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390" windowWidth="6435" windowHeight="3960"/>
  </bookViews>
  <sheets>
    <sheet name="表紙" sheetId="33" r:id="rId1"/>
    <sheet name="&lt;1&gt;利用者支援事業" sheetId="3" r:id="rId2"/>
    <sheet name="&lt;2&gt;時間外保育事業(延長保育事業)" sheetId="18" r:id="rId3"/>
    <sheet name="&lt;3&gt;放課後児童健全育成事業" sheetId="19" r:id="rId4"/>
    <sheet name="&lt;4&gt;病児保育事業等" sheetId="20" r:id="rId5"/>
    <sheet name="&lt;5&gt;地域子育て支援拠点事業" sheetId="21" r:id="rId6"/>
    <sheet name="&lt;6&gt;子育て短期支援事業" sheetId="22" r:id="rId7"/>
    <sheet name="&lt;7&gt;一時預かり事業 (在園児)" sheetId="32" r:id="rId8"/>
    <sheet name="&lt;8&gt;一時預かり事業(在園児以外)" sheetId="24" r:id="rId9"/>
    <sheet name="&lt;9&gt;ファミリー・サポート・センター事業（就学児のみ）" sheetId="25" r:id="rId10"/>
    <sheet name="&lt;10&gt;乳児家庭全戸訪問事業ほか" sheetId="26" r:id="rId11"/>
    <sheet name="&lt;11&gt;子どもを守るための地域ネットワーク機能強化事業ほか" sheetId="29" r:id="rId12"/>
  </sheets>
  <definedNames>
    <definedName name="_xlnm.Print_Area" localSheetId="1">'&lt;1&gt;利用者支援事業'!$A$1:$F$54</definedName>
    <definedName name="_xlnm.Print_Area" localSheetId="10">'&lt;10&gt;乳児家庭全戸訪問事業ほか'!$A$1:$D$54</definedName>
    <definedName name="_xlnm.Print_Area" localSheetId="11">'&lt;11&gt;子どもを守るための地域ネットワーク機能強化事業ほか'!$A$1:$D$54</definedName>
    <definedName name="_xlnm.Print_Area" localSheetId="2">'&lt;2&gt;時間外保育事業(延長保育事業)'!$A$1:$C$54</definedName>
    <definedName name="_xlnm.Print_Area" localSheetId="3">'&lt;3&gt;放課後児童健全育成事業'!$A$1:$E$54</definedName>
    <definedName name="_xlnm.Print_Area" localSheetId="4">'&lt;4&gt;病児保育事業等'!$A$1:$J$54</definedName>
    <definedName name="_xlnm.Print_Area" localSheetId="5">'&lt;5&gt;地域子育て支援拠点事業'!$A$1:$E$54</definedName>
    <definedName name="_xlnm.Print_Area" localSheetId="6">'&lt;6&gt;子育て短期支援事業'!$A$1:$C$54</definedName>
    <definedName name="_xlnm.Print_Area" localSheetId="7">'&lt;7&gt;一時預かり事業 (在園児)'!$A$1:$E$54</definedName>
    <definedName name="_xlnm.Print_Area" localSheetId="8">'&lt;8&gt;一時預かり事業(在園児以外)'!$A$1:$G$54</definedName>
    <definedName name="_xlnm.Print_Area" localSheetId="9">'&lt;9&gt;ファミリー・サポート・センター事業（就学児のみ）'!$A$1:$B$54</definedName>
    <definedName name="_xlnm.Print_Titles" localSheetId="1">'&lt;1&gt;利用者支援事業'!$A:$A,'&lt;1&gt;利用者支援事業'!$2:$3</definedName>
    <definedName name="_xlnm.Print_Titles" localSheetId="10">'&lt;10&gt;乳児家庭全戸訪問事業ほか'!$A:$A,'&lt;10&gt;乳児家庭全戸訪問事業ほか'!$2:$3</definedName>
    <definedName name="_xlnm.Print_Titles" localSheetId="11">'&lt;11&gt;子どもを守るための地域ネットワーク機能強化事業ほか'!$A:$A,'&lt;11&gt;子どもを守るための地域ネットワーク機能強化事業ほか'!$2:$3</definedName>
    <definedName name="_xlnm.Print_Titles" localSheetId="2">'&lt;2&gt;時間外保育事業(延長保育事業)'!$A:$A,'&lt;2&gt;時間外保育事業(延長保育事業)'!$2:$3</definedName>
    <definedName name="_xlnm.Print_Titles" localSheetId="3">'&lt;3&gt;放課後児童健全育成事業'!$A:$A,'&lt;3&gt;放課後児童健全育成事業'!$2:$3</definedName>
    <definedName name="_xlnm.Print_Titles" localSheetId="4">'&lt;4&gt;病児保育事業等'!$A:$A,'&lt;4&gt;病児保育事業等'!$2:$3</definedName>
    <definedName name="_xlnm.Print_Titles" localSheetId="5">'&lt;5&gt;地域子育て支援拠点事業'!$A:$A,'&lt;5&gt;地域子育て支援拠点事業'!$2:$3</definedName>
    <definedName name="_xlnm.Print_Titles" localSheetId="6">'&lt;6&gt;子育て短期支援事業'!$A:$A,'&lt;6&gt;子育て短期支援事業'!$2:$3</definedName>
    <definedName name="_xlnm.Print_Titles" localSheetId="7">'&lt;7&gt;一時預かり事業 (在園児)'!$A:$A,'&lt;7&gt;一時預かり事業 (在園児)'!$2:$3</definedName>
    <definedName name="_xlnm.Print_Titles" localSheetId="8">'&lt;8&gt;一時預かり事業(在園児以外)'!$A:$A,'&lt;8&gt;一時預かり事業(在園児以外)'!$2:$3</definedName>
    <definedName name="_xlnm.Print_Titles" localSheetId="9">'&lt;9&gt;ファミリー・サポート・センター事業（就学児のみ）'!$A:$A,'&lt;9&gt;ファミリー・サポート・センター事業（就学児のみ）'!$2:$3</definedName>
    <definedName name="Q_照合_私学11_幼_園児数">#REF!</definedName>
    <definedName name="クエリ1">#REF!</definedName>
    <definedName name="クエリ２">#REF!</definedName>
  </definedNames>
  <calcPr calcId="162913"/>
</workbook>
</file>

<file path=xl/calcChain.xml><?xml version="1.0" encoding="utf-8"?>
<calcChain xmlns="http://schemas.openxmlformats.org/spreadsheetml/2006/main">
  <c r="F21" i="21" l="1"/>
  <c r="B52" i="24" l="1"/>
  <c r="B52" i="32"/>
  <c r="B52" i="21"/>
  <c r="C52" i="20"/>
  <c r="B52" i="20" s="1"/>
  <c r="B52" i="19"/>
  <c r="B52" i="3"/>
  <c r="B51" i="24"/>
  <c r="B51" i="32"/>
  <c r="B51" i="21"/>
  <c r="C51" i="20"/>
  <c r="B51" i="20"/>
  <c r="B51" i="19"/>
  <c r="B51" i="3"/>
  <c r="B50" i="24" l="1"/>
  <c r="B50" i="32"/>
  <c r="B50" i="21"/>
  <c r="C50" i="20"/>
  <c r="B50" i="20" s="1"/>
  <c r="B50" i="3"/>
  <c r="B49" i="24" l="1"/>
  <c r="B49" i="21"/>
  <c r="C49" i="20"/>
  <c r="B49" i="20" s="1"/>
  <c r="B49" i="19"/>
  <c r="B49" i="3"/>
  <c r="B48" i="24" l="1"/>
  <c r="B48" i="32"/>
  <c r="B48" i="21"/>
  <c r="C48" i="20"/>
  <c r="B48" i="20"/>
  <c r="B48" i="19"/>
  <c r="B48" i="3"/>
  <c r="B47" i="24" l="1"/>
  <c r="B47" i="32"/>
  <c r="B47" i="21"/>
  <c r="C47" i="20"/>
  <c r="B47" i="20"/>
  <c r="B47" i="19"/>
  <c r="B46" i="24" l="1"/>
  <c r="B46" i="32"/>
  <c r="B46" i="21"/>
  <c r="C46" i="20"/>
  <c r="B46" i="20"/>
  <c r="B46" i="19"/>
  <c r="B46" i="3"/>
  <c r="B45" i="24" l="1"/>
  <c r="B45" i="32"/>
  <c r="B45" i="21"/>
  <c r="B45" i="20"/>
  <c r="B45" i="19"/>
  <c r="B45" i="3"/>
  <c r="B44" i="24" l="1"/>
  <c r="B44" i="32"/>
  <c r="B44" i="21"/>
  <c r="C44" i="20"/>
  <c r="B44" i="20" s="1"/>
  <c r="B44" i="19"/>
  <c r="B44" i="3"/>
  <c r="B43" i="24" l="1"/>
  <c r="B43" i="32"/>
  <c r="B43" i="21"/>
  <c r="B43" i="19"/>
  <c r="B43" i="3"/>
  <c r="B42" i="24" l="1"/>
  <c r="B42" i="32"/>
  <c r="B42" i="21"/>
  <c r="B42" i="20"/>
  <c r="B42" i="19"/>
  <c r="B42" i="3"/>
  <c r="B41" i="24" l="1"/>
  <c r="B41" i="32"/>
  <c r="B41" i="21"/>
  <c r="C41" i="20"/>
  <c r="B41" i="20" s="1"/>
  <c r="B41" i="19"/>
  <c r="B41" i="3"/>
  <c r="B40" i="24" l="1"/>
  <c r="B40" i="32"/>
  <c r="B40" i="21"/>
  <c r="C40" i="20"/>
  <c r="B40" i="20" s="1"/>
  <c r="B40" i="19"/>
  <c r="B40" i="3"/>
  <c r="B39" i="24" l="1"/>
  <c r="B39" i="21"/>
  <c r="B39" i="3"/>
  <c r="B38" i="24" l="1"/>
  <c r="B38" i="32"/>
  <c r="B38" i="21"/>
  <c r="C38" i="20"/>
  <c r="B38" i="20" s="1"/>
  <c r="B38" i="19"/>
  <c r="B38" i="3"/>
  <c r="B37" i="24" l="1"/>
  <c r="B37" i="21"/>
  <c r="B37" i="19"/>
  <c r="B37" i="3"/>
  <c r="B36" i="24" l="1"/>
  <c r="B36" i="32"/>
  <c r="B36" i="21"/>
  <c r="B36" i="20"/>
  <c r="B36" i="19"/>
  <c r="B36" i="3"/>
  <c r="B35" i="24" l="1"/>
  <c r="B35" i="32"/>
  <c r="B35" i="21"/>
  <c r="C35" i="20"/>
  <c r="B35" i="20" s="1"/>
  <c r="B35" i="19"/>
  <c r="B35" i="3"/>
  <c r="B34" i="24" l="1"/>
  <c r="B34" i="32"/>
  <c r="B34" i="21"/>
  <c r="C34" i="20"/>
  <c r="B34" i="20" s="1"/>
  <c r="B34" i="19"/>
  <c r="B34" i="3"/>
  <c r="B33" i="24" l="1"/>
  <c r="B33" i="32"/>
  <c r="B33" i="21"/>
  <c r="C33" i="20"/>
  <c r="B33" i="20"/>
  <c r="B33" i="19"/>
  <c r="B33" i="3"/>
  <c r="B32" i="24" l="1"/>
  <c r="B32" i="32"/>
  <c r="B32" i="21"/>
  <c r="C32" i="20"/>
  <c r="B32" i="20" s="1"/>
  <c r="B32" i="19"/>
  <c r="B32" i="3"/>
  <c r="B31" i="24" l="1"/>
  <c r="B31" i="32"/>
  <c r="B31" i="21"/>
  <c r="C31" i="20"/>
  <c r="B31" i="20" s="1"/>
  <c r="B31" i="19"/>
  <c r="B31" i="3"/>
  <c r="B30" i="24" l="1"/>
  <c r="B30" i="32"/>
  <c r="B30" i="21"/>
  <c r="C30" i="20"/>
  <c r="B30" i="20"/>
  <c r="B30" i="19"/>
  <c r="B30" i="3"/>
  <c r="B29" i="24" l="1"/>
  <c r="B29" i="21"/>
  <c r="C29" i="20"/>
  <c r="B29" i="20" s="1"/>
  <c r="B29" i="19"/>
  <c r="B29" i="3"/>
  <c r="B28" i="24" l="1"/>
  <c r="B28" i="32"/>
  <c r="B28" i="21"/>
  <c r="C28" i="20"/>
  <c r="B28" i="20" s="1"/>
  <c r="B28" i="19"/>
  <c r="B28" i="3"/>
  <c r="B27" i="24" l="1"/>
  <c r="B27" i="32"/>
  <c r="B27" i="21"/>
  <c r="B27" i="20"/>
  <c r="B27" i="19"/>
  <c r="B27" i="3"/>
  <c r="B26" i="24" l="1"/>
  <c r="B26" i="21"/>
  <c r="C26" i="20"/>
  <c r="B26" i="20" s="1"/>
  <c r="B26" i="19"/>
  <c r="B26" i="3"/>
  <c r="B25" i="24" l="1"/>
  <c r="B25" i="32"/>
  <c r="B25" i="21"/>
  <c r="C25" i="20"/>
  <c r="B25" i="20" s="1"/>
  <c r="B25" i="19"/>
  <c r="B25" i="3"/>
  <c r="B24" i="24" l="1"/>
  <c r="B24" i="32"/>
  <c r="B24" i="21"/>
  <c r="C24" i="20"/>
  <c r="B24" i="20" s="1"/>
  <c r="B24" i="19"/>
  <c r="B24" i="3"/>
  <c r="B23" i="24" l="1"/>
  <c r="B23" i="32"/>
  <c r="B23" i="21"/>
  <c r="C23" i="20"/>
  <c r="B23" i="20" s="1"/>
  <c r="B23" i="19"/>
  <c r="B23" i="3"/>
  <c r="B22" i="24" l="1"/>
  <c r="B22" i="32"/>
  <c r="B22" i="21"/>
  <c r="C22" i="20"/>
  <c r="B22" i="20"/>
  <c r="B22" i="19"/>
  <c r="B22" i="3"/>
  <c r="B21" i="24" l="1"/>
  <c r="B21" i="32"/>
  <c r="B21" i="21"/>
  <c r="C21" i="20"/>
  <c r="B21" i="20"/>
  <c r="B21" i="19"/>
  <c r="B21" i="3"/>
  <c r="B19" i="24" l="1"/>
  <c r="B19" i="32"/>
  <c r="B19" i="21"/>
  <c r="C19" i="20"/>
  <c r="B19" i="20" s="1"/>
  <c r="B19" i="19"/>
  <c r="B19" i="3"/>
  <c r="D18" i="24" l="1"/>
  <c r="C18" i="24"/>
  <c r="B18" i="24" s="1"/>
  <c r="B18" i="32"/>
  <c r="E18" i="21"/>
  <c r="C18" i="21"/>
  <c r="B18" i="21"/>
  <c r="G18" i="20"/>
  <c r="F18" i="20"/>
  <c r="E18" i="20"/>
  <c r="D18" i="20"/>
  <c r="C18" i="20"/>
  <c r="B18" i="20" s="1"/>
  <c r="B18" i="19"/>
  <c r="B18" i="3"/>
  <c r="C17" i="26" l="1"/>
  <c r="B17" i="26"/>
  <c r="D17" i="24"/>
  <c r="C17" i="24"/>
  <c r="B17" i="24"/>
  <c r="B17" i="32"/>
  <c r="E17" i="21"/>
  <c r="C17" i="21"/>
  <c r="B17" i="21"/>
  <c r="C17" i="20"/>
  <c r="B17" i="20" s="1"/>
  <c r="B17" i="19"/>
  <c r="B17" i="3"/>
  <c r="B16" i="24" l="1"/>
  <c r="B16" i="32"/>
  <c r="B16" i="21"/>
  <c r="C16" i="20"/>
  <c r="B16" i="20" s="1"/>
  <c r="B16" i="19"/>
  <c r="B16" i="3"/>
  <c r="B15" i="24" l="1"/>
  <c r="B15" i="32"/>
  <c r="B15" i="21"/>
  <c r="C15" i="20"/>
  <c r="B15" i="20" s="1"/>
  <c r="B15" i="19"/>
  <c r="B15" i="3"/>
  <c r="B14" i="24" l="1"/>
  <c r="B14" i="32"/>
  <c r="B14" i="21"/>
  <c r="C14" i="20"/>
  <c r="B14" i="20"/>
  <c r="B14" i="19"/>
  <c r="B14" i="3"/>
  <c r="B13" i="24" l="1"/>
  <c r="B13" i="32"/>
  <c r="B13" i="21"/>
  <c r="C13" i="20"/>
  <c r="B13" i="20" s="1"/>
  <c r="B13" i="19"/>
  <c r="B13" i="3"/>
  <c r="B12" i="24"/>
  <c r="B12" i="32"/>
  <c r="B12" i="21"/>
  <c r="C12" i="20"/>
  <c r="B12" i="20" s="1"/>
  <c r="B12" i="19"/>
  <c r="B12" i="3"/>
  <c r="B11" i="24" l="1"/>
  <c r="B11" i="32"/>
  <c r="B11" i="21"/>
  <c r="B11" i="20"/>
  <c r="B11" i="19"/>
  <c r="B11" i="3"/>
  <c r="B10" i="19" l="1"/>
  <c r="B10" i="3"/>
  <c r="B10" i="20" l="1"/>
  <c r="B10" i="24" l="1"/>
  <c r="G52" i="29" l="1"/>
  <c r="F52" i="29"/>
  <c r="E52" i="29"/>
  <c r="G40" i="29"/>
  <c r="F40" i="29"/>
  <c r="E40" i="29"/>
  <c r="G31" i="29"/>
  <c r="F31" i="29"/>
  <c r="E31" i="29"/>
  <c r="G28" i="29"/>
  <c r="F28" i="29"/>
  <c r="E28" i="29"/>
  <c r="G21" i="29"/>
  <c r="F21" i="29"/>
  <c r="E21" i="29"/>
  <c r="G52" i="26"/>
  <c r="F52" i="26"/>
  <c r="E52" i="26"/>
  <c r="G40" i="26"/>
  <c r="F40" i="26"/>
  <c r="E40" i="26"/>
  <c r="G31" i="26"/>
  <c r="F31" i="26"/>
  <c r="E31" i="26"/>
  <c r="G28" i="26"/>
  <c r="F28" i="26"/>
  <c r="E28" i="26"/>
  <c r="G21" i="26"/>
  <c r="F21" i="26"/>
  <c r="E21" i="26"/>
  <c r="C52" i="25"/>
  <c r="C40" i="25"/>
  <c r="C31" i="25"/>
  <c r="C28" i="25"/>
  <c r="C21" i="25"/>
  <c r="H52" i="24"/>
  <c r="H40" i="24"/>
  <c r="H31" i="24"/>
  <c r="H28" i="24"/>
  <c r="H21" i="24"/>
  <c r="F52" i="32" l="1"/>
  <c r="F40" i="32"/>
  <c r="F31" i="32"/>
  <c r="F28" i="32"/>
  <c r="F21" i="32"/>
  <c r="D52" i="22"/>
  <c r="D40" i="22"/>
  <c r="D31" i="22"/>
  <c r="D28" i="22"/>
  <c r="D21" i="22"/>
  <c r="F52" i="21"/>
  <c r="F40" i="21"/>
  <c r="F31" i="21"/>
  <c r="F28" i="21"/>
  <c r="K52" i="20"/>
  <c r="K40" i="20"/>
  <c r="K31" i="20"/>
  <c r="K28" i="20"/>
  <c r="K21" i="20"/>
  <c r="F52" i="19"/>
  <c r="F40" i="19"/>
  <c r="F31" i="19"/>
  <c r="F28" i="19"/>
  <c r="F21" i="19"/>
  <c r="D52" i="18"/>
  <c r="D40" i="18"/>
  <c r="D31" i="18"/>
  <c r="D28" i="18"/>
  <c r="D21" i="18"/>
  <c r="C10" i="20" l="1"/>
  <c r="B9" i="20"/>
  <c r="C9" i="20"/>
  <c r="D54" i="29" l="1"/>
  <c r="C54" i="29"/>
  <c r="D54" i="26"/>
  <c r="C54" i="26"/>
  <c r="E54" i="32"/>
  <c r="D54" i="32"/>
  <c r="C54" i="32"/>
  <c r="A54" i="32"/>
  <c r="B53" i="32"/>
  <c r="B10" i="32"/>
  <c r="B53" i="24"/>
  <c r="F54" i="24"/>
  <c r="E54" i="24"/>
  <c r="B54" i="32" l="1"/>
  <c r="E54" i="21"/>
  <c r="B47" i="3"/>
  <c r="B54" i="3" l="1"/>
  <c r="B53" i="19"/>
  <c r="B53" i="21"/>
  <c r="B10" i="21"/>
  <c r="F54" i="20"/>
  <c r="E54" i="20"/>
  <c r="D54" i="20"/>
  <c r="B53" i="20"/>
  <c r="A54" i="3"/>
  <c r="F54" i="3"/>
  <c r="B54" i="29" l="1"/>
  <c r="A54" i="29"/>
  <c r="B54" i="26"/>
  <c r="A54" i="26"/>
  <c r="B54" i="25"/>
  <c r="A54" i="25"/>
  <c r="G54" i="24"/>
  <c r="D54" i="24"/>
  <c r="C54" i="24"/>
  <c r="B54" i="24"/>
  <c r="A54" i="24"/>
  <c r="C54" i="22"/>
  <c r="B54" i="22"/>
  <c r="A54" i="22"/>
  <c r="D54" i="21"/>
  <c r="C54" i="21"/>
  <c r="B54" i="21"/>
  <c r="A54" i="21"/>
  <c r="J54" i="20"/>
  <c r="I54" i="20"/>
  <c r="H54" i="20"/>
  <c r="G54" i="20"/>
  <c r="A54" i="20"/>
  <c r="E54" i="19"/>
  <c r="D54" i="19"/>
  <c r="C54" i="19"/>
  <c r="A54" i="19"/>
  <c r="C54" i="18"/>
  <c r="B54" i="18"/>
  <c r="A54" i="18"/>
  <c r="B54" i="19" l="1"/>
  <c r="C54" i="3"/>
  <c r="D54" i="3"/>
  <c r="E54" i="3"/>
  <c r="C54" i="20"/>
  <c r="B54" i="20"/>
</calcChain>
</file>

<file path=xl/sharedStrings.xml><?xml version="1.0" encoding="utf-8"?>
<sst xmlns="http://schemas.openxmlformats.org/spreadsheetml/2006/main" count="608" uniqueCount="99">
  <si>
    <t>市町村名</t>
    <rPh sb="0" eb="3">
      <t>シチョウソン</t>
    </rPh>
    <rPh sb="3" eb="4">
      <t>メイ</t>
    </rPh>
    <phoneticPr fontId="1"/>
  </si>
  <si>
    <t>人</t>
    <rPh sb="0" eb="1">
      <t>ニン</t>
    </rPh>
    <phoneticPr fontId="1"/>
  </si>
  <si>
    <t>１号認定</t>
    <rPh sb="1" eb="2">
      <t>ゴウ</t>
    </rPh>
    <rPh sb="2" eb="4">
      <t>ニンテイ</t>
    </rPh>
    <phoneticPr fontId="1"/>
  </si>
  <si>
    <t>人日</t>
    <rPh sb="0" eb="2">
      <t>ニンニチ</t>
    </rPh>
    <phoneticPr fontId="1"/>
  </si>
  <si>
    <t>人回</t>
    <rPh sb="0" eb="1">
      <t>ニン</t>
    </rPh>
    <rPh sb="1" eb="2">
      <t>カイ</t>
    </rPh>
    <phoneticPr fontId="1"/>
  </si>
  <si>
    <t>か所</t>
    <rPh sb="1" eb="2">
      <t>ショ</t>
    </rPh>
    <phoneticPr fontId="1"/>
  </si>
  <si>
    <t>施設数</t>
    <rPh sb="0" eb="3">
      <t>シセツスウ</t>
    </rPh>
    <phoneticPr fontId="1"/>
  </si>
  <si>
    <t>２号認定</t>
    <rPh sb="1" eb="2">
      <t>ゴウ</t>
    </rPh>
    <rPh sb="2" eb="4">
      <t>ニンテイ</t>
    </rPh>
    <phoneticPr fontId="1"/>
  </si>
  <si>
    <t>一時預かり</t>
    <rPh sb="0" eb="2">
      <t>イチジ</t>
    </rPh>
    <rPh sb="2" eb="3">
      <t>アズ</t>
    </rPh>
    <phoneticPr fontId="1"/>
  </si>
  <si>
    <t>トワイライトステイ</t>
    <phoneticPr fontId="1"/>
  </si>
  <si>
    <t>特定型</t>
    <rPh sb="0" eb="2">
      <t>トクテイ</t>
    </rPh>
    <rPh sb="2" eb="3">
      <t>ガタ</t>
    </rPh>
    <phoneticPr fontId="1"/>
  </si>
  <si>
    <t>その他</t>
    <rPh sb="2" eb="3">
      <t>ホカ</t>
    </rPh>
    <phoneticPr fontId="1"/>
  </si>
  <si>
    <t>小学１～３</t>
    <rPh sb="0" eb="2">
      <t>ショウガク</t>
    </rPh>
    <phoneticPr fontId="1"/>
  </si>
  <si>
    <t>小学４～６</t>
    <rPh sb="0" eb="2">
      <t>ショウガク</t>
    </rPh>
    <phoneticPr fontId="1"/>
  </si>
  <si>
    <t>延べ人数</t>
    <rPh sb="0" eb="1">
      <t>ノ</t>
    </rPh>
    <rPh sb="2" eb="4">
      <t>ニンズウ</t>
    </rPh>
    <phoneticPr fontId="1"/>
  </si>
  <si>
    <t>基本型</t>
    <rPh sb="0" eb="2">
      <t>キホン</t>
    </rPh>
    <rPh sb="2" eb="3">
      <t>ガタ</t>
    </rPh>
    <phoneticPr fontId="1"/>
  </si>
  <si>
    <t>実人数</t>
    <rPh sb="0" eb="1">
      <t>ジツ</t>
    </rPh>
    <rPh sb="1" eb="3">
      <t>ニンズウ</t>
    </rPh>
    <phoneticPr fontId="1"/>
  </si>
  <si>
    <t>病児・病後児対応型</t>
    <rPh sb="0" eb="2">
      <t>ビョウジ</t>
    </rPh>
    <rPh sb="3" eb="6">
      <t>ビョウゴジ</t>
    </rPh>
    <rPh sb="6" eb="9">
      <t>タイオウガタ</t>
    </rPh>
    <phoneticPr fontId="1"/>
  </si>
  <si>
    <t>体調不良児対応型</t>
    <rPh sb="0" eb="2">
      <t>タイチョウ</t>
    </rPh>
    <rPh sb="2" eb="4">
      <t>フリョウ</t>
    </rPh>
    <rPh sb="4" eb="5">
      <t>ジ</t>
    </rPh>
    <rPh sb="5" eb="8">
      <t>タイオウガタ</t>
    </rPh>
    <phoneticPr fontId="1"/>
  </si>
  <si>
    <t>非施設型（訪問型）</t>
    <rPh sb="0" eb="1">
      <t>ヒ</t>
    </rPh>
    <rPh sb="1" eb="3">
      <t>シセツ</t>
    </rPh>
    <rPh sb="3" eb="4">
      <t>ガタ</t>
    </rPh>
    <rPh sb="5" eb="8">
      <t>ホウモンガタ</t>
    </rPh>
    <phoneticPr fontId="1"/>
  </si>
  <si>
    <t>地域子育て支援拠点事業</t>
    <rPh sb="0" eb="4">
      <t>チイキコソダ</t>
    </rPh>
    <rPh sb="5" eb="7">
      <t>シエン</t>
    </rPh>
    <rPh sb="7" eb="9">
      <t>キョテン</t>
    </rPh>
    <rPh sb="9" eb="11">
      <t>ジギョウ</t>
    </rPh>
    <phoneticPr fontId="1"/>
  </si>
  <si>
    <t>病児保育事業</t>
    <rPh sb="0" eb="2">
      <t>ビョウジ</t>
    </rPh>
    <rPh sb="2" eb="4">
      <t>ホイク</t>
    </rPh>
    <rPh sb="4" eb="6">
      <t>ジギョウ</t>
    </rPh>
    <phoneticPr fontId="1"/>
  </si>
  <si>
    <t>大阪市</t>
    <rPh sb="0" eb="3">
      <t>オオサカシ</t>
    </rPh>
    <phoneticPr fontId="1"/>
  </si>
  <si>
    <t>堺市</t>
    <rPh sb="0" eb="2">
      <t>サカイシ</t>
    </rPh>
    <phoneticPr fontId="1"/>
  </si>
  <si>
    <t>高槻市</t>
    <rPh sb="0" eb="3">
      <t>タカツキシ</t>
    </rPh>
    <phoneticPr fontId="1"/>
  </si>
  <si>
    <t>東大阪市</t>
    <rPh sb="0" eb="4">
      <t>ヒガシオオサカシ</t>
    </rPh>
    <phoneticPr fontId="1"/>
  </si>
  <si>
    <t>豊中市</t>
    <rPh sb="0" eb="3">
      <t>トヨナカシ</t>
    </rPh>
    <phoneticPr fontId="1"/>
  </si>
  <si>
    <t>枚方市</t>
    <rPh sb="0" eb="3">
      <t>ヒラカタシ</t>
    </rPh>
    <phoneticPr fontId="1"/>
  </si>
  <si>
    <t>岸和田市</t>
    <rPh sb="0" eb="4">
      <t>キシワダシ</t>
    </rPh>
    <phoneticPr fontId="1"/>
  </si>
  <si>
    <t>池田市</t>
    <rPh sb="0" eb="3">
      <t>イケダシ</t>
    </rPh>
    <phoneticPr fontId="1"/>
  </si>
  <si>
    <t>吹田市</t>
    <rPh sb="0" eb="3">
      <t>スイタシ</t>
    </rPh>
    <phoneticPr fontId="1"/>
  </si>
  <si>
    <t>泉大津市</t>
    <rPh sb="0" eb="4">
      <t>イズミオオツシ</t>
    </rPh>
    <phoneticPr fontId="1"/>
  </si>
  <si>
    <t>貝塚市</t>
    <rPh sb="0" eb="3">
      <t>カイヅカシ</t>
    </rPh>
    <phoneticPr fontId="1"/>
  </si>
  <si>
    <t>守口市</t>
    <rPh sb="0" eb="3">
      <t>モリグチシ</t>
    </rPh>
    <phoneticPr fontId="1"/>
  </si>
  <si>
    <t>茨木市</t>
    <rPh sb="0" eb="3">
      <t>イバラキシ</t>
    </rPh>
    <phoneticPr fontId="1"/>
  </si>
  <si>
    <t>八尾市</t>
    <rPh sb="0" eb="3">
      <t>ヤオシ</t>
    </rPh>
    <phoneticPr fontId="1"/>
  </si>
  <si>
    <t>泉佐野市</t>
    <rPh sb="0" eb="4">
      <t>イズミサノシ</t>
    </rPh>
    <phoneticPr fontId="1"/>
  </si>
  <si>
    <t>富田林市</t>
    <rPh sb="0" eb="4">
      <t>トンダバヤシシ</t>
    </rPh>
    <phoneticPr fontId="1"/>
  </si>
  <si>
    <t>寝屋川市</t>
    <rPh sb="0" eb="4">
      <t>ネヤガワシ</t>
    </rPh>
    <phoneticPr fontId="1"/>
  </si>
  <si>
    <t>河内長野市</t>
    <rPh sb="0" eb="5">
      <t>カワチナガノシ</t>
    </rPh>
    <phoneticPr fontId="1"/>
  </si>
  <si>
    <t>松原市</t>
    <rPh sb="0" eb="3">
      <t>マツバラシ</t>
    </rPh>
    <phoneticPr fontId="1"/>
  </si>
  <si>
    <t>大東市</t>
    <rPh sb="0" eb="3">
      <t>ダイトウシ</t>
    </rPh>
    <phoneticPr fontId="1"/>
  </si>
  <si>
    <t>和泉市</t>
    <rPh sb="0" eb="2">
      <t>イズミ</t>
    </rPh>
    <rPh sb="2" eb="3">
      <t>シ</t>
    </rPh>
    <phoneticPr fontId="1"/>
  </si>
  <si>
    <t>柏原市</t>
    <rPh sb="0" eb="2">
      <t>カシハラ</t>
    </rPh>
    <rPh sb="2" eb="3">
      <t>シ</t>
    </rPh>
    <phoneticPr fontId="1"/>
  </si>
  <si>
    <t>羽曳野市</t>
    <rPh sb="0" eb="4">
      <t>ハビキノシ</t>
    </rPh>
    <phoneticPr fontId="1"/>
  </si>
  <si>
    <t>門真市</t>
    <rPh sb="0" eb="3">
      <t>カドマシ</t>
    </rPh>
    <phoneticPr fontId="1"/>
  </si>
  <si>
    <t>摂津市</t>
    <rPh sb="0" eb="3">
      <t>セッツシ</t>
    </rPh>
    <phoneticPr fontId="1"/>
  </si>
  <si>
    <t>藤井寺市</t>
    <rPh sb="0" eb="4">
      <t>フジイデラシ</t>
    </rPh>
    <phoneticPr fontId="1"/>
  </si>
  <si>
    <t>泉南市</t>
    <rPh sb="0" eb="3">
      <t>センナンシ</t>
    </rPh>
    <phoneticPr fontId="1"/>
  </si>
  <si>
    <t>四條畷市</t>
    <rPh sb="0" eb="4">
      <t>シジョウナワテシ</t>
    </rPh>
    <phoneticPr fontId="1"/>
  </si>
  <si>
    <t>交野市</t>
    <rPh sb="0" eb="3">
      <t>カタノシ</t>
    </rPh>
    <phoneticPr fontId="1"/>
  </si>
  <si>
    <t>大阪狭山市</t>
    <rPh sb="0" eb="5">
      <t>オオサカサヤマシ</t>
    </rPh>
    <phoneticPr fontId="1"/>
  </si>
  <si>
    <t>阪南市</t>
    <rPh sb="0" eb="3">
      <t>ハンナンシ</t>
    </rPh>
    <phoneticPr fontId="1"/>
  </si>
  <si>
    <t>島本町</t>
    <rPh sb="0" eb="3">
      <t>シマモトチョウ</t>
    </rPh>
    <phoneticPr fontId="1"/>
  </si>
  <si>
    <t>豊能町</t>
    <rPh sb="0" eb="3">
      <t>トヨノチョウ</t>
    </rPh>
    <phoneticPr fontId="1"/>
  </si>
  <si>
    <t>能勢町</t>
    <rPh sb="0" eb="3">
      <t>ノセチョウ</t>
    </rPh>
    <phoneticPr fontId="1"/>
  </si>
  <si>
    <t>忠岡町</t>
    <rPh sb="0" eb="3">
      <t>タダオカチョウ</t>
    </rPh>
    <phoneticPr fontId="1"/>
  </si>
  <si>
    <t>熊取町</t>
    <rPh sb="0" eb="3">
      <t>クマトリチョウ</t>
    </rPh>
    <phoneticPr fontId="1"/>
  </si>
  <si>
    <t>田尻町</t>
    <rPh sb="0" eb="3">
      <t>タジリチョウ</t>
    </rPh>
    <phoneticPr fontId="1"/>
  </si>
  <si>
    <t>太子町</t>
    <rPh sb="0" eb="3">
      <t>タイシチョウ</t>
    </rPh>
    <phoneticPr fontId="1"/>
  </si>
  <si>
    <t>千早赤阪村</t>
    <rPh sb="0" eb="5">
      <t>チハヤアカサカムラ</t>
    </rPh>
    <phoneticPr fontId="1"/>
  </si>
  <si>
    <t>河南町</t>
    <rPh sb="0" eb="2">
      <t>カナン</t>
    </rPh>
    <rPh sb="2" eb="3">
      <t>チョウ</t>
    </rPh>
    <phoneticPr fontId="1"/>
  </si>
  <si>
    <t>母子保健型</t>
    <rPh sb="0" eb="2">
      <t>ボシ</t>
    </rPh>
    <rPh sb="2" eb="4">
      <t>ホケン</t>
    </rPh>
    <rPh sb="4" eb="5">
      <t>ガタ</t>
    </rPh>
    <phoneticPr fontId="1"/>
  </si>
  <si>
    <t>計</t>
    <rPh sb="0" eb="1">
      <t>ケイ</t>
    </rPh>
    <phoneticPr fontId="1"/>
  </si>
  <si>
    <t>実施した場合「１」</t>
    <rPh sb="0" eb="2">
      <t>ジッシ</t>
    </rPh>
    <rPh sb="4" eb="6">
      <t>バアイ</t>
    </rPh>
    <phoneticPr fontId="1"/>
  </si>
  <si>
    <t>実施しなかった場合「0」</t>
    <rPh sb="0" eb="2">
      <t>ジッシ</t>
    </rPh>
    <rPh sb="7" eb="9">
      <t>バアイ</t>
    </rPh>
    <phoneticPr fontId="1"/>
  </si>
  <si>
    <t>登録児童数計</t>
    <rPh sb="0" eb="2">
      <t>トウロク</t>
    </rPh>
    <rPh sb="2" eb="4">
      <t>ジドウ</t>
    </rPh>
    <rPh sb="4" eb="5">
      <t>スウ</t>
    </rPh>
    <rPh sb="5" eb="6">
      <t>ケイ</t>
    </rPh>
    <phoneticPr fontId="1"/>
  </si>
  <si>
    <t>その他</t>
    <rPh sb="2" eb="3">
      <t>タ</t>
    </rPh>
    <phoneticPr fontId="1"/>
  </si>
  <si>
    <t>ファミサポのうち</t>
    <phoneticPr fontId="1"/>
  </si>
  <si>
    <t>病児・緊急対応強化事業</t>
    <rPh sb="0" eb="2">
      <t>ビョウジ</t>
    </rPh>
    <rPh sb="3" eb="5">
      <t>キンキュウ</t>
    </rPh>
    <rPh sb="5" eb="7">
      <t>タイオウ</t>
    </rPh>
    <rPh sb="7" eb="9">
      <t>キョウカ</t>
    </rPh>
    <rPh sb="9" eb="11">
      <t>ジギョウ</t>
    </rPh>
    <phoneticPr fontId="1"/>
  </si>
  <si>
    <t>月当たり延べ利用回数</t>
    <phoneticPr fontId="1"/>
  </si>
  <si>
    <t>病児・緊急対応強化事業を除く</t>
    <rPh sb="0" eb="2">
      <t>ビョウジ</t>
    </rPh>
    <rPh sb="3" eb="5">
      <t>キンキュウ</t>
    </rPh>
    <rPh sb="5" eb="7">
      <t>タイオウ</t>
    </rPh>
    <rPh sb="7" eb="9">
      <t>キョウカ</t>
    </rPh>
    <rPh sb="9" eb="11">
      <t>ジギョウ</t>
    </rPh>
    <rPh sb="12" eb="13">
      <t>ノゾ</t>
    </rPh>
    <phoneticPr fontId="1"/>
  </si>
  <si>
    <t>クラブ数</t>
    <rPh sb="3" eb="4">
      <t>スウ</t>
    </rPh>
    <phoneticPr fontId="1"/>
  </si>
  <si>
    <t>＜１＞　利用者支援事業</t>
    <rPh sb="4" eb="7">
      <t>リヨウシャ</t>
    </rPh>
    <rPh sb="7" eb="9">
      <t>シエン</t>
    </rPh>
    <rPh sb="9" eb="11">
      <t>ジギョウ</t>
    </rPh>
    <phoneticPr fontId="1"/>
  </si>
  <si>
    <t>＜２＞　時間外保育事業（延長保育事業）</t>
    <rPh sb="4" eb="7">
      <t>ジカンガイ</t>
    </rPh>
    <rPh sb="7" eb="9">
      <t>ホイク</t>
    </rPh>
    <rPh sb="9" eb="11">
      <t>ジギョウ</t>
    </rPh>
    <rPh sb="12" eb="14">
      <t>エンチョウ</t>
    </rPh>
    <rPh sb="14" eb="16">
      <t>ホイク</t>
    </rPh>
    <rPh sb="16" eb="18">
      <t>ジギョウ</t>
    </rPh>
    <phoneticPr fontId="1"/>
  </si>
  <si>
    <t>＜３＞　放課後児童健全育成事業</t>
    <phoneticPr fontId="1"/>
  </si>
  <si>
    <t>＜４＞　病児保育事業等（病児保育事業及び、子育て援助活動支援事業（ファミリー・サポート・センター事業）のうち病児・緊急対応強化事業）</t>
    <rPh sb="4" eb="6">
      <t>ビョウジ</t>
    </rPh>
    <rPh sb="6" eb="8">
      <t>ホイク</t>
    </rPh>
    <rPh sb="8" eb="10">
      <t>ジギョウ</t>
    </rPh>
    <rPh sb="10" eb="11">
      <t>トウ</t>
    </rPh>
    <rPh sb="18" eb="19">
      <t>オヨ</t>
    </rPh>
    <phoneticPr fontId="1"/>
  </si>
  <si>
    <t>＜５＞　地域子育て支援拠点事業</t>
    <phoneticPr fontId="1"/>
  </si>
  <si>
    <t>＜６＞　子育て短期支援事業（ショートステイ）</t>
    <phoneticPr fontId="1"/>
  </si>
  <si>
    <t>＜７＞　幼稚園における在園児を対象とした一時預かり（預かり保育）</t>
    <rPh sb="4" eb="7">
      <t>ヨウチエン</t>
    </rPh>
    <rPh sb="11" eb="13">
      <t>ザイエン</t>
    </rPh>
    <rPh sb="13" eb="14">
      <t>ジ</t>
    </rPh>
    <rPh sb="15" eb="17">
      <t>タイショウ</t>
    </rPh>
    <rPh sb="20" eb="22">
      <t>イチジ</t>
    </rPh>
    <rPh sb="22" eb="23">
      <t>アズ</t>
    </rPh>
    <rPh sb="26" eb="27">
      <t>アズ</t>
    </rPh>
    <rPh sb="29" eb="31">
      <t>ホイク</t>
    </rPh>
    <phoneticPr fontId="1"/>
  </si>
  <si>
    <t>＜８＞　一時預かり事業・子育て短期支援事業（トワイライトステイ）、子育て援助活動支援事業
（ファミリー・サポート・センター事業）のうち病児・緊急対応強化事業を除くもの</t>
    <rPh sb="4" eb="6">
      <t>イチジ</t>
    </rPh>
    <rPh sb="6" eb="7">
      <t>アズ</t>
    </rPh>
    <rPh sb="9" eb="11">
      <t>ジギョウ</t>
    </rPh>
    <rPh sb="12" eb="14">
      <t>コソダ</t>
    </rPh>
    <rPh sb="15" eb="17">
      <t>タンキ</t>
    </rPh>
    <rPh sb="17" eb="19">
      <t>シエン</t>
    </rPh>
    <rPh sb="19" eb="21">
      <t>ジギョウ</t>
    </rPh>
    <rPh sb="33" eb="35">
      <t>コソダ</t>
    </rPh>
    <rPh sb="36" eb="38">
      <t>エンジョ</t>
    </rPh>
    <rPh sb="38" eb="40">
      <t>カツドウ</t>
    </rPh>
    <rPh sb="40" eb="42">
      <t>シエン</t>
    </rPh>
    <rPh sb="42" eb="44">
      <t>ジギョウ</t>
    </rPh>
    <rPh sb="61" eb="63">
      <t>ジギョウ</t>
    </rPh>
    <rPh sb="67" eb="69">
      <t>ビョウジ</t>
    </rPh>
    <rPh sb="70" eb="72">
      <t>キンキュウ</t>
    </rPh>
    <rPh sb="72" eb="74">
      <t>タイオウ</t>
    </rPh>
    <rPh sb="74" eb="76">
      <t>キョウカ</t>
    </rPh>
    <rPh sb="76" eb="78">
      <t>ジギョウ</t>
    </rPh>
    <rPh sb="79" eb="80">
      <t>ノゾ</t>
    </rPh>
    <phoneticPr fontId="1"/>
  </si>
  <si>
    <t>＜９＞　子育て援助活動支援事業
（ファミリー・サポート・センター事業）（就学児のみ）</t>
    <phoneticPr fontId="1"/>
  </si>
  <si>
    <t>＜１０＞</t>
    <phoneticPr fontId="1"/>
  </si>
  <si>
    <t>①　乳児家庭全戸訪問事業</t>
    <rPh sb="2" eb="4">
      <t>ニュウジ</t>
    </rPh>
    <rPh sb="4" eb="6">
      <t>カテイ</t>
    </rPh>
    <rPh sb="6" eb="8">
      <t>ゼンコ</t>
    </rPh>
    <rPh sb="8" eb="10">
      <t>ホウモン</t>
    </rPh>
    <rPh sb="10" eb="12">
      <t>ジギョウ</t>
    </rPh>
    <phoneticPr fontId="1"/>
  </si>
  <si>
    <t>②　養育支援訪問事業</t>
    <rPh sb="2" eb="4">
      <t>ヨウイク</t>
    </rPh>
    <rPh sb="4" eb="6">
      <t>シエン</t>
    </rPh>
    <rPh sb="6" eb="8">
      <t>ホウモン</t>
    </rPh>
    <rPh sb="8" eb="10">
      <t>ジギョウ</t>
    </rPh>
    <phoneticPr fontId="1"/>
  </si>
  <si>
    <t>③　妊産婦健診</t>
    <rPh sb="2" eb="5">
      <t>ニンサンプ</t>
    </rPh>
    <rPh sb="5" eb="7">
      <t>ケンシン</t>
    </rPh>
    <phoneticPr fontId="1"/>
  </si>
  <si>
    <t>＜１１＞</t>
    <phoneticPr fontId="1"/>
  </si>
  <si>
    <t>②　実費徴収に伴う
　補足給付事業</t>
    <rPh sb="2" eb="4">
      <t>ジッピ</t>
    </rPh>
    <rPh sb="4" eb="6">
      <t>チョウシュウ</t>
    </rPh>
    <rPh sb="7" eb="8">
      <t>トモナ</t>
    </rPh>
    <rPh sb="11" eb="13">
      <t>ホソク</t>
    </rPh>
    <rPh sb="13" eb="15">
      <t>キュウフ</t>
    </rPh>
    <rPh sb="15" eb="17">
      <t>ジギョウ</t>
    </rPh>
    <phoneticPr fontId="1"/>
  </si>
  <si>
    <t>③　多様な主体の
　　参入促進事業</t>
    <rPh sb="2" eb="4">
      <t>タヨウ</t>
    </rPh>
    <rPh sb="5" eb="7">
      <t>シュタイ</t>
    </rPh>
    <rPh sb="11" eb="13">
      <t>サンニュウ</t>
    </rPh>
    <rPh sb="13" eb="15">
      <t>ソクシン</t>
    </rPh>
    <rPh sb="15" eb="17">
      <t>ジギョウ</t>
    </rPh>
    <phoneticPr fontId="1"/>
  </si>
  <si>
    <t>①　子どもを守るための地域ネットワーク機能強化事業</t>
    <rPh sb="2" eb="3">
      <t>コ</t>
    </rPh>
    <rPh sb="6" eb="7">
      <t>マモ</t>
    </rPh>
    <rPh sb="11" eb="13">
      <t>チイキ</t>
    </rPh>
    <rPh sb="19" eb="21">
      <t>キノウ</t>
    </rPh>
    <rPh sb="21" eb="23">
      <t>キョウカ</t>
    </rPh>
    <rPh sb="23" eb="25">
      <t>ジギョウ</t>
    </rPh>
    <phoneticPr fontId="1"/>
  </si>
  <si>
    <t>箕面市</t>
    <rPh sb="0" eb="3">
      <t>ミノオシ</t>
    </rPh>
    <phoneticPr fontId="3"/>
  </si>
  <si>
    <t>-</t>
    <phoneticPr fontId="1"/>
  </si>
  <si>
    <t>高石市</t>
    <rPh sb="0" eb="3">
      <t>タカイシシ</t>
    </rPh>
    <phoneticPr fontId="3"/>
  </si>
  <si>
    <t>岬町</t>
    <rPh sb="0" eb="2">
      <t>ミサキチョウ</t>
    </rPh>
    <phoneticPr fontId="3"/>
  </si>
  <si>
    <t>令和元年度実績</t>
    <rPh sb="0" eb="2">
      <t>レイワ</t>
    </rPh>
    <rPh sb="2" eb="3">
      <t>モト</t>
    </rPh>
    <rPh sb="3" eb="5">
      <t>ネンド</t>
    </rPh>
    <rPh sb="5" eb="7">
      <t>ジッセキ</t>
    </rPh>
    <phoneticPr fontId="1"/>
  </si>
  <si>
    <t>R元年度実績</t>
    <rPh sb="1" eb="2">
      <t>モト</t>
    </rPh>
    <rPh sb="2" eb="4">
      <t>ネンド</t>
    </rPh>
    <rPh sb="4" eb="6">
      <t>ジッセキ</t>
    </rPh>
    <phoneticPr fontId="1"/>
  </si>
  <si>
    <t>令和元年５月１日時点</t>
    <rPh sb="0" eb="2">
      <t>レイワ</t>
    </rPh>
    <rPh sb="2" eb="3">
      <t>ガン</t>
    </rPh>
    <rPh sb="5" eb="6">
      <t>ガツ</t>
    </rPh>
    <rPh sb="7" eb="8">
      <t>ニチ</t>
    </rPh>
    <rPh sb="8" eb="10">
      <t>ジテン</t>
    </rPh>
    <phoneticPr fontId="1"/>
  </si>
  <si>
    <t>資料３－１</t>
    <rPh sb="0" eb="2">
      <t>シリョウ</t>
    </rPh>
    <phoneticPr fontId="1"/>
  </si>
  <si>
    <t>大阪府子ども総合計画　
「子ども・子育て支援法に基づく都道府県計画」
の進捗管理について
（令和元年度実績）</t>
    <rPh sb="13" eb="14">
      <t>コ</t>
    </rPh>
    <rPh sb="17" eb="19">
      <t>コソダ</t>
    </rPh>
    <rPh sb="20" eb="22">
      <t>シエン</t>
    </rPh>
    <rPh sb="22" eb="23">
      <t>ホウ</t>
    </rPh>
    <rPh sb="24" eb="25">
      <t>モト</t>
    </rPh>
    <rPh sb="27" eb="31">
      <t>トドウフケン</t>
    </rPh>
    <rPh sb="31" eb="33">
      <t>ケイカク</t>
    </rPh>
    <rPh sb="46" eb="48">
      <t>レイワ</t>
    </rPh>
    <rPh sb="48" eb="49">
      <t>モト</t>
    </rPh>
    <rPh sb="51" eb="53">
      <t>ジッセキ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</si>
</sst>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市&quot;&quot;町&quot;&quot;村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scheme val="minor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8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3" fontId="2" fillId="0" borderId="19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3" fontId="5" fillId="0" borderId="18" xfId="0" applyNumberFormat="1" applyFont="1" applyFill="1" applyBorder="1" applyAlignment="1">
      <alignment horizontal="center" vertical="center"/>
    </xf>
    <xf numFmtId="3" fontId="2" fillId="0" borderId="18" xfId="0" applyNumberFormat="1" applyFont="1" applyFill="1" applyBorder="1">
      <alignment vertical="center"/>
    </xf>
    <xf numFmtId="3" fontId="2" fillId="0" borderId="0" xfId="0" applyNumberFormat="1" applyFont="1" applyFill="1">
      <alignment vertical="center"/>
    </xf>
    <xf numFmtId="3" fontId="2" fillId="0" borderId="12" xfId="0" applyNumberFormat="1" applyFont="1" applyFill="1" applyBorder="1">
      <alignment vertical="center"/>
    </xf>
    <xf numFmtId="3" fontId="2" fillId="0" borderId="0" xfId="0" applyNumberFormat="1" applyFont="1" applyFill="1" applyBorder="1">
      <alignment vertical="center"/>
    </xf>
    <xf numFmtId="3" fontId="2" fillId="0" borderId="12" xfId="0" applyNumberFormat="1" applyFont="1" applyFill="1" applyBorder="1" applyAlignment="1">
      <alignment vertical="center" shrinkToFit="1"/>
    </xf>
    <xf numFmtId="3" fontId="2" fillId="0" borderId="1" xfId="0" applyNumberFormat="1" applyFont="1" applyFill="1" applyBorder="1" applyAlignment="1">
      <alignment horizontal="center" vertical="center" shrinkToFit="1"/>
    </xf>
    <xf numFmtId="3" fontId="2" fillId="0" borderId="8" xfId="0" applyNumberFormat="1" applyFont="1" applyFill="1" applyBorder="1" applyAlignment="1">
      <alignment vertical="center" shrinkToFit="1"/>
    </xf>
    <xf numFmtId="3" fontId="2" fillId="0" borderId="2" xfId="0" applyNumberFormat="1" applyFont="1" applyFill="1" applyBorder="1" applyAlignment="1">
      <alignment vertical="center" shrinkToFit="1"/>
    </xf>
    <xf numFmtId="3" fontId="2" fillId="0" borderId="9" xfId="0" applyNumberFormat="1" applyFont="1" applyFill="1" applyBorder="1" applyAlignment="1">
      <alignment vertical="center" shrinkToFit="1"/>
    </xf>
    <xf numFmtId="3" fontId="2" fillId="0" borderId="0" xfId="0" applyNumberFormat="1" applyFont="1" applyFill="1" applyBorder="1" applyAlignment="1">
      <alignment vertical="center" shrinkToFit="1"/>
    </xf>
    <xf numFmtId="3" fontId="2" fillId="0" borderId="11" xfId="0" applyNumberFormat="1" applyFont="1" applyFill="1" applyBorder="1" applyAlignment="1">
      <alignment vertical="center" shrinkToFit="1"/>
    </xf>
    <xf numFmtId="3" fontId="2" fillId="0" borderId="6" xfId="0" applyNumberFormat="1" applyFont="1" applyFill="1" applyBorder="1" applyAlignment="1">
      <alignment horizontal="center" vertical="center" shrinkToFit="1"/>
    </xf>
    <xf numFmtId="3" fontId="2" fillId="0" borderId="19" xfId="0" applyNumberFormat="1" applyFont="1" applyFill="1" applyBorder="1" applyAlignment="1">
      <alignment vertical="center" shrinkToFit="1"/>
    </xf>
    <xf numFmtId="3" fontId="2" fillId="0" borderId="7" xfId="0" applyNumberFormat="1" applyFont="1" applyFill="1" applyBorder="1" applyAlignment="1">
      <alignment vertical="center" shrinkToFit="1"/>
    </xf>
    <xf numFmtId="3" fontId="2" fillId="0" borderId="10" xfId="0" applyNumberFormat="1" applyFont="1" applyFill="1" applyBorder="1" applyAlignment="1">
      <alignment horizontal="right" vertical="center"/>
    </xf>
    <xf numFmtId="3" fontId="2" fillId="0" borderId="20" xfId="0" applyNumberFormat="1" applyFont="1" applyFill="1" applyBorder="1">
      <alignment vertical="center"/>
    </xf>
    <xf numFmtId="3" fontId="2" fillId="0" borderId="21" xfId="0" applyNumberFormat="1" applyFont="1" applyFill="1" applyBorder="1">
      <alignment vertical="center"/>
    </xf>
    <xf numFmtId="3" fontId="2" fillId="0" borderId="14" xfId="0" applyNumberFormat="1" applyFont="1" applyFill="1" applyBorder="1">
      <alignment vertical="center"/>
    </xf>
    <xf numFmtId="3" fontId="2" fillId="0" borderId="22" xfId="0" applyNumberFormat="1" applyFont="1" applyFill="1" applyBorder="1">
      <alignment vertical="center"/>
    </xf>
    <xf numFmtId="3" fontId="2" fillId="0" borderId="13" xfId="0" applyNumberFormat="1" applyFont="1" applyFill="1" applyBorder="1">
      <alignment vertical="center"/>
    </xf>
    <xf numFmtId="176" fontId="2" fillId="0" borderId="15" xfId="0" applyNumberFormat="1" applyFont="1" applyFill="1" applyBorder="1" applyAlignment="1">
      <alignment horizontal="left" vertical="center"/>
    </xf>
    <xf numFmtId="3" fontId="2" fillId="0" borderId="16" xfId="0" applyNumberFormat="1" applyFont="1" applyFill="1" applyBorder="1" applyAlignment="1">
      <alignment horizontal="right" vertical="center"/>
    </xf>
    <xf numFmtId="3" fontId="4" fillId="0" borderId="10" xfId="0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shrinkToFit="1"/>
    </xf>
    <xf numFmtId="3" fontId="2" fillId="0" borderId="15" xfId="0" applyNumberFormat="1" applyFont="1" applyFill="1" applyBorder="1">
      <alignment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shrinkToFit="1"/>
    </xf>
    <xf numFmtId="0" fontId="2" fillId="0" borderId="12" xfId="0" applyFont="1" applyFill="1" applyBorder="1" applyAlignment="1">
      <alignment vertical="center" shrinkToFit="1"/>
    </xf>
    <xf numFmtId="0" fontId="2" fillId="0" borderId="10" xfId="0" applyFont="1" applyFill="1" applyBorder="1" applyAlignment="1">
      <alignment horizontal="center" vertical="center" shrinkToFit="1"/>
    </xf>
    <xf numFmtId="3" fontId="2" fillId="0" borderId="12" xfId="0" applyNumberFormat="1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vertical="center" shrinkToFit="1"/>
    </xf>
    <xf numFmtId="3" fontId="2" fillId="0" borderId="11" xfId="0" applyNumberFormat="1" applyFont="1" applyFill="1" applyBorder="1" applyAlignment="1">
      <alignment horizontal="center" vertical="center" shrinkToFit="1"/>
    </xf>
    <xf numFmtId="3" fontId="2" fillId="0" borderId="18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>
      <alignment vertical="center"/>
    </xf>
    <xf numFmtId="3" fontId="2" fillId="0" borderId="17" xfId="0" applyNumberFormat="1" applyFont="1" applyFill="1" applyBorder="1">
      <alignment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18" xfId="0" applyNumberFormat="1" applyFont="1" applyFill="1" applyBorder="1" applyAlignment="1">
      <alignment horizontal="center" vertical="center" shrinkToFit="1"/>
    </xf>
    <xf numFmtId="3" fontId="2" fillId="0" borderId="17" xfId="0" applyNumberFormat="1" applyFont="1" applyFill="1" applyBorder="1" applyAlignment="1">
      <alignment horizontal="center" vertical="center" shrinkToFit="1"/>
    </xf>
    <xf numFmtId="3" fontId="2" fillId="0" borderId="19" xfId="0" applyNumberFormat="1" applyFont="1" applyFill="1" applyBorder="1" applyAlignment="1">
      <alignment horizontal="center" vertical="center" shrinkToFit="1"/>
    </xf>
    <xf numFmtId="3" fontId="2" fillId="0" borderId="14" xfId="0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horizontal="center" vertical="center" shrinkToFit="1"/>
    </xf>
    <xf numFmtId="3" fontId="2" fillId="0" borderId="5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3" fontId="2" fillId="0" borderId="18" xfId="0" applyNumberFormat="1" applyFont="1" applyFill="1" applyBorder="1" applyAlignment="1">
      <alignment vertical="center" shrinkToFit="1"/>
    </xf>
    <xf numFmtId="3" fontId="2" fillId="0" borderId="10" xfId="0" applyNumberFormat="1" applyFont="1" applyFill="1" applyBorder="1" applyAlignment="1">
      <alignment horizontal="center" vertical="center" shrinkToFit="1"/>
    </xf>
    <xf numFmtId="3" fontId="2" fillId="0" borderId="14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3" fontId="2" fillId="0" borderId="3" xfId="0" applyNumberFormat="1" applyFont="1" applyFill="1" applyBorder="1" applyAlignment="1">
      <alignment horizontal="right" vertical="center"/>
    </xf>
    <xf numFmtId="3" fontId="2" fillId="0" borderId="23" xfId="0" applyNumberFormat="1" applyFont="1" applyFill="1" applyBorder="1">
      <alignment vertical="center"/>
    </xf>
    <xf numFmtId="3" fontId="9" fillId="0" borderId="14" xfId="0" applyNumberFormat="1" applyFont="1" applyFill="1" applyBorder="1">
      <alignment vertical="center"/>
    </xf>
    <xf numFmtId="0" fontId="10" fillId="0" borderId="31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3" fontId="6" fillId="0" borderId="19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3" fontId="6" fillId="0" borderId="19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3" fontId="2" fillId="0" borderId="7" xfId="0" applyNumberFormat="1" applyFont="1" applyFill="1" applyBorder="1" applyAlignment="1">
      <alignment horizontal="center" vertical="center" shrinkToFit="1"/>
    </xf>
    <xf numFmtId="3" fontId="2" fillId="0" borderId="9" xfId="0" applyNumberFormat="1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3" fontId="2" fillId="0" borderId="19" xfId="0" applyNumberFormat="1" applyFont="1" applyFill="1" applyBorder="1" applyAlignment="1">
      <alignment horizontal="center" vertical="center" shrinkToFit="1"/>
    </xf>
    <xf numFmtId="3" fontId="2" fillId="0" borderId="10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3" fontId="7" fillId="0" borderId="10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shrinkToFit="1"/>
    </xf>
    <xf numFmtId="3" fontId="2" fillId="0" borderId="17" xfId="0" applyNumberFormat="1" applyFont="1" applyFill="1" applyBorder="1" applyAlignment="1">
      <alignment horizontal="center" vertical="center" shrinkToFit="1"/>
    </xf>
    <xf numFmtId="3" fontId="2" fillId="0" borderId="6" xfId="0" applyNumberFormat="1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3" fontId="6" fillId="0" borderId="7" xfId="0" applyNumberFormat="1" applyFont="1" applyFill="1" applyBorder="1" applyAlignment="1">
      <alignment horizontal="center" vertical="center" wrapText="1"/>
    </xf>
    <xf numFmtId="3" fontId="8" fillId="0" borderId="8" xfId="0" applyNumberFormat="1" applyFont="1" applyFill="1" applyBorder="1" applyAlignment="1">
      <alignment horizontal="center" vertical="center" wrapText="1"/>
    </xf>
    <xf numFmtId="3" fontId="8" fillId="0" borderId="9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>
      <alignment horizontal="center" vertical="center" wrapText="1"/>
    </xf>
    <xf numFmtId="3" fontId="8" fillId="0" borderId="11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Fill="1" applyBorder="1" applyAlignment="1">
      <alignment horizontal="center" vertical="center" wrapText="1" shrinkToFit="1"/>
    </xf>
    <xf numFmtId="3" fontId="8" fillId="0" borderId="8" xfId="0" applyNumberFormat="1" applyFont="1" applyFill="1" applyBorder="1" applyAlignment="1">
      <alignment horizontal="center" vertical="center" wrapText="1" shrinkToFit="1"/>
    </xf>
    <xf numFmtId="3" fontId="8" fillId="0" borderId="9" xfId="0" applyNumberFormat="1" applyFont="1" applyFill="1" applyBorder="1" applyAlignment="1">
      <alignment horizontal="center" vertical="center" wrapText="1" shrinkToFit="1"/>
    </xf>
    <xf numFmtId="3" fontId="8" fillId="0" borderId="10" xfId="0" applyNumberFormat="1" applyFont="1" applyFill="1" applyBorder="1" applyAlignment="1">
      <alignment horizontal="left" vertical="center" wrapText="1" indent="3" shrinkToFit="1"/>
    </xf>
    <xf numFmtId="3" fontId="8" fillId="0" borderId="11" xfId="0" applyNumberFormat="1" applyFont="1" applyFill="1" applyBorder="1" applyAlignment="1">
      <alignment horizontal="left" vertical="center" wrapText="1" indent="3" shrinkToFit="1"/>
    </xf>
    <xf numFmtId="3" fontId="5" fillId="0" borderId="10" xfId="0" applyNumberFormat="1" applyFont="1" applyFill="1" applyBorder="1" applyAlignment="1">
      <alignment horizontal="left" vertical="center" wrapText="1" indent="3"/>
    </xf>
    <xf numFmtId="3" fontId="5" fillId="0" borderId="11" xfId="0" applyNumberFormat="1" applyFont="1" applyFill="1" applyBorder="1" applyAlignment="1">
      <alignment horizontal="left" vertical="center" wrapText="1" indent="3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231322</xdr:colOff>
      <xdr:row>35</xdr:row>
      <xdr:rowOff>27215</xdr:rowOff>
    </xdr:from>
    <xdr:to>
      <xdr:col>8</xdr:col>
      <xdr:colOff>421819</xdr:colOff>
      <xdr:row>44</xdr:row>
      <xdr:rowOff>74839</xdr:rowOff>
    </xdr:to>
    <xdr:sp macro="" textlink="">
      <xdr:nvSpPr>
        <xdr:cNvPr id="2" name="テキスト ボックス 1"/>
        <xdr:cNvSpPr txBox="1"/>
      </xdr:nvSpPr>
      <xdr:spPr>
        <a:xfrm>
          <a:off x="231322" y="6027965"/>
          <a:ext cx="5676897" cy="15906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kumimoji="1" lang="ja-JP" altLang="en-US" sz="1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5"/>
  <sheetViews>
    <sheetView tabSelected="1" zoomScale="50" zoomScaleNormal="50" zoomScalePageLayoutView="70" workbookViewId="0">
      <selection activeCell="Q34" sqref="Q34"/>
    </sheetView>
  </sheetViews>
  <sheetFormatPr defaultRowHeight="13.5" x14ac:dyDescent="0.15"/>
  <sheetData>
    <row r="2" spans="8:9" ht="13.5" customHeight="1" x14ac:dyDescent="0.15">
      <c r="H2" s="84" t="s">
        <v>97</v>
      </c>
      <c r="I2" s="85"/>
    </row>
    <row r="3" spans="8:9" ht="13.5" customHeight="1" x14ac:dyDescent="0.15">
      <c r="H3" s="86"/>
      <c r="I3" s="87"/>
    </row>
    <row r="4" spans="8:9" ht="13.5" customHeight="1" x14ac:dyDescent="0.15">
      <c r="H4" s="88"/>
      <c r="I4" s="89"/>
    </row>
    <row r="20" spans="1:9" ht="14.25" thickBot="1" x14ac:dyDescent="0.2"/>
    <row r="21" spans="1:9" ht="14.25" customHeight="1" thickTop="1" x14ac:dyDescent="0.15">
      <c r="A21" s="75" t="s">
        <v>98</v>
      </c>
      <c r="B21" s="76"/>
      <c r="C21" s="76"/>
      <c r="D21" s="76"/>
      <c r="E21" s="76"/>
      <c r="F21" s="76"/>
      <c r="G21" s="76"/>
      <c r="H21" s="76"/>
      <c r="I21" s="77"/>
    </row>
    <row r="22" spans="1:9" ht="13.5" customHeight="1" x14ac:dyDescent="0.15">
      <c r="A22" s="78"/>
      <c r="B22" s="79"/>
      <c r="C22" s="79"/>
      <c r="D22" s="79"/>
      <c r="E22" s="79"/>
      <c r="F22" s="79"/>
      <c r="G22" s="79"/>
      <c r="H22" s="79"/>
      <c r="I22" s="80"/>
    </row>
    <row r="23" spans="1:9" ht="13.5" customHeight="1" x14ac:dyDescent="0.15">
      <c r="A23" s="78"/>
      <c r="B23" s="79"/>
      <c r="C23" s="79"/>
      <c r="D23" s="79"/>
      <c r="E23" s="79"/>
      <c r="F23" s="79"/>
      <c r="G23" s="79"/>
      <c r="H23" s="79"/>
      <c r="I23" s="80"/>
    </row>
    <row r="24" spans="1:9" ht="13.5" customHeight="1" x14ac:dyDescent="0.15">
      <c r="A24" s="78"/>
      <c r="B24" s="79"/>
      <c r="C24" s="79"/>
      <c r="D24" s="79"/>
      <c r="E24" s="79"/>
      <c r="F24" s="79"/>
      <c r="G24" s="79"/>
      <c r="H24" s="79"/>
      <c r="I24" s="80"/>
    </row>
    <row r="25" spans="1:9" ht="13.5" customHeight="1" x14ac:dyDescent="0.15">
      <c r="A25" s="78"/>
      <c r="B25" s="79"/>
      <c r="C25" s="79"/>
      <c r="D25" s="79"/>
      <c r="E25" s="79"/>
      <c r="F25" s="79"/>
      <c r="G25" s="79"/>
      <c r="H25" s="79"/>
      <c r="I25" s="80"/>
    </row>
    <row r="26" spans="1:9" ht="13.5" customHeight="1" x14ac:dyDescent="0.15">
      <c r="A26" s="78"/>
      <c r="B26" s="79"/>
      <c r="C26" s="79"/>
      <c r="D26" s="79"/>
      <c r="E26" s="79"/>
      <c r="F26" s="79"/>
      <c r="G26" s="79"/>
      <c r="H26" s="79"/>
      <c r="I26" s="80"/>
    </row>
    <row r="27" spans="1:9" ht="13.5" customHeight="1" x14ac:dyDescent="0.15">
      <c r="A27" s="78"/>
      <c r="B27" s="79"/>
      <c r="C27" s="79"/>
      <c r="D27" s="79"/>
      <c r="E27" s="79"/>
      <c r="F27" s="79"/>
      <c r="G27" s="79"/>
      <c r="H27" s="79"/>
      <c r="I27" s="80"/>
    </row>
    <row r="28" spans="1:9" ht="13.5" customHeight="1" x14ac:dyDescent="0.15">
      <c r="A28" s="78"/>
      <c r="B28" s="79"/>
      <c r="C28" s="79"/>
      <c r="D28" s="79"/>
      <c r="E28" s="79"/>
      <c r="F28" s="79"/>
      <c r="G28" s="79"/>
      <c r="H28" s="79"/>
      <c r="I28" s="80"/>
    </row>
    <row r="29" spans="1:9" ht="13.5" customHeight="1" x14ac:dyDescent="0.15">
      <c r="A29" s="78"/>
      <c r="B29" s="79"/>
      <c r="C29" s="79"/>
      <c r="D29" s="79"/>
      <c r="E29" s="79"/>
      <c r="F29" s="79"/>
      <c r="G29" s="79"/>
      <c r="H29" s="79"/>
      <c r="I29" s="80"/>
    </row>
    <row r="30" spans="1:9" ht="13.5" customHeight="1" x14ac:dyDescent="0.15">
      <c r="A30" s="78"/>
      <c r="B30" s="79"/>
      <c r="C30" s="79"/>
      <c r="D30" s="79"/>
      <c r="E30" s="79"/>
      <c r="F30" s="79"/>
      <c r="G30" s="79"/>
      <c r="H30" s="79"/>
      <c r="I30" s="80"/>
    </row>
    <row r="31" spans="1:9" ht="13.5" customHeight="1" x14ac:dyDescent="0.15">
      <c r="A31" s="78"/>
      <c r="B31" s="79"/>
      <c r="C31" s="79"/>
      <c r="D31" s="79"/>
      <c r="E31" s="79"/>
      <c r="F31" s="79"/>
      <c r="G31" s="79"/>
      <c r="H31" s="79"/>
      <c r="I31" s="80"/>
    </row>
    <row r="32" spans="1:9" ht="13.5" customHeight="1" x14ac:dyDescent="0.15">
      <c r="A32" s="78"/>
      <c r="B32" s="79"/>
      <c r="C32" s="79"/>
      <c r="D32" s="79"/>
      <c r="E32" s="79"/>
      <c r="F32" s="79"/>
      <c r="G32" s="79"/>
      <c r="H32" s="79"/>
      <c r="I32" s="80"/>
    </row>
    <row r="33" spans="1:9" ht="13.5" customHeight="1" x14ac:dyDescent="0.15">
      <c r="A33" s="78"/>
      <c r="B33" s="79"/>
      <c r="C33" s="79"/>
      <c r="D33" s="79"/>
      <c r="E33" s="79"/>
      <c r="F33" s="79"/>
      <c r="G33" s="79"/>
      <c r="H33" s="79"/>
      <c r="I33" s="80"/>
    </row>
    <row r="34" spans="1:9" ht="14.25" customHeight="1" thickBot="1" x14ac:dyDescent="0.2">
      <c r="A34" s="81"/>
      <c r="B34" s="82"/>
      <c r="C34" s="82"/>
      <c r="D34" s="82"/>
      <c r="E34" s="82"/>
      <c r="F34" s="82"/>
      <c r="G34" s="82"/>
      <c r="H34" s="82"/>
      <c r="I34" s="83"/>
    </row>
    <row r="35" spans="1:9" ht="14.25" thickTop="1" x14ac:dyDescent="0.15"/>
  </sheetData>
  <mergeCells count="2">
    <mergeCell ref="A21:I34"/>
    <mergeCell ref="H2:I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54"/>
  <sheetViews>
    <sheetView zoomScale="90" zoomScaleNormal="90" zoomScaleSheetLayoutView="120" workbookViewId="0">
      <pane xSplit="1" ySplit="7" topLeftCell="B47" activePane="bottomRight" state="frozen"/>
      <selection activeCell="Q34" sqref="Q34"/>
      <selection pane="topRight" activeCell="Q34" sqref="Q34"/>
      <selection pane="bottomLeft" activeCell="Q34" sqref="Q34"/>
      <selection pane="bottomRight" activeCell="Q34" sqref="Q34"/>
    </sheetView>
  </sheetViews>
  <sheetFormatPr defaultColWidth="9" defaultRowHeight="13.5" x14ac:dyDescent="0.15"/>
  <cols>
    <col min="1" max="1" width="13" style="8" customWidth="1"/>
    <col min="2" max="2" width="50.875" style="8" customWidth="1"/>
    <col min="3" max="16384" width="9" style="8"/>
  </cols>
  <sheetData>
    <row r="2" spans="1:2" s="5" customFormat="1" ht="24.75" customHeight="1" x14ac:dyDescent="0.15">
      <c r="A2" s="29"/>
      <c r="B2" s="127" t="s">
        <v>81</v>
      </c>
    </row>
    <row r="3" spans="1:2" s="5" customFormat="1" ht="24.75" customHeight="1" x14ac:dyDescent="0.15">
      <c r="A3" s="30" t="s">
        <v>0</v>
      </c>
      <c r="B3" s="128"/>
    </row>
    <row r="4" spans="1:2" ht="21.75" customHeight="1" x14ac:dyDescent="0.15">
      <c r="A4" s="9"/>
      <c r="B4" s="93" t="s">
        <v>94</v>
      </c>
    </row>
    <row r="5" spans="1:2" s="10" customFormat="1" ht="15.75" customHeight="1" x14ac:dyDescent="0.15">
      <c r="A5" s="9"/>
      <c r="B5" s="96"/>
    </row>
    <row r="6" spans="1:2" s="16" customFormat="1" ht="17.25" customHeight="1" x14ac:dyDescent="0.15">
      <c r="A6" s="11"/>
      <c r="B6" s="39"/>
    </row>
    <row r="7" spans="1:2" s="16" customFormat="1" ht="17.25" customHeight="1" x14ac:dyDescent="0.15">
      <c r="A7" s="17"/>
      <c r="B7" s="39"/>
    </row>
    <row r="8" spans="1:2" ht="15.75" customHeight="1" x14ac:dyDescent="0.15">
      <c r="A8" s="21"/>
      <c r="B8" s="21" t="s">
        <v>3</v>
      </c>
    </row>
    <row r="9" spans="1:2" ht="15.75" customHeight="1" thickBot="1" x14ac:dyDescent="0.2">
      <c r="A9" s="9"/>
      <c r="B9" s="9"/>
    </row>
    <row r="10" spans="1:2" ht="15.75" customHeight="1" thickBot="1" x14ac:dyDescent="0.2">
      <c r="A10" s="22" t="s">
        <v>22</v>
      </c>
      <c r="B10" s="22">
        <v>2774</v>
      </c>
    </row>
    <row r="11" spans="1:2" ht="15.75" customHeight="1" thickBot="1" x14ac:dyDescent="0.2">
      <c r="A11" s="22" t="s">
        <v>23</v>
      </c>
      <c r="B11" s="22">
        <v>5817</v>
      </c>
    </row>
    <row r="12" spans="1:2" ht="15.75" customHeight="1" x14ac:dyDescent="0.15">
      <c r="A12" s="23" t="s">
        <v>29</v>
      </c>
      <c r="B12" s="23">
        <v>313</v>
      </c>
    </row>
    <row r="13" spans="1:2" ht="15.75" customHeight="1" x14ac:dyDescent="0.15">
      <c r="A13" s="24" t="s">
        <v>90</v>
      </c>
      <c r="B13" s="24">
        <v>466</v>
      </c>
    </row>
    <row r="14" spans="1:2" ht="15.75" customHeight="1" x14ac:dyDescent="0.15">
      <c r="A14" s="24" t="s">
        <v>55</v>
      </c>
      <c r="B14" s="24">
        <v>10</v>
      </c>
    </row>
    <row r="15" spans="1:2" ht="15.75" customHeight="1" x14ac:dyDescent="0.15">
      <c r="A15" s="24" t="s">
        <v>54</v>
      </c>
      <c r="B15" s="24"/>
    </row>
    <row r="16" spans="1:2" ht="15.75" customHeight="1" x14ac:dyDescent="0.15">
      <c r="A16" s="24" t="s">
        <v>26</v>
      </c>
      <c r="B16" s="24">
        <v>497</v>
      </c>
    </row>
    <row r="17" spans="1:3" ht="15.75" customHeight="1" x14ac:dyDescent="0.15">
      <c r="A17" s="24" t="s">
        <v>30</v>
      </c>
      <c r="B17" s="24">
        <v>983</v>
      </c>
    </row>
    <row r="18" spans="1:3" ht="15.75" customHeight="1" x14ac:dyDescent="0.15">
      <c r="A18" s="24" t="s">
        <v>24</v>
      </c>
      <c r="B18" s="24">
        <v>1459</v>
      </c>
    </row>
    <row r="19" spans="1:3" ht="15.75" customHeight="1" x14ac:dyDescent="0.15">
      <c r="A19" s="24" t="s">
        <v>53</v>
      </c>
      <c r="B19" s="24">
        <v>217</v>
      </c>
    </row>
    <row r="20" spans="1:3" ht="15.75" customHeight="1" x14ac:dyDescent="0.15">
      <c r="A20" s="24" t="s">
        <v>34</v>
      </c>
      <c r="B20" s="24">
        <v>2060</v>
      </c>
    </row>
    <row r="21" spans="1:3" ht="15.75" customHeight="1" thickBot="1" x14ac:dyDescent="0.2">
      <c r="A21" s="25" t="s">
        <v>46</v>
      </c>
      <c r="B21" s="25">
        <v>0</v>
      </c>
      <c r="C21" s="8">
        <f>SUM(B12:B21)</f>
        <v>6005</v>
      </c>
    </row>
    <row r="22" spans="1:3" ht="15.75" customHeight="1" x14ac:dyDescent="0.15">
      <c r="A22" s="23" t="s">
        <v>27</v>
      </c>
      <c r="B22" s="23">
        <v>1263</v>
      </c>
    </row>
    <row r="23" spans="1:3" ht="15.75" customHeight="1" x14ac:dyDescent="0.15">
      <c r="A23" s="24" t="s">
        <v>38</v>
      </c>
      <c r="B23" s="24">
        <v>1086</v>
      </c>
    </row>
    <row r="24" spans="1:3" ht="15.75" customHeight="1" x14ac:dyDescent="0.15">
      <c r="A24" s="24" t="s">
        <v>50</v>
      </c>
      <c r="B24" s="24">
        <v>1298</v>
      </c>
    </row>
    <row r="25" spans="1:3" ht="15.75" customHeight="1" x14ac:dyDescent="0.15">
      <c r="A25" s="24" t="s">
        <v>49</v>
      </c>
      <c r="B25" s="24">
        <v>435</v>
      </c>
    </row>
    <row r="26" spans="1:3" ht="15.75" customHeight="1" x14ac:dyDescent="0.15">
      <c r="A26" s="24" t="s">
        <v>41</v>
      </c>
      <c r="B26" s="24">
        <v>795</v>
      </c>
    </row>
    <row r="27" spans="1:3" ht="15.75" customHeight="1" x14ac:dyDescent="0.15">
      <c r="A27" s="24" t="s">
        <v>45</v>
      </c>
      <c r="B27" s="24">
        <v>35</v>
      </c>
    </row>
    <row r="28" spans="1:3" ht="15.75" customHeight="1" thickBot="1" x14ac:dyDescent="0.2">
      <c r="A28" s="25" t="s">
        <v>33</v>
      </c>
      <c r="B28" s="25">
        <v>334</v>
      </c>
      <c r="C28" s="8">
        <f>SUM(B22:B28)</f>
        <v>5246</v>
      </c>
    </row>
    <row r="29" spans="1:3" ht="15.75" customHeight="1" x14ac:dyDescent="0.15">
      <c r="A29" s="23" t="s">
        <v>25</v>
      </c>
      <c r="B29" s="23">
        <v>425</v>
      </c>
    </row>
    <row r="30" spans="1:3" ht="15.75" customHeight="1" x14ac:dyDescent="0.15">
      <c r="A30" s="24" t="s">
        <v>35</v>
      </c>
      <c r="B30" s="24">
        <v>1454</v>
      </c>
    </row>
    <row r="31" spans="1:3" ht="15.75" customHeight="1" thickBot="1" x14ac:dyDescent="0.2">
      <c r="A31" s="25" t="s">
        <v>43</v>
      </c>
      <c r="B31" s="25">
        <v>398</v>
      </c>
      <c r="C31" s="8">
        <f>SUM(B29:B31)</f>
        <v>2277</v>
      </c>
    </row>
    <row r="32" spans="1:3" ht="15.75" customHeight="1" x14ac:dyDescent="0.15">
      <c r="A32" s="23" t="s">
        <v>40</v>
      </c>
      <c r="B32" s="23">
        <v>463</v>
      </c>
    </row>
    <row r="33" spans="1:3" ht="15.75" customHeight="1" x14ac:dyDescent="0.15">
      <c r="A33" s="24" t="s">
        <v>47</v>
      </c>
      <c r="B33" s="24">
        <v>283</v>
      </c>
    </row>
    <row r="34" spans="1:3" ht="15.75" customHeight="1" x14ac:dyDescent="0.15">
      <c r="A34" s="24" t="s">
        <v>44</v>
      </c>
      <c r="B34" s="24">
        <v>14</v>
      </c>
    </row>
    <row r="35" spans="1:3" ht="15.75" customHeight="1" x14ac:dyDescent="0.15">
      <c r="A35" s="24" t="s">
        <v>37</v>
      </c>
      <c r="B35" s="24">
        <v>364</v>
      </c>
    </row>
    <row r="36" spans="1:3" ht="15.75" customHeight="1" x14ac:dyDescent="0.15">
      <c r="A36" s="24" t="s">
        <v>39</v>
      </c>
      <c r="B36" s="24">
        <v>321</v>
      </c>
    </row>
    <row r="37" spans="1:3" ht="15.75" customHeight="1" x14ac:dyDescent="0.15">
      <c r="A37" s="24" t="s">
        <v>51</v>
      </c>
      <c r="B37" s="24">
        <v>94</v>
      </c>
    </row>
    <row r="38" spans="1:3" ht="15.75" customHeight="1" x14ac:dyDescent="0.15">
      <c r="A38" s="24" t="s">
        <v>59</v>
      </c>
      <c r="B38" s="24"/>
    </row>
    <row r="39" spans="1:3" ht="15.75" customHeight="1" x14ac:dyDescent="0.15">
      <c r="A39" s="24" t="s">
        <v>61</v>
      </c>
      <c r="B39" s="24"/>
    </row>
    <row r="40" spans="1:3" ht="15.75" customHeight="1" thickBot="1" x14ac:dyDescent="0.2">
      <c r="A40" s="25" t="s">
        <v>60</v>
      </c>
      <c r="B40" s="25"/>
      <c r="C40" s="8">
        <f>SUM(B32:B40)</f>
        <v>1539</v>
      </c>
    </row>
    <row r="41" spans="1:3" ht="15.75" customHeight="1" x14ac:dyDescent="0.15">
      <c r="A41" s="23" t="s">
        <v>92</v>
      </c>
      <c r="B41" s="23">
        <v>510</v>
      </c>
    </row>
    <row r="42" spans="1:3" ht="15.75" customHeight="1" x14ac:dyDescent="0.15">
      <c r="A42" s="24" t="s">
        <v>31</v>
      </c>
      <c r="B42" s="24">
        <v>180</v>
      </c>
    </row>
    <row r="43" spans="1:3" ht="15.75" customHeight="1" x14ac:dyDescent="0.15">
      <c r="A43" s="24" t="s">
        <v>42</v>
      </c>
      <c r="B43" s="24">
        <v>382</v>
      </c>
    </row>
    <row r="44" spans="1:3" ht="15.75" customHeight="1" x14ac:dyDescent="0.15">
      <c r="A44" s="24" t="s">
        <v>56</v>
      </c>
      <c r="B44" s="24"/>
    </row>
    <row r="45" spans="1:3" ht="15.75" customHeight="1" x14ac:dyDescent="0.15">
      <c r="A45" s="24" t="s">
        <v>28</v>
      </c>
      <c r="B45" s="24">
        <v>431</v>
      </c>
    </row>
    <row r="46" spans="1:3" ht="15.75" customHeight="1" x14ac:dyDescent="0.15">
      <c r="A46" s="24" t="s">
        <v>32</v>
      </c>
      <c r="B46" s="24">
        <v>301</v>
      </c>
    </row>
    <row r="47" spans="1:3" ht="15.75" customHeight="1" x14ac:dyDescent="0.15">
      <c r="A47" s="24" t="s">
        <v>57</v>
      </c>
      <c r="B47" s="24">
        <v>198</v>
      </c>
    </row>
    <row r="48" spans="1:3" ht="15.75" customHeight="1" x14ac:dyDescent="0.15">
      <c r="A48" s="24" t="s">
        <v>36</v>
      </c>
      <c r="B48" s="24">
        <v>1674</v>
      </c>
    </row>
    <row r="49" spans="1:3" ht="15.75" customHeight="1" x14ac:dyDescent="0.15">
      <c r="A49" s="24" t="s">
        <v>58</v>
      </c>
      <c r="B49" s="24">
        <v>50</v>
      </c>
    </row>
    <row r="50" spans="1:3" ht="15.75" customHeight="1" x14ac:dyDescent="0.15">
      <c r="A50" s="24" t="s">
        <v>48</v>
      </c>
      <c r="B50" s="24">
        <v>133</v>
      </c>
    </row>
    <row r="51" spans="1:3" ht="15.75" customHeight="1" x14ac:dyDescent="0.15">
      <c r="A51" s="24" t="s">
        <v>52</v>
      </c>
      <c r="B51" s="24">
        <v>534</v>
      </c>
    </row>
    <row r="52" spans="1:3" ht="15.75" customHeight="1" thickBot="1" x14ac:dyDescent="0.2">
      <c r="A52" s="25" t="s">
        <v>93</v>
      </c>
      <c r="B52" s="25">
        <v>372</v>
      </c>
      <c r="C52" s="8">
        <f>SUM(B41:B52)</f>
        <v>4765</v>
      </c>
    </row>
    <row r="53" spans="1:3" ht="14.25" thickBot="1" x14ac:dyDescent="0.2">
      <c r="A53" s="26"/>
      <c r="B53" s="26"/>
    </row>
    <row r="54" spans="1:3" ht="14.25" thickTop="1" x14ac:dyDescent="0.15">
      <c r="A54" s="27">
        <f>COUNTA(A9:A53)</f>
        <v>43</v>
      </c>
      <c r="B54" s="32">
        <f t="shared" ref="B54" si="0">SUM(B9:B53)</f>
        <v>28423</v>
      </c>
    </row>
  </sheetData>
  <mergeCells count="2">
    <mergeCell ref="B2:B3"/>
    <mergeCell ref="B4:B5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93" fitToWidth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4"/>
  <sheetViews>
    <sheetView zoomScale="90" zoomScaleNormal="90" zoomScaleSheetLayoutView="120" workbookViewId="0">
      <pane xSplit="1" ySplit="7" topLeftCell="B65" activePane="bottomRight" state="frozen"/>
      <selection activeCell="Q34" sqref="Q34"/>
      <selection pane="topRight" activeCell="Q34" sqref="Q34"/>
      <selection pane="bottomLeft" activeCell="Q34" sqref="Q34"/>
      <selection pane="bottomRight" activeCell="Q34" sqref="Q34"/>
    </sheetView>
  </sheetViews>
  <sheetFormatPr defaultColWidth="9" defaultRowHeight="13.5" x14ac:dyDescent="0.15"/>
  <cols>
    <col min="1" max="1" width="13" style="8" customWidth="1"/>
    <col min="2" max="4" width="33.625" style="8" customWidth="1"/>
    <col min="5" max="16384" width="9" style="8"/>
  </cols>
  <sheetData>
    <row r="2" spans="1:4" s="5" customFormat="1" ht="24.75" customHeight="1" x14ac:dyDescent="0.15">
      <c r="A2" s="29"/>
      <c r="B2" s="129" t="s">
        <v>82</v>
      </c>
      <c r="C2" s="130"/>
      <c r="D2" s="131"/>
    </row>
    <row r="3" spans="1:4" s="5" customFormat="1" ht="24.75" customHeight="1" x14ac:dyDescent="0.15">
      <c r="A3" s="30" t="s">
        <v>0</v>
      </c>
      <c r="B3" s="132" t="s">
        <v>83</v>
      </c>
      <c r="C3" s="132" t="s">
        <v>84</v>
      </c>
      <c r="D3" s="132" t="s">
        <v>85</v>
      </c>
    </row>
    <row r="4" spans="1:4" ht="21.75" customHeight="1" x14ac:dyDescent="0.15">
      <c r="A4" s="9"/>
      <c r="B4" s="133"/>
      <c r="C4" s="133"/>
      <c r="D4" s="133"/>
    </row>
    <row r="5" spans="1:4" s="10" customFormat="1" ht="22.5" customHeight="1" x14ac:dyDescent="0.15">
      <c r="A5" s="9"/>
      <c r="B5" s="3" t="s">
        <v>94</v>
      </c>
      <c r="C5" s="3" t="s">
        <v>94</v>
      </c>
      <c r="D5" s="3" t="s">
        <v>94</v>
      </c>
    </row>
    <row r="6" spans="1:4" s="16" customFormat="1" ht="11.25" customHeight="1" x14ac:dyDescent="0.15">
      <c r="A6" s="11"/>
      <c r="B6" s="68"/>
      <c r="C6" s="68"/>
      <c r="D6" s="69"/>
    </row>
    <row r="7" spans="1:4" s="16" customFormat="1" ht="17.25" customHeight="1" x14ac:dyDescent="0.15">
      <c r="A7" s="17"/>
      <c r="B7" s="70"/>
      <c r="C7" s="70"/>
      <c r="D7" s="71"/>
    </row>
    <row r="8" spans="1:4" ht="15.75" customHeight="1" x14ac:dyDescent="0.15">
      <c r="A8" s="21"/>
      <c r="B8" s="21" t="s">
        <v>1</v>
      </c>
      <c r="C8" s="21" t="s">
        <v>1</v>
      </c>
      <c r="D8" s="72" t="s">
        <v>4</v>
      </c>
    </row>
    <row r="9" spans="1:4" ht="15.75" customHeight="1" thickBot="1" x14ac:dyDescent="0.2">
      <c r="A9" s="9"/>
      <c r="B9" s="9"/>
      <c r="C9" s="9"/>
      <c r="D9" s="44"/>
    </row>
    <row r="10" spans="1:4" ht="15.75" customHeight="1" thickBot="1" x14ac:dyDescent="0.2">
      <c r="A10" s="22" t="s">
        <v>22</v>
      </c>
      <c r="B10" s="22">
        <v>19150</v>
      </c>
      <c r="C10" s="22">
        <v>942</v>
      </c>
      <c r="D10" s="73">
        <v>268715</v>
      </c>
    </row>
    <row r="11" spans="1:4" ht="15.75" customHeight="1" thickBot="1" x14ac:dyDescent="0.2">
      <c r="A11" s="22" t="s">
        <v>23</v>
      </c>
      <c r="B11" s="22">
        <v>5501</v>
      </c>
      <c r="C11" s="22">
        <v>570</v>
      </c>
      <c r="D11" s="73">
        <v>82195</v>
      </c>
    </row>
    <row r="12" spans="1:4" ht="15.75" customHeight="1" x14ac:dyDescent="0.15">
      <c r="A12" s="23" t="s">
        <v>29</v>
      </c>
      <c r="B12" s="23">
        <v>628</v>
      </c>
      <c r="C12" s="23">
        <v>65</v>
      </c>
      <c r="D12" s="23">
        <v>8422</v>
      </c>
    </row>
    <row r="13" spans="1:4" ht="15.75" customHeight="1" x14ac:dyDescent="0.15">
      <c r="A13" s="24" t="s">
        <v>90</v>
      </c>
      <c r="B13" s="24">
        <v>1027</v>
      </c>
      <c r="C13" s="24">
        <v>32</v>
      </c>
      <c r="D13" s="24">
        <v>11661</v>
      </c>
    </row>
    <row r="14" spans="1:4" ht="15.75" customHeight="1" x14ac:dyDescent="0.15">
      <c r="A14" s="24" t="s">
        <v>55</v>
      </c>
      <c r="B14" s="24">
        <v>28</v>
      </c>
      <c r="C14" s="24">
        <v>6</v>
      </c>
      <c r="D14" s="24">
        <v>242</v>
      </c>
    </row>
    <row r="15" spans="1:4" ht="15.75" customHeight="1" x14ac:dyDescent="0.15">
      <c r="A15" s="24" t="s">
        <v>54</v>
      </c>
      <c r="B15" s="24">
        <v>36</v>
      </c>
      <c r="C15" s="24">
        <v>11</v>
      </c>
      <c r="D15" s="24">
        <v>459</v>
      </c>
    </row>
    <row r="16" spans="1:4" ht="15.75" customHeight="1" x14ac:dyDescent="0.15">
      <c r="A16" s="24" t="s">
        <v>26</v>
      </c>
      <c r="B16" s="24">
        <v>3131</v>
      </c>
      <c r="C16" s="24">
        <v>568</v>
      </c>
      <c r="D16" s="24">
        <v>40086</v>
      </c>
    </row>
    <row r="17" spans="1:7" ht="15.75" customHeight="1" x14ac:dyDescent="0.15">
      <c r="A17" s="24" t="s">
        <v>30</v>
      </c>
      <c r="B17" s="24">
        <f>1637</f>
        <v>1637</v>
      </c>
      <c r="C17" s="24">
        <f>20+956</f>
        <v>976</v>
      </c>
      <c r="D17" s="24">
        <v>37533</v>
      </c>
    </row>
    <row r="18" spans="1:7" ht="15.75" customHeight="1" x14ac:dyDescent="0.15">
      <c r="A18" s="24" t="s">
        <v>24</v>
      </c>
      <c r="B18" s="24">
        <v>2408</v>
      </c>
      <c r="C18" s="24">
        <v>202</v>
      </c>
      <c r="D18" s="24">
        <v>28372</v>
      </c>
    </row>
    <row r="19" spans="1:7" ht="15.75" customHeight="1" x14ac:dyDescent="0.15">
      <c r="A19" s="24" t="s">
        <v>53</v>
      </c>
      <c r="B19" s="24">
        <v>261</v>
      </c>
      <c r="C19" s="24">
        <v>10</v>
      </c>
      <c r="D19" s="24">
        <v>3144</v>
      </c>
    </row>
    <row r="20" spans="1:7" ht="15.75" customHeight="1" x14ac:dyDescent="0.15">
      <c r="A20" s="24" t="s">
        <v>34</v>
      </c>
      <c r="B20" s="24">
        <v>2164</v>
      </c>
      <c r="C20" s="24">
        <v>51</v>
      </c>
      <c r="D20" s="24"/>
    </row>
    <row r="21" spans="1:7" ht="15.75" customHeight="1" thickBot="1" x14ac:dyDescent="0.2">
      <c r="A21" s="25" t="s">
        <v>46</v>
      </c>
      <c r="B21" s="25">
        <v>701</v>
      </c>
      <c r="C21" s="25">
        <v>224</v>
      </c>
      <c r="D21" s="25">
        <v>9569</v>
      </c>
      <c r="E21" s="8">
        <f>SUM(B12:B21)</f>
        <v>12021</v>
      </c>
      <c r="F21" s="8">
        <f>SUM(C12:C21)</f>
        <v>2145</v>
      </c>
      <c r="G21" s="8">
        <f>SUM(D12:D21)</f>
        <v>139488</v>
      </c>
    </row>
    <row r="22" spans="1:7" ht="15.75" customHeight="1" x14ac:dyDescent="0.15">
      <c r="A22" s="23" t="s">
        <v>27</v>
      </c>
      <c r="B22" s="23">
        <v>2439</v>
      </c>
      <c r="C22" s="23">
        <v>539</v>
      </c>
      <c r="D22" s="23">
        <v>36521</v>
      </c>
    </row>
    <row r="23" spans="1:7" ht="15.75" customHeight="1" x14ac:dyDescent="0.15">
      <c r="A23" s="24" t="s">
        <v>38</v>
      </c>
      <c r="B23" s="24">
        <v>1249</v>
      </c>
      <c r="C23" s="24">
        <v>100</v>
      </c>
      <c r="D23" s="24">
        <v>17390</v>
      </c>
    </row>
    <row r="24" spans="1:7" ht="15.75" customHeight="1" x14ac:dyDescent="0.15">
      <c r="A24" s="24" t="s">
        <v>50</v>
      </c>
      <c r="B24" s="24">
        <v>475</v>
      </c>
      <c r="C24" s="24">
        <v>4</v>
      </c>
      <c r="D24" s="24">
        <v>6771</v>
      </c>
    </row>
    <row r="25" spans="1:7" ht="15.75" customHeight="1" x14ac:dyDescent="0.15">
      <c r="A25" s="24" t="s">
        <v>49</v>
      </c>
      <c r="B25" s="24">
        <v>393</v>
      </c>
      <c r="C25" s="24">
        <v>3</v>
      </c>
      <c r="D25" s="24">
        <v>4579</v>
      </c>
    </row>
    <row r="26" spans="1:7" ht="15.75" customHeight="1" x14ac:dyDescent="0.15">
      <c r="A26" s="24" t="s">
        <v>41</v>
      </c>
      <c r="B26" s="24">
        <v>831</v>
      </c>
      <c r="C26" s="24">
        <v>6</v>
      </c>
      <c r="D26" s="24">
        <v>11090</v>
      </c>
    </row>
    <row r="27" spans="1:7" ht="15.75" customHeight="1" x14ac:dyDescent="0.15">
      <c r="A27" s="24" t="s">
        <v>45</v>
      </c>
      <c r="B27" s="24">
        <v>758</v>
      </c>
      <c r="C27" s="24">
        <v>7</v>
      </c>
      <c r="D27" s="24">
        <v>8025</v>
      </c>
    </row>
    <row r="28" spans="1:7" ht="15.75" customHeight="1" thickBot="1" x14ac:dyDescent="0.2">
      <c r="A28" s="25" t="s">
        <v>33</v>
      </c>
      <c r="B28" s="25">
        <v>1006</v>
      </c>
      <c r="C28" s="25">
        <v>7</v>
      </c>
      <c r="D28" s="25">
        <v>12741</v>
      </c>
      <c r="E28" s="8">
        <f>SUM(B22:B28)</f>
        <v>7151</v>
      </c>
      <c r="F28" s="8">
        <f>SUM(C22:C28)</f>
        <v>666</v>
      </c>
      <c r="G28" s="8">
        <f>SUM(D22:D28)</f>
        <v>97117</v>
      </c>
    </row>
    <row r="29" spans="1:7" ht="15.75" customHeight="1" x14ac:dyDescent="0.15">
      <c r="A29" s="23" t="s">
        <v>25</v>
      </c>
      <c r="B29" s="23">
        <v>2975</v>
      </c>
      <c r="C29" s="23">
        <v>20</v>
      </c>
      <c r="D29" s="23">
        <v>44838</v>
      </c>
    </row>
    <row r="30" spans="1:7" ht="15.75" customHeight="1" x14ac:dyDescent="0.15">
      <c r="A30" s="24" t="s">
        <v>35</v>
      </c>
      <c r="B30" s="24">
        <v>1840</v>
      </c>
      <c r="C30" s="24">
        <v>11</v>
      </c>
      <c r="D30" s="24">
        <v>25635</v>
      </c>
    </row>
    <row r="31" spans="1:7" ht="15.75" customHeight="1" thickBot="1" x14ac:dyDescent="0.2">
      <c r="A31" s="25" t="s">
        <v>43</v>
      </c>
      <c r="B31" s="25">
        <v>393</v>
      </c>
      <c r="C31" s="25">
        <v>29</v>
      </c>
      <c r="D31" s="25">
        <v>5233</v>
      </c>
      <c r="E31" s="8">
        <f>SUM(B29:B31)</f>
        <v>5208</v>
      </c>
      <c r="F31" s="8">
        <f>SUM(C29:C31)</f>
        <v>60</v>
      </c>
      <c r="G31" s="8">
        <f>SUM(D29:D31)</f>
        <v>75706</v>
      </c>
    </row>
    <row r="32" spans="1:7" ht="15.75" customHeight="1" x14ac:dyDescent="0.15">
      <c r="A32" s="23" t="s">
        <v>40</v>
      </c>
      <c r="B32" s="23">
        <v>805</v>
      </c>
      <c r="C32" s="23">
        <v>437</v>
      </c>
      <c r="D32" s="23">
        <v>9857</v>
      </c>
    </row>
    <row r="33" spans="1:7" ht="15.75" customHeight="1" x14ac:dyDescent="0.15">
      <c r="A33" s="24" t="s">
        <v>47</v>
      </c>
      <c r="B33" s="24">
        <v>397</v>
      </c>
      <c r="C33" s="24">
        <v>4</v>
      </c>
      <c r="D33" s="24">
        <v>5003</v>
      </c>
    </row>
    <row r="34" spans="1:7" ht="15.75" customHeight="1" x14ac:dyDescent="0.15">
      <c r="A34" s="24" t="s">
        <v>44</v>
      </c>
      <c r="B34" s="24">
        <v>672</v>
      </c>
      <c r="C34" s="24">
        <v>42</v>
      </c>
      <c r="D34" s="24">
        <v>8457</v>
      </c>
    </row>
    <row r="35" spans="1:7" ht="15.75" customHeight="1" x14ac:dyDescent="0.15">
      <c r="A35" s="24" t="s">
        <v>37</v>
      </c>
      <c r="B35" s="24">
        <v>645</v>
      </c>
      <c r="C35" s="24">
        <v>54</v>
      </c>
      <c r="D35" s="24">
        <v>9410</v>
      </c>
    </row>
    <row r="36" spans="1:7" ht="15.75" customHeight="1" x14ac:dyDescent="0.15">
      <c r="A36" s="24" t="s">
        <v>39</v>
      </c>
      <c r="B36" s="24">
        <v>423</v>
      </c>
      <c r="C36" s="24">
        <v>1</v>
      </c>
      <c r="D36" s="24">
        <v>524</v>
      </c>
    </row>
    <row r="37" spans="1:7" ht="15.75" customHeight="1" x14ac:dyDescent="0.15">
      <c r="A37" s="24" t="s">
        <v>51</v>
      </c>
      <c r="B37" s="24">
        <v>474</v>
      </c>
      <c r="C37" s="24">
        <v>6</v>
      </c>
      <c r="D37" s="24">
        <v>6472</v>
      </c>
    </row>
    <row r="38" spans="1:7" ht="15.75" customHeight="1" x14ac:dyDescent="0.15">
      <c r="A38" s="24" t="s">
        <v>59</v>
      </c>
      <c r="B38" s="24">
        <v>68</v>
      </c>
      <c r="C38" s="24">
        <v>14</v>
      </c>
      <c r="D38" s="24">
        <v>869</v>
      </c>
    </row>
    <row r="39" spans="1:7" ht="15.75" customHeight="1" x14ac:dyDescent="0.15">
      <c r="A39" s="24" t="s">
        <v>61</v>
      </c>
      <c r="B39" s="24">
        <v>88</v>
      </c>
      <c r="C39" s="24">
        <v>22</v>
      </c>
      <c r="D39" s="24">
        <v>1329</v>
      </c>
    </row>
    <row r="40" spans="1:7" ht="15.75" customHeight="1" thickBot="1" x14ac:dyDescent="0.2">
      <c r="A40" s="25" t="s">
        <v>60</v>
      </c>
      <c r="B40" s="25">
        <v>13</v>
      </c>
      <c r="C40" s="25">
        <v>28</v>
      </c>
      <c r="D40" s="25">
        <v>209</v>
      </c>
      <c r="E40" s="8">
        <f>SUM(B32:B40)</f>
        <v>3585</v>
      </c>
      <c r="F40" s="8">
        <f>SUM(C32:C40)</f>
        <v>608</v>
      </c>
      <c r="G40" s="8">
        <f>SUM(D32:D40)</f>
        <v>42130</v>
      </c>
    </row>
    <row r="41" spans="1:7" ht="15.75" customHeight="1" x14ac:dyDescent="0.15">
      <c r="A41" s="26" t="s">
        <v>92</v>
      </c>
      <c r="B41" s="26">
        <v>433</v>
      </c>
      <c r="C41" s="26">
        <v>142</v>
      </c>
      <c r="D41" s="26">
        <v>5616</v>
      </c>
    </row>
    <row r="42" spans="1:7" ht="15.75" customHeight="1" x14ac:dyDescent="0.15">
      <c r="A42" s="24" t="s">
        <v>31</v>
      </c>
      <c r="B42" s="24">
        <v>549</v>
      </c>
      <c r="C42" s="24">
        <v>82</v>
      </c>
      <c r="D42" s="24">
        <v>7018</v>
      </c>
    </row>
    <row r="43" spans="1:7" ht="15.75" customHeight="1" x14ac:dyDescent="0.15">
      <c r="A43" s="24" t="s">
        <v>42</v>
      </c>
      <c r="B43" s="24">
        <v>1255</v>
      </c>
      <c r="C43" s="24">
        <v>4</v>
      </c>
      <c r="D43" s="24">
        <v>15186</v>
      </c>
    </row>
    <row r="44" spans="1:7" ht="15.75" customHeight="1" x14ac:dyDescent="0.15">
      <c r="A44" s="24" t="s">
        <v>56</v>
      </c>
      <c r="B44" s="24">
        <v>94</v>
      </c>
      <c r="C44" s="24">
        <v>21</v>
      </c>
      <c r="D44" s="24">
        <v>1295</v>
      </c>
    </row>
    <row r="45" spans="1:7" ht="15.75" customHeight="1" x14ac:dyDescent="0.15">
      <c r="A45" s="24" t="s">
        <v>28</v>
      </c>
      <c r="B45" s="74">
        <v>1268</v>
      </c>
      <c r="C45" s="74">
        <v>7</v>
      </c>
      <c r="D45" s="24">
        <v>15768</v>
      </c>
    </row>
    <row r="46" spans="1:7" ht="15.75" customHeight="1" x14ac:dyDescent="0.15">
      <c r="A46" s="24" t="s">
        <v>32</v>
      </c>
      <c r="B46" s="24">
        <v>509</v>
      </c>
      <c r="C46" s="24">
        <v>132</v>
      </c>
      <c r="D46" s="24">
        <v>6704</v>
      </c>
    </row>
    <row r="47" spans="1:7" ht="15.75" customHeight="1" x14ac:dyDescent="0.15">
      <c r="A47" s="24" t="s">
        <v>57</v>
      </c>
      <c r="B47" s="24">
        <v>293</v>
      </c>
      <c r="C47" s="24">
        <v>325</v>
      </c>
      <c r="D47" s="24">
        <v>5363</v>
      </c>
    </row>
    <row r="48" spans="1:7" ht="15.75" customHeight="1" x14ac:dyDescent="0.15">
      <c r="A48" s="24" t="s">
        <v>36</v>
      </c>
      <c r="B48" s="24">
        <v>654</v>
      </c>
      <c r="C48" s="24">
        <v>7</v>
      </c>
      <c r="D48" s="24">
        <v>8470</v>
      </c>
    </row>
    <row r="49" spans="1:7" ht="15.75" customHeight="1" x14ac:dyDescent="0.15">
      <c r="A49" s="24" t="s">
        <v>58</v>
      </c>
      <c r="B49" s="24">
        <v>68</v>
      </c>
      <c r="C49" s="24">
        <v>20</v>
      </c>
      <c r="D49" s="24">
        <v>1393</v>
      </c>
    </row>
    <row r="50" spans="1:7" ht="15.75" customHeight="1" x14ac:dyDescent="0.15">
      <c r="A50" s="24" t="s">
        <v>48</v>
      </c>
      <c r="B50" s="24">
        <v>407</v>
      </c>
      <c r="C50" s="24">
        <v>142</v>
      </c>
      <c r="D50" s="24">
        <v>5402</v>
      </c>
    </row>
    <row r="51" spans="1:7" ht="15.75" customHeight="1" x14ac:dyDescent="0.15">
      <c r="A51" s="24" t="s">
        <v>52</v>
      </c>
      <c r="B51" s="24">
        <v>253</v>
      </c>
      <c r="C51" s="24">
        <v>71</v>
      </c>
      <c r="D51" s="24">
        <v>419</v>
      </c>
    </row>
    <row r="52" spans="1:7" ht="15.75" customHeight="1" x14ac:dyDescent="0.15">
      <c r="A52" s="24" t="s">
        <v>93</v>
      </c>
      <c r="B52" s="24">
        <v>42</v>
      </c>
      <c r="C52" s="24">
        <v>185</v>
      </c>
      <c r="D52" s="24">
        <v>627</v>
      </c>
      <c r="E52" s="8">
        <f>SUM(B41:B52)</f>
        <v>5825</v>
      </c>
      <c r="F52" s="8">
        <f>SUM(C41:C52)</f>
        <v>1138</v>
      </c>
      <c r="G52" s="8">
        <f>SUM(D41:D52)</f>
        <v>73261</v>
      </c>
    </row>
    <row r="53" spans="1:7" ht="14.25" thickBot="1" x14ac:dyDescent="0.2">
      <c r="A53" s="24"/>
      <c r="B53" s="24"/>
      <c r="C53" s="24"/>
      <c r="D53" s="24"/>
    </row>
    <row r="54" spans="1:7" ht="14.25" thickTop="1" x14ac:dyDescent="0.15">
      <c r="A54" s="27">
        <f>COUNTA(A9:A53)</f>
        <v>43</v>
      </c>
      <c r="B54" s="32">
        <f t="shared" ref="B54:D54" si="0">SUM(B9:B53)</f>
        <v>58441</v>
      </c>
      <c r="C54" s="32">
        <f t="shared" si="0"/>
        <v>6129</v>
      </c>
      <c r="D54" s="32">
        <f t="shared" si="0"/>
        <v>778612</v>
      </c>
    </row>
  </sheetData>
  <mergeCells count="4">
    <mergeCell ref="B2:D2"/>
    <mergeCell ref="B3:B4"/>
    <mergeCell ref="C3:C4"/>
    <mergeCell ref="D3:D4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7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4"/>
  <sheetViews>
    <sheetView zoomScale="90" zoomScaleNormal="90" zoomScaleSheetLayoutView="120" workbookViewId="0">
      <pane xSplit="1" ySplit="7" topLeftCell="B23" activePane="bottomRight" state="frozen"/>
      <selection activeCell="Q34" sqref="Q34"/>
      <selection pane="topRight" activeCell="Q34" sqref="Q34"/>
      <selection pane="bottomLeft" activeCell="Q34" sqref="Q34"/>
      <selection pane="bottomRight" activeCell="Q34" sqref="Q34"/>
    </sheetView>
  </sheetViews>
  <sheetFormatPr defaultColWidth="9" defaultRowHeight="13.5" x14ac:dyDescent="0.15"/>
  <cols>
    <col min="1" max="1" width="13" style="8" customWidth="1"/>
    <col min="2" max="4" width="33.375" style="8" customWidth="1"/>
    <col min="5" max="16384" width="9" style="8"/>
  </cols>
  <sheetData>
    <row r="2" spans="1:4" s="5" customFormat="1" ht="24.75" customHeight="1" x14ac:dyDescent="0.15">
      <c r="A2" s="29"/>
      <c r="B2" s="134" t="s">
        <v>86</v>
      </c>
      <c r="C2" s="135"/>
      <c r="D2" s="136"/>
    </row>
    <row r="3" spans="1:4" s="5" customFormat="1" ht="24.75" customHeight="1" x14ac:dyDescent="0.15">
      <c r="A3" s="30" t="s">
        <v>0</v>
      </c>
      <c r="B3" s="137" t="s">
        <v>89</v>
      </c>
      <c r="C3" s="139" t="s">
        <v>87</v>
      </c>
      <c r="D3" s="139" t="s">
        <v>88</v>
      </c>
    </row>
    <row r="4" spans="1:4" ht="15.75" customHeight="1" x14ac:dyDescent="0.15">
      <c r="A4" s="9"/>
      <c r="B4" s="138"/>
      <c r="C4" s="140"/>
      <c r="D4" s="140"/>
    </row>
    <row r="5" spans="1:4" s="10" customFormat="1" ht="24" customHeight="1" x14ac:dyDescent="0.15">
      <c r="A5" s="9"/>
      <c r="B5" s="3" t="s">
        <v>94</v>
      </c>
      <c r="C5" s="3" t="s">
        <v>94</v>
      </c>
      <c r="D5" s="3" t="s">
        <v>94</v>
      </c>
    </row>
    <row r="6" spans="1:4" s="16" customFormat="1" ht="17.25" customHeight="1" x14ac:dyDescent="0.15">
      <c r="A6" s="11"/>
      <c r="B6" s="1" t="s">
        <v>64</v>
      </c>
      <c r="C6" s="1" t="s">
        <v>64</v>
      </c>
      <c r="D6" s="1" t="s">
        <v>64</v>
      </c>
    </row>
    <row r="7" spans="1:4" s="16" customFormat="1" ht="17.25" customHeight="1" x14ac:dyDescent="0.15">
      <c r="A7" s="17"/>
      <c r="B7" s="2" t="s">
        <v>65</v>
      </c>
      <c r="C7" s="2" t="s">
        <v>65</v>
      </c>
      <c r="D7" s="2" t="s">
        <v>65</v>
      </c>
    </row>
    <row r="8" spans="1:4" ht="15.75" customHeight="1" x14ac:dyDescent="0.15">
      <c r="A8" s="21"/>
      <c r="B8" s="21"/>
      <c r="C8" s="21"/>
      <c r="D8" s="21"/>
    </row>
    <row r="9" spans="1:4" ht="15.75" customHeight="1" thickBot="1" x14ac:dyDescent="0.2">
      <c r="A9" s="9"/>
      <c r="B9" s="9"/>
      <c r="C9" s="9"/>
      <c r="D9" s="9"/>
    </row>
    <row r="10" spans="1:4" ht="15.75" customHeight="1" thickBot="1" x14ac:dyDescent="0.2">
      <c r="A10" s="22" t="s">
        <v>22</v>
      </c>
      <c r="B10" s="22">
        <v>1</v>
      </c>
      <c r="C10" s="22">
        <v>1</v>
      </c>
      <c r="D10" s="22">
        <v>1</v>
      </c>
    </row>
    <row r="11" spans="1:4" ht="15.75" customHeight="1" thickBot="1" x14ac:dyDescent="0.2">
      <c r="A11" s="22" t="s">
        <v>23</v>
      </c>
      <c r="B11" s="22">
        <v>1</v>
      </c>
      <c r="C11" s="22">
        <v>1</v>
      </c>
      <c r="D11" s="22">
        <v>1</v>
      </c>
    </row>
    <row r="12" spans="1:4" ht="15.75" customHeight="1" x14ac:dyDescent="0.15">
      <c r="A12" s="23" t="s">
        <v>29</v>
      </c>
      <c r="B12" s="23">
        <v>1</v>
      </c>
      <c r="C12" s="23">
        <v>1</v>
      </c>
      <c r="D12" s="23">
        <v>1</v>
      </c>
    </row>
    <row r="13" spans="1:4" ht="15.75" customHeight="1" x14ac:dyDescent="0.15">
      <c r="A13" s="24" t="s">
        <v>90</v>
      </c>
      <c r="B13" s="24">
        <v>1</v>
      </c>
      <c r="C13" s="24">
        <v>1</v>
      </c>
      <c r="D13" s="24">
        <v>1</v>
      </c>
    </row>
    <row r="14" spans="1:4" ht="15.75" customHeight="1" x14ac:dyDescent="0.15">
      <c r="A14" s="24" t="s">
        <v>55</v>
      </c>
      <c r="B14" s="24">
        <v>0</v>
      </c>
      <c r="C14" s="24">
        <v>0</v>
      </c>
      <c r="D14" s="24">
        <v>0</v>
      </c>
    </row>
    <row r="15" spans="1:4" ht="15.75" customHeight="1" x14ac:dyDescent="0.15">
      <c r="A15" s="24" t="s">
        <v>54</v>
      </c>
      <c r="B15" s="24">
        <v>0</v>
      </c>
      <c r="C15" s="24">
        <v>1</v>
      </c>
      <c r="D15" s="24">
        <v>0</v>
      </c>
    </row>
    <row r="16" spans="1:4" ht="15.75" customHeight="1" x14ac:dyDescent="0.15">
      <c r="A16" s="24" t="s">
        <v>26</v>
      </c>
      <c r="B16" s="24">
        <v>1</v>
      </c>
      <c r="C16" s="24">
        <v>1</v>
      </c>
      <c r="D16" s="24">
        <v>1</v>
      </c>
    </row>
    <row r="17" spans="1:7" ht="15.75" customHeight="1" x14ac:dyDescent="0.15">
      <c r="A17" s="24" t="s">
        <v>30</v>
      </c>
      <c r="B17" s="24">
        <v>1</v>
      </c>
      <c r="C17" s="24">
        <v>1</v>
      </c>
      <c r="D17" s="24">
        <v>1</v>
      </c>
    </row>
    <row r="18" spans="1:7" ht="15.75" customHeight="1" x14ac:dyDescent="0.15">
      <c r="A18" s="24" t="s">
        <v>24</v>
      </c>
      <c r="B18" s="24">
        <v>1</v>
      </c>
      <c r="C18" s="24">
        <v>1</v>
      </c>
      <c r="D18" s="24">
        <v>1</v>
      </c>
    </row>
    <row r="19" spans="1:7" ht="15.75" customHeight="1" x14ac:dyDescent="0.15">
      <c r="A19" s="24" t="s">
        <v>53</v>
      </c>
      <c r="B19" s="24">
        <v>1</v>
      </c>
      <c r="C19" s="24">
        <v>1</v>
      </c>
      <c r="D19" s="24">
        <v>0</v>
      </c>
    </row>
    <row r="20" spans="1:7" ht="15.75" customHeight="1" x14ac:dyDescent="0.15">
      <c r="A20" s="24" t="s">
        <v>34</v>
      </c>
      <c r="B20" s="24">
        <v>0</v>
      </c>
      <c r="C20" s="24">
        <v>1</v>
      </c>
      <c r="D20" s="24">
        <v>1</v>
      </c>
    </row>
    <row r="21" spans="1:7" ht="15.75" customHeight="1" thickBot="1" x14ac:dyDescent="0.2">
      <c r="A21" s="25" t="s">
        <v>46</v>
      </c>
      <c r="B21" s="25">
        <v>1</v>
      </c>
      <c r="C21" s="25">
        <v>1</v>
      </c>
      <c r="D21" s="25">
        <v>0</v>
      </c>
      <c r="E21" s="8">
        <f>SUM(B12:B21)</f>
        <v>7</v>
      </c>
      <c r="F21" s="8">
        <f>SUM(C12:C21)</f>
        <v>9</v>
      </c>
      <c r="G21" s="8">
        <f>SUM(D12:D21)</f>
        <v>6</v>
      </c>
    </row>
    <row r="22" spans="1:7" ht="15.75" customHeight="1" x14ac:dyDescent="0.15">
      <c r="A22" s="23" t="s">
        <v>27</v>
      </c>
      <c r="B22" s="23">
        <v>1</v>
      </c>
      <c r="C22" s="23">
        <v>1</v>
      </c>
      <c r="D22" s="23">
        <v>0</v>
      </c>
    </row>
    <row r="23" spans="1:7" ht="15.75" customHeight="1" x14ac:dyDescent="0.15">
      <c r="A23" s="24" t="s">
        <v>38</v>
      </c>
      <c r="B23" s="24">
        <v>1</v>
      </c>
      <c r="C23" s="24">
        <v>1</v>
      </c>
      <c r="D23" s="24">
        <v>0</v>
      </c>
    </row>
    <row r="24" spans="1:7" ht="15.75" customHeight="1" x14ac:dyDescent="0.15">
      <c r="A24" s="24" t="s">
        <v>50</v>
      </c>
      <c r="B24" s="24">
        <v>1</v>
      </c>
      <c r="C24" s="24">
        <v>1</v>
      </c>
      <c r="D24" s="24">
        <v>0</v>
      </c>
    </row>
    <row r="25" spans="1:7" ht="15.75" customHeight="1" x14ac:dyDescent="0.15">
      <c r="A25" s="24" t="s">
        <v>49</v>
      </c>
      <c r="B25" s="24">
        <v>1</v>
      </c>
      <c r="C25" s="24">
        <v>1</v>
      </c>
      <c r="D25" s="24">
        <v>0</v>
      </c>
    </row>
    <row r="26" spans="1:7" ht="15.75" customHeight="1" x14ac:dyDescent="0.15">
      <c r="A26" s="24" t="s">
        <v>41</v>
      </c>
      <c r="B26" s="24">
        <v>0</v>
      </c>
      <c r="C26" s="24">
        <v>1</v>
      </c>
      <c r="D26" s="24">
        <v>0</v>
      </c>
    </row>
    <row r="27" spans="1:7" ht="15.75" customHeight="1" x14ac:dyDescent="0.15">
      <c r="A27" s="24" t="s">
        <v>45</v>
      </c>
      <c r="B27" s="24">
        <v>1</v>
      </c>
      <c r="C27" s="24">
        <v>0</v>
      </c>
      <c r="D27" s="24">
        <v>0</v>
      </c>
    </row>
    <row r="28" spans="1:7" ht="15.75" customHeight="1" thickBot="1" x14ac:dyDescent="0.2">
      <c r="A28" s="25" t="s">
        <v>33</v>
      </c>
      <c r="B28" s="25">
        <v>1</v>
      </c>
      <c r="C28" s="25">
        <v>0</v>
      </c>
      <c r="D28" s="25">
        <v>1</v>
      </c>
      <c r="E28" s="8">
        <f>SUM(B22:B28)</f>
        <v>6</v>
      </c>
      <c r="F28" s="8">
        <f>SUM(C22:C28)</f>
        <v>5</v>
      </c>
      <c r="G28" s="8">
        <f>SUM(D22:D28)</f>
        <v>1</v>
      </c>
    </row>
    <row r="29" spans="1:7" ht="15.75" customHeight="1" x14ac:dyDescent="0.15">
      <c r="A29" s="23" t="s">
        <v>25</v>
      </c>
      <c r="B29" s="23">
        <v>1</v>
      </c>
      <c r="C29" s="23">
        <v>1</v>
      </c>
      <c r="D29" s="23">
        <v>1</v>
      </c>
    </row>
    <row r="30" spans="1:7" ht="15.75" customHeight="1" x14ac:dyDescent="0.15">
      <c r="A30" s="24" t="s">
        <v>35</v>
      </c>
      <c r="B30" s="24">
        <v>1</v>
      </c>
      <c r="C30" s="24">
        <v>1</v>
      </c>
      <c r="D30" s="24">
        <v>1</v>
      </c>
    </row>
    <row r="31" spans="1:7" ht="15.75" customHeight="1" thickBot="1" x14ac:dyDescent="0.2">
      <c r="A31" s="25" t="s">
        <v>43</v>
      </c>
      <c r="B31" s="25">
        <v>1</v>
      </c>
      <c r="C31" s="25">
        <v>1</v>
      </c>
      <c r="D31" s="25">
        <v>0</v>
      </c>
      <c r="E31" s="8">
        <f>SUM(B29:B31)</f>
        <v>3</v>
      </c>
      <c r="F31" s="8">
        <f>SUM(C29:C31)</f>
        <v>3</v>
      </c>
      <c r="G31" s="8">
        <f>SUM(D29:D31)</f>
        <v>2</v>
      </c>
    </row>
    <row r="32" spans="1:7" ht="15.75" customHeight="1" x14ac:dyDescent="0.15">
      <c r="A32" s="23" t="s">
        <v>40</v>
      </c>
      <c r="B32" s="23">
        <v>1</v>
      </c>
      <c r="C32" s="23">
        <v>1</v>
      </c>
      <c r="D32" s="23">
        <v>1</v>
      </c>
    </row>
    <row r="33" spans="1:7" ht="15.75" customHeight="1" x14ac:dyDescent="0.15">
      <c r="A33" s="24" t="s">
        <v>47</v>
      </c>
      <c r="B33" s="24">
        <v>1</v>
      </c>
      <c r="C33" s="24">
        <v>1</v>
      </c>
      <c r="D33" s="24">
        <v>0</v>
      </c>
    </row>
    <row r="34" spans="1:7" ht="15.75" customHeight="1" x14ac:dyDescent="0.15">
      <c r="A34" s="24" t="s">
        <v>44</v>
      </c>
      <c r="B34" s="24">
        <v>1</v>
      </c>
      <c r="C34" s="24">
        <v>1</v>
      </c>
      <c r="D34" s="24">
        <v>0</v>
      </c>
    </row>
    <row r="35" spans="1:7" ht="15.75" customHeight="1" x14ac:dyDescent="0.15">
      <c r="A35" s="24" t="s">
        <v>37</v>
      </c>
      <c r="B35" s="24">
        <v>1</v>
      </c>
      <c r="C35" s="24">
        <v>1</v>
      </c>
      <c r="D35" s="24">
        <v>0</v>
      </c>
    </row>
    <row r="36" spans="1:7" ht="15.75" customHeight="1" x14ac:dyDescent="0.15">
      <c r="A36" s="24" t="s">
        <v>39</v>
      </c>
      <c r="B36" s="24">
        <v>1</v>
      </c>
      <c r="C36" s="24">
        <v>1</v>
      </c>
      <c r="D36" s="24">
        <v>0</v>
      </c>
    </row>
    <row r="37" spans="1:7" ht="15.75" customHeight="1" x14ac:dyDescent="0.15">
      <c r="A37" s="24" t="s">
        <v>51</v>
      </c>
      <c r="B37" s="24">
        <v>0</v>
      </c>
      <c r="C37" s="24">
        <v>0</v>
      </c>
      <c r="D37" s="24">
        <v>0</v>
      </c>
    </row>
    <row r="38" spans="1:7" ht="15.75" customHeight="1" x14ac:dyDescent="0.15">
      <c r="A38" s="24" t="s">
        <v>59</v>
      </c>
      <c r="B38" s="24">
        <v>0</v>
      </c>
      <c r="C38" s="24">
        <v>1</v>
      </c>
      <c r="D38" s="24">
        <v>0</v>
      </c>
    </row>
    <row r="39" spans="1:7" ht="15.75" customHeight="1" x14ac:dyDescent="0.15">
      <c r="A39" s="24" t="s">
        <v>61</v>
      </c>
      <c r="B39" s="24">
        <v>1</v>
      </c>
      <c r="C39" s="24">
        <v>1</v>
      </c>
      <c r="D39" s="24">
        <v>0</v>
      </c>
    </row>
    <row r="40" spans="1:7" ht="15.75" customHeight="1" thickBot="1" x14ac:dyDescent="0.2">
      <c r="A40" s="25" t="s">
        <v>60</v>
      </c>
      <c r="B40" s="25">
        <v>0</v>
      </c>
      <c r="C40" s="25">
        <v>0</v>
      </c>
      <c r="D40" s="25">
        <v>0</v>
      </c>
      <c r="E40" s="8">
        <f>SUM(B32:B40)</f>
        <v>6</v>
      </c>
      <c r="F40" s="8">
        <f>SUM(C32:C40)</f>
        <v>7</v>
      </c>
      <c r="G40" s="8">
        <f>SUM(D32:D40)</f>
        <v>1</v>
      </c>
    </row>
    <row r="41" spans="1:7" ht="15.75" customHeight="1" x14ac:dyDescent="0.15">
      <c r="A41" s="23" t="s">
        <v>92</v>
      </c>
      <c r="B41" s="23">
        <v>1</v>
      </c>
      <c r="C41" s="23">
        <v>1</v>
      </c>
      <c r="D41" s="23">
        <v>0</v>
      </c>
    </row>
    <row r="42" spans="1:7" ht="15.75" customHeight="1" x14ac:dyDescent="0.15">
      <c r="A42" s="24" t="s">
        <v>31</v>
      </c>
      <c r="B42" s="24">
        <v>1</v>
      </c>
      <c r="C42" s="24">
        <v>0</v>
      </c>
      <c r="D42" s="24">
        <v>0</v>
      </c>
    </row>
    <row r="43" spans="1:7" ht="15.75" customHeight="1" x14ac:dyDescent="0.15">
      <c r="A43" s="24" t="s">
        <v>42</v>
      </c>
      <c r="B43" s="24">
        <v>1</v>
      </c>
      <c r="C43" s="24">
        <v>1</v>
      </c>
      <c r="D43" s="24">
        <v>0</v>
      </c>
    </row>
    <row r="44" spans="1:7" ht="15.75" customHeight="1" x14ac:dyDescent="0.15">
      <c r="A44" s="24" t="s">
        <v>56</v>
      </c>
      <c r="B44" s="24">
        <v>0</v>
      </c>
      <c r="C44" s="24">
        <v>1</v>
      </c>
      <c r="D44" s="24">
        <v>0</v>
      </c>
    </row>
    <row r="45" spans="1:7" ht="15.75" customHeight="1" x14ac:dyDescent="0.15">
      <c r="A45" s="24" t="s">
        <v>28</v>
      </c>
      <c r="B45" s="24">
        <v>1</v>
      </c>
      <c r="C45" s="24">
        <v>1</v>
      </c>
      <c r="D45" s="24">
        <v>0</v>
      </c>
    </row>
    <row r="46" spans="1:7" ht="15.75" customHeight="1" x14ac:dyDescent="0.15">
      <c r="A46" s="24" t="s">
        <v>32</v>
      </c>
      <c r="B46" s="24">
        <v>1</v>
      </c>
      <c r="C46" s="24">
        <v>1</v>
      </c>
      <c r="D46" s="24">
        <v>0</v>
      </c>
    </row>
    <row r="47" spans="1:7" ht="15.75" customHeight="1" x14ac:dyDescent="0.15">
      <c r="A47" s="24" t="s">
        <v>57</v>
      </c>
      <c r="B47" s="24">
        <v>1</v>
      </c>
      <c r="C47" s="24">
        <v>1</v>
      </c>
      <c r="D47" s="24">
        <v>0</v>
      </c>
    </row>
    <row r="48" spans="1:7" ht="15.75" customHeight="1" x14ac:dyDescent="0.15">
      <c r="A48" s="24" t="s">
        <v>36</v>
      </c>
      <c r="B48" s="24">
        <v>1</v>
      </c>
      <c r="C48" s="24">
        <v>0</v>
      </c>
      <c r="D48" s="24">
        <v>1</v>
      </c>
    </row>
    <row r="49" spans="1:7" ht="15.75" customHeight="1" x14ac:dyDescent="0.15">
      <c r="A49" s="24" t="s">
        <v>58</v>
      </c>
      <c r="B49" s="24">
        <v>1</v>
      </c>
      <c r="C49" s="24">
        <v>1</v>
      </c>
      <c r="D49" s="24">
        <v>0</v>
      </c>
    </row>
    <row r="50" spans="1:7" ht="15.75" customHeight="1" x14ac:dyDescent="0.15">
      <c r="A50" s="24" t="s">
        <v>48</v>
      </c>
      <c r="B50" s="24">
        <v>1</v>
      </c>
      <c r="C50" s="24">
        <v>1</v>
      </c>
      <c r="D50" s="24">
        <v>0</v>
      </c>
    </row>
    <row r="51" spans="1:7" ht="15.75" customHeight="1" x14ac:dyDescent="0.15">
      <c r="A51" s="24" t="s">
        <v>52</v>
      </c>
      <c r="B51" s="24">
        <v>1</v>
      </c>
      <c r="C51" s="24">
        <v>1</v>
      </c>
      <c r="D51" s="24">
        <v>0</v>
      </c>
    </row>
    <row r="52" spans="1:7" ht="15.75" customHeight="1" thickBot="1" x14ac:dyDescent="0.2">
      <c r="A52" s="25" t="s">
        <v>93</v>
      </c>
      <c r="B52" s="25">
        <v>1</v>
      </c>
      <c r="C52" s="25">
        <v>0</v>
      </c>
      <c r="D52" s="25">
        <v>0</v>
      </c>
      <c r="E52" s="8">
        <f>SUM(B41:B52)</f>
        <v>11</v>
      </c>
      <c r="F52" s="8">
        <f>SUM(C41:C52)</f>
        <v>9</v>
      </c>
      <c r="G52" s="8">
        <f>SUM(D40:D52)</f>
        <v>1</v>
      </c>
    </row>
    <row r="53" spans="1:7" ht="14.25" thickBot="1" x14ac:dyDescent="0.2">
      <c r="A53" s="26"/>
      <c r="B53" s="26"/>
      <c r="C53" s="26"/>
      <c r="D53" s="26"/>
    </row>
    <row r="54" spans="1:7" ht="14.25" thickTop="1" x14ac:dyDescent="0.15">
      <c r="A54" s="27">
        <f>COUNTA(A9:A53)</f>
        <v>43</v>
      </c>
      <c r="B54" s="32">
        <f t="shared" ref="B54:D54" si="0">SUM(B9:B53)</f>
        <v>35</v>
      </c>
      <c r="C54" s="32">
        <f t="shared" si="0"/>
        <v>35</v>
      </c>
      <c r="D54" s="32">
        <f t="shared" si="0"/>
        <v>13</v>
      </c>
    </row>
  </sheetData>
  <mergeCells count="4">
    <mergeCell ref="B2:D2"/>
    <mergeCell ref="B3:B4"/>
    <mergeCell ref="C3:C4"/>
    <mergeCell ref="D3:D4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54"/>
  <sheetViews>
    <sheetView zoomScale="90" zoomScaleNormal="90" zoomScaleSheetLayoutView="120" workbookViewId="0">
      <pane xSplit="1" ySplit="7" topLeftCell="D28" activePane="bottomRight" state="frozen"/>
      <selection activeCell="Q34" sqref="Q34"/>
      <selection pane="topRight" activeCell="Q34" sqref="Q34"/>
      <selection pane="bottomLeft" activeCell="Q34" sqref="Q34"/>
      <selection pane="bottomRight" activeCell="Q34" sqref="Q34"/>
    </sheetView>
  </sheetViews>
  <sheetFormatPr defaultColWidth="9" defaultRowHeight="13.5" x14ac:dyDescent="0.15"/>
  <cols>
    <col min="1" max="6" width="13" style="8" customWidth="1"/>
    <col min="7" max="16384" width="9" style="8"/>
  </cols>
  <sheetData>
    <row r="2" spans="1:6" s="5" customFormat="1" ht="24.75" customHeight="1" x14ac:dyDescent="0.15">
      <c r="A2" s="4"/>
      <c r="B2" s="90" t="s">
        <v>73</v>
      </c>
      <c r="C2" s="90"/>
      <c r="D2" s="90"/>
      <c r="E2" s="90"/>
      <c r="F2" s="90"/>
    </row>
    <row r="3" spans="1:6" s="5" customFormat="1" ht="24.75" customHeight="1" x14ac:dyDescent="0.15">
      <c r="A3" s="6" t="s">
        <v>0</v>
      </c>
      <c r="B3" s="90"/>
      <c r="C3" s="90"/>
      <c r="D3" s="90"/>
      <c r="E3" s="90"/>
      <c r="F3" s="90"/>
    </row>
    <row r="4" spans="1:6" ht="21.75" customHeight="1" x14ac:dyDescent="0.15">
      <c r="A4" s="7"/>
      <c r="B4" s="91" t="s">
        <v>95</v>
      </c>
      <c r="C4" s="92"/>
      <c r="D4" s="92"/>
      <c r="E4" s="92"/>
      <c r="F4" s="93"/>
    </row>
    <row r="5" spans="1:6" s="10" customFormat="1" ht="15.75" customHeight="1" x14ac:dyDescent="0.15">
      <c r="A5" s="9"/>
      <c r="B5" s="94"/>
      <c r="C5" s="95"/>
      <c r="D5" s="95"/>
      <c r="E5" s="95"/>
      <c r="F5" s="96"/>
    </row>
    <row r="6" spans="1:6" s="16" customFormat="1" ht="17.25" customHeight="1" x14ac:dyDescent="0.15">
      <c r="A6" s="11"/>
      <c r="B6" s="12"/>
      <c r="C6" s="13"/>
      <c r="D6" s="14"/>
      <c r="E6" s="13"/>
      <c r="F6" s="15"/>
    </row>
    <row r="7" spans="1:6" s="16" customFormat="1" ht="17.25" customHeight="1" x14ac:dyDescent="0.15">
      <c r="A7" s="17"/>
      <c r="B7" s="18" t="s">
        <v>63</v>
      </c>
      <c r="C7" s="19" t="s">
        <v>15</v>
      </c>
      <c r="D7" s="19" t="s">
        <v>10</v>
      </c>
      <c r="E7" s="20" t="s">
        <v>62</v>
      </c>
      <c r="F7" s="19" t="s">
        <v>67</v>
      </c>
    </row>
    <row r="8" spans="1:6" ht="15.75" customHeight="1" x14ac:dyDescent="0.15">
      <c r="A8" s="21"/>
      <c r="B8" s="21" t="s">
        <v>5</v>
      </c>
      <c r="C8" s="21" t="s">
        <v>5</v>
      </c>
      <c r="D8" s="21" t="s">
        <v>5</v>
      </c>
      <c r="E8" s="21" t="s">
        <v>5</v>
      </c>
      <c r="F8" s="21" t="s">
        <v>5</v>
      </c>
    </row>
    <row r="9" spans="1:6" ht="15.75" customHeight="1" thickBot="1" x14ac:dyDescent="0.2">
      <c r="A9" s="9"/>
      <c r="B9" s="9"/>
      <c r="C9" s="9"/>
      <c r="D9" s="9"/>
      <c r="E9" s="9"/>
      <c r="F9" s="9"/>
    </row>
    <row r="10" spans="1:6" ht="15.75" customHeight="1" thickBot="1" x14ac:dyDescent="0.2">
      <c r="A10" s="22" t="s">
        <v>22</v>
      </c>
      <c r="B10" s="22">
        <f>SUM(C10:F10)</f>
        <v>24</v>
      </c>
      <c r="C10" s="22">
        <v>12</v>
      </c>
      <c r="D10" s="22">
        <v>12</v>
      </c>
      <c r="E10" s="22"/>
      <c r="F10" s="22"/>
    </row>
    <row r="11" spans="1:6" ht="15.75" customHeight="1" thickBot="1" x14ac:dyDescent="0.2">
      <c r="A11" s="22" t="s">
        <v>23</v>
      </c>
      <c r="B11" s="22">
        <f t="shared" ref="B11:B19" si="0">SUM(C11:F11)</f>
        <v>15</v>
      </c>
      <c r="C11" s="22">
        <v>7</v>
      </c>
      <c r="D11" s="22"/>
      <c r="E11" s="22">
        <v>8</v>
      </c>
      <c r="F11" s="22"/>
    </row>
    <row r="12" spans="1:6" ht="15.75" customHeight="1" x14ac:dyDescent="0.15">
      <c r="A12" s="23" t="s">
        <v>29</v>
      </c>
      <c r="B12" s="23">
        <f t="shared" si="0"/>
        <v>3</v>
      </c>
      <c r="C12" s="23">
        <v>1</v>
      </c>
      <c r="D12" s="23">
        <v>1</v>
      </c>
      <c r="E12" s="23">
        <v>1</v>
      </c>
      <c r="F12" s="23"/>
    </row>
    <row r="13" spans="1:6" ht="15.75" customHeight="1" x14ac:dyDescent="0.15">
      <c r="A13" s="24" t="s">
        <v>90</v>
      </c>
      <c r="B13" s="24">
        <f t="shared" si="0"/>
        <v>2</v>
      </c>
      <c r="C13" s="24"/>
      <c r="D13" s="24">
        <v>1</v>
      </c>
      <c r="E13" s="24">
        <v>1</v>
      </c>
      <c r="F13" s="24"/>
    </row>
    <row r="14" spans="1:6" ht="15.75" customHeight="1" x14ac:dyDescent="0.15">
      <c r="A14" s="24" t="s">
        <v>55</v>
      </c>
      <c r="B14" s="24">
        <f t="shared" si="0"/>
        <v>1</v>
      </c>
      <c r="C14" s="24"/>
      <c r="D14" s="24"/>
      <c r="E14" s="24">
        <v>1</v>
      </c>
      <c r="F14" s="24"/>
    </row>
    <row r="15" spans="1:6" ht="15.75" customHeight="1" x14ac:dyDescent="0.15">
      <c r="A15" s="24" t="s">
        <v>54</v>
      </c>
      <c r="B15" s="24">
        <f t="shared" si="0"/>
        <v>2</v>
      </c>
      <c r="C15" s="24">
        <v>1</v>
      </c>
      <c r="D15" s="24"/>
      <c r="E15" s="24">
        <v>1</v>
      </c>
      <c r="F15" s="24"/>
    </row>
    <row r="16" spans="1:6" ht="15.75" customHeight="1" x14ac:dyDescent="0.15">
      <c r="A16" s="24" t="s">
        <v>26</v>
      </c>
      <c r="B16" s="24">
        <f t="shared" si="0"/>
        <v>5</v>
      </c>
      <c r="C16" s="24">
        <v>1</v>
      </c>
      <c r="D16" s="24">
        <v>1</v>
      </c>
      <c r="E16" s="24">
        <v>3</v>
      </c>
      <c r="F16" s="24"/>
    </row>
    <row r="17" spans="1:6" ht="15.75" customHeight="1" x14ac:dyDescent="0.15">
      <c r="A17" s="24" t="s">
        <v>30</v>
      </c>
      <c r="B17" s="24">
        <f t="shared" si="0"/>
        <v>4</v>
      </c>
      <c r="C17" s="24">
        <v>1</v>
      </c>
      <c r="D17" s="24">
        <v>1</v>
      </c>
      <c r="E17" s="24">
        <v>2</v>
      </c>
      <c r="F17" s="24"/>
    </row>
    <row r="18" spans="1:6" ht="15.75" customHeight="1" x14ac:dyDescent="0.15">
      <c r="A18" s="24" t="s">
        <v>24</v>
      </c>
      <c r="B18" s="24">
        <f t="shared" si="0"/>
        <v>3</v>
      </c>
      <c r="C18" s="24"/>
      <c r="D18" s="24">
        <v>1</v>
      </c>
      <c r="E18" s="24">
        <v>2</v>
      </c>
      <c r="F18" s="24"/>
    </row>
    <row r="19" spans="1:6" ht="15.75" customHeight="1" x14ac:dyDescent="0.15">
      <c r="A19" s="24" t="s">
        <v>53</v>
      </c>
      <c r="B19" s="24">
        <f t="shared" si="0"/>
        <v>0</v>
      </c>
      <c r="C19" s="24"/>
      <c r="D19" s="24"/>
      <c r="E19" s="24"/>
      <c r="F19" s="24"/>
    </row>
    <row r="20" spans="1:6" ht="15.75" customHeight="1" x14ac:dyDescent="0.15">
      <c r="A20" s="24" t="s">
        <v>34</v>
      </c>
      <c r="B20" s="24">
        <v>8</v>
      </c>
      <c r="C20" s="24">
        <v>6</v>
      </c>
      <c r="D20" s="24">
        <v>1</v>
      </c>
      <c r="E20" s="24">
        <v>1</v>
      </c>
      <c r="F20" s="24"/>
    </row>
    <row r="21" spans="1:6" ht="15.75" customHeight="1" thickBot="1" x14ac:dyDescent="0.2">
      <c r="A21" s="25" t="s">
        <v>46</v>
      </c>
      <c r="B21" s="25">
        <f t="shared" ref="B21:B46" si="1">SUM(C21:F21)</f>
        <v>2</v>
      </c>
      <c r="C21" s="25">
        <v>1</v>
      </c>
      <c r="D21" s="25"/>
      <c r="E21" s="25">
        <v>1</v>
      </c>
      <c r="F21" s="25"/>
    </row>
    <row r="22" spans="1:6" ht="15.75" customHeight="1" x14ac:dyDescent="0.15">
      <c r="A22" s="23" t="s">
        <v>27</v>
      </c>
      <c r="B22" s="23">
        <f t="shared" si="1"/>
        <v>3</v>
      </c>
      <c r="C22" s="23"/>
      <c r="D22" s="23">
        <v>1</v>
      </c>
      <c r="E22" s="23">
        <v>2</v>
      </c>
      <c r="F22" s="23"/>
    </row>
    <row r="23" spans="1:6" ht="15.75" customHeight="1" x14ac:dyDescent="0.15">
      <c r="A23" s="24" t="s">
        <v>38</v>
      </c>
      <c r="B23" s="24">
        <f t="shared" si="1"/>
        <v>6</v>
      </c>
      <c r="C23" s="24">
        <v>3</v>
      </c>
      <c r="D23" s="24">
        <v>1</v>
      </c>
      <c r="E23" s="24">
        <v>2</v>
      </c>
      <c r="F23" s="24"/>
    </row>
    <row r="24" spans="1:6" ht="15.75" customHeight="1" x14ac:dyDescent="0.15">
      <c r="A24" s="24" t="s">
        <v>50</v>
      </c>
      <c r="B24" s="24">
        <f t="shared" si="1"/>
        <v>2</v>
      </c>
      <c r="C24" s="24">
        <v>1</v>
      </c>
      <c r="D24" s="24"/>
      <c r="E24" s="24">
        <v>1</v>
      </c>
      <c r="F24" s="24"/>
    </row>
    <row r="25" spans="1:6" ht="15.75" customHeight="1" x14ac:dyDescent="0.15">
      <c r="A25" s="24" t="s">
        <v>49</v>
      </c>
      <c r="B25" s="24">
        <f t="shared" si="1"/>
        <v>2</v>
      </c>
      <c r="C25" s="24">
        <v>1</v>
      </c>
      <c r="D25" s="24"/>
      <c r="E25" s="24">
        <v>1</v>
      </c>
      <c r="F25" s="24"/>
    </row>
    <row r="26" spans="1:6" ht="15.75" customHeight="1" x14ac:dyDescent="0.15">
      <c r="A26" s="24" t="s">
        <v>41</v>
      </c>
      <c r="B26" s="24">
        <f t="shared" si="1"/>
        <v>1</v>
      </c>
      <c r="C26" s="24"/>
      <c r="D26" s="24"/>
      <c r="E26" s="24"/>
      <c r="F26" s="24">
        <v>1</v>
      </c>
    </row>
    <row r="27" spans="1:6" ht="15.75" customHeight="1" x14ac:dyDescent="0.15">
      <c r="A27" s="24" t="s">
        <v>45</v>
      </c>
      <c r="B27" s="24">
        <f t="shared" si="1"/>
        <v>3</v>
      </c>
      <c r="C27" s="24">
        <v>1</v>
      </c>
      <c r="D27" s="24">
        <v>1</v>
      </c>
      <c r="E27" s="24">
        <v>1</v>
      </c>
      <c r="F27" s="24"/>
    </row>
    <row r="28" spans="1:6" ht="15.75" customHeight="1" thickBot="1" x14ac:dyDescent="0.2">
      <c r="A28" s="25" t="s">
        <v>33</v>
      </c>
      <c r="B28" s="25">
        <f t="shared" si="1"/>
        <v>1</v>
      </c>
      <c r="C28" s="25"/>
      <c r="D28" s="25"/>
      <c r="E28" s="25">
        <v>1</v>
      </c>
      <c r="F28" s="25"/>
    </row>
    <row r="29" spans="1:6" ht="15.75" customHeight="1" x14ac:dyDescent="0.15">
      <c r="A29" s="23" t="s">
        <v>25</v>
      </c>
      <c r="B29" s="23">
        <f t="shared" si="1"/>
        <v>8</v>
      </c>
      <c r="C29" s="23">
        <v>4</v>
      </c>
      <c r="D29" s="23">
        <v>1</v>
      </c>
      <c r="E29" s="23">
        <v>3</v>
      </c>
      <c r="F29" s="23"/>
    </row>
    <row r="30" spans="1:6" ht="15.75" customHeight="1" x14ac:dyDescent="0.15">
      <c r="A30" s="24" t="s">
        <v>35</v>
      </c>
      <c r="B30" s="24">
        <f t="shared" si="1"/>
        <v>2</v>
      </c>
      <c r="C30" s="24"/>
      <c r="D30" s="24">
        <v>1</v>
      </c>
      <c r="E30" s="24">
        <v>1</v>
      </c>
      <c r="F30" s="24"/>
    </row>
    <row r="31" spans="1:6" ht="15.75" customHeight="1" thickBot="1" x14ac:dyDescent="0.2">
      <c r="A31" s="25" t="s">
        <v>43</v>
      </c>
      <c r="B31" s="25">
        <f t="shared" si="1"/>
        <v>0</v>
      </c>
      <c r="C31" s="25"/>
      <c r="D31" s="25"/>
      <c r="E31" s="25"/>
      <c r="F31" s="25"/>
    </row>
    <row r="32" spans="1:6" ht="15.75" customHeight="1" x14ac:dyDescent="0.15">
      <c r="A32" s="23" t="s">
        <v>40</v>
      </c>
      <c r="B32" s="23">
        <f t="shared" si="1"/>
        <v>2</v>
      </c>
      <c r="C32" s="23">
        <v>1</v>
      </c>
      <c r="D32" s="23"/>
      <c r="E32" s="23">
        <v>1</v>
      </c>
      <c r="F32" s="23"/>
    </row>
    <row r="33" spans="1:6" ht="15.75" customHeight="1" x14ac:dyDescent="0.15">
      <c r="A33" s="24" t="s">
        <v>47</v>
      </c>
      <c r="B33" s="24">
        <f t="shared" si="1"/>
        <v>0</v>
      </c>
      <c r="C33" s="24"/>
      <c r="D33" s="24"/>
      <c r="E33" s="24"/>
      <c r="F33" s="24"/>
    </row>
    <row r="34" spans="1:6" ht="15.75" customHeight="1" x14ac:dyDescent="0.15">
      <c r="A34" s="24" t="s">
        <v>44</v>
      </c>
      <c r="B34" s="24">
        <f t="shared" si="1"/>
        <v>2</v>
      </c>
      <c r="C34" s="24">
        <v>1</v>
      </c>
      <c r="D34" s="24"/>
      <c r="E34" s="24">
        <v>1</v>
      </c>
      <c r="F34" s="24"/>
    </row>
    <row r="35" spans="1:6" ht="15.75" customHeight="1" x14ac:dyDescent="0.15">
      <c r="A35" s="24" t="s">
        <v>37</v>
      </c>
      <c r="B35" s="24">
        <f t="shared" si="1"/>
        <v>2</v>
      </c>
      <c r="C35" s="24"/>
      <c r="D35" s="24">
        <v>1</v>
      </c>
      <c r="E35" s="24">
        <v>1</v>
      </c>
      <c r="F35" s="24"/>
    </row>
    <row r="36" spans="1:6" ht="15.75" customHeight="1" x14ac:dyDescent="0.15">
      <c r="A36" s="24" t="s">
        <v>39</v>
      </c>
      <c r="B36" s="24">
        <f t="shared" si="1"/>
        <v>2</v>
      </c>
      <c r="C36" s="24">
        <v>1</v>
      </c>
      <c r="D36" s="24"/>
      <c r="E36" s="24">
        <v>1</v>
      </c>
      <c r="F36" s="24"/>
    </row>
    <row r="37" spans="1:6" ht="15.75" customHeight="1" x14ac:dyDescent="0.15">
      <c r="A37" s="24" t="s">
        <v>51</v>
      </c>
      <c r="B37" s="24">
        <f t="shared" si="1"/>
        <v>3</v>
      </c>
      <c r="C37" s="24">
        <v>2</v>
      </c>
      <c r="D37" s="24"/>
      <c r="E37" s="24">
        <v>1</v>
      </c>
      <c r="F37" s="24"/>
    </row>
    <row r="38" spans="1:6" ht="15.75" customHeight="1" x14ac:dyDescent="0.15">
      <c r="A38" s="24" t="s">
        <v>59</v>
      </c>
      <c r="B38" s="24">
        <f t="shared" si="1"/>
        <v>1</v>
      </c>
      <c r="C38" s="24"/>
      <c r="D38" s="24"/>
      <c r="E38" s="24">
        <v>1</v>
      </c>
      <c r="F38" s="24"/>
    </row>
    <row r="39" spans="1:6" ht="15.75" customHeight="1" x14ac:dyDescent="0.15">
      <c r="A39" s="24" t="s">
        <v>61</v>
      </c>
      <c r="B39" s="24">
        <f t="shared" si="1"/>
        <v>2</v>
      </c>
      <c r="C39" s="24">
        <v>1</v>
      </c>
      <c r="D39" s="24"/>
      <c r="E39" s="24">
        <v>1</v>
      </c>
      <c r="F39" s="24"/>
    </row>
    <row r="40" spans="1:6" ht="15.75" customHeight="1" thickBot="1" x14ac:dyDescent="0.2">
      <c r="A40" s="25" t="s">
        <v>60</v>
      </c>
      <c r="B40" s="25">
        <f t="shared" si="1"/>
        <v>0</v>
      </c>
      <c r="C40" s="25"/>
      <c r="D40" s="25"/>
      <c r="E40" s="25"/>
      <c r="F40" s="25"/>
    </row>
    <row r="41" spans="1:6" ht="15.75" customHeight="1" x14ac:dyDescent="0.15">
      <c r="A41" s="23" t="s">
        <v>92</v>
      </c>
      <c r="B41" s="23">
        <f t="shared" si="1"/>
        <v>4</v>
      </c>
      <c r="C41" s="23">
        <v>3</v>
      </c>
      <c r="D41" s="23"/>
      <c r="E41" s="23">
        <v>1</v>
      </c>
      <c r="F41" s="23"/>
    </row>
    <row r="42" spans="1:6" ht="15.75" customHeight="1" x14ac:dyDescent="0.15">
      <c r="A42" s="24" t="s">
        <v>31</v>
      </c>
      <c r="B42" s="24">
        <f t="shared" si="1"/>
        <v>5</v>
      </c>
      <c r="C42" s="24">
        <v>3</v>
      </c>
      <c r="D42" s="24">
        <v>1</v>
      </c>
      <c r="E42" s="24">
        <v>1</v>
      </c>
      <c r="F42" s="24"/>
    </row>
    <row r="43" spans="1:6" ht="15.75" customHeight="1" x14ac:dyDescent="0.15">
      <c r="A43" s="24" t="s">
        <v>42</v>
      </c>
      <c r="B43" s="24">
        <f t="shared" si="1"/>
        <v>3</v>
      </c>
      <c r="C43" s="24"/>
      <c r="D43" s="24">
        <v>1</v>
      </c>
      <c r="E43" s="24">
        <v>2</v>
      </c>
      <c r="F43" s="24"/>
    </row>
    <row r="44" spans="1:6" ht="15.75" customHeight="1" x14ac:dyDescent="0.15">
      <c r="A44" s="24" t="s">
        <v>56</v>
      </c>
      <c r="B44" s="24">
        <f t="shared" si="1"/>
        <v>3</v>
      </c>
      <c r="C44" s="24">
        <v>2</v>
      </c>
      <c r="D44" s="24">
        <v>0</v>
      </c>
      <c r="E44" s="24">
        <v>1</v>
      </c>
      <c r="F44" s="24"/>
    </row>
    <row r="45" spans="1:6" ht="15.75" customHeight="1" x14ac:dyDescent="0.15">
      <c r="A45" s="24" t="s">
        <v>28</v>
      </c>
      <c r="B45" s="24">
        <f t="shared" si="1"/>
        <v>2</v>
      </c>
      <c r="C45" s="24"/>
      <c r="D45" s="24">
        <v>1</v>
      </c>
      <c r="E45" s="24">
        <v>1</v>
      </c>
      <c r="F45" s="24"/>
    </row>
    <row r="46" spans="1:6" ht="15.75" customHeight="1" x14ac:dyDescent="0.15">
      <c r="A46" s="24" t="s">
        <v>32</v>
      </c>
      <c r="B46" s="24">
        <f t="shared" si="1"/>
        <v>1</v>
      </c>
      <c r="C46" s="24"/>
      <c r="D46" s="24"/>
      <c r="E46" s="24">
        <v>1</v>
      </c>
      <c r="F46" s="24"/>
    </row>
    <row r="47" spans="1:6" ht="15.75" customHeight="1" x14ac:dyDescent="0.15">
      <c r="A47" s="24" t="s">
        <v>57</v>
      </c>
      <c r="B47" s="24">
        <f t="shared" ref="B47:B52" si="2">SUM(C47:F47)</f>
        <v>1</v>
      </c>
      <c r="C47" s="24"/>
      <c r="D47" s="24"/>
      <c r="E47" s="24">
        <v>1</v>
      </c>
      <c r="F47" s="24"/>
    </row>
    <row r="48" spans="1:6" ht="15.75" customHeight="1" x14ac:dyDescent="0.15">
      <c r="A48" s="24" t="s">
        <v>36</v>
      </c>
      <c r="B48" s="24">
        <f t="shared" si="2"/>
        <v>3</v>
      </c>
      <c r="C48" s="24">
        <v>1</v>
      </c>
      <c r="D48" s="24"/>
      <c r="E48" s="24">
        <v>2</v>
      </c>
      <c r="F48" s="24"/>
    </row>
    <row r="49" spans="1:6" ht="15.75" customHeight="1" x14ac:dyDescent="0.15">
      <c r="A49" s="24" t="s">
        <v>58</v>
      </c>
      <c r="B49" s="24">
        <f t="shared" si="2"/>
        <v>2</v>
      </c>
      <c r="C49" s="24">
        <v>1</v>
      </c>
      <c r="D49" s="24"/>
      <c r="E49" s="24">
        <v>1</v>
      </c>
      <c r="F49" s="24"/>
    </row>
    <row r="50" spans="1:6" ht="15.75" customHeight="1" x14ac:dyDescent="0.15">
      <c r="A50" s="24" t="s">
        <v>48</v>
      </c>
      <c r="B50" s="24">
        <f t="shared" si="2"/>
        <v>2</v>
      </c>
      <c r="C50" s="24">
        <v>1</v>
      </c>
      <c r="D50" s="24"/>
      <c r="E50" s="24">
        <v>1</v>
      </c>
      <c r="F50" s="24"/>
    </row>
    <row r="51" spans="1:6" ht="15.75" customHeight="1" x14ac:dyDescent="0.15">
      <c r="A51" s="24" t="s">
        <v>52</v>
      </c>
      <c r="B51" s="24">
        <f t="shared" si="2"/>
        <v>1</v>
      </c>
      <c r="C51" s="24">
        <v>0</v>
      </c>
      <c r="D51" s="24">
        <v>0</v>
      </c>
      <c r="E51" s="24">
        <v>1</v>
      </c>
      <c r="F51" s="24">
        <v>0</v>
      </c>
    </row>
    <row r="52" spans="1:6" ht="15.75" customHeight="1" thickBot="1" x14ac:dyDescent="0.2">
      <c r="A52" s="25" t="s">
        <v>93</v>
      </c>
      <c r="B52" s="25">
        <f t="shared" si="2"/>
        <v>3</v>
      </c>
      <c r="C52" s="25">
        <v>1</v>
      </c>
      <c r="D52" s="25">
        <v>1</v>
      </c>
      <c r="E52" s="25">
        <v>1</v>
      </c>
      <c r="F52" s="25"/>
    </row>
    <row r="53" spans="1:6" ht="14.25" thickBot="1" x14ac:dyDescent="0.2">
      <c r="A53" s="26"/>
      <c r="B53" s="26"/>
      <c r="C53" s="26"/>
      <c r="D53" s="26"/>
      <c r="E53" s="26"/>
      <c r="F53" s="26"/>
    </row>
    <row r="54" spans="1:6" ht="14.25" thickTop="1" x14ac:dyDescent="0.15">
      <c r="A54" s="27">
        <f>COUNTA(A9:A53)</f>
        <v>43</v>
      </c>
      <c r="B54" s="28">
        <f>SUM(B9:B53)</f>
        <v>141</v>
      </c>
      <c r="C54" s="28">
        <f>SUM(C9:C53)</f>
        <v>58</v>
      </c>
      <c r="D54" s="28">
        <f>SUM(D9:D53)</f>
        <v>28</v>
      </c>
      <c r="E54" s="28">
        <f>SUM(E9:E53)</f>
        <v>54</v>
      </c>
      <c r="F54" s="28">
        <f t="shared" ref="F54" si="3">SUM(F9:F53)</f>
        <v>1</v>
      </c>
    </row>
  </sheetData>
  <mergeCells count="2">
    <mergeCell ref="B2:F3"/>
    <mergeCell ref="B4:F5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93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4"/>
  <sheetViews>
    <sheetView zoomScale="90" zoomScaleNormal="90" zoomScaleSheetLayoutView="120" workbookViewId="0">
      <pane xSplit="1" ySplit="7" topLeftCell="B8" activePane="bottomRight" state="frozen"/>
      <selection activeCell="Q34" sqref="Q34"/>
      <selection pane="topRight" activeCell="Q34" sqref="Q34"/>
      <selection pane="bottomLeft" activeCell="Q34" sqref="Q34"/>
      <selection pane="bottomRight" activeCell="Q34" sqref="Q34"/>
    </sheetView>
  </sheetViews>
  <sheetFormatPr defaultColWidth="9" defaultRowHeight="13.5" x14ac:dyDescent="0.15"/>
  <cols>
    <col min="1" max="1" width="13" style="8" customWidth="1"/>
    <col min="2" max="3" width="20.625" style="8" customWidth="1"/>
    <col min="4" max="16384" width="9" style="8"/>
  </cols>
  <sheetData>
    <row r="2" spans="1:3" s="5" customFormat="1" ht="24.75" customHeight="1" x14ac:dyDescent="0.15">
      <c r="A2" s="29"/>
      <c r="B2" s="97" t="s">
        <v>74</v>
      </c>
      <c r="C2" s="97"/>
    </row>
    <row r="3" spans="1:3" s="5" customFormat="1" ht="24.75" customHeight="1" x14ac:dyDescent="0.15">
      <c r="A3" s="30" t="s">
        <v>0</v>
      </c>
      <c r="B3" s="97"/>
      <c r="C3" s="97"/>
    </row>
    <row r="4" spans="1:3" ht="21.75" customHeight="1" x14ac:dyDescent="0.15">
      <c r="A4" s="9"/>
      <c r="B4" s="91" t="s">
        <v>95</v>
      </c>
      <c r="C4" s="93"/>
    </row>
    <row r="5" spans="1:3" s="10" customFormat="1" ht="15.75" customHeight="1" x14ac:dyDescent="0.15">
      <c r="A5" s="9"/>
      <c r="B5" s="98"/>
      <c r="C5" s="99"/>
    </row>
    <row r="6" spans="1:3" s="16" customFormat="1" ht="17.25" customHeight="1" x14ac:dyDescent="0.15">
      <c r="A6" s="11"/>
      <c r="B6" s="94"/>
      <c r="C6" s="96"/>
    </row>
    <row r="7" spans="1:3" s="16" customFormat="1" ht="17.25" customHeight="1" x14ac:dyDescent="0.15">
      <c r="A7" s="17"/>
      <c r="B7" s="31" t="s">
        <v>16</v>
      </c>
      <c r="C7" s="31" t="s">
        <v>6</v>
      </c>
    </row>
    <row r="8" spans="1:3" ht="15.75" customHeight="1" x14ac:dyDescent="0.15">
      <c r="A8" s="21"/>
      <c r="B8" s="21" t="s">
        <v>1</v>
      </c>
      <c r="C8" s="21" t="s">
        <v>5</v>
      </c>
    </row>
    <row r="9" spans="1:3" ht="15.75" customHeight="1" thickBot="1" x14ac:dyDescent="0.2">
      <c r="A9" s="9"/>
      <c r="B9" s="9"/>
      <c r="C9" s="9"/>
    </row>
    <row r="10" spans="1:3" ht="15.75" customHeight="1" thickBot="1" x14ac:dyDescent="0.2">
      <c r="A10" s="22" t="s">
        <v>22</v>
      </c>
      <c r="B10" s="22">
        <v>8230</v>
      </c>
      <c r="C10" s="22">
        <v>485</v>
      </c>
    </row>
    <row r="11" spans="1:3" ht="15.75" customHeight="1" thickBot="1" x14ac:dyDescent="0.2">
      <c r="A11" s="22" t="s">
        <v>23</v>
      </c>
      <c r="B11" s="22">
        <v>7414</v>
      </c>
      <c r="C11" s="22">
        <v>143</v>
      </c>
    </row>
    <row r="12" spans="1:3" ht="15.75" customHeight="1" x14ac:dyDescent="0.15">
      <c r="A12" s="23" t="s">
        <v>29</v>
      </c>
      <c r="B12" s="23">
        <v>1026</v>
      </c>
      <c r="C12" s="23">
        <v>24</v>
      </c>
    </row>
    <row r="13" spans="1:3" ht="15.75" customHeight="1" x14ac:dyDescent="0.15">
      <c r="A13" s="24" t="s">
        <v>90</v>
      </c>
      <c r="B13" s="24">
        <v>968</v>
      </c>
      <c r="C13" s="24">
        <v>38</v>
      </c>
    </row>
    <row r="14" spans="1:3" ht="15.75" customHeight="1" x14ac:dyDescent="0.15">
      <c r="A14" s="24" t="s">
        <v>55</v>
      </c>
      <c r="B14" s="24">
        <v>80</v>
      </c>
      <c r="C14" s="24">
        <v>2</v>
      </c>
    </row>
    <row r="15" spans="1:3" ht="15.75" customHeight="1" x14ac:dyDescent="0.15">
      <c r="A15" s="24" t="s">
        <v>54</v>
      </c>
      <c r="B15" s="24">
        <v>51</v>
      </c>
      <c r="C15" s="24">
        <v>2</v>
      </c>
    </row>
    <row r="16" spans="1:3" ht="15.75" customHeight="1" x14ac:dyDescent="0.15">
      <c r="A16" s="24" t="s">
        <v>26</v>
      </c>
      <c r="B16" s="24">
        <v>253</v>
      </c>
      <c r="C16" s="24">
        <v>111</v>
      </c>
    </row>
    <row r="17" spans="1:4" ht="15.75" customHeight="1" x14ac:dyDescent="0.15">
      <c r="A17" s="24" t="s">
        <v>30</v>
      </c>
      <c r="B17" s="24">
        <v>3801</v>
      </c>
      <c r="C17" s="24">
        <v>101</v>
      </c>
    </row>
    <row r="18" spans="1:4" ht="15.75" customHeight="1" x14ac:dyDescent="0.15">
      <c r="A18" s="24" t="s">
        <v>24</v>
      </c>
      <c r="B18" s="24">
        <v>2591</v>
      </c>
      <c r="C18" s="24">
        <v>50</v>
      </c>
    </row>
    <row r="19" spans="1:4" ht="15.75" customHeight="1" x14ac:dyDescent="0.15">
      <c r="A19" s="24" t="s">
        <v>53</v>
      </c>
      <c r="B19" s="24">
        <v>415</v>
      </c>
      <c r="C19" s="24">
        <v>9</v>
      </c>
    </row>
    <row r="20" spans="1:4" ht="15.75" customHeight="1" x14ac:dyDescent="0.15">
      <c r="A20" s="24" t="s">
        <v>34</v>
      </c>
      <c r="B20" s="24">
        <v>2106</v>
      </c>
      <c r="C20" s="24">
        <v>49</v>
      </c>
    </row>
    <row r="21" spans="1:4" ht="15.75" customHeight="1" thickBot="1" x14ac:dyDescent="0.2">
      <c r="A21" s="25" t="s">
        <v>46</v>
      </c>
      <c r="B21" s="25">
        <v>1313</v>
      </c>
      <c r="C21" s="25">
        <v>22</v>
      </c>
      <c r="D21" s="8">
        <f>SUM(B12:B21)</f>
        <v>12604</v>
      </c>
    </row>
    <row r="22" spans="1:4" ht="15.75" customHeight="1" x14ac:dyDescent="0.15">
      <c r="A22" s="23" t="s">
        <v>27</v>
      </c>
      <c r="B22" s="23">
        <v>4448</v>
      </c>
      <c r="C22" s="23">
        <v>75</v>
      </c>
    </row>
    <row r="23" spans="1:4" ht="15.75" customHeight="1" x14ac:dyDescent="0.15">
      <c r="A23" s="24" t="s">
        <v>38</v>
      </c>
      <c r="B23" s="24">
        <v>2148</v>
      </c>
      <c r="C23" s="24">
        <v>44</v>
      </c>
    </row>
    <row r="24" spans="1:4" ht="15.75" customHeight="1" x14ac:dyDescent="0.15">
      <c r="A24" s="24" t="s">
        <v>50</v>
      </c>
      <c r="B24" s="24">
        <v>538</v>
      </c>
      <c r="C24" s="24">
        <v>10</v>
      </c>
    </row>
    <row r="25" spans="1:4" ht="15.75" customHeight="1" x14ac:dyDescent="0.15">
      <c r="A25" s="24" t="s">
        <v>49</v>
      </c>
      <c r="B25" s="24">
        <v>1033</v>
      </c>
      <c r="C25" s="24">
        <v>12</v>
      </c>
    </row>
    <row r="26" spans="1:4" ht="15.75" customHeight="1" x14ac:dyDescent="0.15">
      <c r="A26" s="24" t="s">
        <v>41</v>
      </c>
      <c r="B26" s="24">
        <v>1036</v>
      </c>
      <c r="C26" s="24">
        <v>25</v>
      </c>
    </row>
    <row r="27" spans="1:4" ht="15.75" customHeight="1" x14ac:dyDescent="0.15">
      <c r="A27" s="24" t="s">
        <v>45</v>
      </c>
      <c r="B27" s="24">
        <v>932</v>
      </c>
      <c r="C27" s="24">
        <v>21</v>
      </c>
    </row>
    <row r="28" spans="1:4" ht="15.75" customHeight="1" thickBot="1" x14ac:dyDescent="0.2">
      <c r="A28" s="25" t="s">
        <v>33</v>
      </c>
      <c r="B28" s="25">
        <v>1658</v>
      </c>
      <c r="C28" s="25">
        <v>41</v>
      </c>
      <c r="D28" s="8">
        <f>SUM(B22:B28)</f>
        <v>11793</v>
      </c>
    </row>
    <row r="29" spans="1:4" ht="15.75" customHeight="1" x14ac:dyDescent="0.15">
      <c r="A29" s="23" t="s">
        <v>25</v>
      </c>
      <c r="B29" s="23">
        <v>2427</v>
      </c>
      <c r="C29" s="23">
        <v>87</v>
      </c>
    </row>
    <row r="30" spans="1:4" ht="15.75" customHeight="1" x14ac:dyDescent="0.15">
      <c r="A30" s="24" t="s">
        <v>35</v>
      </c>
      <c r="B30" s="24">
        <v>2430</v>
      </c>
      <c r="C30" s="24">
        <v>50</v>
      </c>
    </row>
    <row r="31" spans="1:4" ht="15.75" customHeight="1" thickBot="1" x14ac:dyDescent="0.2">
      <c r="A31" s="25" t="s">
        <v>43</v>
      </c>
      <c r="B31" s="25">
        <v>406</v>
      </c>
      <c r="C31" s="25">
        <v>15</v>
      </c>
      <c r="D31" s="8">
        <f>SUM(B29:B31)</f>
        <v>5263</v>
      </c>
    </row>
    <row r="32" spans="1:4" ht="15.75" customHeight="1" x14ac:dyDescent="0.15">
      <c r="A32" s="23" t="s">
        <v>40</v>
      </c>
      <c r="B32" s="23">
        <v>1037</v>
      </c>
      <c r="C32" s="23">
        <v>17</v>
      </c>
    </row>
    <row r="33" spans="1:4" ht="15.75" customHeight="1" x14ac:dyDescent="0.15">
      <c r="A33" s="24" t="s">
        <v>47</v>
      </c>
      <c r="B33" s="24">
        <v>420</v>
      </c>
      <c r="C33" s="24">
        <v>11</v>
      </c>
    </row>
    <row r="34" spans="1:4" ht="15.75" customHeight="1" x14ac:dyDescent="0.15">
      <c r="A34" s="24" t="s">
        <v>44</v>
      </c>
      <c r="B34" s="24">
        <v>5269</v>
      </c>
      <c r="C34" s="24">
        <v>15</v>
      </c>
    </row>
    <row r="35" spans="1:4" ht="15.75" customHeight="1" x14ac:dyDescent="0.15">
      <c r="A35" s="24" t="s">
        <v>37</v>
      </c>
      <c r="B35" s="24">
        <v>191</v>
      </c>
      <c r="C35" s="24">
        <v>2</v>
      </c>
    </row>
    <row r="36" spans="1:4" ht="15.75" customHeight="1" x14ac:dyDescent="0.15">
      <c r="A36" s="24" t="s">
        <v>39</v>
      </c>
      <c r="B36" s="24">
        <v>846</v>
      </c>
      <c r="C36" s="24">
        <v>19</v>
      </c>
    </row>
    <row r="37" spans="1:4" ht="15.75" customHeight="1" x14ac:dyDescent="0.15">
      <c r="A37" s="24" t="s">
        <v>51</v>
      </c>
      <c r="B37" s="24">
        <v>583</v>
      </c>
      <c r="C37" s="24">
        <v>11</v>
      </c>
    </row>
    <row r="38" spans="1:4" ht="15.75" customHeight="1" x14ac:dyDescent="0.15">
      <c r="A38" s="24" t="s">
        <v>59</v>
      </c>
      <c r="B38" s="24">
        <v>118</v>
      </c>
      <c r="C38" s="24">
        <v>3</v>
      </c>
    </row>
    <row r="39" spans="1:4" ht="15.75" customHeight="1" x14ac:dyDescent="0.15">
      <c r="A39" s="24" t="s">
        <v>61</v>
      </c>
      <c r="B39" s="24">
        <v>146</v>
      </c>
      <c r="C39" s="24">
        <v>2</v>
      </c>
    </row>
    <row r="40" spans="1:4" ht="15.75" customHeight="1" thickBot="1" x14ac:dyDescent="0.2">
      <c r="A40" s="25" t="s">
        <v>60</v>
      </c>
      <c r="B40" s="25">
        <v>3217</v>
      </c>
      <c r="C40" s="25">
        <v>1</v>
      </c>
      <c r="D40" s="8">
        <f>SUM(B32:B40)</f>
        <v>11827</v>
      </c>
    </row>
    <row r="41" spans="1:4" ht="15.75" customHeight="1" x14ac:dyDescent="0.15">
      <c r="A41" s="23" t="s">
        <v>92</v>
      </c>
      <c r="B41" s="23">
        <v>582</v>
      </c>
      <c r="C41" s="23">
        <v>10</v>
      </c>
    </row>
    <row r="42" spans="1:4" ht="15.75" customHeight="1" x14ac:dyDescent="0.15">
      <c r="A42" s="24" t="s">
        <v>31</v>
      </c>
      <c r="B42" s="24">
        <v>763</v>
      </c>
      <c r="C42" s="24">
        <v>7</v>
      </c>
    </row>
    <row r="43" spans="1:4" ht="15.75" customHeight="1" x14ac:dyDescent="0.15">
      <c r="A43" s="24" t="s">
        <v>42</v>
      </c>
      <c r="B43" s="24">
        <v>14623</v>
      </c>
      <c r="C43" s="24">
        <v>29</v>
      </c>
    </row>
    <row r="44" spans="1:4" ht="15.75" customHeight="1" x14ac:dyDescent="0.15">
      <c r="A44" s="24" t="s">
        <v>56</v>
      </c>
      <c r="B44" s="24">
        <v>161</v>
      </c>
      <c r="C44" s="24">
        <v>3</v>
      </c>
    </row>
    <row r="45" spans="1:4" ht="15.75" customHeight="1" x14ac:dyDescent="0.15">
      <c r="A45" s="24" t="s">
        <v>28</v>
      </c>
      <c r="B45" s="24">
        <v>226</v>
      </c>
      <c r="C45" s="24">
        <v>27</v>
      </c>
    </row>
    <row r="46" spans="1:4" ht="15.75" customHeight="1" x14ac:dyDescent="0.15">
      <c r="A46" s="24" t="s">
        <v>32</v>
      </c>
      <c r="B46" s="24">
        <v>805</v>
      </c>
      <c r="C46" s="24">
        <v>30</v>
      </c>
    </row>
    <row r="47" spans="1:4" ht="15.75" customHeight="1" x14ac:dyDescent="0.15">
      <c r="A47" s="24" t="s">
        <v>57</v>
      </c>
      <c r="B47" s="24">
        <v>572</v>
      </c>
      <c r="C47" s="24">
        <v>9</v>
      </c>
    </row>
    <row r="48" spans="1:4" ht="15.75" customHeight="1" x14ac:dyDescent="0.15">
      <c r="A48" s="24" t="s">
        <v>36</v>
      </c>
      <c r="B48" s="24">
        <v>1380</v>
      </c>
      <c r="C48" s="24">
        <v>17</v>
      </c>
    </row>
    <row r="49" spans="1:4" ht="15.75" customHeight="1" x14ac:dyDescent="0.15">
      <c r="A49" s="24" t="s">
        <v>58</v>
      </c>
      <c r="B49" s="24">
        <v>100</v>
      </c>
      <c r="C49" s="24">
        <v>1</v>
      </c>
    </row>
    <row r="50" spans="1:4" ht="15.75" customHeight="1" x14ac:dyDescent="0.15">
      <c r="A50" s="24" t="s">
        <v>48</v>
      </c>
      <c r="B50" s="24">
        <v>563</v>
      </c>
      <c r="C50" s="24">
        <v>10</v>
      </c>
    </row>
    <row r="51" spans="1:4" ht="15.75" customHeight="1" x14ac:dyDescent="0.15">
      <c r="A51" s="24" t="s">
        <v>52</v>
      </c>
      <c r="B51" s="24">
        <v>322</v>
      </c>
      <c r="C51" s="24">
        <v>7</v>
      </c>
    </row>
    <row r="52" spans="1:4" ht="15.75" customHeight="1" thickBot="1" x14ac:dyDescent="0.2">
      <c r="A52" s="25" t="s">
        <v>93</v>
      </c>
      <c r="B52" s="25">
        <v>84</v>
      </c>
      <c r="C52" s="25">
        <v>3</v>
      </c>
      <c r="D52" s="8">
        <f>SUM(B41:B52)</f>
        <v>20181</v>
      </c>
    </row>
    <row r="53" spans="1:4" ht="14.25" thickBot="1" x14ac:dyDescent="0.2">
      <c r="A53" s="26"/>
      <c r="B53" s="26"/>
      <c r="C53" s="26"/>
    </row>
    <row r="54" spans="1:4" ht="14.25" thickTop="1" x14ac:dyDescent="0.15">
      <c r="A54" s="27">
        <f>COUNTA(A9:A53)</f>
        <v>43</v>
      </c>
      <c r="B54" s="32">
        <f>SUM(B9:B53)</f>
        <v>77312</v>
      </c>
      <c r="C54" s="32">
        <f>SUM(C9:C53)</f>
        <v>1650</v>
      </c>
    </row>
  </sheetData>
  <mergeCells count="2">
    <mergeCell ref="B2:C3"/>
    <mergeCell ref="B4:C6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93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54"/>
  <sheetViews>
    <sheetView zoomScale="90" zoomScaleNormal="90" zoomScaleSheetLayoutView="120" workbookViewId="0">
      <pane xSplit="1" ySplit="7" topLeftCell="B53" activePane="bottomRight" state="frozen"/>
      <selection activeCell="Q34" sqref="Q34"/>
      <selection pane="topRight" activeCell="Q34" sqref="Q34"/>
      <selection pane="bottomLeft" activeCell="Q34" sqref="Q34"/>
      <selection pane="bottomRight" activeCell="Q34" sqref="Q34"/>
    </sheetView>
  </sheetViews>
  <sheetFormatPr defaultColWidth="9" defaultRowHeight="13.5" x14ac:dyDescent="0.15"/>
  <cols>
    <col min="1" max="1" width="13" style="8" customWidth="1"/>
    <col min="2" max="5" width="14.125" style="8" customWidth="1"/>
    <col min="6" max="16384" width="9" style="8"/>
  </cols>
  <sheetData>
    <row r="2" spans="1:5" s="5" customFormat="1" ht="24.75" customHeight="1" x14ac:dyDescent="0.15">
      <c r="A2" s="29"/>
      <c r="B2" s="90" t="s">
        <v>75</v>
      </c>
      <c r="C2" s="90"/>
      <c r="D2" s="90"/>
      <c r="E2" s="90"/>
    </row>
    <row r="3" spans="1:5" s="5" customFormat="1" ht="24.75" customHeight="1" x14ac:dyDescent="0.15">
      <c r="A3" s="30" t="s">
        <v>0</v>
      </c>
      <c r="B3" s="90"/>
      <c r="C3" s="90"/>
      <c r="D3" s="90"/>
      <c r="E3" s="90"/>
    </row>
    <row r="4" spans="1:5" ht="21.75" customHeight="1" x14ac:dyDescent="0.15">
      <c r="A4" s="9"/>
      <c r="B4" s="100" t="s">
        <v>96</v>
      </c>
      <c r="C4" s="100"/>
      <c r="D4" s="100"/>
      <c r="E4" s="100"/>
    </row>
    <row r="5" spans="1:5" s="10" customFormat="1" ht="15.75" customHeight="1" x14ac:dyDescent="0.15">
      <c r="A5" s="9"/>
      <c r="B5" s="33" t="s">
        <v>66</v>
      </c>
      <c r="C5" s="34"/>
      <c r="D5" s="35"/>
      <c r="E5" s="36"/>
    </row>
    <row r="6" spans="1:5" s="16" customFormat="1" ht="17.25" customHeight="1" x14ac:dyDescent="0.15">
      <c r="A6" s="11"/>
      <c r="B6" s="37"/>
      <c r="C6" s="38" t="s">
        <v>12</v>
      </c>
      <c r="D6" s="38" t="s">
        <v>13</v>
      </c>
      <c r="E6" s="39" t="s">
        <v>72</v>
      </c>
    </row>
    <row r="7" spans="1:5" s="16" customFormat="1" ht="17.25" customHeight="1" x14ac:dyDescent="0.15">
      <c r="A7" s="17"/>
      <c r="B7" s="40"/>
      <c r="C7" s="40"/>
      <c r="D7" s="40"/>
      <c r="E7" s="41"/>
    </row>
    <row r="8" spans="1:5" ht="15.75" customHeight="1" x14ac:dyDescent="0.15">
      <c r="A8" s="21"/>
      <c r="B8" s="21" t="s">
        <v>1</v>
      </c>
      <c r="C8" s="21" t="s">
        <v>1</v>
      </c>
      <c r="D8" s="21" t="s">
        <v>1</v>
      </c>
      <c r="E8" s="21" t="s">
        <v>5</v>
      </c>
    </row>
    <row r="9" spans="1:5" ht="15.75" customHeight="1" thickBot="1" x14ac:dyDescent="0.2">
      <c r="A9" s="9"/>
      <c r="B9" s="9"/>
      <c r="C9" s="9"/>
      <c r="D9" s="9"/>
      <c r="E9" s="9"/>
    </row>
    <row r="10" spans="1:5" ht="15.75" customHeight="1" thickBot="1" x14ac:dyDescent="0.2">
      <c r="A10" s="22" t="s">
        <v>22</v>
      </c>
      <c r="B10" s="22">
        <f>SUM(C10:D10)</f>
        <v>6103</v>
      </c>
      <c r="C10" s="22">
        <v>4022</v>
      </c>
      <c r="D10" s="22">
        <v>2081</v>
      </c>
      <c r="E10" s="22">
        <v>191</v>
      </c>
    </row>
    <row r="11" spans="1:5" ht="15.75" customHeight="1" thickBot="1" x14ac:dyDescent="0.2">
      <c r="A11" s="22" t="s">
        <v>23</v>
      </c>
      <c r="B11" s="22">
        <f t="shared" ref="B11:B18" si="0">SUM(C11:D11)</f>
        <v>11814</v>
      </c>
      <c r="C11" s="22">
        <v>8811</v>
      </c>
      <c r="D11" s="22">
        <v>3003</v>
      </c>
      <c r="E11" s="22">
        <v>102</v>
      </c>
    </row>
    <row r="12" spans="1:5" ht="15.75" customHeight="1" x14ac:dyDescent="0.15">
      <c r="A12" s="23" t="s">
        <v>29</v>
      </c>
      <c r="B12" s="23">
        <f t="shared" si="0"/>
        <v>759</v>
      </c>
      <c r="C12" s="23">
        <v>754</v>
      </c>
      <c r="D12" s="23">
        <v>5</v>
      </c>
      <c r="E12" s="23">
        <v>13</v>
      </c>
    </row>
    <row r="13" spans="1:5" ht="15.75" customHeight="1" x14ac:dyDescent="0.15">
      <c r="A13" s="24" t="s">
        <v>90</v>
      </c>
      <c r="B13" s="24">
        <f t="shared" si="0"/>
        <v>1617</v>
      </c>
      <c r="C13" s="24">
        <v>1288</v>
      </c>
      <c r="D13" s="24">
        <v>329</v>
      </c>
      <c r="E13" s="24">
        <v>35</v>
      </c>
    </row>
    <row r="14" spans="1:5" ht="15.75" customHeight="1" x14ac:dyDescent="0.15">
      <c r="A14" s="24" t="s">
        <v>55</v>
      </c>
      <c r="B14" s="24">
        <f t="shared" si="0"/>
        <v>70</v>
      </c>
      <c r="C14" s="24">
        <v>45</v>
      </c>
      <c r="D14" s="24">
        <v>25</v>
      </c>
      <c r="E14" s="24">
        <v>1</v>
      </c>
    </row>
    <row r="15" spans="1:5" ht="15.75" customHeight="1" x14ac:dyDescent="0.15">
      <c r="A15" s="24" t="s">
        <v>54</v>
      </c>
      <c r="B15" s="24">
        <f t="shared" si="0"/>
        <v>106</v>
      </c>
      <c r="C15" s="24">
        <v>78</v>
      </c>
      <c r="D15" s="24">
        <v>28</v>
      </c>
      <c r="E15" s="24"/>
    </row>
    <row r="16" spans="1:5" ht="15.75" customHeight="1" x14ac:dyDescent="0.15">
      <c r="A16" s="24" t="s">
        <v>26</v>
      </c>
      <c r="B16" s="24">
        <f t="shared" si="0"/>
        <v>4432</v>
      </c>
      <c r="C16" s="24">
        <v>3725</v>
      </c>
      <c r="D16" s="24">
        <v>707</v>
      </c>
      <c r="E16" s="24">
        <v>79</v>
      </c>
    </row>
    <row r="17" spans="1:6" ht="15.75" customHeight="1" x14ac:dyDescent="0.15">
      <c r="A17" s="24" t="s">
        <v>30</v>
      </c>
      <c r="B17" s="24">
        <f t="shared" si="0"/>
        <v>3782</v>
      </c>
      <c r="C17" s="24">
        <v>3212</v>
      </c>
      <c r="D17" s="24">
        <v>570</v>
      </c>
      <c r="E17" s="24">
        <v>36</v>
      </c>
    </row>
    <row r="18" spans="1:6" ht="15.75" customHeight="1" x14ac:dyDescent="0.15">
      <c r="A18" s="24" t="s">
        <v>24</v>
      </c>
      <c r="B18" s="24">
        <f t="shared" si="0"/>
        <v>3154</v>
      </c>
      <c r="C18" s="24">
        <v>3144</v>
      </c>
      <c r="D18" s="24">
        <v>10</v>
      </c>
      <c r="E18" s="24">
        <v>68</v>
      </c>
    </row>
    <row r="19" spans="1:6" ht="15.75" customHeight="1" x14ac:dyDescent="0.15">
      <c r="A19" s="24" t="s">
        <v>53</v>
      </c>
      <c r="B19" s="24">
        <f t="shared" ref="B19" si="1">SUM(C19:D19)</f>
        <v>534</v>
      </c>
      <c r="C19" s="24">
        <v>428</v>
      </c>
      <c r="D19" s="24">
        <v>106</v>
      </c>
      <c r="E19" s="24">
        <v>4</v>
      </c>
    </row>
    <row r="20" spans="1:6" ht="15.75" customHeight="1" x14ac:dyDescent="0.15">
      <c r="A20" s="24" t="s">
        <v>34</v>
      </c>
      <c r="B20" s="24">
        <v>2897</v>
      </c>
      <c r="C20" s="24">
        <v>2817</v>
      </c>
      <c r="D20" s="24">
        <v>80</v>
      </c>
      <c r="E20" s="24">
        <v>39</v>
      </c>
    </row>
    <row r="21" spans="1:6" ht="15.75" customHeight="1" thickBot="1" x14ac:dyDescent="0.2">
      <c r="A21" s="25" t="s">
        <v>46</v>
      </c>
      <c r="B21" s="25">
        <f t="shared" ref="B21:B38" si="2">SUM(C21:D21)</f>
        <v>731</v>
      </c>
      <c r="C21" s="25">
        <v>731</v>
      </c>
      <c r="D21" s="25"/>
      <c r="E21" s="25">
        <v>18</v>
      </c>
      <c r="F21" s="8">
        <f>SUM(B12:B21)</f>
        <v>18082</v>
      </c>
    </row>
    <row r="22" spans="1:6" ht="15.75" customHeight="1" x14ac:dyDescent="0.15">
      <c r="A22" s="23" t="s">
        <v>27</v>
      </c>
      <c r="B22" s="23">
        <f t="shared" si="2"/>
        <v>4859</v>
      </c>
      <c r="C22" s="23">
        <v>3720</v>
      </c>
      <c r="D22" s="23">
        <v>1139</v>
      </c>
      <c r="E22" s="23">
        <v>45</v>
      </c>
    </row>
    <row r="23" spans="1:6" ht="15.75" customHeight="1" x14ac:dyDescent="0.15">
      <c r="A23" s="24" t="s">
        <v>38</v>
      </c>
      <c r="B23" s="24">
        <f t="shared" si="2"/>
        <v>2215</v>
      </c>
      <c r="C23" s="24">
        <v>1772</v>
      </c>
      <c r="D23" s="24">
        <v>443</v>
      </c>
      <c r="E23" s="24">
        <v>41</v>
      </c>
    </row>
    <row r="24" spans="1:6" ht="15.75" customHeight="1" x14ac:dyDescent="0.15">
      <c r="A24" s="24" t="s">
        <v>50</v>
      </c>
      <c r="B24" s="24">
        <f t="shared" si="2"/>
        <v>878</v>
      </c>
      <c r="C24" s="24">
        <v>678</v>
      </c>
      <c r="D24" s="24">
        <v>200</v>
      </c>
      <c r="E24" s="24">
        <v>12</v>
      </c>
    </row>
    <row r="25" spans="1:6" ht="15.75" customHeight="1" x14ac:dyDescent="0.15">
      <c r="A25" s="24" t="s">
        <v>49</v>
      </c>
      <c r="B25" s="24">
        <f t="shared" si="2"/>
        <v>573</v>
      </c>
      <c r="C25" s="24">
        <v>482</v>
      </c>
      <c r="D25" s="24">
        <v>91</v>
      </c>
      <c r="E25" s="24">
        <v>7</v>
      </c>
    </row>
    <row r="26" spans="1:6" ht="15.75" customHeight="1" x14ac:dyDescent="0.15">
      <c r="A26" s="24" t="s">
        <v>41</v>
      </c>
      <c r="B26" s="24">
        <f t="shared" si="2"/>
        <v>1410</v>
      </c>
      <c r="C26" s="24">
        <v>1151</v>
      </c>
      <c r="D26" s="24">
        <v>259</v>
      </c>
      <c r="E26" s="24">
        <v>26</v>
      </c>
    </row>
    <row r="27" spans="1:6" ht="15.75" customHeight="1" x14ac:dyDescent="0.15">
      <c r="A27" s="24" t="s">
        <v>45</v>
      </c>
      <c r="B27" s="24">
        <f t="shared" si="2"/>
        <v>1564</v>
      </c>
      <c r="C27" s="24">
        <v>1226</v>
      </c>
      <c r="D27" s="24">
        <v>338</v>
      </c>
      <c r="E27" s="24">
        <v>33</v>
      </c>
    </row>
    <row r="28" spans="1:6" ht="15.75" customHeight="1" thickBot="1" x14ac:dyDescent="0.2">
      <c r="A28" s="25" t="s">
        <v>33</v>
      </c>
      <c r="B28" s="25">
        <f t="shared" si="2"/>
        <v>768</v>
      </c>
      <c r="C28" s="25">
        <v>768</v>
      </c>
      <c r="D28" s="25"/>
      <c r="E28" s="25">
        <v>14</v>
      </c>
      <c r="F28" s="8">
        <f>SUM(B22:B28)</f>
        <v>12267</v>
      </c>
    </row>
    <row r="29" spans="1:6" ht="15.75" customHeight="1" x14ac:dyDescent="0.15">
      <c r="A29" s="23" t="s">
        <v>25</v>
      </c>
      <c r="B29" s="23">
        <f t="shared" si="2"/>
        <v>3951</v>
      </c>
      <c r="C29" s="23">
        <v>3405</v>
      </c>
      <c r="D29" s="23">
        <v>546</v>
      </c>
      <c r="E29" s="23">
        <v>50</v>
      </c>
    </row>
    <row r="30" spans="1:6" ht="15.75" customHeight="1" x14ac:dyDescent="0.15">
      <c r="A30" s="24" t="s">
        <v>35</v>
      </c>
      <c r="B30" s="24">
        <f t="shared" si="2"/>
        <v>3646</v>
      </c>
      <c r="C30" s="24">
        <v>2686</v>
      </c>
      <c r="D30" s="24">
        <v>960</v>
      </c>
      <c r="E30" s="24">
        <v>77</v>
      </c>
    </row>
    <row r="31" spans="1:6" ht="15.75" customHeight="1" thickBot="1" x14ac:dyDescent="0.2">
      <c r="A31" s="25" t="s">
        <v>43</v>
      </c>
      <c r="B31" s="25">
        <f t="shared" si="2"/>
        <v>799</v>
      </c>
      <c r="C31" s="25">
        <v>610</v>
      </c>
      <c r="D31" s="25">
        <v>189</v>
      </c>
      <c r="E31" s="25">
        <v>10</v>
      </c>
      <c r="F31" s="8">
        <f>SUM(B29:B31)</f>
        <v>8396</v>
      </c>
    </row>
    <row r="32" spans="1:6" ht="15.75" customHeight="1" x14ac:dyDescent="0.15">
      <c r="A32" s="23" t="s">
        <v>40</v>
      </c>
      <c r="B32" s="23">
        <f t="shared" si="2"/>
        <v>900</v>
      </c>
      <c r="C32" s="23">
        <v>705</v>
      </c>
      <c r="D32" s="23">
        <v>195</v>
      </c>
      <c r="E32" s="23">
        <v>25</v>
      </c>
    </row>
    <row r="33" spans="1:6" ht="15.75" customHeight="1" x14ac:dyDescent="0.15">
      <c r="A33" s="24" t="s">
        <v>47</v>
      </c>
      <c r="B33" s="24">
        <f t="shared" si="2"/>
        <v>633</v>
      </c>
      <c r="C33" s="24">
        <v>552</v>
      </c>
      <c r="D33" s="24">
        <v>81</v>
      </c>
      <c r="E33" s="24">
        <v>18</v>
      </c>
    </row>
    <row r="34" spans="1:6" ht="15.75" customHeight="1" x14ac:dyDescent="0.15">
      <c r="A34" s="24" t="s">
        <v>44</v>
      </c>
      <c r="B34" s="24">
        <f t="shared" si="2"/>
        <v>1040</v>
      </c>
      <c r="C34" s="24">
        <v>790</v>
      </c>
      <c r="D34" s="24">
        <v>250</v>
      </c>
      <c r="E34" s="24">
        <v>30</v>
      </c>
    </row>
    <row r="35" spans="1:6" ht="15.75" customHeight="1" x14ac:dyDescent="0.15">
      <c r="A35" s="24" t="s">
        <v>37</v>
      </c>
      <c r="B35" s="24">
        <f t="shared" si="2"/>
        <v>1120</v>
      </c>
      <c r="C35" s="24">
        <v>842</v>
      </c>
      <c r="D35" s="24">
        <v>278</v>
      </c>
      <c r="E35" s="24">
        <v>16</v>
      </c>
    </row>
    <row r="36" spans="1:6" ht="15.75" customHeight="1" x14ac:dyDescent="0.15">
      <c r="A36" s="24" t="s">
        <v>39</v>
      </c>
      <c r="B36" s="24">
        <f t="shared" si="2"/>
        <v>1051</v>
      </c>
      <c r="C36" s="24">
        <v>765</v>
      </c>
      <c r="D36" s="24">
        <v>286</v>
      </c>
      <c r="E36" s="24">
        <v>30</v>
      </c>
    </row>
    <row r="37" spans="1:6" ht="15.75" customHeight="1" x14ac:dyDescent="0.15">
      <c r="A37" s="24" t="s">
        <v>51</v>
      </c>
      <c r="B37" s="24">
        <f t="shared" si="2"/>
        <v>762</v>
      </c>
      <c r="C37" s="24">
        <v>617</v>
      </c>
      <c r="D37" s="24">
        <v>145</v>
      </c>
      <c r="E37" s="24">
        <v>10</v>
      </c>
    </row>
    <row r="38" spans="1:6" ht="15.75" customHeight="1" x14ac:dyDescent="0.15">
      <c r="A38" s="24" t="s">
        <v>59</v>
      </c>
      <c r="B38" s="24">
        <f t="shared" si="2"/>
        <v>157</v>
      </c>
      <c r="C38" s="24">
        <v>129</v>
      </c>
      <c r="D38" s="24">
        <v>28</v>
      </c>
      <c r="E38" s="24">
        <v>5</v>
      </c>
    </row>
    <row r="39" spans="1:6" ht="15.75" customHeight="1" x14ac:dyDescent="0.15">
      <c r="A39" s="24" t="s">
        <v>61</v>
      </c>
      <c r="B39" s="24">
        <v>127</v>
      </c>
      <c r="C39" s="24">
        <v>103</v>
      </c>
      <c r="D39" s="24">
        <v>24</v>
      </c>
      <c r="E39" s="24">
        <v>2</v>
      </c>
    </row>
    <row r="40" spans="1:6" ht="15.75" customHeight="1" thickBot="1" x14ac:dyDescent="0.2">
      <c r="A40" s="25" t="s">
        <v>60</v>
      </c>
      <c r="B40" s="25">
        <f t="shared" ref="B40:B49" si="3">SUM(C40:D40)</f>
        <v>65</v>
      </c>
      <c r="C40" s="25">
        <v>44</v>
      </c>
      <c r="D40" s="25">
        <v>21</v>
      </c>
      <c r="E40" s="25">
        <v>1</v>
      </c>
      <c r="F40" s="8">
        <f>SUM(B32:B40)</f>
        <v>5855</v>
      </c>
    </row>
    <row r="41" spans="1:6" ht="15.75" customHeight="1" x14ac:dyDescent="0.15">
      <c r="A41" s="23" t="s">
        <v>92</v>
      </c>
      <c r="B41" s="23">
        <f t="shared" si="3"/>
        <v>715</v>
      </c>
      <c r="C41" s="23">
        <v>572</v>
      </c>
      <c r="D41" s="23">
        <v>143</v>
      </c>
      <c r="E41" s="23">
        <v>14</v>
      </c>
    </row>
    <row r="42" spans="1:6" ht="15.75" customHeight="1" x14ac:dyDescent="0.15">
      <c r="A42" s="24" t="s">
        <v>31</v>
      </c>
      <c r="B42" s="24">
        <f t="shared" si="3"/>
        <v>867</v>
      </c>
      <c r="C42" s="24">
        <v>683</v>
      </c>
      <c r="D42" s="24">
        <v>184</v>
      </c>
      <c r="E42" s="24">
        <v>18</v>
      </c>
    </row>
    <row r="43" spans="1:6" ht="15.75" customHeight="1" x14ac:dyDescent="0.15">
      <c r="A43" s="24" t="s">
        <v>42</v>
      </c>
      <c r="B43" s="24">
        <f t="shared" si="3"/>
        <v>2181</v>
      </c>
      <c r="C43" s="24">
        <v>1813</v>
      </c>
      <c r="D43" s="24">
        <v>368</v>
      </c>
      <c r="E43" s="24">
        <v>55</v>
      </c>
    </row>
    <row r="44" spans="1:6" ht="15.75" customHeight="1" x14ac:dyDescent="0.15">
      <c r="A44" s="24" t="s">
        <v>56</v>
      </c>
      <c r="B44" s="24">
        <f t="shared" si="3"/>
        <v>120</v>
      </c>
      <c r="C44" s="24">
        <v>111</v>
      </c>
      <c r="D44" s="24">
        <v>9</v>
      </c>
      <c r="E44" s="24">
        <v>2</v>
      </c>
    </row>
    <row r="45" spans="1:6" ht="15.75" customHeight="1" x14ac:dyDescent="0.15">
      <c r="A45" s="24" t="s">
        <v>28</v>
      </c>
      <c r="B45" s="24">
        <f t="shared" si="3"/>
        <v>1668</v>
      </c>
      <c r="C45" s="24">
        <v>1527</v>
      </c>
      <c r="D45" s="24">
        <v>141</v>
      </c>
      <c r="E45" s="24">
        <v>39</v>
      </c>
    </row>
    <row r="46" spans="1:6" ht="15.75" customHeight="1" x14ac:dyDescent="0.15">
      <c r="A46" s="24" t="s">
        <v>32</v>
      </c>
      <c r="B46" s="24">
        <f t="shared" si="3"/>
        <v>937</v>
      </c>
      <c r="C46" s="24">
        <v>820</v>
      </c>
      <c r="D46" s="24">
        <v>117</v>
      </c>
      <c r="E46" s="24">
        <v>21</v>
      </c>
    </row>
    <row r="47" spans="1:6" ht="15.75" customHeight="1" x14ac:dyDescent="0.15">
      <c r="A47" s="24" t="s">
        <v>57</v>
      </c>
      <c r="B47" s="24">
        <f t="shared" si="3"/>
        <v>573</v>
      </c>
      <c r="C47" s="24">
        <v>384</v>
      </c>
      <c r="D47" s="24">
        <v>189</v>
      </c>
      <c r="E47" s="24">
        <v>13</v>
      </c>
    </row>
    <row r="48" spans="1:6" ht="15.75" customHeight="1" x14ac:dyDescent="0.15">
      <c r="A48" s="24" t="s">
        <v>36</v>
      </c>
      <c r="B48" s="24">
        <f t="shared" si="3"/>
        <v>1132</v>
      </c>
      <c r="C48" s="24">
        <v>854</v>
      </c>
      <c r="D48" s="24">
        <v>278</v>
      </c>
      <c r="E48" s="24">
        <v>15</v>
      </c>
    </row>
    <row r="49" spans="1:6" ht="15.75" customHeight="1" x14ac:dyDescent="0.15">
      <c r="A49" s="24" t="s">
        <v>58</v>
      </c>
      <c r="B49" s="24">
        <f t="shared" si="3"/>
        <v>113</v>
      </c>
      <c r="C49" s="24">
        <v>91</v>
      </c>
      <c r="D49" s="24">
        <v>22</v>
      </c>
      <c r="E49" s="24">
        <v>2</v>
      </c>
    </row>
    <row r="50" spans="1:6" ht="15.75" customHeight="1" x14ac:dyDescent="0.15">
      <c r="A50" s="24" t="s">
        <v>48</v>
      </c>
      <c r="B50" s="24">
        <v>391</v>
      </c>
      <c r="C50" s="24">
        <v>342</v>
      </c>
      <c r="D50" s="24">
        <v>49</v>
      </c>
      <c r="E50" s="24">
        <v>10</v>
      </c>
    </row>
    <row r="51" spans="1:6" ht="15.75" customHeight="1" x14ac:dyDescent="0.15">
      <c r="A51" s="24" t="s">
        <v>52</v>
      </c>
      <c r="B51" s="24">
        <f t="shared" ref="B51:B52" si="4">SUM(C51:D51)</f>
        <v>607</v>
      </c>
      <c r="C51" s="24">
        <v>476</v>
      </c>
      <c r="D51" s="24">
        <v>131</v>
      </c>
      <c r="E51" s="24">
        <v>16</v>
      </c>
    </row>
    <row r="52" spans="1:6" ht="15.75" customHeight="1" thickBot="1" x14ac:dyDescent="0.2">
      <c r="A52" s="25" t="s">
        <v>93</v>
      </c>
      <c r="B52" s="25">
        <f t="shared" si="4"/>
        <v>149</v>
      </c>
      <c r="C52" s="25">
        <v>102</v>
      </c>
      <c r="D52" s="25">
        <v>47</v>
      </c>
      <c r="E52" s="25">
        <v>2</v>
      </c>
      <c r="F52" s="8">
        <f>SUM(B41:B52)</f>
        <v>9453</v>
      </c>
    </row>
    <row r="53" spans="1:6" ht="14.25" thickBot="1" x14ac:dyDescent="0.2">
      <c r="A53" s="26"/>
      <c r="B53" s="26">
        <f t="shared" ref="B53" si="5">SUM(C53:D53)</f>
        <v>0</v>
      </c>
      <c r="C53" s="26"/>
      <c r="D53" s="26"/>
      <c r="E53" s="26"/>
    </row>
    <row r="54" spans="1:6" ht="14.25" thickTop="1" x14ac:dyDescent="0.15">
      <c r="A54" s="27">
        <f>COUNTA(A9:A53)</f>
        <v>43</v>
      </c>
      <c r="B54" s="32">
        <f t="shared" ref="B54" si="6">SUM(C54:D54)</f>
        <v>71970</v>
      </c>
      <c r="C54" s="32">
        <f>SUM(C9:C53)</f>
        <v>57875</v>
      </c>
      <c r="D54" s="32">
        <f>SUM(D9:D53)</f>
        <v>14095</v>
      </c>
      <c r="E54" s="32">
        <f t="shared" ref="E54" si="7">SUM(E9:E53)</f>
        <v>1245</v>
      </c>
    </row>
  </sheetData>
  <mergeCells count="2">
    <mergeCell ref="B4:E4"/>
    <mergeCell ref="B2:E3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93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4"/>
  <sheetViews>
    <sheetView zoomScale="50" zoomScaleNormal="50" zoomScaleSheetLayoutView="120" workbookViewId="0">
      <pane xSplit="1" ySplit="7" topLeftCell="B41" activePane="bottomRight" state="frozen"/>
      <selection activeCell="Q34" sqref="Q34"/>
      <selection pane="topRight" activeCell="Q34" sqref="Q34"/>
      <selection pane="bottomLeft" activeCell="Q34" sqref="Q34"/>
      <selection pane="bottomRight" activeCell="Q34" sqref="Q34"/>
    </sheetView>
  </sheetViews>
  <sheetFormatPr defaultColWidth="9" defaultRowHeight="13.5" x14ac:dyDescent="0.15"/>
  <cols>
    <col min="1" max="1" width="13" style="8" customWidth="1"/>
    <col min="2" max="10" width="19.625" style="8" customWidth="1"/>
    <col min="11" max="16384" width="9" style="8"/>
  </cols>
  <sheetData>
    <row r="2" spans="1:10" s="5" customFormat="1" ht="24.75" customHeight="1" x14ac:dyDescent="0.15">
      <c r="A2" s="29"/>
      <c r="B2" s="101" t="s">
        <v>76</v>
      </c>
      <c r="C2" s="101"/>
      <c r="D2" s="101"/>
      <c r="E2" s="101"/>
      <c r="F2" s="101"/>
      <c r="G2" s="101"/>
      <c r="H2" s="101"/>
      <c r="I2" s="101"/>
      <c r="J2" s="101"/>
    </row>
    <row r="3" spans="1:10" s="5" customFormat="1" ht="24.75" customHeight="1" x14ac:dyDescent="0.15">
      <c r="A3" s="30" t="s">
        <v>0</v>
      </c>
      <c r="B3" s="102" t="s">
        <v>94</v>
      </c>
      <c r="C3" s="102"/>
      <c r="D3" s="102"/>
      <c r="E3" s="102"/>
      <c r="F3" s="102"/>
      <c r="G3" s="102"/>
      <c r="H3" s="102"/>
      <c r="I3" s="102"/>
      <c r="J3" s="102"/>
    </row>
    <row r="4" spans="1:10" ht="15.95" customHeight="1" x14ac:dyDescent="0.15">
      <c r="A4" s="9"/>
      <c r="B4" s="42" t="s">
        <v>63</v>
      </c>
      <c r="C4" s="43"/>
      <c r="D4" s="10"/>
      <c r="E4" s="10"/>
      <c r="F4" s="10"/>
      <c r="G4" s="10"/>
      <c r="H4" s="10"/>
      <c r="I4" s="10"/>
      <c r="J4" s="44"/>
    </row>
    <row r="5" spans="1:10" s="10" customFormat="1" ht="15.95" customHeight="1" x14ac:dyDescent="0.15">
      <c r="A5" s="9"/>
      <c r="B5" s="9"/>
      <c r="C5" s="45" t="s">
        <v>21</v>
      </c>
      <c r="D5" s="46"/>
      <c r="E5" s="46"/>
      <c r="F5" s="46"/>
      <c r="G5" s="46"/>
      <c r="H5" s="47"/>
      <c r="I5" s="48"/>
      <c r="J5" s="49"/>
    </row>
    <row r="6" spans="1:10" s="16" customFormat="1" ht="15.95" customHeight="1" x14ac:dyDescent="0.15">
      <c r="A6" s="11"/>
      <c r="B6" s="39"/>
      <c r="C6" s="50"/>
      <c r="D6" s="103" t="s">
        <v>17</v>
      </c>
      <c r="E6" s="104"/>
      <c r="F6" s="103" t="s">
        <v>18</v>
      </c>
      <c r="G6" s="104"/>
      <c r="H6" s="103" t="s">
        <v>19</v>
      </c>
      <c r="I6" s="105"/>
      <c r="J6" s="51" t="s">
        <v>68</v>
      </c>
    </row>
    <row r="7" spans="1:10" s="16" customFormat="1" ht="15.95" customHeight="1" x14ac:dyDescent="0.15">
      <c r="A7" s="17"/>
      <c r="B7" s="41"/>
      <c r="C7" s="41"/>
      <c r="D7" s="52" t="s">
        <v>14</v>
      </c>
      <c r="E7" s="52" t="s">
        <v>6</v>
      </c>
      <c r="F7" s="52" t="s">
        <v>14</v>
      </c>
      <c r="G7" s="52" t="s">
        <v>6</v>
      </c>
      <c r="H7" s="52" t="s">
        <v>14</v>
      </c>
      <c r="I7" s="52" t="s">
        <v>6</v>
      </c>
      <c r="J7" s="18" t="s">
        <v>69</v>
      </c>
    </row>
    <row r="8" spans="1:10" ht="15.75" customHeight="1" x14ac:dyDescent="0.15">
      <c r="A8" s="21"/>
      <c r="B8" s="21" t="s">
        <v>3</v>
      </c>
      <c r="C8" s="21" t="s">
        <v>3</v>
      </c>
      <c r="D8" s="21" t="s">
        <v>3</v>
      </c>
      <c r="E8" s="21" t="s">
        <v>5</v>
      </c>
      <c r="F8" s="21" t="s">
        <v>3</v>
      </c>
      <c r="G8" s="21" t="s">
        <v>5</v>
      </c>
      <c r="H8" s="21" t="s">
        <v>3</v>
      </c>
      <c r="I8" s="21" t="s">
        <v>5</v>
      </c>
      <c r="J8" s="21" t="s">
        <v>3</v>
      </c>
    </row>
    <row r="9" spans="1:10" ht="15.75" customHeight="1" thickBot="1" x14ac:dyDescent="0.2">
      <c r="A9" s="9"/>
      <c r="B9" s="9">
        <f>SUM(J9)</f>
        <v>0</v>
      </c>
      <c r="C9" s="9">
        <f>SUM(H9)</f>
        <v>0</v>
      </c>
      <c r="D9" s="9"/>
      <c r="E9" s="9"/>
      <c r="F9" s="9"/>
      <c r="G9" s="9"/>
      <c r="H9" s="9"/>
      <c r="I9" s="9"/>
      <c r="J9" s="9"/>
    </row>
    <row r="10" spans="1:10" ht="15.75" customHeight="1" thickBot="1" x14ac:dyDescent="0.2">
      <c r="A10" s="22" t="s">
        <v>22</v>
      </c>
      <c r="B10" s="22">
        <f>SUM(C10,J10)</f>
        <v>14206</v>
      </c>
      <c r="C10" s="22">
        <f>SUM(D10,F10,H10)</f>
        <v>14206</v>
      </c>
      <c r="D10" s="22">
        <v>13709</v>
      </c>
      <c r="E10" s="22">
        <v>34</v>
      </c>
      <c r="F10" s="22"/>
      <c r="G10" s="22"/>
      <c r="H10" s="22">
        <v>497</v>
      </c>
      <c r="I10" s="22">
        <v>2</v>
      </c>
      <c r="J10" s="22"/>
    </row>
    <row r="11" spans="1:10" ht="15.75" customHeight="1" thickBot="1" x14ac:dyDescent="0.2">
      <c r="A11" s="22" t="s">
        <v>23</v>
      </c>
      <c r="B11" s="22">
        <f t="shared" ref="B11:B19" si="0">SUM(C11,J11)</f>
        <v>2364</v>
      </c>
      <c r="C11" s="22">
        <v>2162</v>
      </c>
      <c r="D11" s="22">
        <v>2162</v>
      </c>
      <c r="E11" s="22">
        <v>5</v>
      </c>
      <c r="F11" s="22"/>
      <c r="G11" s="22"/>
      <c r="H11" s="22"/>
      <c r="I11" s="22"/>
      <c r="J11" s="22">
        <v>202</v>
      </c>
    </row>
    <row r="12" spans="1:10" ht="15.75" customHeight="1" x14ac:dyDescent="0.15">
      <c r="A12" s="23" t="s">
        <v>29</v>
      </c>
      <c r="B12" s="23">
        <f t="shared" si="0"/>
        <v>3788</v>
      </c>
      <c r="C12" s="23">
        <f t="shared" ref="C12:C19" si="1">SUM(D12,F12,H12)</f>
        <v>3788</v>
      </c>
      <c r="D12" s="23">
        <v>490</v>
      </c>
      <c r="E12" s="23">
        <v>1</v>
      </c>
      <c r="F12" s="23">
        <v>3298</v>
      </c>
      <c r="G12" s="23">
        <v>14</v>
      </c>
      <c r="H12" s="23"/>
      <c r="I12" s="23"/>
      <c r="J12" s="23"/>
    </row>
    <row r="13" spans="1:10" ht="15.75" customHeight="1" x14ac:dyDescent="0.15">
      <c r="A13" s="24" t="s">
        <v>90</v>
      </c>
      <c r="B13" s="24">
        <f t="shared" si="0"/>
        <v>2950</v>
      </c>
      <c r="C13" s="24">
        <f t="shared" si="1"/>
        <v>2950</v>
      </c>
      <c r="D13" s="24">
        <v>358</v>
      </c>
      <c r="E13" s="24">
        <v>3</v>
      </c>
      <c r="F13" s="24">
        <v>2592</v>
      </c>
      <c r="G13" s="24">
        <v>14</v>
      </c>
      <c r="H13" s="24"/>
      <c r="I13" s="24"/>
      <c r="J13" s="24"/>
    </row>
    <row r="14" spans="1:10" ht="15.75" customHeight="1" x14ac:dyDescent="0.15">
      <c r="A14" s="24" t="s">
        <v>55</v>
      </c>
      <c r="B14" s="24">
        <f t="shared" si="0"/>
        <v>122</v>
      </c>
      <c r="C14" s="24">
        <f t="shared" si="1"/>
        <v>122</v>
      </c>
      <c r="D14" s="24"/>
      <c r="E14" s="24"/>
      <c r="F14" s="24">
        <v>122</v>
      </c>
      <c r="G14" s="24">
        <v>2</v>
      </c>
      <c r="H14" s="24"/>
      <c r="I14" s="24"/>
      <c r="J14" s="24"/>
    </row>
    <row r="15" spans="1:10" ht="15.75" customHeight="1" x14ac:dyDescent="0.15">
      <c r="A15" s="24" t="s">
        <v>54</v>
      </c>
      <c r="B15" s="24">
        <f t="shared" si="0"/>
        <v>524</v>
      </c>
      <c r="C15" s="24">
        <f t="shared" si="1"/>
        <v>524</v>
      </c>
      <c r="D15" s="24"/>
      <c r="E15" s="24"/>
      <c r="F15" s="24">
        <v>524</v>
      </c>
      <c r="G15" s="24">
        <v>2</v>
      </c>
      <c r="H15" s="24"/>
      <c r="I15" s="24"/>
      <c r="J15" s="24"/>
    </row>
    <row r="16" spans="1:10" ht="15.75" customHeight="1" x14ac:dyDescent="0.15">
      <c r="A16" s="24" t="s">
        <v>26</v>
      </c>
      <c r="B16" s="24">
        <f t="shared" si="0"/>
        <v>24916</v>
      </c>
      <c r="C16" s="24">
        <f t="shared" si="1"/>
        <v>24916</v>
      </c>
      <c r="D16" s="24">
        <v>3469</v>
      </c>
      <c r="E16" s="24">
        <v>3</v>
      </c>
      <c r="F16" s="24">
        <v>21447</v>
      </c>
      <c r="G16" s="24">
        <v>78</v>
      </c>
      <c r="H16" s="24"/>
      <c r="I16" s="24"/>
      <c r="J16" s="24"/>
    </row>
    <row r="17" spans="1:11" ht="15.75" customHeight="1" x14ac:dyDescent="0.15">
      <c r="A17" s="24" t="s">
        <v>30</v>
      </c>
      <c r="B17" s="24">
        <f t="shared" si="0"/>
        <v>9535</v>
      </c>
      <c r="C17" s="24">
        <f t="shared" si="1"/>
        <v>9535</v>
      </c>
      <c r="D17" s="24">
        <v>3346</v>
      </c>
      <c r="E17" s="24">
        <v>6</v>
      </c>
      <c r="F17" s="24">
        <v>6189</v>
      </c>
      <c r="G17" s="24">
        <v>39</v>
      </c>
      <c r="H17" s="24"/>
      <c r="I17" s="24"/>
      <c r="J17" s="24"/>
    </row>
    <row r="18" spans="1:11" ht="15.75" customHeight="1" x14ac:dyDescent="0.15">
      <c r="A18" s="24" t="s">
        <v>24</v>
      </c>
      <c r="B18" s="24">
        <f t="shared" si="0"/>
        <v>7652</v>
      </c>
      <c r="C18" s="24">
        <f t="shared" si="1"/>
        <v>7652</v>
      </c>
      <c r="D18" s="24">
        <f>66+77</f>
        <v>143</v>
      </c>
      <c r="E18" s="24">
        <f>4+1</f>
        <v>5</v>
      </c>
      <c r="F18" s="24">
        <f>6598+911</f>
        <v>7509</v>
      </c>
      <c r="G18" s="24">
        <f>23+11</f>
        <v>34</v>
      </c>
      <c r="H18" s="24"/>
      <c r="I18" s="24"/>
      <c r="J18" s="24"/>
    </row>
    <row r="19" spans="1:11" ht="15.75" customHeight="1" x14ac:dyDescent="0.15">
      <c r="A19" s="24" t="s">
        <v>53</v>
      </c>
      <c r="B19" s="24">
        <f t="shared" si="0"/>
        <v>0</v>
      </c>
      <c r="C19" s="24">
        <f t="shared" si="1"/>
        <v>0</v>
      </c>
      <c r="D19" s="24"/>
      <c r="E19" s="24"/>
      <c r="F19" s="24"/>
      <c r="G19" s="24"/>
      <c r="H19" s="24"/>
      <c r="I19" s="24"/>
      <c r="J19" s="24"/>
    </row>
    <row r="20" spans="1:11" ht="15.75" customHeight="1" x14ac:dyDescent="0.15">
      <c r="A20" s="24" t="s">
        <v>34</v>
      </c>
      <c r="B20" s="24">
        <v>24957</v>
      </c>
      <c r="C20" s="24">
        <v>24957</v>
      </c>
      <c r="D20" s="24">
        <v>702</v>
      </c>
      <c r="E20" s="24">
        <v>4</v>
      </c>
      <c r="F20" s="24">
        <v>24255</v>
      </c>
      <c r="G20" s="24">
        <v>43</v>
      </c>
      <c r="H20" s="24"/>
      <c r="I20" s="24"/>
      <c r="J20" s="24"/>
    </row>
    <row r="21" spans="1:11" ht="15.75" customHeight="1" thickBot="1" x14ac:dyDescent="0.2">
      <c r="A21" s="25" t="s">
        <v>46</v>
      </c>
      <c r="B21" s="25">
        <f t="shared" ref="B21:B30" si="2">SUM(C21,J21)</f>
        <v>116</v>
      </c>
      <c r="C21" s="25">
        <f>SUM(D21,F21,H21)</f>
        <v>116</v>
      </c>
      <c r="D21" s="25">
        <v>16</v>
      </c>
      <c r="E21" s="25">
        <v>1</v>
      </c>
      <c r="F21" s="25">
        <v>100</v>
      </c>
      <c r="G21" s="25">
        <v>1</v>
      </c>
      <c r="H21" s="25"/>
      <c r="I21" s="25"/>
      <c r="J21" s="25"/>
      <c r="K21" s="8">
        <f>SUM(B12:B21)</f>
        <v>74560</v>
      </c>
    </row>
    <row r="22" spans="1:11" ht="15.75" customHeight="1" x14ac:dyDescent="0.15">
      <c r="A22" s="23" t="s">
        <v>27</v>
      </c>
      <c r="B22" s="23">
        <f t="shared" si="2"/>
        <v>10411</v>
      </c>
      <c r="C22" s="23">
        <f t="shared" ref="C22:C26" si="3">SUM(D22,F22,H22)</f>
        <v>10411</v>
      </c>
      <c r="D22" s="23">
        <v>3741</v>
      </c>
      <c r="E22" s="23">
        <v>4</v>
      </c>
      <c r="F22" s="23">
        <v>6670</v>
      </c>
      <c r="G22" s="23">
        <v>32</v>
      </c>
      <c r="H22" s="23"/>
      <c r="I22" s="23"/>
      <c r="J22" s="23"/>
    </row>
    <row r="23" spans="1:11" ht="15.75" customHeight="1" x14ac:dyDescent="0.15">
      <c r="A23" s="24" t="s">
        <v>38</v>
      </c>
      <c r="B23" s="24">
        <f t="shared" si="2"/>
        <v>6027</v>
      </c>
      <c r="C23" s="24">
        <f t="shared" si="3"/>
        <v>6027</v>
      </c>
      <c r="D23" s="24">
        <v>1688</v>
      </c>
      <c r="E23" s="24">
        <v>2</v>
      </c>
      <c r="F23" s="24">
        <v>4339</v>
      </c>
      <c r="G23" s="24">
        <v>16</v>
      </c>
      <c r="H23" s="24"/>
      <c r="I23" s="24"/>
      <c r="J23" s="24"/>
    </row>
    <row r="24" spans="1:11" ht="15.75" customHeight="1" x14ac:dyDescent="0.15">
      <c r="A24" s="24" t="s">
        <v>50</v>
      </c>
      <c r="B24" s="24">
        <f t="shared" si="2"/>
        <v>381</v>
      </c>
      <c r="C24" s="24">
        <f t="shared" si="3"/>
        <v>381</v>
      </c>
      <c r="D24" s="24">
        <v>381</v>
      </c>
      <c r="E24" s="24">
        <v>1</v>
      </c>
      <c r="F24" s="24"/>
      <c r="G24" s="24"/>
      <c r="H24" s="24"/>
      <c r="I24" s="24"/>
      <c r="J24" s="24"/>
    </row>
    <row r="25" spans="1:11" ht="15.75" customHeight="1" x14ac:dyDescent="0.15">
      <c r="A25" s="24" t="s">
        <v>49</v>
      </c>
      <c r="B25" s="24">
        <f t="shared" si="2"/>
        <v>988</v>
      </c>
      <c r="C25" s="24">
        <f t="shared" si="3"/>
        <v>988</v>
      </c>
      <c r="D25" s="24">
        <v>369</v>
      </c>
      <c r="E25" s="24">
        <v>2</v>
      </c>
      <c r="F25" s="24">
        <v>619</v>
      </c>
      <c r="G25" s="24">
        <v>6</v>
      </c>
      <c r="H25" s="24"/>
      <c r="I25" s="24"/>
      <c r="J25" s="24"/>
    </row>
    <row r="26" spans="1:11" ht="15.75" customHeight="1" x14ac:dyDescent="0.15">
      <c r="A26" s="24" t="s">
        <v>41</v>
      </c>
      <c r="B26" s="24">
        <f t="shared" si="2"/>
        <v>4475</v>
      </c>
      <c r="C26" s="24">
        <f t="shared" si="3"/>
        <v>4475</v>
      </c>
      <c r="D26" s="24">
        <v>593</v>
      </c>
      <c r="E26" s="24">
        <v>2</v>
      </c>
      <c r="F26" s="24">
        <v>3882</v>
      </c>
      <c r="G26" s="24">
        <v>9</v>
      </c>
      <c r="H26" s="24"/>
      <c r="I26" s="24"/>
      <c r="J26" s="24"/>
    </row>
    <row r="27" spans="1:11" ht="15.75" customHeight="1" x14ac:dyDescent="0.15">
      <c r="A27" s="24" t="s">
        <v>45</v>
      </c>
      <c r="B27" s="24">
        <f t="shared" si="2"/>
        <v>145</v>
      </c>
      <c r="C27" s="24">
        <v>145</v>
      </c>
      <c r="D27" s="24">
        <v>145</v>
      </c>
      <c r="E27" s="24">
        <v>2</v>
      </c>
      <c r="F27" s="24"/>
      <c r="G27" s="24"/>
      <c r="H27" s="24"/>
      <c r="I27" s="24"/>
      <c r="J27" s="24"/>
    </row>
    <row r="28" spans="1:11" ht="15.75" customHeight="1" thickBot="1" x14ac:dyDescent="0.2">
      <c r="A28" s="25" t="s">
        <v>33</v>
      </c>
      <c r="B28" s="25">
        <f t="shared" si="2"/>
        <v>680</v>
      </c>
      <c r="C28" s="25">
        <f t="shared" ref="C28:C30" si="4">SUM(D28,F28,H28)</f>
        <v>680</v>
      </c>
      <c r="D28" s="25">
        <v>680</v>
      </c>
      <c r="E28" s="25">
        <v>3</v>
      </c>
      <c r="F28" s="25"/>
      <c r="G28" s="25"/>
      <c r="H28" s="25"/>
      <c r="I28" s="25"/>
      <c r="J28" s="25"/>
      <c r="K28" s="8">
        <f>SUM(B22:B28)</f>
        <v>23107</v>
      </c>
    </row>
    <row r="29" spans="1:11" ht="15.75" customHeight="1" x14ac:dyDescent="0.15">
      <c r="A29" s="23" t="s">
        <v>25</v>
      </c>
      <c r="B29" s="23">
        <f t="shared" si="2"/>
        <v>2164</v>
      </c>
      <c r="C29" s="23">
        <f t="shared" si="4"/>
        <v>2164</v>
      </c>
      <c r="D29" s="23">
        <v>2164</v>
      </c>
      <c r="E29" s="23">
        <v>3</v>
      </c>
      <c r="F29" s="23"/>
      <c r="G29" s="23"/>
      <c r="H29" s="23"/>
      <c r="I29" s="23"/>
      <c r="J29" s="23"/>
    </row>
    <row r="30" spans="1:11" ht="15.75" customHeight="1" x14ac:dyDescent="0.15">
      <c r="A30" s="24" t="s">
        <v>35</v>
      </c>
      <c r="B30" s="24">
        <f t="shared" si="2"/>
        <v>6599</v>
      </c>
      <c r="C30" s="24">
        <f t="shared" si="4"/>
        <v>6599</v>
      </c>
      <c r="D30" s="24">
        <v>745</v>
      </c>
      <c r="E30" s="24">
        <v>2</v>
      </c>
      <c r="F30" s="24">
        <v>5854</v>
      </c>
      <c r="G30" s="24">
        <v>28</v>
      </c>
      <c r="H30" s="24"/>
      <c r="I30" s="24"/>
      <c r="J30" s="24"/>
    </row>
    <row r="31" spans="1:11" ht="15.75" customHeight="1" thickBot="1" x14ac:dyDescent="0.2">
      <c r="A31" s="25" t="s">
        <v>43</v>
      </c>
      <c r="B31" s="25">
        <f>SUM(C31,J31)</f>
        <v>760</v>
      </c>
      <c r="C31" s="25">
        <f>SUM(D31,F31,H31)</f>
        <v>760</v>
      </c>
      <c r="D31" s="25">
        <v>760</v>
      </c>
      <c r="E31" s="25">
        <v>1</v>
      </c>
      <c r="F31" s="25"/>
      <c r="G31" s="25"/>
      <c r="H31" s="25"/>
      <c r="I31" s="25"/>
      <c r="J31" s="25">
        <v>0</v>
      </c>
      <c r="K31" s="8">
        <f>SUM(B29:B31)</f>
        <v>9523</v>
      </c>
    </row>
    <row r="32" spans="1:11" ht="15.75" customHeight="1" x14ac:dyDescent="0.15">
      <c r="A32" s="23" t="s">
        <v>40</v>
      </c>
      <c r="B32" s="23">
        <f t="shared" ref="B32:B36" si="5">SUM(C32,J32)</f>
        <v>7192</v>
      </c>
      <c r="C32" s="23">
        <f t="shared" ref="C32:C35" si="6">SUM(D32,F32,H32)</f>
        <v>7192</v>
      </c>
      <c r="D32" s="23">
        <v>71</v>
      </c>
      <c r="E32" s="23">
        <v>1</v>
      </c>
      <c r="F32" s="23">
        <v>7121</v>
      </c>
      <c r="G32" s="23">
        <v>17</v>
      </c>
      <c r="H32" s="23"/>
      <c r="I32" s="23"/>
      <c r="J32" s="23"/>
    </row>
    <row r="33" spans="1:11" ht="15.75" customHeight="1" x14ac:dyDescent="0.15">
      <c r="A33" s="24" t="s">
        <v>47</v>
      </c>
      <c r="B33" s="24">
        <f t="shared" si="5"/>
        <v>1024</v>
      </c>
      <c r="C33" s="24">
        <f t="shared" si="6"/>
        <v>1024</v>
      </c>
      <c r="D33" s="24"/>
      <c r="E33" s="24"/>
      <c r="F33" s="24">
        <v>1024</v>
      </c>
      <c r="G33" s="24">
        <v>4</v>
      </c>
      <c r="H33" s="24"/>
      <c r="I33" s="24"/>
      <c r="J33" s="53" t="s">
        <v>91</v>
      </c>
    </row>
    <row r="34" spans="1:11" ht="15.75" customHeight="1" x14ac:dyDescent="0.15">
      <c r="A34" s="24" t="s">
        <v>44</v>
      </c>
      <c r="B34" s="24">
        <f t="shared" si="5"/>
        <v>3839</v>
      </c>
      <c r="C34" s="24">
        <f t="shared" si="6"/>
        <v>3839</v>
      </c>
      <c r="D34" s="24">
        <v>510</v>
      </c>
      <c r="E34" s="24">
        <v>1</v>
      </c>
      <c r="F34" s="24">
        <v>3329</v>
      </c>
      <c r="G34" s="24">
        <v>14</v>
      </c>
      <c r="H34" s="24">
        <v>0</v>
      </c>
      <c r="I34" s="24">
        <v>0</v>
      </c>
      <c r="J34" s="24"/>
    </row>
    <row r="35" spans="1:11" ht="15.75" customHeight="1" x14ac:dyDescent="0.15">
      <c r="A35" s="24" t="s">
        <v>37</v>
      </c>
      <c r="B35" s="24">
        <f t="shared" si="5"/>
        <v>126</v>
      </c>
      <c r="C35" s="24">
        <f t="shared" si="6"/>
        <v>126</v>
      </c>
      <c r="D35" s="24">
        <v>126</v>
      </c>
      <c r="E35" s="24">
        <v>1</v>
      </c>
      <c r="F35" s="24"/>
      <c r="G35" s="24"/>
      <c r="H35" s="24"/>
      <c r="I35" s="24"/>
      <c r="J35" s="24"/>
    </row>
    <row r="36" spans="1:11" ht="15.75" customHeight="1" x14ac:dyDescent="0.15">
      <c r="A36" s="24" t="s">
        <v>39</v>
      </c>
      <c r="B36" s="24">
        <f t="shared" si="5"/>
        <v>11</v>
      </c>
      <c r="C36" s="24">
        <v>11</v>
      </c>
      <c r="D36" s="24">
        <v>11</v>
      </c>
      <c r="E36" s="24">
        <v>1</v>
      </c>
      <c r="F36" s="24"/>
      <c r="G36" s="24"/>
      <c r="H36" s="24"/>
      <c r="I36" s="24"/>
      <c r="J36" s="24"/>
    </row>
    <row r="37" spans="1:11" ht="15.75" customHeight="1" x14ac:dyDescent="0.15">
      <c r="A37" s="24" t="s">
        <v>51</v>
      </c>
      <c r="B37" s="24">
        <v>14</v>
      </c>
      <c r="C37" s="24">
        <v>14</v>
      </c>
      <c r="D37" s="24">
        <v>14</v>
      </c>
      <c r="E37" s="24">
        <v>1</v>
      </c>
      <c r="F37" s="24"/>
      <c r="G37" s="24"/>
      <c r="H37" s="24"/>
      <c r="I37" s="24"/>
      <c r="J37" s="24"/>
    </row>
    <row r="38" spans="1:11" ht="15.75" customHeight="1" x14ac:dyDescent="0.15">
      <c r="A38" s="24" t="s">
        <v>59</v>
      </c>
      <c r="B38" s="24">
        <f t="shared" ref="B38" si="7">SUM(C38,J38)</f>
        <v>164</v>
      </c>
      <c r="C38" s="24">
        <f t="shared" ref="C38" si="8">SUM(D38,F38,H38)</f>
        <v>164</v>
      </c>
      <c r="D38" s="24"/>
      <c r="E38" s="24"/>
      <c r="F38" s="24">
        <v>164</v>
      </c>
      <c r="G38" s="24">
        <v>1</v>
      </c>
      <c r="H38" s="24"/>
      <c r="I38" s="24"/>
      <c r="J38" s="24"/>
    </row>
    <row r="39" spans="1:11" ht="15.75" customHeight="1" x14ac:dyDescent="0.15">
      <c r="A39" s="24" t="s">
        <v>61</v>
      </c>
      <c r="B39" s="24">
        <v>48</v>
      </c>
      <c r="C39" s="24">
        <v>48</v>
      </c>
      <c r="D39" s="24">
        <v>48</v>
      </c>
      <c r="E39" s="24">
        <v>1</v>
      </c>
      <c r="F39" s="24"/>
      <c r="G39" s="24"/>
      <c r="H39" s="24"/>
      <c r="I39" s="24"/>
      <c r="J39" s="24"/>
    </row>
    <row r="40" spans="1:11" ht="15.75" customHeight="1" thickBot="1" x14ac:dyDescent="0.2">
      <c r="A40" s="25" t="s">
        <v>60</v>
      </c>
      <c r="B40" s="25">
        <f t="shared" ref="B40:B42" si="9">SUM(C40,J40)</f>
        <v>0</v>
      </c>
      <c r="C40" s="25">
        <f t="shared" ref="C40:C41" si="10">SUM(D40,F40,H40)</f>
        <v>0</v>
      </c>
      <c r="D40" s="25"/>
      <c r="E40" s="25"/>
      <c r="F40" s="25"/>
      <c r="G40" s="25"/>
      <c r="H40" s="25"/>
      <c r="I40" s="25"/>
      <c r="J40" s="25"/>
      <c r="K40" s="8">
        <f>SUM(B32:B40)</f>
        <v>12418</v>
      </c>
    </row>
    <row r="41" spans="1:11" ht="15.75" customHeight="1" x14ac:dyDescent="0.15">
      <c r="A41" s="23" t="s">
        <v>92</v>
      </c>
      <c r="B41" s="23">
        <f t="shared" si="9"/>
        <v>2979</v>
      </c>
      <c r="C41" s="23">
        <f t="shared" si="10"/>
        <v>2979</v>
      </c>
      <c r="D41" s="23">
        <v>119</v>
      </c>
      <c r="E41" s="23">
        <v>1</v>
      </c>
      <c r="F41" s="23">
        <v>2785</v>
      </c>
      <c r="G41" s="23">
        <v>9</v>
      </c>
      <c r="H41" s="23">
        <v>75</v>
      </c>
      <c r="I41" s="23">
        <v>1</v>
      </c>
      <c r="J41" s="23"/>
    </row>
    <row r="42" spans="1:11" ht="15.75" customHeight="1" x14ac:dyDescent="0.15">
      <c r="A42" s="24" t="s">
        <v>31</v>
      </c>
      <c r="B42" s="24">
        <f t="shared" si="9"/>
        <v>1031</v>
      </c>
      <c r="C42" s="24">
        <v>1031</v>
      </c>
      <c r="D42" s="24">
        <v>35</v>
      </c>
      <c r="E42" s="24">
        <v>2</v>
      </c>
      <c r="F42" s="24">
        <v>995</v>
      </c>
      <c r="G42" s="24">
        <v>2</v>
      </c>
      <c r="H42" s="24"/>
      <c r="I42" s="24"/>
      <c r="J42" s="24"/>
    </row>
    <row r="43" spans="1:11" ht="15.75" customHeight="1" x14ac:dyDescent="0.15">
      <c r="A43" s="24" t="s">
        <v>42</v>
      </c>
      <c r="B43" s="24">
        <v>571</v>
      </c>
      <c r="C43" s="24">
        <v>571</v>
      </c>
      <c r="D43" s="24">
        <v>571</v>
      </c>
      <c r="E43" s="24">
        <v>2</v>
      </c>
      <c r="F43" s="24"/>
      <c r="G43" s="24"/>
      <c r="H43" s="24">
        <v>1</v>
      </c>
      <c r="I43" s="24">
        <v>1</v>
      </c>
      <c r="J43" s="24"/>
    </row>
    <row r="44" spans="1:11" ht="15.75" customHeight="1" x14ac:dyDescent="0.15">
      <c r="A44" s="24" t="s">
        <v>56</v>
      </c>
      <c r="B44" s="24">
        <f t="shared" ref="B44:B46" si="11">SUM(C44,J44)</f>
        <v>8</v>
      </c>
      <c r="C44" s="24">
        <f t="shared" ref="C44" si="12">SUM(D44,F44,H44)</f>
        <v>8</v>
      </c>
      <c r="D44" s="24">
        <v>8</v>
      </c>
      <c r="E44" s="24">
        <v>1</v>
      </c>
      <c r="F44" s="24"/>
      <c r="G44" s="24"/>
      <c r="H44" s="24"/>
      <c r="I44" s="24"/>
      <c r="J44" s="24"/>
    </row>
    <row r="45" spans="1:11" ht="15.75" customHeight="1" x14ac:dyDescent="0.15">
      <c r="A45" s="24" t="s">
        <v>28</v>
      </c>
      <c r="B45" s="24">
        <f t="shared" si="11"/>
        <v>3859</v>
      </c>
      <c r="C45" s="24">
        <v>3859</v>
      </c>
      <c r="D45" s="24">
        <v>781</v>
      </c>
      <c r="E45" s="24">
        <v>3</v>
      </c>
      <c r="F45" s="24">
        <v>3078</v>
      </c>
      <c r="G45" s="24">
        <v>23</v>
      </c>
      <c r="H45" s="24"/>
      <c r="I45" s="24"/>
      <c r="J45" s="24"/>
    </row>
    <row r="46" spans="1:11" ht="15.75" customHeight="1" x14ac:dyDescent="0.15">
      <c r="A46" s="24" t="s">
        <v>32</v>
      </c>
      <c r="B46" s="24">
        <f t="shared" si="11"/>
        <v>382</v>
      </c>
      <c r="C46" s="24">
        <f t="shared" ref="C46:C52" si="13">SUM(D46,F46,H46)</f>
        <v>382</v>
      </c>
      <c r="D46" s="24">
        <v>382</v>
      </c>
      <c r="E46" s="24">
        <v>1</v>
      </c>
      <c r="F46" s="24"/>
      <c r="G46" s="24"/>
      <c r="H46" s="24"/>
      <c r="I46" s="24"/>
      <c r="J46" s="24"/>
    </row>
    <row r="47" spans="1:11" ht="15.75" customHeight="1" x14ac:dyDescent="0.15">
      <c r="A47" s="24" t="s">
        <v>57</v>
      </c>
      <c r="B47" s="24">
        <f>SUM(C47,J47)</f>
        <v>1220</v>
      </c>
      <c r="C47" s="24">
        <f t="shared" si="13"/>
        <v>1220</v>
      </c>
      <c r="D47" s="24"/>
      <c r="E47" s="24"/>
      <c r="F47" s="24">
        <v>1220</v>
      </c>
      <c r="G47" s="24">
        <v>4</v>
      </c>
      <c r="H47" s="24"/>
      <c r="I47" s="24"/>
      <c r="J47" s="24"/>
    </row>
    <row r="48" spans="1:11" ht="15.75" customHeight="1" x14ac:dyDescent="0.15">
      <c r="A48" s="24" t="s">
        <v>36</v>
      </c>
      <c r="B48" s="24">
        <f t="shared" ref="B48:B52" si="14">SUM(C48,J48)</f>
        <v>80</v>
      </c>
      <c r="C48" s="24">
        <f t="shared" si="13"/>
        <v>80</v>
      </c>
      <c r="D48" s="24">
        <v>80</v>
      </c>
      <c r="E48" s="24">
        <v>1</v>
      </c>
      <c r="F48" s="24"/>
      <c r="G48" s="24"/>
      <c r="H48" s="24"/>
      <c r="I48" s="24"/>
      <c r="J48" s="24"/>
    </row>
    <row r="49" spans="1:11" ht="15.75" customHeight="1" x14ac:dyDescent="0.15">
      <c r="A49" s="24" t="s">
        <v>58</v>
      </c>
      <c r="B49" s="24">
        <f t="shared" si="14"/>
        <v>0</v>
      </c>
      <c r="C49" s="24">
        <f t="shared" si="13"/>
        <v>0</v>
      </c>
      <c r="D49" s="24"/>
      <c r="E49" s="24"/>
      <c r="F49" s="24"/>
      <c r="G49" s="24"/>
      <c r="H49" s="24"/>
      <c r="I49" s="24"/>
      <c r="J49" s="24"/>
    </row>
    <row r="50" spans="1:11" ht="15.75" customHeight="1" x14ac:dyDescent="0.15">
      <c r="A50" s="24" t="s">
        <v>48</v>
      </c>
      <c r="B50" s="24">
        <f t="shared" si="14"/>
        <v>946</v>
      </c>
      <c r="C50" s="24">
        <f t="shared" si="13"/>
        <v>946</v>
      </c>
      <c r="D50" s="24"/>
      <c r="E50" s="24"/>
      <c r="F50" s="24">
        <v>946</v>
      </c>
      <c r="G50" s="24">
        <v>4</v>
      </c>
      <c r="H50" s="24"/>
      <c r="I50" s="24"/>
      <c r="J50" s="24"/>
    </row>
    <row r="51" spans="1:11" ht="15.75" customHeight="1" x14ac:dyDescent="0.15">
      <c r="A51" s="24" t="s">
        <v>52</v>
      </c>
      <c r="B51" s="24">
        <f t="shared" si="14"/>
        <v>470</v>
      </c>
      <c r="C51" s="24">
        <f t="shared" si="13"/>
        <v>470</v>
      </c>
      <c r="D51" s="24">
        <v>0</v>
      </c>
      <c r="E51" s="24">
        <v>0</v>
      </c>
      <c r="F51" s="24">
        <v>470</v>
      </c>
      <c r="G51" s="24">
        <v>3</v>
      </c>
      <c r="H51" s="24">
        <v>0</v>
      </c>
      <c r="I51" s="24">
        <v>0</v>
      </c>
      <c r="J51" s="24">
        <v>0</v>
      </c>
    </row>
    <row r="52" spans="1:11" ht="15.75" customHeight="1" thickBot="1" x14ac:dyDescent="0.2">
      <c r="A52" s="25" t="s">
        <v>93</v>
      </c>
      <c r="B52" s="25">
        <f t="shared" si="14"/>
        <v>275</v>
      </c>
      <c r="C52" s="25">
        <f t="shared" si="13"/>
        <v>275</v>
      </c>
      <c r="D52" s="25">
        <v>0</v>
      </c>
      <c r="E52" s="25">
        <v>0</v>
      </c>
      <c r="F52" s="25">
        <v>275</v>
      </c>
      <c r="G52" s="25">
        <v>3</v>
      </c>
      <c r="H52" s="25">
        <v>0</v>
      </c>
      <c r="I52" s="25">
        <v>0</v>
      </c>
      <c r="J52" s="25">
        <v>0</v>
      </c>
      <c r="K52" s="8">
        <f>SUM(B41:B52)</f>
        <v>11821</v>
      </c>
    </row>
    <row r="53" spans="1:11" ht="14.25" thickBot="1" x14ac:dyDescent="0.2">
      <c r="A53" s="26"/>
      <c r="B53" s="26">
        <f t="shared" ref="B53" si="15">SUM(C53,D53,F53,H53,J53)</f>
        <v>0</v>
      </c>
      <c r="C53" s="26"/>
      <c r="D53" s="26"/>
      <c r="E53" s="26"/>
      <c r="F53" s="26"/>
      <c r="G53" s="26"/>
      <c r="H53" s="26"/>
      <c r="I53" s="26"/>
      <c r="J53" s="26"/>
    </row>
    <row r="54" spans="1:11" ht="14.25" thickTop="1" x14ac:dyDescent="0.15">
      <c r="A54" s="27">
        <f>COUNTA(A9:A53)</f>
        <v>43</v>
      </c>
      <c r="B54" s="32">
        <f t="shared" ref="B54:J54" si="16">SUM(B9:B53)</f>
        <v>147999</v>
      </c>
      <c r="C54" s="32">
        <f>SUM(C9:C53)</f>
        <v>147797</v>
      </c>
      <c r="D54" s="32">
        <f>SUM(D9:D53)</f>
        <v>38417</v>
      </c>
      <c r="E54" s="32">
        <f>SUM(E9:E53)</f>
        <v>101</v>
      </c>
      <c r="F54" s="32">
        <f>SUM(F9:F53)</f>
        <v>108807</v>
      </c>
      <c r="G54" s="32">
        <f t="shared" si="16"/>
        <v>402</v>
      </c>
      <c r="H54" s="32">
        <f t="shared" si="16"/>
        <v>573</v>
      </c>
      <c r="I54" s="32">
        <f t="shared" si="16"/>
        <v>4</v>
      </c>
      <c r="J54" s="32">
        <f t="shared" si="16"/>
        <v>202</v>
      </c>
    </row>
  </sheetData>
  <mergeCells count="5">
    <mergeCell ref="B2:J2"/>
    <mergeCell ref="B3:J3"/>
    <mergeCell ref="D6:E6"/>
    <mergeCell ref="F6:G6"/>
    <mergeCell ref="H6:I6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54"/>
  <sheetViews>
    <sheetView zoomScale="90" zoomScaleNormal="90" zoomScaleSheetLayoutView="120" workbookViewId="0">
      <pane xSplit="1" ySplit="7" topLeftCell="B8" activePane="bottomRight" state="frozen"/>
      <selection activeCell="Q34" sqref="Q34"/>
      <selection pane="topRight" activeCell="Q34" sqref="Q34"/>
      <selection pane="bottomLeft" activeCell="Q34" sqref="Q34"/>
      <selection pane="bottomRight" activeCell="F22" sqref="F22"/>
    </sheetView>
  </sheetViews>
  <sheetFormatPr defaultColWidth="9" defaultRowHeight="13.5" x14ac:dyDescent="0.15"/>
  <cols>
    <col min="1" max="1" width="13" style="8" customWidth="1"/>
    <col min="2" max="4" width="19.625" style="8" customWidth="1"/>
    <col min="5" max="5" width="21.25" style="8" customWidth="1"/>
    <col min="6" max="16384" width="9" style="8"/>
  </cols>
  <sheetData>
    <row r="2" spans="1:5" s="5" customFormat="1" ht="24.75" customHeight="1" x14ac:dyDescent="0.15">
      <c r="A2" s="29"/>
      <c r="B2" s="90" t="s">
        <v>77</v>
      </c>
      <c r="C2" s="90"/>
      <c r="D2" s="90"/>
      <c r="E2" s="90"/>
    </row>
    <row r="3" spans="1:5" s="5" customFormat="1" ht="24.75" customHeight="1" x14ac:dyDescent="0.15">
      <c r="A3" s="30" t="s">
        <v>0</v>
      </c>
      <c r="B3" s="90"/>
      <c r="C3" s="90"/>
      <c r="D3" s="90"/>
      <c r="E3" s="90"/>
    </row>
    <row r="4" spans="1:5" ht="21.75" customHeight="1" x14ac:dyDescent="0.15">
      <c r="A4" s="9"/>
      <c r="B4" s="100" t="s">
        <v>94</v>
      </c>
      <c r="C4" s="100"/>
      <c r="D4" s="100"/>
      <c r="E4" s="100"/>
    </row>
    <row r="5" spans="1:5" s="10" customFormat="1" ht="15.75" customHeight="1" x14ac:dyDescent="0.15">
      <c r="A5" s="9"/>
      <c r="B5" s="12" t="s">
        <v>63</v>
      </c>
      <c r="C5" s="54"/>
      <c r="D5" s="55"/>
      <c r="E5" s="106" t="s">
        <v>70</v>
      </c>
    </row>
    <row r="6" spans="1:5" s="16" customFormat="1" ht="17.25" customHeight="1" x14ac:dyDescent="0.15">
      <c r="A6" s="11"/>
      <c r="B6" s="11"/>
      <c r="C6" s="109" t="s">
        <v>20</v>
      </c>
      <c r="D6" s="107" t="s">
        <v>11</v>
      </c>
      <c r="E6" s="106"/>
    </row>
    <row r="7" spans="1:5" s="16" customFormat="1" ht="17.25" customHeight="1" x14ac:dyDescent="0.15">
      <c r="A7" s="17"/>
      <c r="B7" s="41"/>
      <c r="C7" s="110"/>
      <c r="D7" s="108"/>
      <c r="E7" s="106"/>
    </row>
    <row r="8" spans="1:5" ht="15.75" customHeight="1" x14ac:dyDescent="0.15">
      <c r="A8" s="21"/>
      <c r="B8" s="21" t="s">
        <v>5</v>
      </c>
      <c r="C8" s="21" t="s">
        <v>5</v>
      </c>
      <c r="D8" s="21" t="s">
        <v>5</v>
      </c>
      <c r="E8" s="21" t="s">
        <v>4</v>
      </c>
    </row>
    <row r="9" spans="1:5" ht="15.75" customHeight="1" thickBot="1" x14ac:dyDescent="0.2">
      <c r="A9" s="9"/>
      <c r="B9" s="9"/>
      <c r="C9" s="9"/>
      <c r="D9" s="9"/>
      <c r="E9" s="56"/>
    </row>
    <row r="10" spans="1:5" ht="15.75" customHeight="1" thickBot="1" x14ac:dyDescent="0.2">
      <c r="A10" s="22" t="s">
        <v>22</v>
      </c>
      <c r="B10" s="22">
        <f>SUM(C10:D10)</f>
        <v>118</v>
      </c>
      <c r="C10" s="22">
        <v>118</v>
      </c>
      <c r="D10" s="22"/>
      <c r="E10" s="22">
        <v>65892</v>
      </c>
    </row>
    <row r="11" spans="1:5" ht="15.75" customHeight="1" thickBot="1" x14ac:dyDescent="0.2">
      <c r="A11" s="22" t="s">
        <v>23</v>
      </c>
      <c r="B11" s="22">
        <f t="shared" ref="B11:B19" si="0">SUM(C11:D11)</f>
        <v>44</v>
      </c>
      <c r="C11" s="22">
        <v>44</v>
      </c>
      <c r="D11" s="22"/>
      <c r="E11" s="22">
        <v>10188</v>
      </c>
    </row>
    <row r="12" spans="1:5" ht="15.75" customHeight="1" x14ac:dyDescent="0.15">
      <c r="A12" s="23" t="s">
        <v>29</v>
      </c>
      <c r="B12" s="23">
        <f t="shared" si="0"/>
        <v>4</v>
      </c>
      <c r="C12" s="23">
        <v>4</v>
      </c>
      <c r="D12" s="23"/>
      <c r="E12" s="23">
        <v>2976</v>
      </c>
    </row>
    <row r="13" spans="1:5" ht="15.75" customHeight="1" x14ac:dyDescent="0.15">
      <c r="A13" s="24" t="s">
        <v>90</v>
      </c>
      <c r="B13" s="24">
        <f t="shared" si="0"/>
        <v>3</v>
      </c>
      <c r="C13" s="24">
        <v>3</v>
      </c>
      <c r="D13" s="24"/>
      <c r="E13" s="24">
        <v>1002</v>
      </c>
    </row>
    <row r="14" spans="1:5" ht="15.75" customHeight="1" x14ac:dyDescent="0.15">
      <c r="A14" s="24" t="s">
        <v>55</v>
      </c>
      <c r="B14" s="24">
        <f t="shared" si="0"/>
        <v>1</v>
      </c>
      <c r="C14" s="24">
        <v>1</v>
      </c>
      <c r="D14" s="24"/>
      <c r="E14" s="24">
        <v>111</v>
      </c>
    </row>
    <row r="15" spans="1:5" ht="15.75" customHeight="1" x14ac:dyDescent="0.15">
      <c r="A15" s="24" t="s">
        <v>54</v>
      </c>
      <c r="B15" s="24">
        <f t="shared" si="0"/>
        <v>1</v>
      </c>
      <c r="C15" s="24">
        <v>1</v>
      </c>
      <c r="D15" s="24"/>
      <c r="E15" s="24">
        <v>124</v>
      </c>
    </row>
    <row r="16" spans="1:5" ht="15.75" customHeight="1" x14ac:dyDescent="0.15">
      <c r="A16" s="24" t="s">
        <v>26</v>
      </c>
      <c r="B16" s="24">
        <f t="shared" si="0"/>
        <v>18</v>
      </c>
      <c r="C16" s="24">
        <v>18</v>
      </c>
      <c r="D16" s="24"/>
      <c r="E16" s="24">
        <v>2819</v>
      </c>
    </row>
    <row r="17" spans="1:6" ht="15.75" customHeight="1" x14ac:dyDescent="0.15">
      <c r="A17" s="24" t="s">
        <v>30</v>
      </c>
      <c r="B17" s="24">
        <f t="shared" si="0"/>
        <v>15</v>
      </c>
      <c r="C17" s="24">
        <f>1+2+12</f>
        <v>15</v>
      </c>
      <c r="D17" s="24"/>
      <c r="E17" s="24">
        <f>4063+588+3427</f>
        <v>8078</v>
      </c>
    </row>
    <row r="18" spans="1:6" ht="15.75" customHeight="1" x14ac:dyDescent="0.15">
      <c r="A18" s="24" t="s">
        <v>24</v>
      </c>
      <c r="B18" s="24">
        <f t="shared" si="0"/>
        <v>18</v>
      </c>
      <c r="C18" s="24">
        <f>16+2</f>
        <v>18</v>
      </c>
      <c r="D18" s="24"/>
      <c r="E18" s="24">
        <f>6976+1298</f>
        <v>8274</v>
      </c>
    </row>
    <row r="19" spans="1:6" ht="15.75" customHeight="1" x14ac:dyDescent="0.15">
      <c r="A19" s="24" t="s">
        <v>53</v>
      </c>
      <c r="B19" s="24">
        <f t="shared" si="0"/>
        <v>2</v>
      </c>
      <c r="C19" s="24">
        <v>2</v>
      </c>
      <c r="D19" s="24"/>
      <c r="E19" s="24">
        <v>519</v>
      </c>
    </row>
    <row r="20" spans="1:6" ht="15.75" customHeight="1" x14ac:dyDescent="0.15">
      <c r="A20" s="24" t="s">
        <v>34</v>
      </c>
      <c r="B20" s="24">
        <v>25</v>
      </c>
      <c r="C20" s="24">
        <v>25</v>
      </c>
      <c r="D20" s="24"/>
      <c r="E20" s="24">
        <v>10035</v>
      </c>
    </row>
    <row r="21" spans="1:6" ht="15.75" customHeight="1" thickBot="1" x14ac:dyDescent="0.2">
      <c r="A21" s="25" t="s">
        <v>46</v>
      </c>
      <c r="B21" s="25">
        <f t="shared" ref="B21:B52" si="1">SUM(C21:D21)</f>
        <v>9</v>
      </c>
      <c r="C21" s="25">
        <v>9</v>
      </c>
      <c r="D21" s="25"/>
      <c r="E21" s="25">
        <v>2970</v>
      </c>
      <c r="F21" s="8">
        <f>SUM(B12:B21)</f>
        <v>96</v>
      </c>
    </row>
    <row r="22" spans="1:6" ht="15.75" customHeight="1" x14ac:dyDescent="0.15">
      <c r="A22" s="23" t="s">
        <v>27</v>
      </c>
      <c r="B22" s="23">
        <f t="shared" si="1"/>
        <v>13</v>
      </c>
      <c r="C22" s="23">
        <v>13</v>
      </c>
      <c r="D22" s="23"/>
      <c r="E22" s="23">
        <v>5645</v>
      </c>
    </row>
    <row r="23" spans="1:6" ht="15.75" customHeight="1" x14ac:dyDescent="0.15">
      <c r="A23" s="24" t="s">
        <v>38</v>
      </c>
      <c r="B23" s="24">
        <f t="shared" si="1"/>
        <v>12</v>
      </c>
      <c r="C23" s="24">
        <v>12</v>
      </c>
      <c r="D23" s="24"/>
      <c r="E23" s="24">
        <v>111408</v>
      </c>
    </row>
    <row r="24" spans="1:6" ht="15.75" customHeight="1" x14ac:dyDescent="0.15">
      <c r="A24" s="24" t="s">
        <v>50</v>
      </c>
      <c r="B24" s="24">
        <f t="shared" si="1"/>
        <v>4</v>
      </c>
      <c r="C24" s="24">
        <v>4</v>
      </c>
      <c r="D24" s="24"/>
      <c r="E24" s="24">
        <v>1140</v>
      </c>
    </row>
    <row r="25" spans="1:6" ht="15.75" customHeight="1" x14ac:dyDescent="0.15">
      <c r="A25" s="24" t="s">
        <v>49</v>
      </c>
      <c r="B25" s="24">
        <f t="shared" si="1"/>
        <v>4</v>
      </c>
      <c r="C25" s="24">
        <v>4</v>
      </c>
      <c r="D25" s="24"/>
      <c r="E25" s="24">
        <v>1149</v>
      </c>
    </row>
    <row r="26" spans="1:6" ht="15.75" customHeight="1" x14ac:dyDescent="0.15">
      <c r="A26" s="24" t="s">
        <v>41</v>
      </c>
      <c r="B26" s="24">
        <f t="shared" si="1"/>
        <v>8</v>
      </c>
      <c r="C26" s="24">
        <v>8</v>
      </c>
      <c r="D26" s="24"/>
      <c r="E26" s="24">
        <v>8377</v>
      </c>
    </row>
    <row r="27" spans="1:6" ht="15.75" customHeight="1" x14ac:dyDescent="0.15">
      <c r="A27" s="24" t="s">
        <v>45</v>
      </c>
      <c r="B27" s="24">
        <f t="shared" si="1"/>
        <v>2</v>
      </c>
      <c r="C27" s="24">
        <v>2</v>
      </c>
      <c r="D27" s="24"/>
      <c r="E27" s="24">
        <v>1162</v>
      </c>
    </row>
    <row r="28" spans="1:6" ht="15.75" customHeight="1" thickBot="1" x14ac:dyDescent="0.2">
      <c r="A28" s="25" t="s">
        <v>33</v>
      </c>
      <c r="B28" s="25">
        <f t="shared" si="1"/>
        <v>7</v>
      </c>
      <c r="C28" s="25">
        <v>7</v>
      </c>
      <c r="D28" s="25"/>
      <c r="E28" s="25">
        <v>2858</v>
      </c>
      <c r="F28" s="8">
        <f>SUM(B22:B28)</f>
        <v>50</v>
      </c>
    </row>
    <row r="29" spans="1:6" ht="15.75" customHeight="1" x14ac:dyDescent="0.15">
      <c r="A29" s="23" t="s">
        <v>25</v>
      </c>
      <c r="B29" s="23">
        <f t="shared" si="1"/>
        <v>24</v>
      </c>
      <c r="C29" s="23">
        <v>24</v>
      </c>
      <c r="D29" s="23"/>
      <c r="E29" s="23">
        <v>10551</v>
      </c>
    </row>
    <row r="30" spans="1:6" ht="15.75" customHeight="1" x14ac:dyDescent="0.15">
      <c r="A30" s="24" t="s">
        <v>35</v>
      </c>
      <c r="B30" s="24">
        <f t="shared" si="1"/>
        <v>20</v>
      </c>
      <c r="C30" s="24">
        <v>20</v>
      </c>
      <c r="D30" s="24"/>
      <c r="E30" s="24">
        <v>2507</v>
      </c>
    </row>
    <row r="31" spans="1:6" ht="15.75" customHeight="1" thickBot="1" x14ac:dyDescent="0.2">
      <c r="A31" s="25" t="s">
        <v>43</v>
      </c>
      <c r="B31" s="25">
        <f t="shared" si="1"/>
        <v>6</v>
      </c>
      <c r="C31" s="25">
        <v>6</v>
      </c>
      <c r="D31" s="25"/>
      <c r="E31" s="25">
        <v>1653</v>
      </c>
      <c r="F31" s="8">
        <f>SUM(B29:B31)</f>
        <v>50</v>
      </c>
    </row>
    <row r="32" spans="1:6" ht="15.75" customHeight="1" x14ac:dyDescent="0.15">
      <c r="A32" s="23" t="s">
        <v>40</v>
      </c>
      <c r="B32" s="23">
        <f t="shared" si="1"/>
        <v>9</v>
      </c>
      <c r="C32" s="23">
        <v>9</v>
      </c>
      <c r="D32" s="23">
        <v>0</v>
      </c>
      <c r="E32" s="23">
        <v>2664</v>
      </c>
    </row>
    <row r="33" spans="1:6" ht="15.75" customHeight="1" x14ac:dyDescent="0.15">
      <c r="A33" s="24" t="s">
        <v>47</v>
      </c>
      <c r="B33" s="24">
        <f t="shared" si="1"/>
        <v>4</v>
      </c>
      <c r="C33" s="24">
        <v>4</v>
      </c>
      <c r="D33" s="24"/>
      <c r="E33" s="24">
        <v>807</v>
      </c>
    </row>
    <row r="34" spans="1:6" ht="15.75" customHeight="1" x14ac:dyDescent="0.15">
      <c r="A34" s="24" t="s">
        <v>44</v>
      </c>
      <c r="B34" s="24">
        <f t="shared" si="1"/>
        <v>7</v>
      </c>
      <c r="C34" s="24">
        <v>7</v>
      </c>
      <c r="D34" s="24">
        <v>0</v>
      </c>
      <c r="E34" s="24">
        <v>1912</v>
      </c>
    </row>
    <row r="35" spans="1:6" ht="15.75" customHeight="1" x14ac:dyDescent="0.15">
      <c r="A35" s="24" t="s">
        <v>37</v>
      </c>
      <c r="B35" s="24">
        <f t="shared" si="1"/>
        <v>9</v>
      </c>
      <c r="C35" s="24">
        <v>9</v>
      </c>
      <c r="D35" s="24"/>
      <c r="E35" s="24">
        <v>1220</v>
      </c>
    </row>
    <row r="36" spans="1:6" ht="15.75" customHeight="1" x14ac:dyDescent="0.15">
      <c r="A36" s="24" t="s">
        <v>39</v>
      </c>
      <c r="B36" s="24">
        <f t="shared" si="1"/>
        <v>6</v>
      </c>
      <c r="C36" s="24">
        <v>6</v>
      </c>
      <c r="D36" s="24"/>
      <c r="E36" s="24">
        <v>3895</v>
      </c>
    </row>
    <row r="37" spans="1:6" ht="15.75" customHeight="1" x14ac:dyDescent="0.15">
      <c r="A37" s="24" t="s">
        <v>51</v>
      </c>
      <c r="B37" s="24">
        <f t="shared" si="1"/>
        <v>4</v>
      </c>
      <c r="C37" s="24">
        <v>4</v>
      </c>
      <c r="D37" s="24"/>
      <c r="E37" s="24">
        <v>4344</v>
      </c>
    </row>
    <row r="38" spans="1:6" ht="15.75" customHeight="1" x14ac:dyDescent="0.15">
      <c r="A38" s="24" t="s">
        <v>59</v>
      </c>
      <c r="B38" s="24">
        <f t="shared" si="1"/>
        <v>2</v>
      </c>
      <c r="C38" s="24">
        <v>1</v>
      </c>
      <c r="D38" s="24">
        <v>1</v>
      </c>
      <c r="E38" s="24">
        <v>340</v>
      </c>
    </row>
    <row r="39" spans="1:6" ht="15.75" customHeight="1" x14ac:dyDescent="0.15">
      <c r="A39" s="24" t="s">
        <v>61</v>
      </c>
      <c r="B39" s="24">
        <f t="shared" si="1"/>
        <v>1</v>
      </c>
      <c r="C39" s="24">
        <v>1</v>
      </c>
      <c r="D39" s="24"/>
      <c r="E39" s="24">
        <v>9794</v>
      </c>
    </row>
    <row r="40" spans="1:6" ht="15.75" customHeight="1" thickBot="1" x14ac:dyDescent="0.2">
      <c r="A40" s="25" t="s">
        <v>60</v>
      </c>
      <c r="B40" s="25">
        <f t="shared" si="1"/>
        <v>1</v>
      </c>
      <c r="C40" s="25">
        <v>1</v>
      </c>
      <c r="D40" s="25"/>
      <c r="E40" s="25">
        <v>13</v>
      </c>
      <c r="F40" s="8">
        <f>SUM(B32:B40)</f>
        <v>43</v>
      </c>
    </row>
    <row r="41" spans="1:6" ht="15.75" customHeight="1" x14ac:dyDescent="0.15">
      <c r="A41" s="23" t="s">
        <v>92</v>
      </c>
      <c r="B41" s="23">
        <f t="shared" si="1"/>
        <v>5</v>
      </c>
      <c r="C41" s="23">
        <v>5</v>
      </c>
      <c r="D41" s="23"/>
      <c r="E41" s="23">
        <v>5070</v>
      </c>
    </row>
    <row r="42" spans="1:6" ht="15.75" customHeight="1" x14ac:dyDescent="0.15">
      <c r="A42" s="24" t="s">
        <v>31</v>
      </c>
      <c r="B42" s="24">
        <f t="shared" si="1"/>
        <v>7</v>
      </c>
      <c r="C42" s="24">
        <v>7</v>
      </c>
      <c r="D42" s="24"/>
      <c r="E42" s="24">
        <v>2869</v>
      </c>
    </row>
    <row r="43" spans="1:6" ht="15.75" customHeight="1" x14ac:dyDescent="0.15">
      <c r="A43" s="24" t="s">
        <v>42</v>
      </c>
      <c r="B43" s="24">
        <f t="shared" si="1"/>
        <v>10</v>
      </c>
      <c r="C43" s="24">
        <v>10</v>
      </c>
      <c r="D43" s="24"/>
      <c r="E43" s="24">
        <v>5663</v>
      </c>
    </row>
    <row r="44" spans="1:6" ht="15.75" customHeight="1" x14ac:dyDescent="0.15">
      <c r="A44" s="24" t="s">
        <v>56</v>
      </c>
      <c r="B44" s="24">
        <f t="shared" si="1"/>
        <v>2</v>
      </c>
      <c r="C44" s="24">
        <v>2</v>
      </c>
      <c r="D44" s="24"/>
      <c r="E44" s="24">
        <v>213</v>
      </c>
    </row>
    <row r="45" spans="1:6" ht="15.75" customHeight="1" x14ac:dyDescent="0.15">
      <c r="A45" s="24" t="s">
        <v>28</v>
      </c>
      <c r="B45" s="24">
        <f t="shared" si="1"/>
        <v>2</v>
      </c>
      <c r="C45" s="24">
        <v>2</v>
      </c>
      <c r="D45" s="24"/>
      <c r="E45" s="24">
        <v>665</v>
      </c>
    </row>
    <row r="46" spans="1:6" ht="15.75" customHeight="1" x14ac:dyDescent="0.15">
      <c r="A46" s="24" t="s">
        <v>32</v>
      </c>
      <c r="B46" s="24">
        <f t="shared" si="1"/>
        <v>3</v>
      </c>
      <c r="C46" s="24">
        <v>3</v>
      </c>
      <c r="D46" s="24"/>
      <c r="E46" s="24">
        <v>1430</v>
      </c>
    </row>
    <row r="47" spans="1:6" ht="15.75" customHeight="1" x14ac:dyDescent="0.15">
      <c r="A47" s="24" t="s">
        <v>57</v>
      </c>
      <c r="B47" s="24">
        <f t="shared" si="1"/>
        <v>3</v>
      </c>
      <c r="C47" s="24">
        <v>3</v>
      </c>
      <c r="D47" s="24"/>
      <c r="E47" s="24">
        <v>5162</v>
      </c>
    </row>
    <row r="48" spans="1:6" ht="15.75" customHeight="1" x14ac:dyDescent="0.15">
      <c r="A48" s="24" t="s">
        <v>36</v>
      </c>
      <c r="B48" s="24">
        <f t="shared" si="1"/>
        <v>2</v>
      </c>
      <c r="C48" s="24">
        <v>2</v>
      </c>
      <c r="D48" s="24"/>
      <c r="E48" s="24">
        <v>517</v>
      </c>
    </row>
    <row r="49" spans="1:6" ht="15.75" customHeight="1" x14ac:dyDescent="0.15">
      <c r="A49" s="24" t="s">
        <v>58</v>
      </c>
      <c r="B49" s="24">
        <f t="shared" si="1"/>
        <v>1</v>
      </c>
      <c r="C49" s="24">
        <v>1</v>
      </c>
      <c r="D49" s="24"/>
      <c r="E49" s="24">
        <v>271</v>
      </c>
    </row>
    <row r="50" spans="1:6" ht="15.75" customHeight="1" x14ac:dyDescent="0.15">
      <c r="A50" s="24" t="s">
        <v>48</v>
      </c>
      <c r="B50" s="24">
        <f t="shared" si="1"/>
        <v>4</v>
      </c>
      <c r="C50" s="24">
        <v>4</v>
      </c>
      <c r="D50" s="24"/>
      <c r="E50" s="24">
        <v>1472</v>
      </c>
    </row>
    <row r="51" spans="1:6" ht="15.75" customHeight="1" x14ac:dyDescent="0.15">
      <c r="A51" s="24" t="s">
        <v>52</v>
      </c>
      <c r="B51" s="24">
        <f t="shared" si="1"/>
        <v>1</v>
      </c>
      <c r="C51" s="24">
        <v>1</v>
      </c>
      <c r="D51" s="24">
        <v>0</v>
      </c>
      <c r="E51" s="24">
        <v>763</v>
      </c>
    </row>
    <row r="52" spans="1:6" ht="15.75" customHeight="1" thickBot="1" x14ac:dyDescent="0.2">
      <c r="A52" s="25" t="s">
        <v>93</v>
      </c>
      <c r="B52" s="25">
        <f t="shared" si="1"/>
        <v>1</v>
      </c>
      <c r="C52" s="25">
        <v>1</v>
      </c>
      <c r="D52" s="25">
        <v>0</v>
      </c>
      <c r="E52" s="25">
        <v>430</v>
      </c>
      <c r="F52" s="8">
        <f>SUM(B41:B52)</f>
        <v>41</v>
      </c>
    </row>
    <row r="53" spans="1:6" ht="14.25" thickBot="1" x14ac:dyDescent="0.2">
      <c r="A53" s="26"/>
      <c r="B53" s="26">
        <f t="shared" ref="B53" si="2">SUM(C53:D53)</f>
        <v>0</v>
      </c>
      <c r="C53" s="26"/>
      <c r="D53" s="26"/>
      <c r="E53" s="26"/>
    </row>
    <row r="54" spans="1:6" ht="14.25" thickTop="1" x14ac:dyDescent="0.15">
      <c r="A54" s="27">
        <f>COUNTA(A9:A53)</f>
        <v>43</v>
      </c>
      <c r="B54" s="32">
        <f>SUM(B9:B53)</f>
        <v>442</v>
      </c>
      <c r="C54" s="32">
        <f>SUM(C9:C53)</f>
        <v>441</v>
      </c>
      <c r="D54" s="32">
        <f>SUM(D9:D53)</f>
        <v>1</v>
      </c>
      <c r="E54" s="32">
        <f t="shared" ref="E54" si="3">SUM(E9:E53)</f>
        <v>308952</v>
      </c>
    </row>
  </sheetData>
  <mergeCells count="5">
    <mergeCell ref="E5:E7"/>
    <mergeCell ref="B4:E4"/>
    <mergeCell ref="B2:E3"/>
    <mergeCell ref="D6:D7"/>
    <mergeCell ref="C6:C7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93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4"/>
  <sheetViews>
    <sheetView zoomScale="90" zoomScaleNormal="90" zoomScaleSheetLayoutView="120" workbookViewId="0">
      <pane xSplit="1" ySplit="7" topLeftCell="B50" activePane="bottomRight" state="frozen"/>
      <selection activeCell="Q34" sqref="Q34"/>
      <selection pane="topRight" activeCell="Q34" sqref="Q34"/>
      <selection pane="bottomLeft" activeCell="Q34" sqref="Q34"/>
      <selection pane="bottomRight" activeCell="Q34" sqref="Q34"/>
    </sheetView>
  </sheetViews>
  <sheetFormatPr defaultColWidth="9" defaultRowHeight="13.5" x14ac:dyDescent="0.15"/>
  <cols>
    <col min="1" max="1" width="13" style="8" customWidth="1"/>
    <col min="2" max="2" width="20.625" style="8" customWidth="1"/>
    <col min="3" max="3" width="23.75" style="8" customWidth="1"/>
    <col min="4" max="16384" width="9" style="8"/>
  </cols>
  <sheetData>
    <row r="2" spans="1:3" s="5" customFormat="1" ht="24.75" customHeight="1" x14ac:dyDescent="0.15">
      <c r="A2" s="29"/>
      <c r="B2" s="97" t="s">
        <v>78</v>
      </c>
      <c r="C2" s="97"/>
    </row>
    <row r="3" spans="1:3" s="5" customFormat="1" ht="24.75" customHeight="1" x14ac:dyDescent="0.15">
      <c r="A3" s="30" t="s">
        <v>0</v>
      </c>
      <c r="B3" s="97"/>
      <c r="C3" s="97"/>
    </row>
    <row r="4" spans="1:3" ht="21.75" customHeight="1" x14ac:dyDescent="0.15">
      <c r="A4" s="9"/>
      <c r="B4" s="102" t="s">
        <v>94</v>
      </c>
      <c r="C4" s="102"/>
    </row>
    <row r="5" spans="1:3" s="10" customFormat="1" ht="15.75" customHeight="1" x14ac:dyDescent="0.15">
      <c r="A5" s="9"/>
      <c r="B5" s="102"/>
      <c r="C5" s="102"/>
    </row>
    <row r="6" spans="1:3" s="16" customFormat="1" ht="17.25" customHeight="1" x14ac:dyDescent="0.15">
      <c r="A6" s="11"/>
      <c r="B6" s="102"/>
      <c r="C6" s="102"/>
    </row>
    <row r="7" spans="1:3" s="16" customFormat="1" ht="17.25" customHeight="1" x14ac:dyDescent="0.15">
      <c r="A7" s="17"/>
      <c r="B7" s="39" t="s">
        <v>14</v>
      </c>
      <c r="C7" s="39" t="s">
        <v>6</v>
      </c>
    </row>
    <row r="8" spans="1:3" ht="15.75" customHeight="1" x14ac:dyDescent="0.15">
      <c r="A8" s="21"/>
      <c r="B8" s="21" t="s">
        <v>3</v>
      </c>
      <c r="C8" s="21" t="s">
        <v>5</v>
      </c>
    </row>
    <row r="9" spans="1:3" ht="15.75" customHeight="1" thickBot="1" x14ac:dyDescent="0.2">
      <c r="A9" s="9"/>
      <c r="B9" s="9"/>
      <c r="C9" s="9"/>
    </row>
    <row r="10" spans="1:3" ht="15.75" customHeight="1" thickBot="1" x14ac:dyDescent="0.2">
      <c r="A10" s="22" t="s">
        <v>22</v>
      </c>
      <c r="B10" s="22">
        <v>958</v>
      </c>
      <c r="C10" s="22">
        <v>14</v>
      </c>
    </row>
    <row r="11" spans="1:3" ht="15.75" customHeight="1" thickBot="1" x14ac:dyDescent="0.2">
      <c r="A11" s="22" t="s">
        <v>23</v>
      </c>
      <c r="B11" s="22">
        <v>461</v>
      </c>
      <c r="C11" s="22">
        <v>4</v>
      </c>
    </row>
    <row r="12" spans="1:3" ht="15.75" customHeight="1" x14ac:dyDescent="0.15">
      <c r="A12" s="23" t="s">
        <v>29</v>
      </c>
      <c r="B12" s="23">
        <v>6</v>
      </c>
      <c r="C12" s="23">
        <v>4</v>
      </c>
    </row>
    <row r="13" spans="1:3" ht="15.75" customHeight="1" x14ac:dyDescent="0.15">
      <c r="A13" s="24" t="s">
        <v>90</v>
      </c>
      <c r="B13" s="24">
        <v>5</v>
      </c>
      <c r="C13" s="24">
        <v>6</v>
      </c>
    </row>
    <row r="14" spans="1:3" ht="15.75" customHeight="1" x14ac:dyDescent="0.15">
      <c r="A14" s="24" t="s">
        <v>55</v>
      </c>
      <c r="B14" s="24"/>
      <c r="C14" s="24">
        <v>1</v>
      </c>
    </row>
    <row r="15" spans="1:3" ht="15.75" customHeight="1" x14ac:dyDescent="0.15">
      <c r="A15" s="24" t="s">
        <v>54</v>
      </c>
      <c r="B15" s="24"/>
      <c r="C15" s="24"/>
    </row>
    <row r="16" spans="1:3" ht="15.75" customHeight="1" x14ac:dyDescent="0.15">
      <c r="A16" s="24" t="s">
        <v>26</v>
      </c>
      <c r="B16" s="24">
        <v>515</v>
      </c>
      <c r="C16" s="24">
        <v>1</v>
      </c>
    </row>
    <row r="17" spans="1:4" ht="15.75" customHeight="1" x14ac:dyDescent="0.15">
      <c r="A17" s="24" t="s">
        <v>30</v>
      </c>
      <c r="B17" s="24">
        <v>10</v>
      </c>
      <c r="C17" s="24">
        <v>2</v>
      </c>
    </row>
    <row r="18" spans="1:4" ht="15.75" customHeight="1" x14ac:dyDescent="0.15">
      <c r="A18" s="24" t="s">
        <v>24</v>
      </c>
      <c r="B18" s="24">
        <v>21</v>
      </c>
      <c r="C18" s="24">
        <v>4</v>
      </c>
    </row>
    <row r="19" spans="1:4" ht="15.75" customHeight="1" x14ac:dyDescent="0.15">
      <c r="A19" s="24" t="s">
        <v>53</v>
      </c>
      <c r="B19" s="24">
        <v>11</v>
      </c>
      <c r="C19" s="24">
        <v>2</v>
      </c>
    </row>
    <row r="20" spans="1:4" ht="15.75" customHeight="1" x14ac:dyDescent="0.15">
      <c r="A20" s="24" t="s">
        <v>34</v>
      </c>
      <c r="B20" s="24">
        <v>95</v>
      </c>
      <c r="C20" s="24">
        <v>6</v>
      </c>
    </row>
    <row r="21" spans="1:4" ht="15.75" customHeight="1" thickBot="1" x14ac:dyDescent="0.2">
      <c r="A21" s="25" t="s">
        <v>46</v>
      </c>
      <c r="B21" s="25">
        <v>112</v>
      </c>
      <c r="C21" s="25">
        <v>3</v>
      </c>
      <c r="D21" s="8">
        <f>SUM(B12:B21)</f>
        <v>775</v>
      </c>
    </row>
    <row r="22" spans="1:4" ht="15.75" customHeight="1" x14ac:dyDescent="0.15">
      <c r="A22" s="23" t="s">
        <v>27</v>
      </c>
      <c r="B22" s="23">
        <v>508</v>
      </c>
      <c r="C22" s="23">
        <v>10</v>
      </c>
    </row>
    <row r="23" spans="1:4" ht="15.75" customHeight="1" x14ac:dyDescent="0.15">
      <c r="A23" s="24" t="s">
        <v>38</v>
      </c>
      <c r="B23" s="24">
        <v>117</v>
      </c>
      <c r="C23" s="24">
        <v>6</v>
      </c>
    </row>
    <row r="24" spans="1:4" ht="15.75" customHeight="1" x14ac:dyDescent="0.15">
      <c r="A24" s="24" t="s">
        <v>50</v>
      </c>
      <c r="B24" s="24">
        <v>50</v>
      </c>
      <c r="C24" s="24">
        <v>7</v>
      </c>
    </row>
    <row r="25" spans="1:4" ht="15.75" customHeight="1" x14ac:dyDescent="0.15">
      <c r="A25" s="24" t="s">
        <v>49</v>
      </c>
      <c r="B25" s="24">
        <v>6</v>
      </c>
      <c r="C25" s="24">
        <v>1</v>
      </c>
    </row>
    <row r="26" spans="1:4" ht="15.75" customHeight="1" x14ac:dyDescent="0.15">
      <c r="A26" s="24" t="s">
        <v>41</v>
      </c>
      <c r="B26" s="24">
        <v>23</v>
      </c>
      <c r="C26" s="24">
        <v>4</v>
      </c>
    </row>
    <row r="27" spans="1:4" ht="15.75" customHeight="1" x14ac:dyDescent="0.15">
      <c r="A27" s="24" t="s">
        <v>45</v>
      </c>
      <c r="B27" s="24">
        <v>33</v>
      </c>
      <c r="C27" s="24">
        <v>0</v>
      </c>
    </row>
    <row r="28" spans="1:4" ht="15.75" customHeight="1" thickBot="1" x14ac:dyDescent="0.2">
      <c r="A28" s="25" t="s">
        <v>33</v>
      </c>
      <c r="B28" s="25">
        <v>87</v>
      </c>
      <c r="C28" s="25">
        <v>5</v>
      </c>
      <c r="D28" s="8">
        <f>SUM(B22:B28)</f>
        <v>824</v>
      </c>
    </row>
    <row r="29" spans="1:4" ht="15.75" customHeight="1" x14ac:dyDescent="0.15">
      <c r="A29" s="23" t="s">
        <v>25</v>
      </c>
      <c r="B29" s="23">
        <v>229</v>
      </c>
      <c r="C29" s="23">
        <v>6</v>
      </c>
    </row>
    <row r="30" spans="1:4" ht="15.75" customHeight="1" x14ac:dyDescent="0.15">
      <c r="A30" s="24" t="s">
        <v>35</v>
      </c>
      <c r="B30" s="24">
        <v>186</v>
      </c>
      <c r="C30" s="24">
        <v>1</v>
      </c>
    </row>
    <row r="31" spans="1:4" ht="15.75" customHeight="1" thickBot="1" x14ac:dyDescent="0.2">
      <c r="A31" s="25" t="s">
        <v>43</v>
      </c>
      <c r="B31" s="25">
        <v>6</v>
      </c>
      <c r="C31" s="25">
        <v>6</v>
      </c>
      <c r="D31" s="8">
        <f>SUM(B29:B31)</f>
        <v>421</v>
      </c>
    </row>
    <row r="32" spans="1:4" ht="15.75" customHeight="1" x14ac:dyDescent="0.15">
      <c r="A32" s="23" t="s">
        <v>40</v>
      </c>
      <c r="B32" s="23">
        <v>21</v>
      </c>
      <c r="C32" s="23">
        <v>6</v>
      </c>
    </row>
    <row r="33" spans="1:4" ht="15.75" customHeight="1" x14ac:dyDescent="0.15">
      <c r="A33" s="24" t="s">
        <v>47</v>
      </c>
      <c r="B33" s="24">
        <v>0</v>
      </c>
      <c r="C33" s="24">
        <v>0</v>
      </c>
    </row>
    <row r="34" spans="1:4" ht="15.75" customHeight="1" x14ac:dyDescent="0.15">
      <c r="A34" s="24" t="s">
        <v>44</v>
      </c>
      <c r="B34" s="24">
        <v>10</v>
      </c>
      <c r="C34" s="24">
        <v>4</v>
      </c>
    </row>
    <row r="35" spans="1:4" ht="15.75" customHeight="1" x14ac:dyDescent="0.15">
      <c r="A35" s="24" t="s">
        <v>37</v>
      </c>
      <c r="B35" s="24">
        <v>5</v>
      </c>
      <c r="C35" s="24">
        <v>6</v>
      </c>
    </row>
    <row r="36" spans="1:4" ht="15.75" customHeight="1" x14ac:dyDescent="0.15">
      <c r="A36" s="24" t="s">
        <v>39</v>
      </c>
      <c r="B36" s="24">
        <v>0</v>
      </c>
      <c r="C36" s="24">
        <v>4</v>
      </c>
    </row>
    <row r="37" spans="1:4" ht="15.75" customHeight="1" x14ac:dyDescent="0.15">
      <c r="A37" s="24" t="s">
        <v>51</v>
      </c>
      <c r="B37" s="24">
        <v>0</v>
      </c>
      <c r="C37" s="24"/>
    </row>
    <row r="38" spans="1:4" ht="15.75" customHeight="1" x14ac:dyDescent="0.15">
      <c r="A38" s="24" t="s">
        <v>59</v>
      </c>
      <c r="B38" s="24">
        <v>3</v>
      </c>
      <c r="C38" s="24">
        <v>1</v>
      </c>
    </row>
    <row r="39" spans="1:4" ht="15.75" customHeight="1" x14ac:dyDescent="0.15">
      <c r="A39" s="24" t="s">
        <v>61</v>
      </c>
      <c r="B39" s="24">
        <v>6</v>
      </c>
      <c r="C39" s="24">
        <v>1</v>
      </c>
    </row>
    <row r="40" spans="1:4" ht="15.75" customHeight="1" thickBot="1" x14ac:dyDescent="0.2">
      <c r="A40" s="25" t="s">
        <v>60</v>
      </c>
      <c r="B40" s="25"/>
      <c r="C40" s="25"/>
      <c r="D40" s="8">
        <f>SUM(B32:B40)</f>
        <v>45</v>
      </c>
    </row>
    <row r="41" spans="1:4" ht="15.75" customHeight="1" x14ac:dyDescent="0.15">
      <c r="A41" s="23" t="s">
        <v>92</v>
      </c>
      <c r="B41" s="23">
        <v>3</v>
      </c>
      <c r="C41" s="23">
        <v>7</v>
      </c>
    </row>
    <row r="42" spans="1:4" ht="15.75" customHeight="1" x14ac:dyDescent="0.15">
      <c r="A42" s="24" t="s">
        <v>31</v>
      </c>
      <c r="B42" s="24">
        <v>9</v>
      </c>
      <c r="C42" s="24">
        <v>2</v>
      </c>
    </row>
    <row r="43" spans="1:4" ht="15.75" customHeight="1" x14ac:dyDescent="0.15">
      <c r="A43" s="24" t="s">
        <v>42</v>
      </c>
      <c r="B43" s="24">
        <v>11</v>
      </c>
      <c r="C43" s="24">
        <v>5</v>
      </c>
    </row>
    <row r="44" spans="1:4" ht="15.75" customHeight="1" x14ac:dyDescent="0.15">
      <c r="A44" s="24" t="s">
        <v>56</v>
      </c>
      <c r="B44" s="24">
        <v>0</v>
      </c>
      <c r="C44" s="24">
        <v>0</v>
      </c>
    </row>
    <row r="45" spans="1:4" ht="15.75" customHeight="1" x14ac:dyDescent="0.15">
      <c r="A45" s="24" t="s">
        <v>28</v>
      </c>
      <c r="B45" s="24">
        <v>16</v>
      </c>
      <c r="C45" s="24">
        <v>2</v>
      </c>
    </row>
    <row r="46" spans="1:4" ht="15.75" customHeight="1" x14ac:dyDescent="0.15">
      <c r="A46" s="24" t="s">
        <v>32</v>
      </c>
      <c r="B46" s="24"/>
      <c r="C46" s="24"/>
    </row>
    <row r="47" spans="1:4" ht="15.75" customHeight="1" x14ac:dyDescent="0.15">
      <c r="A47" s="24" t="s">
        <v>57</v>
      </c>
      <c r="B47" s="24">
        <v>0</v>
      </c>
      <c r="C47" s="24">
        <v>5</v>
      </c>
    </row>
    <row r="48" spans="1:4" ht="15.75" customHeight="1" x14ac:dyDescent="0.15">
      <c r="A48" s="24" t="s">
        <v>36</v>
      </c>
      <c r="B48" s="24">
        <v>0</v>
      </c>
      <c r="C48" s="24">
        <v>0</v>
      </c>
    </row>
    <row r="49" spans="1:4" ht="15.75" customHeight="1" x14ac:dyDescent="0.15">
      <c r="A49" s="24" t="s">
        <v>58</v>
      </c>
      <c r="B49" s="24"/>
      <c r="C49" s="24"/>
    </row>
    <row r="50" spans="1:4" ht="15.75" customHeight="1" x14ac:dyDescent="0.15">
      <c r="A50" s="24" t="s">
        <v>48</v>
      </c>
      <c r="B50" s="24">
        <v>0</v>
      </c>
      <c r="C50" s="24"/>
    </row>
    <row r="51" spans="1:4" ht="15.75" customHeight="1" x14ac:dyDescent="0.15">
      <c r="A51" s="24" t="s">
        <v>52</v>
      </c>
      <c r="B51" s="24">
        <v>0</v>
      </c>
      <c r="C51" s="24">
        <v>0</v>
      </c>
    </row>
    <row r="52" spans="1:4" ht="15.75" customHeight="1" thickBot="1" x14ac:dyDescent="0.2">
      <c r="A52" s="25" t="s">
        <v>93</v>
      </c>
      <c r="B52" s="25">
        <v>0</v>
      </c>
      <c r="C52" s="25">
        <v>4</v>
      </c>
      <c r="D52" s="8">
        <f>SUM(B41:B52)</f>
        <v>39</v>
      </c>
    </row>
    <row r="53" spans="1:4" ht="14.25" thickBot="1" x14ac:dyDescent="0.2">
      <c r="A53" s="26"/>
      <c r="B53" s="26"/>
      <c r="C53" s="26"/>
    </row>
    <row r="54" spans="1:4" ht="14.25" thickTop="1" x14ac:dyDescent="0.15">
      <c r="A54" s="27">
        <f>COUNTA(A9:A53)</f>
        <v>43</v>
      </c>
      <c r="B54" s="32">
        <f t="shared" ref="B54:C54" si="0">SUM(B9:B53)</f>
        <v>3523</v>
      </c>
      <c r="C54" s="32">
        <f t="shared" si="0"/>
        <v>140</v>
      </c>
    </row>
  </sheetData>
  <mergeCells count="2">
    <mergeCell ref="B2:C3"/>
    <mergeCell ref="B4:C6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93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54"/>
  <sheetViews>
    <sheetView zoomScale="90" zoomScaleNormal="90" zoomScaleSheetLayoutView="120" workbookViewId="0">
      <pane xSplit="1" ySplit="7" topLeftCell="B11" activePane="bottomRight" state="frozen"/>
      <selection activeCell="Q34" sqref="Q34"/>
      <selection pane="topRight" activeCell="Q34" sqref="Q34"/>
      <selection pane="bottomLeft" activeCell="Q34" sqref="Q34"/>
      <selection pane="bottomRight" activeCell="Q34" sqref="Q34"/>
    </sheetView>
  </sheetViews>
  <sheetFormatPr defaultColWidth="9" defaultRowHeight="13.5" x14ac:dyDescent="0.15"/>
  <cols>
    <col min="1" max="1" width="13" style="8" customWidth="1"/>
    <col min="2" max="5" width="19.625" style="8" customWidth="1"/>
    <col min="6" max="16384" width="9" style="8"/>
  </cols>
  <sheetData>
    <row r="2" spans="1:6" s="5" customFormat="1" ht="24.75" customHeight="1" x14ac:dyDescent="0.15">
      <c r="A2" s="29"/>
      <c r="B2" s="97" t="s">
        <v>79</v>
      </c>
      <c r="C2" s="97"/>
      <c r="D2" s="97"/>
      <c r="E2" s="97"/>
      <c r="F2" s="6"/>
    </row>
    <row r="3" spans="1:6" s="5" customFormat="1" ht="24.75" customHeight="1" x14ac:dyDescent="0.15">
      <c r="A3" s="30" t="s">
        <v>0</v>
      </c>
      <c r="B3" s="97"/>
      <c r="C3" s="97"/>
      <c r="D3" s="97"/>
      <c r="E3" s="97"/>
      <c r="F3" s="6"/>
    </row>
    <row r="4" spans="1:6" ht="21.75" customHeight="1" x14ac:dyDescent="0.15">
      <c r="A4" s="9"/>
      <c r="B4" s="91" t="s">
        <v>94</v>
      </c>
      <c r="C4" s="92"/>
      <c r="D4" s="92"/>
      <c r="E4" s="93"/>
    </row>
    <row r="5" spans="1:6" s="10" customFormat="1" ht="15.75" customHeight="1" x14ac:dyDescent="0.15">
      <c r="A5" s="9"/>
      <c r="B5" s="57" t="s">
        <v>63</v>
      </c>
      <c r="C5" s="58"/>
      <c r="D5" s="59"/>
      <c r="E5" s="111" t="s">
        <v>6</v>
      </c>
    </row>
    <row r="6" spans="1:6" s="16" customFormat="1" ht="17.25" customHeight="1" x14ac:dyDescent="0.15">
      <c r="A6" s="11"/>
      <c r="B6" s="60"/>
      <c r="C6" s="114" t="s">
        <v>2</v>
      </c>
      <c r="D6" s="116" t="s">
        <v>7</v>
      </c>
      <c r="E6" s="112"/>
    </row>
    <row r="7" spans="1:6" s="16" customFormat="1" ht="17.25" customHeight="1" x14ac:dyDescent="0.15">
      <c r="A7" s="17"/>
      <c r="B7" s="61"/>
      <c r="C7" s="115"/>
      <c r="D7" s="117"/>
      <c r="E7" s="113"/>
    </row>
    <row r="8" spans="1:6" ht="15.75" customHeight="1" x14ac:dyDescent="0.15">
      <c r="A8" s="21"/>
      <c r="B8" s="21" t="s">
        <v>3</v>
      </c>
      <c r="C8" s="21" t="s">
        <v>3</v>
      </c>
      <c r="D8" s="21" t="s">
        <v>3</v>
      </c>
      <c r="E8" s="21" t="s">
        <v>5</v>
      </c>
    </row>
    <row r="9" spans="1:6" ht="15.75" customHeight="1" thickBot="1" x14ac:dyDescent="0.2">
      <c r="A9" s="9"/>
      <c r="B9" s="9"/>
      <c r="C9" s="9"/>
      <c r="D9" s="9"/>
      <c r="E9" s="9"/>
    </row>
    <row r="10" spans="1:6" ht="15.75" customHeight="1" thickBot="1" x14ac:dyDescent="0.2">
      <c r="A10" s="22" t="s">
        <v>22</v>
      </c>
      <c r="B10" s="22">
        <f>SUM(C10:D10)</f>
        <v>957038</v>
      </c>
      <c r="C10" s="22">
        <v>957038</v>
      </c>
      <c r="D10" s="22"/>
      <c r="E10" s="22">
        <v>161</v>
      </c>
    </row>
    <row r="11" spans="1:6" ht="15.75" customHeight="1" thickBot="1" x14ac:dyDescent="0.2">
      <c r="A11" s="22" t="s">
        <v>23</v>
      </c>
      <c r="B11" s="22">
        <f t="shared" ref="B11:B19" si="0">SUM(C11:D11)</f>
        <v>121497</v>
      </c>
      <c r="C11" s="22">
        <v>121497</v>
      </c>
      <c r="D11" s="22">
        <v>0</v>
      </c>
      <c r="E11" s="22">
        <v>74</v>
      </c>
    </row>
    <row r="12" spans="1:6" ht="15.75" customHeight="1" x14ac:dyDescent="0.15">
      <c r="A12" s="23" t="s">
        <v>29</v>
      </c>
      <c r="B12" s="23">
        <f t="shared" si="0"/>
        <v>54885</v>
      </c>
      <c r="C12" s="23">
        <v>54885</v>
      </c>
      <c r="D12" s="23"/>
      <c r="E12" s="23">
        <v>12</v>
      </c>
    </row>
    <row r="13" spans="1:6" ht="15.75" customHeight="1" x14ac:dyDescent="0.15">
      <c r="A13" s="24" t="s">
        <v>90</v>
      </c>
      <c r="B13" s="24">
        <f t="shared" si="0"/>
        <v>41388</v>
      </c>
      <c r="C13" s="24">
        <v>41388</v>
      </c>
      <c r="D13" s="24"/>
      <c r="E13" s="24">
        <v>8</v>
      </c>
    </row>
    <row r="14" spans="1:6" ht="15.75" customHeight="1" x14ac:dyDescent="0.15">
      <c r="A14" s="24" t="s">
        <v>55</v>
      </c>
      <c r="B14" s="24">
        <f t="shared" si="0"/>
        <v>888</v>
      </c>
      <c r="C14" s="24">
        <v>888</v>
      </c>
      <c r="D14" s="24"/>
      <c r="E14" s="24">
        <v>1</v>
      </c>
    </row>
    <row r="15" spans="1:6" ht="15.75" customHeight="1" x14ac:dyDescent="0.15">
      <c r="A15" s="24" t="s">
        <v>54</v>
      </c>
      <c r="B15" s="24">
        <f t="shared" si="0"/>
        <v>3188</v>
      </c>
      <c r="C15" s="24">
        <v>3188</v>
      </c>
      <c r="D15" s="24"/>
      <c r="E15" s="24">
        <v>2</v>
      </c>
    </row>
    <row r="16" spans="1:6" ht="15.75" customHeight="1" x14ac:dyDescent="0.15">
      <c r="A16" s="24" t="s">
        <v>26</v>
      </c>
      <c r="B16" s="24">
        <f t="shared" si="0"/>
        <v>179290</v>
      </c>
      <c r="C16" s="24">
        <v>179290</v>
      </c>
      <c r="D16" s="24"/>
      <c r="E16" s="24">
        <v>29</v>
      </c>
    </row>
    <row r="17" spans="1:6" ht="15.75" customHeight="1" x14ac:dyDescent="0.15">
      <c r="A17" s="24" t="s">
        <v>30</v>
      </c>
      <c r="B17" s="24">
        <f t="shared" si="0"/>
        <v>17304</v>
      </c>
      <c r="C17" s="24">
        <v>17304</v>
      </c>
      <c r="D17" s="24"/>
      <c r="E17" s="24">
        <v>18</v>
      </c>
    </row>
    <row r="18" spans="1:6" ht="15.75" customHeight="1" x14ac:dyDescent="0.15">
      <c r="A18" s="24" t="s">
        <v>24</v>
      </c>
      <c r="B18" s="24">
        <f t="shared" si="0"/>
        <v>20534</v>
      </c>
      <c r="C18" s="24">
        <v>20534</v>
      </c>
      <c r="D18" s="24"/>
      <c r="E18" s="24">
        <v>10</v>
      </c>
    </row>
    <row r="19" spans="1:6" ht="15.75" customHeight="1" x14ac:dyDescent="0.15">
      <c r="A19" s="24" t="s">
        <v>53</v>
      </c>
      <c r="B19" s="24">
        <f t="shared" si="0"/>
        <v>10059</v>
      </c>
      <c r="C19" s="24">
        <v>10059</v>
      </c>
      <c r="D19" s="24"/>
      <c r="E19" s="24">
        <v>1</v>
      </c>
    </row>
    <row r="20" spans="1:6" ht="15.75" customHeight="1" x14ac:dyDescent="0.15">
      <c r="A20" s="24" t="s">
        <v>34</v>
      </c>
      <c r="B20" s="24">
        <v>78758</v>
      </c>
      <c r="C20" s="24">
        <v>78758</v>
      </c>
      <c r="D20" s="24"/>
      <c r="E20" s="24">
        <v>35</v>
      </c>
    </row>
    <row r="21" spans="1:6" ht="15.75" customHeight="1" thickBot="1" x14ac:dyDescent="0.2">
      <c r="A21" s="25" t="s">
        <v>46</v>
      </c>
      <c r="B21" s="25">
        <f t="shared" ref="B21:B22" si="1">SUM(C21:D21)</f>
        <v>12208</v>
      </c>
      <c r="C21" s="25">
        <v>12208</v>
      </c>
      <c r="D21" s="25"/>
      <c r="E21" s="25">
        <v>4</v>
      </c>
      <c r="F21" s="8">
        <f>SUM(B12:B21)</f>
        <v>418502</v>
      </c>
    </row>
    <row r="22" spans="1:6" ht="15.75" customHeight="1" x14ac:dyDescent="0.15">
      <c r="A22" s="23" t="s">
        <v>27</v>
      </c>
      <c r="B22" s="23">
        <f t="shared" si="1"/>
        <v>276457</v>
      </c>
      <c r="C22" s="23">
        <v>121641</v>
      </c>
      <c r="D22" s="23">
        <v>154816</v>
      </c>
      <c r="E22" s="23">
        <v>25</v>
      </c>
    </row>
    <row r="23" spans="1:6" ht="15.75" customHeight="1" x14ac:dyDescent="0.15">
      <c r="A23" s="24" t="s">
        <v>38</v>
      </c>
      <c r="B23" s="24">
        <f>SUM(C23:D23)</f>
        <v>40154</v>
      </c>
      <c r="C23" s="24">
        <v>28032</v>
      </c>
      <c r="D23" s="24">
        <v>12122</v>
      </c>
      <c r="E23" s="24">
        <v>5</v>
      </c>
    </row>
    <row r="24" spans="1:6" ht="15.75" customHeight="1" x14ac:dyDescent="0.15">
      <c r="A24" s="24" t="s">
        <v>50</v>
      </c>
      <c r="B24" s="24">
        <f t="shared" ref="B24:B25" si="2">SUM(C24:D24)</f>
        <v>5200</v>
      </c>
      <c r="C24" s="24">
        <v>4700</v>
      </c>
      <c r="D24" s="24">
        <v>500</v>
      </c>
      <c r="E24" s="24">
        <v>6</v>
      </c>
    </row>
    <row r="25" spans="1:6" ht="15.75" customHeight="1" x14ac:dyDescent="0.15">
      <c r="A25" s="24" t="s">
        <v>49</v>
      </c>
      <c r="B25" s="24">
        <f t="shared" si="2"/>
        <v>14399</v>
      </c>
      <c r="C25" s="24">
        <v>14399</v>
      </c>
      <c r="D25" s="24"/>
      <c r="E25" s="24">
        <v>8</v>
      </c>
    </row>
    <row r="26" spans="1:6" ht="15.75" customHeight="1" x14ac:dyDescent="0.15">
      <c r="A26" s="24" t="s">
        <v>41</v>
      </c>
      <c r="B26" s="24">
        <v>46090</v>
      </c>
      <c r="C26" s="24">
        <v>46090</v>
      </c>
      <c r="D26" s="24"/>
      <c r="E26" s="24">
        <v>16</v>
      </c>
    </row>
    <row r="27" spans="1:6" ht="15.75" customHeight="1" x14ac:dyDescent="0.15">
      <c r="A27" s="24" t="s">
        <v>45</v>
      </c>
      <c r="B27" s="24">
        <f t="shared" ref="B27:B28" si="3">SUM(C27:D27)</f>
        <v>9392</v>
      </c>
      <c r="C27" s="24">
        <v>9392</v>
      </c>
      <c r="D27" s="24"/>
      <c r="E27" s="24">
        <v>5</v>
      </c>
    </row>
    <row r="28" spans="1:6" ht="15.75" customHeight="1" thickBot="1" x14ac:dyDescent="0.2">
      <c r="A28" s="25" t="s">
        <v>33</v>
      </c>
      <c r="B28" s="25">
        <f t="shared" si="3"/>
        <v>67057</v>
      </c>
      <c r="C28" s="25">
        <v>67057</v>
      </c>
      <c r="D28" s="25"/>
      <c r="E28" s="25">
        <v>25</v>
      </c>
      <c r="F28" s="8">
        <f>SUM(B22:B28)</f>
        <v>458749</v>
      </c>
    </row>
    <row r="29" spans="1:6" ht="15.75" customHeight="1" x14ac:dyDescent="0.15">
      <c r="A29" s="23" t="s">
        <v>25</v>
      </c>
      <c r="B29" s="23">
        <v>229</v>
      </c>
      <c r="C29" s="23">
        <v>6</v>
      </c>
      <c r="D29" s="23"/>
      <c r="E29" s="23">
        <v>39</v>
      </c>
    </row>
    <row r="30" spans="1:6" ht="15.75" customHeight="1" x14ac:dyDescent="0.15">
      <c r="A30" s="24" t="s">
        <v>35</v>
      </c>
      <c r="B30" s="24">
        <f t="shared" ref="B30:B35" si="4">SUM(C30:D30)</f>
        <v>59193</v>
      </c>
      <c r="C30" s="24">
        <v>59193</v>
      </c>
      <c r="D30" s="24"/>
      <c r="E30" s="24">
        <v>15</v>
      </c>
    </row>
    <row r="31" spans="1:6" ht="15.75" customHeight="1" thickBot="1" x14ac:dyDescent="0.2">
      <c r="A31" s="25" t="s">
        <v>43</v>
      </c>
      <c r="B31" s="25">
        <f t="shared" si="4"/>
        <v>20321</v>
      </c>
      <c r="C31" s="25">
        <v>20321</v>
      </c>
      <c r="D31" s="25"/>
      <c r="E31" s="25">
        <v>7</v>
      </c>
      <c r="F31" s="8">
        <f>SUM(B29:B31)</f>
        <v>79743</v>
      </c>
    </row>
    <row r="32" spans="1:6" ht="15.75" customHeight="1" x14ac:dyDescent="0.15">
      <c r="A32" s="23" t="s">
        <v>40</v>
      </c>
      <c r="B32" s="23">
        <f t="shared" si="4"/>
        <v>47450</v>
      </c>
      <c r="C32" s="23">
        <v>47450</v>
      </c>
      <c r="D32" s="23"/>
      <c r="E32" s="23">
        <v>10</v>
      </c>
    </row>
    <row r="33" spans="1:6" ht="15.75" customHeight="1" x14ac:dyDescent="0.15">
      <c r="A33" s="24" t="s">
        <v>47</v>
      </c>
      <c r="B33" s="24">
        <f t="shared" si="4"/>
        <v>9078</v>
      </c>
      <c r="C33" s="24">
        <v>9078</v>
      </c>
      <c r="D33" s="24"/>
      <c r="E33" s="24">
        <v>4</v>
      </c>
    </row>
    <row r="34" spans="1:6" ht="15.75" customHeight="1" x14ac:dyDescent="0.15">
      <c r="A34" s="24" t="s">
        <v>44</v>
      </c>
      <c r="B34" s="24">
        <f t="shared" si="4"/>
        <v>11718</v>
      </c>
      <c r="C34" s="24">
        <v>11718</v>
      </c>
      <c r="D34" s="24">
        <v>0</v>
      </c>
      <c r="E34" s="24">
        <v>3</v>
      </c>
    </row>
    <row r="35" spans="1:6" ht="15.75" customHeight="1" x14ac:dyDescent="0.15">
      <c r="A35" s="24" t="s">
        <v>37</v>
      </c>
      <c r="B35" s="24">
        <f t="shared" si="4"/>
        <v>45116</v>
      </c>
      <c r="C35" s="24">
        <v>45116</v>
      </c>
      <c r="D35" s="24"/>
      <c r="E35" s="24">
        <v>4</v>
      </c>
    </row>
    <row r="36" spans="1:6" ht="15.75" customHeight="1" x14ac:dyDescent="0.15">
      <c r="A36" s="24" t="s">
        <v>39</v>
      </c>
      <c r="B36" s="24">
        <f>SUM(C36:D36)</f>
        <v>14419</v>
      </c>
      <c r="C36" s="24">
        <v>14419</v>
      </c>
      <c r="D36" s="24"/>
      <c r="E36" s="24">
        <v>9</v>
      </c>
    </row>
    <row r="37" spans="1:6" ht="15.75" customHeight="1" x14ac:dyDescent="0.15">
      <c r="A37" s="24" t="s">
        <v>51</v>
      </c>
      <c r="B37" s="24">
        <v>8055</v>
      </c>
      <c r="C37" s="24">
        <v>8055</v>
      </c>
      <c r="D37" s="24"/>
      <c r="E37" s="24">
        <v>8</v>
      </c>
    </row>
    <row r="38" spans="1:6" ht="15.75" customHeight="1" x14ac:dyDescent="0.15">
      <c r="A38" s="24" t="s">
        <v>59</v>
      </c>
      <c r="B38" s="24">
        <f t="shared" ref="B38" si="5">SUM(C38:D38)</f>
        <v>16687</v>
      </c>
      <c r="C38" s="24">
        <v>16687</v>
      </c>
      <c r="D38" s="24"/>
      <c r="E38" s="24">
        <v>2</v>
      </c>
    </row>
    <row r="39" spans="1:6" ht="15.75" customHeight="1" x14ac:dyDescent="0.15">
      <c r="A39" s="24" t="s">
        <v>61</v>
      </c>
      <c r="B39" s="24">
        <v>2916</v>
      </c>
      <c r="C39" s="24">
        <v>2916</v>
      </c>
      <c r="D39" s="24"/>
      <c r="E39" s="24">
        <v>2</v>
      </c>
    </row>
    <row r="40" spans="1:6" ht="15.75" customHeight="1" thickBot="1" x14ac:dyDescent="0.2">
      <c r="A40" s="25" t="s">
        <v>60</v>
      </c>
      <c r="B40" s="25">
        <f t="shared" ref="B40:B48" si="6">SUM(C40:D40)</f>
        <v>4</v>
      </c>
      <c r="C40" s="25">
        <v>3</v>
      </c>
      <c r="D40" s="25">
        <v>1</v>
      </c>
      <c r="E40" s="25">
        <v>1</v>
      </c>
      <c r="F40" s="8">
        <f>SUM(B32:B40)</f>
        <v>155443</v>
      </c>
    </row>
    <row r="41" spans="1:6" ht="15.75" customHeight="1" x14ac:dyDescent="0.15">
      <c r="A41" s="23" t="s">
        <v>92</v>
      </c>
      <c r="B41" s="23">
        <f t="shared" si="6"/>
        <v>8104</v>
      </c>
      <c r="C41" s="23">
        <v>8104</v>
      </c>
      <c r="D41" s="23"/>
      <c r="E41" s="23">
        <v>10</v>
      </c>
    </row>
    <row r="42" spans="1:6" ht="15.75" customHeight="1" x14ac:dyDescent="0.15">
      <c r="A42" s="24" t="s">
        <v>31</v>
      </c>
      <c r="B42" s="24">
        <f t="shared" si="6"/>
        <v>16756</v>
      </c>
      <c r="C42" s="24">
        <v>16756</v>
      </c>
      <c r="D42" s="24"/>
      <c r="E42" s="24">
        <v>4</v>
      </c>
    </row>
    <row r="43" spans="1:6" ht="15.75" customHeight="1" x14ac:dyDescent="0.15">
      <c r="A43" s="24" t="s">
        <v>42</v>
      </c>
      <c r="B43" s="24">
        <f t="shared" si="6"/>
        <v>43348</v>
      </c>
      <c r="C43" s="24">
        <v>43348</v>
      </c>
      <c r="D43" s="24"/>
      <c r="E43" s="24">
        <v>9</v>
      </c>
    </row>
    <row r="44" spans="1:6" ht="15.75" customHeight="1" x14ac:dyDescent="0.15">
      <c r="A44" s="24" t="s">
        <v>56</v>
      </c>
      <c r="B44" s="24">
        <f t="shared" si="6"/>
        <v>161</v>
      </c>
      <c r="C44" s="24">
        <v>161</v>
      </c>
      <c r="D44" s="24"/>
      <c r="E44" s="24">
        <v>1</v>
      </c>
    </row>
    <row r="45" spans="1:6" ht="15.75" customHeight="1" x14ac:dyDescent="0.15">
      <c r="A45" s="24" t="s">
        <v>28</v>
      </c>
      <c r="B45" s="24">
        <f t="shared" si="6"/>
        <v>90405</v>
      </c>
      <c r="C45" s="24">
        <v>90405</v>
      </c>
      <c r="D45" s="24"/>
      <c r="E45" s="24">
        <v>25</v>
      </c>
    </row>
    <row r="46" spans="1:6" ht="15.75" customHeight="1" x14ac:dyDescent="0.15">
      <c r="A46" s="24" t="s">
        <v>32</v>
      </c>
      <c r="B46" s="24">
        <f t="shared" si="6"/>
        <v>0</v>
      </c>
      <c r="C46" s="24"/>
      <c r="D46" s="24"/>
      <c r="E46" s="24"/>
    </row>
    <row r="47" spans="1:6" ht="15.75" customHeight="1" x14ac:dyDescent="0.15">
      <c r="A47" s="24" t="s">
        <v>57</v>
      </c>
      <c r="B47" s="24">
        <f t="shared" si="6"/>
        <v>5094</v>
      </c>
      <c r="C47" s="24">
        <v>5094</v>
      </c>
      <c r="D47" s="24"/>
      <c r="E47" s="24">
        <v>2</v>
      </c>
    </row>
    <row r="48" spans="1:6" ht="15.75" customHeight="1" x14ac:dyDescent="0.15">
      <c r="A48" s="24" t="s">
        <v>36</v>
      </c>
      <c r="B48" s="24">
        <f t="shared" si="6"/>
        <v>9297</v>
      </c>
      <c r="C48" s="24">
        <v>9297</v>
      </c>
      <c r="D48" s="24"/>
      <c r="E48" s="24">
        <v>2</v>
      </c>
    </row>
    <row r="49" spans="1:6" ht="15.75" customHeight="1" x14ac:dyDescent="0.15">
      <c r="A49" s="24" t="s">
        <v>58</v>
      </c>
      <c r="B49" s="24">
        <v>236</v>
      </c>
      <c r="C49" s="24">
        <v>236</v>
      </c>
      <c r="D49" s="24"/>
      <c r="E49" s="24">
        <v>1</v>
      </c>
    </row>
    <row r="50" spans="1:6" ht="15.75" customHeight="1" x14ac:dyDescent="0.15">
      <c r="A50" s="24" t="s">
        <v>48</v>
      </c>
      <c r="B50" s="24">
        <f t="shared" ref="B50:B52" si="7">SUM(C50:D50)</f>
        <v>11905</v>
      </c>
      <c r="C50" s="24">
        <v>11905</v>
      </c>
      <c r="D50" s="24"/>
      <c r="E50" s="24">
        <v>5</v>
      </c>
    </row>
    <row r="51" spans="1:6" ht="15.75" customHeight="1" x14ac:dyDescent="0.15">
      <c r="A51" s="24" t="s">
        <v>52</v>
      </c>
      <c r="B51" s="24">
        <f t="shared" si="7"/>
        <v>4830</v>
      </c>
      <c r="C51" s="24">
        <v>4830</v>
      </c>
      <c r="D51" s="24">
        <v>0</v>
      </c>
      <c r="E51" s="24">
        <v>4</v>
      </c>
    </row>
    <row r="52" spans="1:6" ht="15.75" customHeight="1" thickBot="1" x14ac:dyDescent="0.2">
      <c r="A52" s="25" t="s">
        <v>93</v>
      </c>
      <c r="B52" s="25">
        <f t="shared" si="7"/>
        <v>2022</v>
      </c>
      <c r="C52" s="25">
        <v>2002</v>
      </c>
      <c r="D52" s="25">
        <v>20</v>
      </c>
      <c r="E52" s="25">
        <v>4</v>
      </c>
      <c r="F52" s="8">
        <f>SUM(B41:B52)</f>
        <v>192158</v>
      </c>
    </row>
    <row r="53" spans="1:6" ht="14.25" thickBot="1" x14ac:dyDescent="0.2">
      <c r="A53" s="26"/>
      <c r="B53" s="26">
        <f t="shared" ref="B53" si="8">SUM(C53:D53)</f>
        <v>0</v>
      </c>
      <c r="C53" s="26"/>
      <c r="D53" s="26"/>
      <c r="E53" s="26"/>
    </row>
    <row r="54" spans="1:6" ht="14.25" thickTop="1" x14ac:dyDescent="0.15">
      <c r="A54" s="27">
        <f>COUNTA(A9:A53)</f>
        <v>43</v>
      </c>
      <c r="B54" s="32">
        <f t="shared" ref="B54:E54" si="9">SUM(B9:B53)</f>
        <v>2383130</v>
      </c>
      <c r="C54" s="32">
        <f t="shared" si="9"/>
        <v>2215448</v>
      </c>
      <c r="D54" s="32">
        <f t="shared" si="9"/>
        <v>167459</v>
      </c>
      <c r="E54" s="32">
        <f t="shared" si="9"/>
        <v>616</v>
      </c>
    </row>
  </sheetData>
  <mergeCells count="5">
    <mergeCell ref="B2:E3"/>
    <mergeCell ref="B4:E4"/>
    <mergeCell ref="E5:E7"/>
    <mergeCell ref="C6:C7"/>
    <mergeCell ref="D6:D7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63" fitToWidth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54"/>
  <sheetViews>
    <sheetView zoomScale="90" zoomScaleNormal="90" zoomScaleSheetLayoutView="120" workbookViewId="0">
      <pane xSplit="1" ySplit="7" topLeftCell="B50" activePane="bottomRight" state="frozen"/>
      <selection activeCell="Q34" sqref="Q34"/>
      <selection pane="topRight" activeCell="Q34" sqref="Q34"/>
      <selection pane="bottomLeft" activeCell="Q34" sqref="Q34"/>
      <selection pane="bottomRight" activeCell="Q34" sqref="Q34"/>
    </sheetView>
  </sheetViews>
  <sheetFormatPr defaultColWidth="9" defaultRowHeight="13.5" x14ac:dyDescent="0.15"/>
  <cols>
    <col min="1" max="1" width="13" style="8" customWidth="1"/>
    <col min="2" max="7" width="19.625" style="8" customWidth="1"/>
    <col min="8" max="16384" width="9" style="8"/>
  </cols>
  <sheetData>
    <row r="2" spans="1:8" s="5" customFormat="1" ht="24.75" customHeight="1" x14ac:dyDescent="0.15">
      <c r="A2" s="29"/>
      <c r="B2" s="121" t="s">
        <v>80</v>
      </c>
      <c r="C2" s="122"/>
      <c r="D2" s="122"/>
      <c r="E2" s="122"/>
      <c r="F2" s="122"/>
      <c r="G2" s="123"/>
      <c r="H2" s="6"/>
    </row>
    <row r="3" spans="1:8" s="5" customFormat="1" ht="24.75" customHeight="1" x14ac:dyDescent="0.15">
      <c r="A3" s="30" t="s">
        <v>0</v>
      </c>
      <c r="B3" s="124"/>
      <c r="C3" s="125"/>
      <c r="D3" s="125"/>
      <c r="E3" s="125"/>
      <c r="F3" s="125"/>
      <c r="G3" s="126"/>
      <c r="H3" s="6"/>
    </row>
    <row r="4" spans="1:8" ht="21.75" customHeight="1" x14ac:dyDescent="0.15">
      <c r="A4" s="9"/>
      <c r="B4" s="118" t="s">
        <v>94</v>
      </c>
      <c r="C4" s="119"/>
      <c r="D4" s="119"/>
      <c r="E4" s="119"/>
      <c r="F4" s="119"/>
      <c r="G4" s="120"/>
      <c r="H4" s="7"/>
    </row>
    <row r="5" spans="1:8" s="10" customFormat="1" ht="15.75" customHeight="1" x14ac:dyDescent="0.15">
      <c r="A5" s="9"/>
      <c r="B5" s="42" t="s">
        <v>63</v>
      </c>
      <c r="C5" s="62"/>
      <c r="D5" s="62"/>
      <c r="E5" s="62"/>
      <c r="F5" s="63"/>
      <c r="G5" s="64"/>
      <c r="H5" s="7"/>
    </row>
    <row r="6" spans="1:8" s="16" customFormat="1" ht="17.25" customHeight="1" x14ac:dyDescent="0.15">
      <c r="A6" s="11"/>
      <c r="B6" s="39"/>
      <c r="C6" s="103" t="s">
        <v>8</v>
      </c>
      <c r="D6" s="105"/>
      <c r="E6" s="103" t="s">
        <v>9</v>
      </c>
      <c r="F6" s="105"/>
      <c r="G6" s="39" t="s">
        <v>68</v>
      </c>
      <c r="H6" s="65"/>
    </row>
    <row r="7" spans="1:8" s="16" customFormat="1" ht="17.25" customHeight="1" x14ac:dyDescent="0.15">
      <c r="A7" s="17"/>
      <c r="B7" s="39"/>
      <c r="C7" s="66" t="s">
        <v>14</v>
      </c>
      <c r="D7" s="66" t="s">
        <v>6</v>
      </c>
      <c r="E7" s="66" t="s">
        <v>14</v>
      </c>
      <c r="F7" s="66" t="s">
        <v>6</v>
      </c>
      <c r="G7" s="41" t="s">
        <v>71</v>
      </c>
    </row>
    <row r="8" spans="1:8" ht="15.75" customHeight="1" x14ac:dyDescent="0.15">
      <c r="A8" s="21"/>
      <c r="B8" s="21" t="s">
        <v>3</v>
      </c>
      <c r="C8" s="21" t="s">
        <v>3</v>
      </c>
      <c r="D8" s="21" t="s">
        <v>5</v>
      </c>
      <c r="E8" s="21" t="s">
        <v>3</v>
      </c>
      <c r="F8" s="21" t="s">
        <v>5</v>
      </c>
      <c r="G8" s="21" t="s">
        <v>3</v>
      </c>
      <c r="H8" s="7"/>
    </row>
    <row r="9" spans="1:8" ht="15.75" customHeight="1" thickBot="1" x14ac:dyDescent="0.2">
      <c r="A9" s="9"/>
      <c r="B9" s="9"/>
      <c r="C9" s="9"/>
      <c r="D9" s="9"/>
      <c r="E9" s="9"/>
      <c r="F9" s="9"/>
      <c r="G9" s="9"/>
    </row>
    <row r="10" spans="1:8" ht="15.75" customHeight="1" thickBot="1" x14ac:dyDescent="0.2">
      <c r="A10" s="22" t="s">
        <v>22</v>
      </c>
      <c r="B10" s="22">
        <f>SUM(C10,G10,E10)</f>
        <v>84474</v>
      </c>
      <c r="C10" s="22">
        <v>65033</v>
      </c>
      <c r="D10" s="22">
        <v>67</v>
      </c>
      <c r="E10" s="22"/>
      <c r="F10" s="22"/>
      <c r="G10" s="22">
        <v>19441</v>
      </c>
    </row>
    <row r="11" spans="1:8" ht="15.75" customHeight="1" thickBot="1" x14ac:dyDescent="0.2">
      <c r="A11" s="22" t="s">
        <v>23</v>
      </c>
      <c r="B11" s="22">
        <f t="shared" ref="B11:B17" si="0">SUM(C11,G11,E11)</f>
        <v>26044</v>
      </c>
      <c r="C11" s="22">
        <v>13610</v>
      </c>
      <c r="D11" s="22">
        <v>91</v>
      </c>
      <c r="E11" s="22">
        <v>553</v>
      </c>
      <c r="F11" s="22">
        <v>3</v>
      </c>
      <c r="G11" s="22">
        <v>11881</v>
      </c>
    </row>
    <row r="12" spans="1:8" ht="15.75" customHeight="1" x14ac:dyDescent="0.15">
      <c r="A12" s="23" t="s">
        <v>29</v>
      </c>
      <c r="B12" s="23">
        <f t="shared" si="0"/>
        <v>5335</v>
      </c>
      <c r="C12" s="23">
        <v>4190</v>
      </c>
      <c r="D12" s="23">
        <v>12</v>
      </c>
      <c r="E12" s="23"/>
      <c r="F12" s="23"/>
      <c r="G12" s="23">
        <v>1145</v>
      </c>
    </row>
    <row r="13" spans="1:8" ht="15.75" customHeight="1" x14ac:dyDescent="0.15">
      <c r="A13" s="24" t="s">
        <v>90</v>
      </c>
      <c r="B13" s="24">
        <f t="shared" si="0"/>
        <v>9458</v>
      </c>
      <c r="C13" s="24">
        <v>7914</v>
      </c>
      <c r="D13" s="24">
        <v>9</v>
      </c>
      <c r="E13" s="24"/>
      <c r="F13" s="24"/>
      <c r="G13" s="24">
        <v>1544</v>
      </c>
    </row>
    <row r="14" spans="1:8" ht="15.75" customHeight="1" x14ac:dyDescent="0.15">
      <c r="A14" s="24" t="s">
        <v>55</v>
      </c>
      <c r="B14" s="24">
        <f t="shared" si="0"/>
        <v>34</v>
      </c>
      <c r="C14" s="24">
        <v>34</v>
      </c>
      <c r="D14" s="24">
        <v>1</v>
      </c>
      <c r="E14" s="24"/>
      <c r="F14" s="24"/>
      <c r="G14" s="24"/>
    </row>
    <row r="15" spans="1:8" ht="15.75" customHeight="1" x14ac:dyDescent="0.15">
      <c r="A15" s="24" t="s">
        <v>54</v>
      </c>
      <c r="B15" s="24">
        <f t="shared" si="0"/>
        <v>52</v>
      </c>
      <c r="C15" s="24">
        <v>52</v>
      </c>
      <c r="D15" s="24">
        <v>2</v>
      </c>
      <c r="E15" s="24"/>
      <c r="F15" s="24"/>
      <c r="G15" s="24"/>
    </row>
    <row r="16" spans="1:8" ht="15.75" customHeight="1" x14ac:dyDescent="0.15">
      <c r="A16" s="24" t="s">
        <v>26</v>
      </c>
      <c r="B16" s="24">
        <f t="shared" si="0"/>
        <v>29451</v>
      </c>
      <c r="C16" s="24">
        <v>26969</v>
      </c>
      <c r="D16" s="24">
        <v>69</v>
      </c>
      <c r="E16" s="24"/>
      <c r="F16" s="24"/>
      <c r="G16" s="24">
        <v>2482</v>
      </c>
    </row>
    <row r="17" spans="1:8" ht="15.75" customHeight="1" x14ac:dyDescent="0.15">
      <c r="A17" s="24" t="s">
        <v>30</v>
      </c>
      <c r="B17" s="24">
        <f t="shared" si="0"/>
        <v>13748</v>
      </c>
      <c r="C17" s="24">
        <f>2265+3698+4593</f>
        <v>10556</v>
      </c>
      <c r="D17" s="24">
        <f>1+4+11</f>
        <v>16</v>
      </c>
      <c r="E17" s="24">
        <v>6</v>
      </c>
      <c r="F17" s="24">
        <v>2</v>
      </c>
      <c r="G17" s="24">
        <v>3186</v>
      </c>
    </row>
    <row r="18" spans="1:8" ht="15.75" customHeight="1" x14ac:dyDescent="0.15">
      <c r="A18" s="24" t="s">
        <v>24</v>
      </c>
      <c r="B18" s="24">
        <f>SUM(C18,G18,E18)</f>
        <v>16927</v>
      </c>
      <c r="C18" s="24">
        <f>9459+4523</f>
        <v>13982</v>
      </c>
      <c r="D18" s="24">
        <f>18+6</f>
        <v>24</v>
      </c>
      <c r="E18" s="24">
        <v>5</v>
      </c>
      <c r="F18" s="24">
        <v>1</v>
      </c>
      <c r="G18" s="24">
        <v>2940</v>
      </c>
    </row>
    <row r="19" spans="1:8" ht="15.75" customHeight="1" x14ac:dyDescent="0.15">
      <c r="A19" s="24" t="s">
        <v>53</v>
      </c>
      <c r="B19" s="24">
        <f>SUM(C19,G19,E19)</f>
        <v>2645</v>
      </c>
      <c r="C19" s="24">
        <v>2348</v>
      </c>
      <c r="D19" s="24">
        <v>1</v>
      </c>
      <c r="E19" s="24"/>
      <c r="F19" s="24">
        <v>2</v>
      </c>
      <c r="G19" s="24">
        <v>297</v>
      </c>
    </row>
    <row r="20" spans="1:8" ht="15.75" customHeight="1" x14ac:dyDescent="0.15">
      <c r="A20" s="24" t="s">
        <v>34</v>
      </c>
      <c r="B20" s="24">
        <v>27214</v>
      </c>
      <c r="C20" s="24">
        <v>24944</v>
      </c>
      <c r="D20" s="24">
        <v>30</v>
      </c>
      <c r="E20" s="24">
        <v>20</v>
      </c>
      <c r="F20" s="24">
        <v>4</v>
      </c>
      <c r="G20" s="24">
        <v>2250</v>
      </c>
    </row>
    <row r="21" spans="1:8" ht="15.75" customHeight="1" thickBot="1" x14ac:dyDescent="0.2">
      <c r="A21" s="25" t="s">
        <v>46</v>
      </c>
      <c r="B21" s="25">
        <f t="shared" ref="B21:B32" si="1">SUM(C21,G21,E21)</f>
        <v>2621</v>
      </c>
      <c r="C21" s="25">
        <v>2327</v>
      </c>
      <c r="D21" s="25">
        <v>10</v>
      </c>
      <c r="E21" s="25"/>
      <c r="F21" s="25"/>
      <c r="G21" s="25">
        <v>294</v>
      </c>
      <c r="H21" s="8">
        <f>SUM(B12:B21)</f>
        <v>107485</v>
      </c>
    </row>
    <row r="22" spans="1:8" ht="15.75" customHeight="1" x14ac:dyDescent="0.15">
      <c r="A22" s="23" t="s">
        <v>27</v>
      </c>
      <c r="B22" s="23">
        <f t="shared" si="1"/>
        <v>24451</v>
      </c>
      <c r="C22" s="23">
        <v>21492</v>
      </c>
      <c r="D22" s="23">
        <v>13</v>
      </c>
      <c r="E22" s="23">
        <v>59</v>
      </c>
      <c r="F22" s="23">
        <v>10</v>
      </c>
      <c r="G22" s="23">
        <v>2900</v>
      </c>
    </row>
    <row r="23" spans="1:8" ht="15.75" customHeight="1" x14ac:dyDescent="0.15">
      <c r="A23" s="24" t="s">
        <v>38</v>
      </c>
      <c r="B23" s="24">
        <f t="shared" si="1"/>
        <v>6476</v>
      </c>
      <c r="C23" s="24">
        <v>5388</v>
      </c>
      <c r="D23" s="24">
        <v>9</v>
      </c>
      <c r="E23" s="24"/>
      <c r="F23" s="24"/>
      <c r="G23" s="24">
        <v>1088</v>
      </c>
    </row>
    <row r="24" spans="1:8" ht="15.75" customHeight="1" x14ac:dyDescent="0.15">
      <c r="A24" s="24" t="s">
        <v>50</v>
      </c>
      <c r="B24" s="24">
        <f t="shared" si="1"/>
        <v>2831</v>
      </c>
      <c r="C24" s="24">
        <v>2156</v>
      </c>
      <c r="D24" s="24">
        <v>4</v>
      </c>
      <c r="E24" s="24"/>
      <c r="F24" s="24">
        <v>5</v>
      </c>
      <c r="G24" s="24">
        <v>675</v>
      </c>
    </row>
    <row r="25" spans="1:8" ht="15.75" customHeight="1" x14ac:dyDescent="0.15">
      <c r="A25" s="24" t="s">
        <v>49</v>
      </c>
      <c r="B25" s="24">
        <f t="shared" si="1"/>
        <v>2137</v>
      </c>
      <c r="C25" s="24">
        <v>1923</v>
      </c>
      <c r="D25" s="24">
        <v>10</v>
      </c>
      <c r="E25" s="24"/>
      <c r="F25" s="24"/>
      <c r="G25" s="24">
        <v>214</v>
      </c>
    </row>
    <row r="26" spans="1:8" ht="15.75" customHeight="1" x14ac:dyDescent="0.15">
      <c r="A26" s="24" t="s">
        <v>41</v>
      </c>
      <c r="B26" s="24">
        <f t="shared" si="1"/>
        <v>2678</v>
      </c>
      <c r="C26" s="24">
        <v>2678</v>
      </c>
      <c r="D26" s="24">
        <v>4</v>
      </c>
      <c r="E26" s="24"/>
      <c r="F26" s="24"/>
      <c r="G26" s="24"/>
    </row>
    <row r="27" spans="1:8" ht="15.75" customHeight="1" x14ac:dyDescent="0.15">
      <c r="A27" s="24" t="s">
        <v>45</v>
      </c>
      <c r="B27" s="24">
        <f t="shared" si="1"/>
        <v>4164</v>
      </c>
      <c r="C27" s="24">
        <v>3874</v>
      </c>
      <c r="D27" s="24">
        <v>10</v>
      </c>
      <c r="E27" s="24"/>
      <c r="F27" s="24"/>
      <c r="G27" s="24">
        <v>290</v>
      </c>
    </row>
    <row r="28" spans="1:8" ht="15.75" customHeight="1" thickBot="1" x14ac:dyDescent="0.2">
      <c r="A28" s="25" t="s">
        <v>33</v>
      </c>
      <c r="B28" s="25">
        <f t="shared" si="1"/>
        <v>1960</v>
      </c>
      <c r="C28" s="25">
        <v>785</v>
      </c>
      <c r="D28" s="25">
        <v>18</v>
      </c>
      <c r="E28" s="25"/>
      <c r="F28" s="25">
        <v>5</v>
      </c>
      <c r="G28" s="25">
        <v>1175</v>
      </c>
      <c r="H28" s="8">
        <f>SUM(B22:B28)</f>
        <v>44697</v>
      </c>
    </row>
    <row r="29" spans="1:8" ht="15.75" customHeight="1" x14ac:dyDescent="0.15">
      <c r="A29" s="23" t="s">
        <v>25</v>
      </c>
      <c r="B29" s="23">
        <f t="shared" si="1"/>
        <v>13812</v>
      </c>
      <c r="C29" s="23">
        <v>12723</v>
      </c>
      <c r="D29" s="23">
        <v>34</v>
      </c>
      <c r="E29" s="23">
        <v>0</v>
      </c>
      <c r="F29" s="23">
        <v>2</v>
      </c>
      <c r="G29" s="23">
        <v>1089</v>
      </c>
    </row>
    <row r="30" spans="1:8" ht="15.75" customHeight="1" x14ac:dyDescent="0.15">
      <c r="A30" s="24" t="s">
        <v>35</v>
      </c>
      <c r="B30" s="24">
        <f t="shared" si="1"/>
        <v>8091</v>
      </c>
      <c r="C30" s="24">
        <v>6800</v>
      </c>
      <c r="D30" s="24">
        <v>15</v>
      </c>
      <c r="E30" s="24">
        <v>295</v>
      </c>
      <c r="F30" s="24">
        <v>1</v>
      </c>
      <c r="G30" s="24">
        <v>996</v>
      </c>
    </row>
    <row r="31" spans="1:8" ht="15.75" customHeight="1" thickBot="1" x14ac:dyDescent="0.2">
      <c r="A31" s="25" t="s">
        <v>43</v>
      </c>
      <c r="B31" s="25">
        <f t="shared" si="1"/>
        <v>801</v>
      </c>
      <c r="C31" s="25">
        <v>594</v>
      </c>
      <c r="D31" s="25">
        <v>4</v>
      </c>
      <c r="E31" s="25">
        <v>5</v>
      </c>
      <c r="F31" s="25">
        <v>6</v>
      </c>
      <c r="G31" s="25">
        <v>202</v>
      </c>
      <c r="H31" s="8">
        <f>SUM(B29:B31)</f>
        <v>22704</v>
      </c>
    </row>
    <row r="32" spans="1:8" ht="15.75" customHeight="1" x14ac:dyDescent="0.15">
      <c r="A32" s="23" t="s">
        <v>40</v>
      </c>
      <c r="B32" s="23">
        <f t="shared" si="1"/>
        <v>4401</v>
      </c>
      <c r="C32" s="23">
        <v>4161</v>
      </c>
      <c r="D32" s="23">
        <v>11</v>
      </c>
      <c r="E32" s="23"/>
      <c r="F32" s="23"/>
      <c r="G32" s="23">
        <v>240</v>
      </c>
    </row>
    <row r="33" spans="1:8" ht="15.75" customHeight="1" x14ac:dyDescent="0.15">
      <c r="A33" s="24" t="s">
        <v>47</v>
      </c>
      <c r="B33" s="24">
        <f>SUM(C33,G33,E33)</f>
        <v>2860</v>
      </c>
      <c r="C33" s="24">
        <v>2831</v>
      </c>
      <c r="D33" s="24">
        <v>3</v>
      </c>
      <c r="E33" s="24">
        <v>0</v>
      </c>
      <c r="F33" s="24"/>
      <c r="G33" s="24">
        <v>29</v>
      </c>
    </row>
    <row r="34" spans="1:8" ht="15.75" customHeight="1" x14ac:dyDescent="0.15">
      <c r="A34" s="24" t="s">
        <v>44</v>
      </c>
      <c r="B34" s="24">
        <f t="shared" ref="B34:B38" si="2">SUM(C34,G34,E34)</f>
        <v>5023</v>
      </c>
      <c r="C34" s="24">
        <v>4863</v>
      </c>
      <c r="D34" s="24">
        <v>3</v>
      </c>
      <c r="E34" s="24"/>
      <c r="F34" s="24"/>
      <c r="G34" s="24">
        <v>160</v>
      </c>
    </row>
    <row r="35" spans="1:8" ht="15.75" customHeight="1" x14ac:dyDescent="0.15">
      <c r="A35" s="24" t="s">
        <v>37</v>
      </c>
      <c r="B35" s="24">
        <f t="shared" si="2"/>
        <v>3377</v>
      </c>
      <c r="C35" s="24">
        <v>3171</v>
      </c>
      <c r="D35" s="24">
        <v>5</v>
      </c>
      <c r="E35" s="24"/>
      <c r="F35" s="24">
        <v>1</v>
      </c>
      <c r="G35" s="24">
        <v>206</v>
      </c>
    </row>
    <row r="36" spans="1:8" ht="15.75" customHeight="1" x14ac:dyDescent="0.15">
      <c r="A36" s="24" t="s">
        <v>39</v>
      </c>
      <c r="B36" s="24">
        <f t="shared" si="2"/>
        <v>2763</v>
      </c>
      <c r="C36" s="24">
        <v>2763</v>
      </c>
      <c r="D36" s="24">
        <v>2</v>
      </c>
      <c r="E36" s="24"/>
      <c r="F36" s="24"/>
      <c r="G36" s="24"/>
    </row>
    <row r="37" spans="1:8" ht="15.75" customHeight="1" x14ac:dyDescent="0.15">
      <c r="A37" s="24" t="s">
        <v>51</v>
      </c>
      <c r="B37" s="24">
        <f t="shared" si="2"/>
        <v>2060</v>
      </c>
      <c r="C37" s="24">
        <v>2005</v>
      </c>
      <c r="D37" s="24">
        <v>9</v>
      </c>
      <c r="E37" s="24"/>
      <c r="F37" s="24"/>
      <c r="G37" s="24">
        <v>55</v>
      </c>
    </row>
    <row r="38" spans="1:8" ht="15.75" customHeight="1" x14ac:dyDescent="0.15">
      <c r="A38" s="24" t="s">
        <v>59</v>
      </c>
      <c r="B38" s="24">
        <f t="shared" si="2"/>
        <v>0</v>
      </c>
      <c r="C38" s="24"/>
      <c r="D38" s="24"/>
      <c r="E38" s="24"/>
      <c r="F38" s="24"/>
      <c r="G38" s="24"/>
    </row>
    <row r="39" spans="1:8" ht="15.75" customHeight="1" x14ac:dyDescent="0.15">
      <c r="A39" s="24" t="s">
        <v>61</v>
      </c>
      <c r="B39" s="24">
        <f t="shared" ref="B39:B53" si="3">SUM(C39,G39,E39)</f>
        <v>776</v>
      </c>
      <c r="C39" s="24">
        <v>776</v>
      </c>
      <c r="D39" s="24">
        <v>1</v>
      </c>
      <c r="E39" s="24"/>
      <c r="F39" s="24"/>
      <c r="G39" s="24"/>
    </row>
    <row r="40" spans="1:8" ht="15.75" customHeight="1" thickBot="1" x14ac:dyDescent="0.2">
      <c r="A40" s="25" t="s">
        <v>60</v>
      </c>
      <c r="B40" s="25">
        <f t="shared" si="3"/>
        <v>0</v>
      </c>
      <c r="C40" s="25"/>
      <c r="D40" s="25"/>
      <c r="E40" s="25"/>
      <c r="F40" s="25"/>
      <c r="G40" s="25"/>
      <c r="H40" s="8">
        <f>SUM(B32:B40)</f>
        <v>21260</v>
      </c>
    </row>
    <row r="41" spans="1:8" ht="15.75" customHeight="1" x14ac:dyDescent="0.15">
      <c r="A41" s="23" t="s">
        <v>92</v>
      </c>
      <c r="B41" s="23">
        <f t="shared" si="3"/>
        <v>2036</v>
      </c>
      <c r="C41" s="23">
        <v>1952</v>
      </c>
      <c r="D41" s="23">
        <v>5</v>
      </c>
      <c r="E41" s="23"/>
      <c r="F41" s="23">
        <v>3</v>
      </c>
      <c r="G41" s="23">
        <v>84</v>
      </c>
    </row>
    <row r="42" spans="1:8" ht="15.75" customHeight="1" x14ac:dyDescent="0.15">
      <c r="A42" s="24" t="s">
        <v>31</v>
      </c>
      <c r="B42" s="24">
        <f t="shared" si="3"/>
        <v>1184</v>
      </c>
      <c r="C42" s="24">
        <v>1184</v>
      </c>
      <c r="D42" s="24">
        <v>6</v>
      </c>
      <c r="E42" s="24"/>
      <c r="F42" s="24"/>
      <c r="G42" s="67"/>
    </row>
    <row r="43" spans="1:8" ht="15.75" customHeight="1" x14ac:dyDescent="0.15">
      <c r="A43" s="24" t="s">
        <v>42</v>
      </c>
      <c r="B43" s="24">
        <f t="shared" si="3"/>
        <v>3526</v>
      </c>
      <c r="C43" s="24">
        <v>3526</v>
      </c>
      <c r="D43" s="24">
        <v>15</v>
      </c>
      <c r="E43" s="24"/>
      <c r="F43" s="24"/>
      <c r="G43" s="24"/>
    </row>
    <row r="44" spans="1:8" ht="15.75" customHeight="1" x14ac:dyDescent="0.15">
      <c r="A44" s="24" t="s">
        <v>56</v>
      </c>
      <c r="B44" s="24">
        <f t="shared" si="3"/>
        <v>5169</v>
      </c>
      <c r="C44" s="24">
        <v>5169</v>
      </c>
      <c r="D44" s="24">
        <v>1</v>
      </c>
      <c r="E44" s="24">
        <v>0</v>
      </c>
      <c r="F44" s="24">
        <v>0</v>
      </c>
      <c r="G44" s="24"/>
    </row>
    <row r="45" spans="1:8" ht="15.75" customHeight="1" x14ac:dyDescent="0.15">
      <c r="A45" s="24" t="s">
        <v>28</v>
      </c>
      <c r="B45" s="24">
        <f t="shared" si="3"/>
        <v>3790</v>
      </c>
      <c r="C45" s="24">
        <v>2955</v>
      </c>
      <c r="D45" s="24">
        <v>2</v>
      </c>
      <c r="E45" s="24"/>
      <c r="F45" s="24">
        <v>2</v>
      </c>
      <c r="G45" s="24">
        <v>835</v>
      </c>
    </row>
    <row r="46" spans="1:8" ht="15.75" customHeight="1" x14ac:dyDescent="0.15">
      <c r="A46" s="24" t="s">
        <v>32</v>
      </c>
      <c r="B46" s="24">
        <f t="shared" si="3"/>
        <v>718</v>
      </c>
      <c r="C46" s="24">
        <v>567</v>
      </c>
      <c r="D46" s="24">
        <v>1</v>
      </c>
      <c r="E46" s="24"/>
      <c r="F46" s="24"/>
      <c r="G46" s="24">
        <v>151</v>
      </c>
    </row>
    <row r="47" spans="1:8" ht="15.75" customHeight="1" x14ac:dyDescent="0.15">
      <c r="A47" s="24" t="s">
        <v>57</v>
      </c>
      <c r="B47" s="24">
        <f t="shared" si="3"/>
        <v>7550</v>
      </c>
      <c r="C47" s="24">
        <v>7349</v>
      </c>
      <c r="D47" s="24">
        <v>5</v>
      </c>
      <c r="E47" s="24"/>
      <c r="F47" s="24">
        <v>2</v>
      </c>
      <c r="G47" s="24">
        <v>201</v>
      </c>
    </row>
    <row r="48" spans="1:8" ht="15.75" customHeight="1" x14ac:dyDescent="0.15">
      <c r="A48" s="24" t="s">
        <v>36</v>
      </c>
      <c r="B48" s="24">
        <f t="shared" si="3"/>
        <v>2191</v>
      </c>
      <c r="C48" s="24">
        <v>2191</v>
      </c>
      <c r="D48" s="24">
        <v>14</v>
      </c>
      <c r="E48" s="24"/>
      <c r="F48" s="24"/>
      <c r="G48" s="24"/>
    </row>
    <row r="49" spans="1:8" ht="15.75" customHeight="1" x14ac:dyDescent="0.15">
      <c r="A49" s="24" t="s">
        <v>58</v>
      </c>
      <c r="B49" s="24">
        <f t="shared" si="3"/>
        <v>372</v>
      </c>
      <c r="C49" s="24">
        <v>308</v>
      </c>
      <c r="D49" s="24">
        <v>1</v>
      </c>
      <c r="E49" s="24">
        <v>0</v>
      </c>
      <c r="F49" s="24">
        <v>0</v>
      </c>
      <c r="G49" s="24">
        <v>64</v>
      </c>
    </row>
    <row r="50" spans="1:8" ht="15.75" customHeight="1" x14ac:dyDescent="0.15">
      <c r="A50" s="24" t="s">
        <v>48</v>
      </c>
      <c r="B50" s="24">
        <f t="shared" si="3"/>
        <v>919</v>
      </c>
      <c r="C50" s="24">
        <v>764</v>
      </c>
      <c r="D50" s="24">
        <v>3</v>
      </c>
      <c r="E50" s="24"/>
      <c r="F50" s="24"/>
      <c r="G50" s="24">
        <v>155</v>
      </c>
    </row>
    <row r="51" spans="1:8" ht="15.75" customHeight="1" x14ac:dyDescent="0.15">
      <c r="A51" s="24" t="s">
        <v>52</v>
      </c>
      <c r="B51" s="24">
        <f t="shared" si="3"/>
        <v>409</v>
      </c>
      <c r="C51" s="24">
        <v>0</v>
      </c>
      <c r="D51" s="24">
        <v>0</v>
      </c>
      <c r="E51" s="24">
        <v>0</v>
      </c>
      <c r="F51" s="24">
        <v>0</v>
      </c>
      <c r="G51" s="24">
        <v>409</v>
      </c>
    </row>
    <row r="52" spans="1:8" ht="15.75" customHeight="1" thickBot="1" x14ac:dyDescent="0.2">
      <c r="A52" s="25" t="s">
        <v>93</v>
      </c>
      <c r="B52" s="25">
        <f t="shared" si="3"/>
        <v>830</v>
      </c>
      <c r="C52" s="25">
        <v>279</v>
      </c>
      <c r="D52" s="25">
        <v>1</v>
      </c>
      <c r="E52" s="25">
        <v>0</v>
      </c>
      <c r="F52" s="25">
        <v>2</v>
      </c>
      <c r="G52" s="25">
        <v>551</v>
      </c>
      <c r="H52" s="8">
        <f>SUM(B41:B52)</f>
        <v>28694</v>
      </c>
    </row>
    <row r="53" spans="1:8" ht="14.25" thickBot="1" x14ac:dyDescent="0.2">
      <c r="A53" s="26"/>
      <c r="B53" s="26">
        <f t="shared" si="3"/>
        <v>0</v>
      </c>
      <c r="C53" s="26"/>
      <c r="D53" s="26"/>
      <c r="E53" s="26"/>
      <c r="F53" s="26"/>
      <c r="G53" s="26"/>
    </row>
    <row r="54" spans="1:8" ht="14.25" thickTop="1" x14ac:dyDescent="0.15">
      <c r="A54" s="27">
        <f>COUNTA(A9:A53)</f>
        <v>43</v>
      </c>
      <c r="B54" s="32">
        <f>SUM(B9:B53)</f>
        <v>335358</v>
      </c>
      <c r="C54" s="32">
        <f>SUM(C9:C53)</f>
        <v>277186</v>
      </c>
      <c r="D54" s="32">
        <f>SUM(D9:D53)</f>
        <v>541</v>
      </c>
      <c r="E54" s="32">
        <f t="shared" ref="E54:F54" si="4">SUM(E9:E53)</f>
        <v>943</v>
      </c>
      <c r="F54" s="32">
        <f t="shared" si="4"/>
        <v>51</v>
      </c>
      <c r="G54" s="32">
        <f>SUM(G9:G53)</f>
        <v>57229</v>
      </c>
    </row>
  </sheetData>
  <mergeCells count="4">
    <mergeCell ref="C6:D6"/>
    <mergeCell ref="E6:F6"/>
    <mergeCell ref="B4:G4"/>
    <mergeCell ref="B2:G3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6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22</vt:i4>
      </vt:variant>
    </vt:vector>
  </HeadingPairs>
  <TitlesOfParts>
    <vt:vector size="34" baseType="lpstr">
      <vt:lpstr>表紙</vt:lpstr>
      <vt:lpstr>&lt;1&gt;利用者支援事業</vt:lpstr>
      <vt:lpstr>&lt;2&gt;時間外保育事業(延長保育事業)</vt:lpstr>
      <vt:lpstr>&lt;3&gt;放課後児童健全育成事業</vt:lpstr>
      <vt:lpstr>&lt;4&gt;病児保育事業等</vt:lpstr>
      <vt:lpstr>&lt;5&gt;地域子育て支援拠点事業</vt:lpstr>
      <vt:lpstr>&lt;6&gt;子育て短期支援事業</vt:lpstr>
      <vt:lpstr>&lt;7&gt;一時預かり事業 (在園児)</vt:lpstr>
      <vt:lpstr>&lt;8&gt;一時預かり事業(在園児以外)</vt:lpstr>
      <vt:lpstr>&lt;9&gt;ファミリー・サポート・センター事業（就学児のみ）</vt:lpstr>
      <vt:lpstr>&lt;10&gt;乳児家庭全戸訪問事業ほか</vt:lpstr>
      <vt:lpstr>&lt;11&gt;子どもを守るための地域ネットワーク機能強化事業ほか</vt:lpstr>
      <vt:lpstr>'&lt;1&gt;利用者支援事業'!Print_Area</vt:lpstr>
      <vt:lpstr>'&lt;10&gt;乳児家庭全戸訪問事業ほか'!Print_Area</vt:lpstr>
      <vt:lpstr>'&lt;11&gt;子どもを守るための地域ネットワーク機能強化事業ほか'!Print_Area</vt:lpstr>
      <vt:lpstr>'&lt;2&gt;時間外保育事業(延長保育事業)'!Print_Area</vt:lpstr>
      <vt:lpstr>'&lt;3&gt;放課後児童健全育成事業'!Print_Area</vt:lpstr>
      <vt:lpstr>'&lt;4&gt;病児保育事業等'!Print_Area</vt:lpstr>
      <vt:lpstr>'&lt;5&gt;地域子育て支援拠点事業'!Print_Area</vt:lpstr>
      <vt:lpstr>'&lt;6&gt;子育て短期支援事業'!Print_Area</vt:lpstr>
      <vt:lpstr>'&lt;7&gt;一時預かり事業 (在園児)'!Print_Area</vt:lpstr>
      <vt:lpstr>'&lt;8&gt;一時預かり事業(在園児以外)'!Print_Area</vt:lpstr>
      <vt:lpstr>'&lt;9&gt;ファミリー・サポート・センター事業（就学児のみ）'!Print_Area</vt:lpstr>
      <vt:lpstr>'&lt;1&gt;利用者支援事業'!Print_Titles</vt:lpstr>
      <vt:lpstr>'&lt;10&gt;乳児家庭全戸訪問事業ほか'!Print_Titles</vt:lpstr>
      <vt:lpstr>'&lt;11&gt;子どもを守るための地域ネットワーク機能強化事業ほか'!Print_Titles</vt:lpstr>
      <vt:lpstr>'&lt;2&gt;時間外保育事業(延長保育事業)'!Print_Titles</vt:lpstr>
      <vt:lpstr>'&lt;3&gt;放課後児童健全育成事業'!Print_Titles</vt:lpstr>
      <vt:lpstr>'&lt;4&gt;病児保育事業等'!Print_Titles</vt:lpstr>
      <vt:lpstr>'&lt;5&gt;地域子育て支援拠点事業'!Print_Titles</vt:lpstr>
      <vt:lpstr>'&lt;6&gt;子育て短期支援事業'!Print_Titles</vt:lpstr>
      <vt:lpstr>'&lt;7&gt;一時預かり事業 (在園児)'!Print_Titles</vt:lpstr>
      <vt:lpstr>'&lt;8&gt;一時預かり事業(在園児以外)'!Print_Titles</vt:lpstr>
      <vt:lpstr>'&lt;9&gt;ファミリー・サポート・センター事業（就学児のみ）'!Print_Titles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2023-05-15T03:59:48Z</dcterms:modified>
</cp:coreProperties>
</file>