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印刷済\"/>
    </mc:Choice>
  </mc:AlternateContent>
  <xr:revisionPtr revIDLastSave="0" documentId="13_ncr:1_{CFE6A5D9-E41B-4620-B7B1-DE01BC66BA24}"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<sst xmlns="http://schemas.openxmlformats.org/spreadsheetml/2006/main" count="3269" uniqueCount="370">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</sst>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8" t="s">
        <v>276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7" ht="20.25" customHeight="1" x14ac:dyDescent="0.2"/>
    <row r="5" spans="1:37" ht="30" customHeight="1" x14ac:dyDescent="0.2">
      <c r="S5" s="313" t="s">
        <v>81</v>
      </c>
      <c r="T5" s="314"/>
      <c r="U5" s="314"/>
      <c r="V5" s="315"/>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13" t="s">
        <v>82</v>
      </c>
      <c r="B7" s="314"/>
      <c r="C7" s="315"/>
      <c r="D7" s="313" t="s">
        <v>1</v>
      </c>
      <c r="E7" s="315"/>
      <c r="F7" s="313" t="s">
        <v>83</v>
      </c>
      <c r="G7" s="315"/>
      <c r="H7" s="313" t="s">
        <v>277</v>
      </c>
      <c r="I7" s="314"/>
      <c r="J7" s="314"/>
      <c r="K7" s="314"/>
      <c r="L7" s="314"/>
      <c r="M7" s="314"/>
      <c r="N7" s="314"/>
      <c r="O7" s="314"/>
      <c r="P7" s="314"/>
      <c r="Q7" s="314"/>
      <c r="R7" s="314"/>
      <c r="S7" s="314"/>
      <c r="T7" s="314"/>
      <c r="U7" s="314"/>
      <c r="V7" s="314"/>
      <c r="W7" s="314"/>
      <c r="X7" s="315"/>
      <c r="Y7" s="313" t="s">
        <v>135</v>
      </c>
      <c r="Z7" s="314"/>
      <c r="AA7" s="314"/>
      <c r="AB7" s="315"/>
      <c r="AC7" s="313" t="s">
        <v>84</v>
      </c>
      <c r="AD7" s="314"/>
      <c r="AE7" s="314"/>
      <c r="AF7" s="315"/>
      <c r="AG7" s="113"/>
    </row>
    <row r="8" spans="1:37" ht="18.75" customHeight="1" x14ac:dyDescent="0.2">
      <c r="A8" s="316" t="s">
        <v>85</v>
      </c>
      <c r="B8" s="317"/>
      <c r="C8" s="318"/>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93"/>
      <c r="Z8" s="294"/>
      <c r="AA8" s="294"/>
      <c r="AB8" s="295"/>
      <c r="AC8" s="293"/>
      <c r="AD8" s="294"/>
      <c r="AE8" s="294"/>
      <c r="AF8" s="295"/>
      <c r="AG8" s="113" t="str">
        <f>"tiikikbn_code:"&amp; IF(I8="■",1,IF(M8="■",6,IF(Q8="■",7,IF(U8="■",2,IF(I9="■",3,IF(M9="■",4,IF(Q9="■",9,IF(U9="■",5,0))))))))</f>
        <v>tiikikbn_code:0</v>
      </c>
    </row>
    <row r="9" spans="1:37" ht="18.75" customHeight="1" x14ac:dyDescent="0.2">
      <c r="A9" s="319"/>
      <c r="B9" s="320"/>
      <c r="C9" s="321"/>
      <c r="D9" s="121"/>
      <c r="E9" s="122"/>
      <c r="F9" s="123"/>
      <c r="G9" s="122"/>
      <c r="H9" s="322"/>
      <c r="I9" s="124" t="s">
        <v>249</v>
      </c>
      <c r="J9" s="125" t="s">
        <v>143</v>
      </c>
      <c r="K9" s="126"/>
      <c r="L9" s="126"/>
      <c r="M9" s="127" t="s">
        <v>249</v>
      </c>
      <c r="N9" s="125" t="s">
        <v>144</v>
      </c>
      <c r="O9" s="126"/>
      <c r="P9" s="126"/>
      <c r="Q9" s="127" t="s">
        <v>249</v>
      </c>
      <c r="R9" s="125" t="s">
        <v>145</v>
      </c>
      <c r="S9" s="126"/>
      <c r="T9" s="126"/>
      <c r="U9" s="127" t="s">
        <v>249</v>
      </c>
      <c r="V9" s="125" t="s">
        <v>146</v>
      </c>
      <c r="W9" s="126"/>
      <c r="X9" s="128"/>
      <c r="Y9" s="299"/>
      <c r="Z9" s="300"/>
      <c r="AA9" s="300"/>
      <c r="AB9" s="301"/>
      <c r="AC9" s="299"/>
      <c r="AD9" s="300"/>
      <c r="AE9" s="300"/>
      <c r="AF9" s="301"/>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9" t="s">
        <v>132</v>
      </c>
      <c r="I13" s="304" t="s">
        <v>249</v>
      </c>
      <c r="J13" s="306" t="s">
        <v>152</v>
      </c>
      <c r="K13" s="306"/>
      <c r="L13" s="306"/>
      <c r="M13" s="304" t="s">
        <v>249</v>
      </c>
      <c r="N13" s="306" t="s">
        <v>153</v>
      </c>
      <c r="O13" s="306"/>
      <c r="P13" s="306"/>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80"/>
      <c r="I14" s="305"/>
      <c r="J14" s="307"/>
      <c r="K14" s="307"/>
      <c r="L14" s="307"/>
      <c r="M14" s="305"/>
      <c r="N14" s="307"/>
      <c r="O14" s="307"/>
      <c r="P14" s="307"/>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9" t="s">
        <v>133</v>
      </c>
      <c r="I15" s="304" t="s">
        <v>249</v>
      </c>
      <c r="J15" s="306" t="s">
        <v>152</v>
      </c>
      <c r="K15" s="306"/>
      <c r="L15" s="306"/>
      <c r="M15" s="304" t="s">
        <v>249</v>
      </c>
      <c r="N15" s="306" t="s">
        <v>153</v>
      </c>
      <c r="O15" s="306"/>
      <c r="P15" s="306"/>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80"/>
      <c r="I16" s="305"/>
      <c r="J16" s="307"/>
      <c r="K16" s="307"/>
      <c r="L16" s="307"/>
      <c r="M16" s="305"/>
      <c r="N16" s="307"/>
      <c r="O16" s="307"/>
      <c r="P16" s="307"/>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6"/>
      <c r="AD20" s="297"/>
      <c r="AE20" s="297"/>
      <c r="AF20" s="298"/>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6"/>
      <c r="AD21" s="297"/>
      <c r="AE21" s="297"/>
      <c r="AF21" s="298"/>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6"/>
      <c r="AD22" s="297"/>
      <c r="AE22" s="297"/>
      <c r="AF22" s="298"/>
      <c r="AG22" s="113"/>
      <c r="AI22" s="113" t="str">
        <f>"63:tokutiiki_code:" &amp; IF(I22="■",1,IF(L22="■",2,0))</f>
        <v>63:tokutiiki_code:0</v>
      </c>
    </row>
    <row r="23" spans="1:36" ht="18.75" hidden="1" customHeight="1" x14ac:dyDescent="0.2">
      <c r="A23" s="95"/>
      <c r="B23" s="96"/>
      <c r="C23" s="97"/>
      <c r="D23" s="98"/>
      <c r="E23" s="99"/>
      <c r="F23" s="100"/>
      <c r="G23" s="101"/>
      <c r="H23" s="279" t="s">
        <v>132</v>
      </c>
      <c r="I23" s="304" t="s">
        <v>249</v>
      </c>
      <c r="J23" s="306" t="s">
        <v>152</v>
      </c>
      <c r="K23" s="306"/>
      <c r="L23" s="306"/>
      <c r="M23" s="304" t="s">
        <v>249</v>
      </c>
      <c r="N23" s="306" t="s">
        <v>153</v>
      </c>
      <c r="O23" s="306"/>
      <c r="P23" s="306"/>
      <c r="Q23" s="146"/>
      <c r="R23" s="146"/>
      <c r="S23" s="146"/>
      <c r="T23" s="146"/>
      <c r="U23" s="146"/>
      <c r="V23" s="146"/>
      <c r="W23" s="146"/>
      <c r="X23" s="147"/>
      <c r="AB23" s="94"/>
      <c r="AC23" s="296"/>
      <c r="AD23" s="297"/>
      <c r="AE23" s="297"/>
      <c r="AF23" s="298"/>
      <c r="AI23" s="113" t="str">
        <f>"63:chuusankanti_tiiki_code:" &amp; IF(I23="■",1,IF(M23="■",2,0))</f>
        <v>63:chuusankanti_tiiki_code:0</v>
      </c>
    </row>
    <row r="24" spans="1:36" ht="18.75" hidden="1" customHeight="1" x14ac:dyDescent="0.2">
      <c r="A24" s="95"/>
      <c r="B24" s="96"/>
      <c r="C24" s="97"/>
      <c r="D24" s="98"/>
      <c r="E24" s="99"/>
      <c r="F24" s="100"/>
      <c r="G24" s="101"/>
      <c r="H24" s="280"/>
      <c r="I24" s="305"/>
      <c r="J24" s="307"/>
      <c r="K24" s="307"/>
      <c r="L24" s="307"/>
      <c r="M24" s="305"/>
      <c r="N24" s="307"/>
      <c r="O24" s="307"/>
      <c r="P24" s="307"/>
      <c r="Q24" s="133"/>
      <c r="R24" s="133"/>
      <c r="S24" s="133"/>
      <c r="T24" s="133"/>
      <c r="U24" s="133"/>
      <c r="V24" s="133"/>
      <c r="W24" s="133"/>
      <c r="X24" s="134"/>
      <c r="Y24" s="149"/>
      <c r="Z24" s="106"/>
      <c r="AA24" s="106"/>
      <c r="AB24" s="94"/>
      <c r="AC24" s="296"/>
      <c r="AD24" s="297"/>
      <c r="AE24" s="297"/>
      <c r="AF24" s="298"/>
      <c r="AG24" s="148"/>
      <c r="AI24" s="113"/>
    </row>
    <row r="25" spans="1:36" ht="18.75" hidden="1" customHeight="1" x14ac:dyDescent="0.2">
      <c r="A25" s="95"/>
      <c r="B25" s="96"/>
      <c r="C25" s="97"/>
      <c r="D25" s="98"/>
      <c r="E25" s="99"/>
      <c r="F25" s="100"/>
      <c r="G25" s="101"/>
      <c r="H25" s="279" t="s">
        <v>133</v>
      </c>
      <c r="I25" s="304" t="s">
        <v>249</v>
      </c>
      <c r="J25" s="306" t="s">
        <v>152</v>
      </c>
      <c r="K25" s="306"/>
      <c r="L25" s="306"/>
      <c r="M25" s="304" t="s">
        <v>249</v>
      </c>
      <c r="N25" s="306" t="s">
        <v>153</v>
      </c>
      <c r="O25" s="306"/>
      <c r="P25" s="306"/>
      <c r="Q25" s="146"/>
      <c r="R25" s="146"/>
      <c r="S25" s="146"/>
      <c r="T25" s="146"/>
      <c r="U25" s="146"/>
      <c r="V25" s="146"/>
      <c r="W25" s="146"/>
      <c r="X25" s="147"/>
      <c r="Y25" s="149"/>
      <c r="Z25" s="106"/>
      <c r="AA25" s="106"/>
      <c r="AB25" s="94"/>
      <c r="AC25" s="296"/>
      <c r="AD25" s="297"/>
      <c r="AE25" s="297"/>
      <c r="AF25" s="298"/>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80"/>
      <c r="I26" s="305"/>
      <c r="J26" s="307"/>
      <c r="K26" s="307"/>
      <c r="L26" s="307"/>
      <c r="M26" s="305"/>
      <c r="N26" s="307"/>
      <c r="O26" s="307"/>
      <c r="P26" s="307"/>
      <c r="Q26" s="133"/>
      <c r="R26" s="133"/>
      <c r="S26" s="133"/>
      <c r="T26" s="133"/>
      <c r="U26" s="133"/>
      <c r="V26" s="133"/>
      <c r="W26" s="133"/>
      <c r="X26" s="134"/>
      <c r="Y26" s="149"/>
      <c r="Z26" s="106"/>
      <c r="AA26" s="106"/>
      <c r="AB26" s="94"/>
      <c r="AC26" s="296"/>
      <c r="AD26" s="297"/>
      <c r="AE26" s="297"/>
      <c r="AF26" s="298"/>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6"/>
      <c r="AD27" s="297"/>
      <c r="AE27" s="297"/>
      <c r="AF27" s="298"/>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6"/>
      <c r="AD28" s="297"/>
      <c r="AE28" s="297"/>
      <c r="AF28" s="298"/>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6"/>
      <c r="AD29" s="297"/>
      <c r="AE29" s="297"/>
      <c r="AF29" s="298"/>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6"/>
      <c r="AD30" s="297"/>
      <c r="AE30" s="297"/>
      <c r="AF30" s="298"/>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6"/>
      <c r="AD31" s="297"/>
      <c r="AE31" s="297"/>
      <c r="AF31" s="298"/>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9"/>
      <c r="AD32" s="300"/>
      <c r="AE32" s="300"/>
      <c r="AF32" s="301"/>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93"/>
      <c r="AD33" s="294"/>
      <c r="AE33" s="294"/>
      <c r="AF33" s="295"/>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6"/>
      <c r="AD34" s="297"/>
      <c r="AE34" s="297"/>
      <c r="AF34" s="298"/>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6"/>
      <c r="AD35" s="297"/>
      <c r="AE35" s="297"/>
      <c r="AF35" s="298"/>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9" t="s">
        <v>282</v>
      </c>
      <c r="I36" s="304" t="s">
        <v>249</v>
      </c>
      <c r="J36" s="306" t="s">
        <v>152</v>
      </c>
      <c r="K36" s="306"/>
      <c r="L36" s="306"/>
      <c r="M36" s="304" t="s">
        <v>249</v>
      </c>
      <c r="N36" s="306" t="s">
        <v>153</v>
      </c>
      <c r="O36" s="306"/>
      <c r="P36" s="306"/>
      <c r="Q36" s="146"/>
      <c r="R36" s="146"/>
      <c r="S36" s="146"/>
      <c r="T36" s="146"/>
      <c r="U36" s="146"/>
      <c r="V36" s="146"/>
      <c r="W36" s="146"/>
      <c r="X36" s="147"/>
      <c r="AB36" s="94"/>
      <c r="AC36" s="296"/>
      <c r="AD36" s="297"/>
      <c r="AE36" s="297"/>
      <c r="AF36" s="298"/>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80"/>
      <c r="I37" s="305"/>
      <c r="J37" s="307"/>
      <c r="K37" s="307"/>
      <c r="L37" s="307"/>
      <c r="M37" s="305"/>
      <c r="N37" s="307"/>
      <c r="O37" s="307"/>
      <c r="P37" s="307"/>
      <c r="Q37" s="133"/>
      <c r="R37" s="133"/>
      <c r="S37" s="133"/>
      <c r="T37" s="133"/>
      <c r="U37" s="133"/>
      <c r="V37" s="133"/>
      <c r="W37" s="133"/>
      <c r="X37" s="134"/>
      <c r="Y37" s="149"/>
      <c r="Z37" s="106"/>
      <c r="AA37" s="106"/>
      <c r="AB37" s="94"/>
      <c r="AC37" s="296"/>
      <c r="AD37" s="297"/>
      <c r="AE37" s="297"/>
      <c r="AF37" s="298"/>
      <c r="AG37" s="113"/>
      <c r="AH37" s="113"/>
      <c r="AI37" s="113"/>
      <c r="AJ37" s="113"/>
    </row>
    <row r="38" spans="1:36" ht="18.75" hidden="1" customHeight="1" x14ac:dyDescent="0.2">
      <c r="A38" s="95"/>
      <c r="B38" s="96"/>
      <c r="C38" s="186" t="s">
        <v>284</v>
      </c>
      <c r="D38" s="135" t="s">
        <v>249</v>
      </c>
      <c r="E38" s="99" t="s">
        <v>167</v>
      </c>
      <c r="F38" s="100"/>
      <c r="G38" s="101"/>
      <c r="H38" s="279" t="s">
        <v>285</v>
      </c>
      <c r="I38" s="304" t="s">
        <v>249</v>
      </c>
      <c r="J38" s="306" t="s">
        <v>152</v>
      </c>
      <c r="K38" s="306"/>
      <c r="L38" s="306"/>
      <c r="M38" s="304" t="s">
        <v>249</v>
      </c>
      <c r="N38" s="306" t="s">
        <v>153</v>
      </c>
      <c r="O38" s="306"/>
      <c r="P38" s="306"/>
      <c r="Q38" s="146"/>
      <c r="R38" s="146"/>
      <c r="S38" s="146"/>
      <c r="T38" s="146"/>
      <c r="U38" s="146"/>
      <c r="V38" s="146"/>
      <c r="W38" s="146"/>
      <c r="X38" s="147"/>
      <c r="Y38" s="149"/>
      <c r="Z38" s="106"/>
      <c r="AA38" s="106"/>
      <c r="AB38" s="94"/>
      <c r="AC38" s="296"/>
      <c r="AD38" s="297"/>
      <c r="AE38" s="297"/>
      <c r="AF38" s="298"/>
      <c r="AI38" s="113" t="str">
        <f>"64:chuusankanti_kibo_code:" &amp; IF(I38="■",1,IF(M38="■",2,0))</f>
        <v>64:chuusankanti_kibo_code:0</v>
      </c>
    </row>
    <row r="39" spans="1:36" ht="18.75" hidden="1" customHeight="1" x14ac:dyDescent="0.2">
      <c r="A39" s="95"/>
      <c r="B39" s="96"/>
      <c r="C39" s="186"/>
      <c r="D39" s="98"/>
      <c r="E39" s="99"/>
      <c r="F39" s="100"/>
      <c r="G39" s="101"/>
      <c r="H39" s="280"/>
      <c r="I39" s="305"/>
      <c r="J39" s="307"/>
      <c r="K39" s="307"/>
      <c r="L39" s="307"/>
      <c r="M39" s="305"/>
      <c r="N39" s="307"/>
      <c r="O39" s="307"/>
      <c r="P39" s="307"/>
      <c r="Q39" s="133"/>
      <c r="R39" s="133"/>
      <c r="S39" s="133"/>
      <c r="T39" s="133"/>
      <c r="U39" s="133"/>
      <c r="V39" s="133"/>
      <c r="W39" s="133"/>
      <c r="X39" s="134"/>
      <c r="Y39" s="149"/>
      <c r="Z39" s="106"/>
      <c r="AA39" s="106"/>
      <c r="AB39" s="94"/>
      <c r="AC39" s="296"/>
      <c r="AD39" s="297"/>
      <c r="AE39" s="297"/>
      <c r="AF39" s="298"/>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6"/>
      <c r="AD40" s="297"/>
      <c r="AE40" s="297"/>
      <c r="AF40" s="298"/>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9"/>
      <c r="AD41" s="300"/>
      <c r="AE41" s="300"/>
      <c r="AF41" s="301"/>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62"/>
      <c r="AD42" s="363"/>
      <c r="AE42" s="363"/>
      <c r="AF42" s="364"/>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9" t="s">
        <v>282</v>
      </c>
      <c r="I43" s="311" t="s">
        <v>249</v>
      </c>
      <c r="J43" s="306" t="s">
        <v>152</v>
      </c>
      <c r="K43" s="306"/>
      <c r="L43" s="306"/>
      <c r="M43" s="304" t="s">
        <v>249</v>
      </c>
      <c r="N43" s="306" t="s">
        <v>153</v>
      </c>
      <c r="O43" s="306"/>
      <c r="P43" s="306"/>
      <c r="Q43" s="146"/>
      <c r="R43" s="146"/>
      <c r="S43" s="146"/>
      <c r="T43" s="146"/>
      <c r="U43" s="146"/>
      <c r="V43" s="146"/>
      <c r="W43" s="146"/>
      <c r="X43" s="147"/>
      <c r="Y43" s="135" t="s">
        <v>249</v>
      </c>
      <c r="Z43" s="105" t="s">
        <v>151</v>
      </c>
      <c r="AA43" s="105"/>
      <c r="AB43" s="94"/>
      <c r="AC43" s="365"/>
      <c r="AD43" s="366"/>
      <c r="AE43" s="366"/>
      <c r="AF43" s="367"/>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80"/>
      <c r="I44" s="371"/>
      <c r="J44" s="307"/>
      <c r="K44" s="307"/>
      <c r="L44" s="307"/>
      <c r="M44" s="305"/>
      <c r="N44" s="307"/>
      <c r="O44" s="307"/>
      <c r="P44" s="307"/>
      <c r="Q44" s="133"/>
      <c r="R44" s="133"/>
      <c r="S44" s="133"/>
      <c r="T44" s="133"/>
      <c r="U44" s="133"/>
      <c r="V44" s="133"/>
      <c r="W44" s="133"/>
      <c r="X44" s="134"/>
      <c r="Y44" s="149"/>
      <c r="Z44" s="106"/>
      <c r="AA44" s="106"/>
      <c r="AB44" s="94"/>
      <c r="AC44" s="365"/>
      <c r="AD44" s="366"/>
      <c r="AE44" s="366"/>
      <c r="AF44" s="367"/>
      <c r="AG44" s="113"/>
      <c r="AH44" s="113"/>
      <c r="AI44" s="113"/>
      <c r="AJ44" s="113"/>
    </row>
    <row r="45" spans="1:36" ht="18.75" hidden="1" customHeight="1" x14ac:dyDescent="0.2">
      <c r="A45" s="150" t="s">
        <v>249</v>
      </c>
      <c r="B45" s="96">
        <v>34</v>
      </c>
      <c r="C45" s="186" t="s">
        <v>286</v>
      </c>
      <c r="D45" s="100"/>
      <c r="E45" s="99"/>
      <c r="F45" s="100"/>
      <c r="G45" s="101"/>
      <c r="H45" s="279" t="s">
        <v>285</v>
      </c>
      <c r="I45" s="311" t="s">
        <v>249</v>
      </c>
      <c r="J45" s="306" t="s">
        <v>152</v>
      </c>
      <c r="K45" s="306"/>
      <c r="L45" s="306"/>
      <c r="M45" s="304" t="s">
        <v>249</v>
      </c>
      <c r="N45" s="306" t="s">
        <v>153</v>
      </c>
      <c r="O45" s="306"/>
      <c r="P45" s="306"/>
      <c r="Q45" s="146"/>
      <c r="R45" s="146"/>
      <c r="S45" s="146"/>
      <c r="T45" s="146"/>
      <c r="U45" s="146"/>
      <c r="V45" s="146"/>
      <c r="W45" s="146"/>
      <c r="X45" s="147"/>
      <c r="Y45" s="149"/>
      <c r="Z45" s="106"/>
      <c r="AA45" s="106"/>
      <c r="AB45" s="94"/>
      <c r="AC45" s="365"/>
      <c r="AD45" s="366"/>
      <c r="AE45" s="366"/>
      <c r="AF45" s="367"/>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80"/>
      <c r="I46" s="371"/>
      <c r="J46" s="307"/>
      <c r="K46" s="307"/>
      <c r="L46" s="307"/>
      <c r="M46" s="305"/>
      <c r="N46" s="307"/>
      <c r="O46" s="307"/>
      <c r="P46" s="307"/>
      <c r="Q46" s="133"/>
      <c r="R46" s="133"/>
      <c r="S46" s="133"/>
      <c r="T46" s="133"/>
      <c r="U46" s="133"/>
      <c r="V46" s="133"/>
      <c r="W46" s="133"/>
      <c r="X46" s="134"/>
      <c r="Y46" s="149"/>
      <c r="Z46" s="106"/>
      <c r="AA46" s="106"/>
      <c r="AB46" s="94"/>
      <c r="AC46" s="365"/>
      <c r="AD46" s="366"/>
      <c r="AE46" s="366"/>
      <c r="AF46" s="367"/>
    </row>
    <row r="47" spans="1:36" ht="18.75" hidden="1" customHeight="1" x14ac:dyDescent="0.2">
      <c r="A47" s="95"/>
      <c r="B47" s="96"/>
      <c r="C47" s="97"/>
      <c r="D47" s="98"/>
      <c r="E47" s="198"/>
      <c r="F47" s="98"/>
      <c r="G47" s="96"/>
      <c r="H47" s="144" t="s">
        <v>266</v>
      </c>
      <c r="I47" s="150" t="s">
        <v>249</v>
      </c>
      <c r="J47" s="360" t="s">
        <v>148</v>
      </c>
      <c r="K47" s="360"/>
      <c r="L47" s="135" t="s">
        <v>249</v>
      </c>
      <c r="M47" s="360" t="s">
        <v>160</v>
      </c>
      <c r="N47" s="360"/>
      <c r="O47" s="105"/>
      <c r="P47" s="105"/>
      <c r="Q47" s="199"/>
      <c r="R47" s="199"/>
      <c r="S47" s="199"/>
      <c r="T47" s="199"/>
      <c r="U47" s="199"/>
      <c r="V47" s="199"/>
      <c r="W47" s="199"/>
      <c r="X47" s="200"/>
      <c r="Y47" s="149"/>
      <c r="Z47" s="106"/>
      <c r="AA47" s="106"/>
      <c r="AB47" s="94"/>
      <c r="AC47" s="365"/>
      <c r="AD47" s="366"/>
      <c r="AE47" s="366"/>
      <c r="AF47" s="367"/>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8"/>
      <c r="AD48" s="369"/>
      <c r="AE48" s="369"/>
      <c r="AF48" s="370"/>
      <c r="AI48" s="113" t="str">
        <f>"34:field241:" &amp; IF(I48="■",1,IF(L48="■",2,0))</f>
        <v>34:field241:0</v>
      </c>
    </row>
    <row r="49" spans="1:37" ht="18.75" customHeight="1" x14ac:dyDescent="0.2">
      <c r="A49" s="188"/>
      <c r="B49" s="272"/>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4"/>
      <c r="AD49" s="285"/>
      <c r="AE49" s="285"/>
      <c r="AF49" s="286"/>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customHeight="1" x14ac:dyDescent="0.2">
      <c r="A50" s="95"/>
      <c r="B50" s="96"/>
      <c r="C50" s="186"/>
      <c r="D50" s="100"/>
      <c r="E50" s="99"/>
      <c r="F50" s="100"/>
      <c r="G50" s="101"/>
      <c r="H50" s="361"/>
      <c r="I50" s="150" t="s">
        <v>249</v>
      </c>
      <c r="J50" s="480" t="s">
        <v>174</v>
      </c>
      <c r="K50" s="481"/>
      <c r="L50" s="481"/>
      <c r="M50" s="482" t="s">
        <v>249</v>
      </c>
      <c r="N50" s="480" t="s">
        <v>175</v>
      </c>
      <c r="O50" s="481"/>
      <c r="P50" s="481"/>
      <c r="Q50" s="482" t="s">
        <v>249</v>
      </c>
      <c r="R50" s="480" t="s">
        <v>176</v>
      </c>
      <c r="S50" s="481"/>
      <c r="T50" s="481"/>
      <c r="U50" s="481"/>
      <c r="V50" s="481"/>
      <c r="W50" s="481"/>
      <c r="X50" s="198"/>
      <c r="Y50" s="482" t="s">
        <v>249</v>
      </c>
      <c r="Z50" s="480" t="s">
        <v>151</v>
      </c>
      <c r="AA50" s="483"/>
      <c r="AB50" s="94"/>
      <c r="AC50" s="287"/>
      <c r="AD50" s="288"/>
      <c r="AE50" s="288"/>
      <c r="AF50" s="289"/>
      <c r="AG50" s="113" t="str">
        <f>"66:sisetukbn_code:" &amp; IF(D53="■",1,IF(D54="■",2,IF(D55="■",3,0)))</f>
        <v>66:sisetukbn_code:0</v>
      </c>
      <c r="AH50" s="113"/>
      <c r="AI50" s="113"/>
      <c r="AJ50" s="113"/>
    </row>
    <row r="51" spans="1:37" ht="19.5"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483"/>
      <c r="AA51" s="483"/>
      <c r="AB51" s="94"/>
      <c r="AC51" s="287"/>
      <c r="AD51" s="288"/>
      <c r="AE51" s="288"/>
      <c r="AF51" s="289"/>
      <c r="AG51" s="148"/>
      <c r="AI51" s="113" t="str">
        <f>"66:field223:" &amp; IF(I51="■",1,IF(M51="■",2,0))</f>
        <v>66:field223:0</v>
      </c>
    </row>
    <row r="52" spans="1:37" ht="19.5"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483"/>
      <c r="AA52" s="483"/>
      <c r="AB52" s="94"/>
      <c r="AC52" s="287"/>
      <c r="AD52" s="288"/>
      <c r="AE52" s="288"/>
      <c r="AF52" s="289"/>
      <c r="AI52" s="113" t="str">
        <f>"66:field232:" &amp; IF(I52="■",1,IF(M52="■",2,0))</f>
        <v>66:field232:0</v>
      </c>
    </row>
    <row r="53" spans="1:37" ht="18.75" customHeight="1" x14ac:dyDescent="0.2">
      <c r="A53" s="95"/>
      <c r="B53" s="96"/>
      <c r="C53" s="97"/>
      <c r="D53" s="482" t="s">
        <v>249</v>
      </c>
      <c r="E53" s="99" t="s">
        <v>256</v>
      </c>
      <c r="F53" s="100"/>
      <c r="G53" s="101"/>
      <c r="H53" s="205" t="s">
        <v>288</v>
      </c>
      <c r="I53" s="136" t="s">
        <v>249</v>
      </c>
      <c r="J53" s="137" t="s">
        <v>148</v>
      </c>
      <c r="K53" s="138"/>
      <c r="L53" s="140" t="s">
        <v>249</v>
      </c>
      <c r="M53" s="137" t="s">
        <v>160</v>
      </c>
      <c r="N53" s="137"/>
      <c r="O53" s="275"/>
      <c r="P53" s="275"/>
      <c r="Q53" s="275"/>
      <c r="R53" s="275"/>
      <c r="S53" s="275"/>
      <c r="T53" s="275"/>
      <c r="U53" s="275"/>
      <c r="V53" s="275"/>
      <c r="W53" s="275"/>
      <c r="X53" s="178"/>
      <c r="Y53" s="149"/>
      <c r="Z53" s="483"/>
      <c r="AA53" s="483"/>
      <c r="AB53" s="94"/>
      <c r="AC53" s="287"/>
      <c r="AD53" s="288"/>
      <c r="AE53" s="288"/>
      <c r="AF53" s="289"/>
      <c r="AI53" s="113" t="str">
        <f>"66:field157:" &amp; IF(I53="■",1,IF(L53="■",2,0))</f>
        <v>66:field157:0</v>
      </c>
    </row>
    <row r="54" spans="1:37" ht="18.75" customHeight="1" x14ac:dyDescent="0.2">
      <c r="A54" s="150" t="s">
        <v>249</v>
      </c>
      <c r="B54" s="96">
        <v>66</v>
      </c>
      <c r="C54" s="186" t="s">
        <v>289</v>
      </c>
      <c r="D54" s="482" t="s">
        <v>249</v>
      </c>
      <c r="E54" s="99" t="s">
        <v>166</v>
      </c>
      <c r="F54" s="100"/>
      <c r="G54" s="101"/>
      <c r="H54" s="276" t="s">
        <v>290</v>
      </c>
      <c r="I54" s="140" t="s">
        <v>249</v>
      </c>
      <c r="J54" s="137" t="s">
        <v>148</v>
      </c>
      <c r="K54" s="138"/>
      <c r="L54" s="140" t="s">
        <v>249</v>
      </c>
      <c r="M54" s="137" t="s">
        <v>160</v>
      </c>
      <c r="N54" s="137"/>
      <c r="O54" s="275"/>
      <c r="P54" s="275"/>
      <c r="Q54" s="275"/>
      <c r="R54" s="275"/>
      <c r="S54" s="275"/>
      <c r="T54" s="275"/>
      <c r="U54" s="275"/>
      <c r="V54" s="275"/>
      <c r="W54" s="275"/>
      <c r="X54" s="178"/>
      <c r="Y54" s="149"/>
      <c r="Z54" s="483"/>
      <c r="AA54" s="483"/>
      <c r="AB54" s="94"/>
      <c r="AC54" s="287"/>
      <c r="AD54" s="288"/>
      <c r="AE54" s="288"/>
      <c r="AF54" s="289"/>
      <c r="AI54" s="113" t="str">
        <f>"66:jyakuninti_uke_code:" &amp; IF(I54="■",1,IF(L54="■",2,0))</f>
        <v>66:jyakuninti_uke_code:0</v>
      </c>
    </row>
    <row r="55" spans="1:37" ht="18.75" customHeight="1" x14ac:dyDescent="0.2">
      <c r="A55" s="95"/>
      <c r="B55" s="96"/>
      <c r="C55" s="186" t="s">
        <v>284</v>
      </c>
      <c r="D55" s="482" t="s">
        <v>249</v>
      </c>
      <c r="E55" s="99" t="s">
        <v>167</v>
      </c>
      <c r="F55" s="100"/>
      <c r="G55" s="101"/>
      <c r="H55" s="276" t="s">
        <v>138</v>
      </c>
      <c r="I55" s="140" t="s">
        <v>249</v>
      </c>
      <c r="J55" s="137" t="s">
        <v>148</v>
      </c>
      <c r="K55" s="138"/>
      <c r="L55" s="140" t="s">
        <v>249</v>
      </c>
      <c r="M55" s="137" t="s">
        <v>160</v>
      </c>
      <c r="N55" s="137"/>
      <c r="O55" s="275"/>
      <c r="P55" s="275"/>
      <c r="Q55" s="275"/>
      <c r="R55" s="275"/>
      <c r="S55" s="275"/>
      <c r="T55" s="275"/>
      <c r="U55" s="275"/>
      <c r="V55" s="275"/>
      <c r="W55" s="275"/>
      <c r="X55" s="178"/>
      <c r="Y55" s="149"/>
      <c r="Z55" s="483"/>
      <c r="AA55" s="483"/>
      <c r="AB55" s="94"/>
      <c r="AC55" s="287"/>
      <c r="AD55" s="288"/>
      <c r="AE55" s="288"/>
      <c r="AF55" s="289"/>
      <c r="AI55" s="113" t="str">
        <f>"66:eiyomana_code:" &amp; IF(I55="■",1,IF(L55="■",2,0))</f>
        <v>66:eiyomana_code:0</v>
      </c>
    </row>
    <row r="56" spans="1:37" ht="18.75" customHeight="1" x14ac:dyDescent="0.2">
      <c r="A56" s="95"/>
      <c r="B56" s="96"/>
      <c r="C56" s="186"/>
      <c r="D56" s="100"/>
      <c r="E56" s="99"/>
      <c r="F56" s="100"/>
      <c r="G56" s="101"/>
      <c r="H56" s="176" t="s">
        <v>131</v>
      </c>
      <c r="I56" s="140" t="s">
        <v>249</v>
      </c>
      <c r="J56" s="137" t="s">
        <v>148</v>
      </c>
      <c r="K56" s="138"/>
      <c r="L56" s="140" t="s">
        <v>249</v>
      </c>
      <c r="M56" s="137" t="s">
        <v>160</v>
      </c>
      <c r="N56" s="137"/>
      <c r="O56" s="275"/>
      <c r="P56" s="275"/>
      <c r="Q56" s="275"/>
      <c r="R56" s="275"/>
      <c r="S56" s="275"/>
      <c r="T56" s="275"/>
      <c r="U56" s="275"/>
      <c r="V56" s="275"/>
      <c r="W56" s="275"/>
      <c r="X56" s="178"/>
      <c r="Y56" s="149"/>
      <c r="Z56" s="483"/>
      <c r="AA56" s="483"/>
      <c r="AB56" s="94"/>
      <c r="AC56" s="287"/>
      <c r="AD56" s="288"/>
      <c r="AE56" s="288"/>
      <c r="AF56" s="289"/>
      <c r="AI56" s="113" t="str">
        <f>"66:koukoukino_code:" &amp; IF(I56="■",1,IF(L56="■",2,0))</f>
        <v>66:koukoukino_code:0</v>
      </c>
    </row>
    <row r="57" spans="1:37" ht="18.75" customHeight="1" x14ac:dyDescent="0.2">
      <c r="A57" s="95"/>
      <c r="B57" s="96"/>
      <c r="C57" s="186"/>
      <c r="D57" s="100"/>
      <c r="E57" s="99"/>
      <c r="F57" s="100"/>
      <c r="G57" s="101"/>
      <c r="H57" s="274" t="s">
        <v>291</v>
      </c>
      <c r="I57" s="173" t="s">
        <v>249</v>
      </c>
      <c r="J57" s="306" t="s">
        <v>148</v>
      </c>
      <c r="K57" s="306"/>
      <c r="L57" s="174" t="s">
        <v>249</v>
      </c>
      <c r="M57" s="306" t="s">
        <v>160</v>
      </c>
      <c r="N57" s="306"/>
      <c r="O57" s="206"/>
      <c r="P57" s="206"/>
      <c r="Q57" s="206"/>
      <c r="R57" s="206"/>
      <c r="S57" s="206"/>
      <c r="T57" s="206"/>
      <c r="U57" s="206"/>
      <c r="V57" s="206"/>
      <c r="W57" s="206"/>
      <c r="X57" s="207"/>
      <c r="Y57" s="149"/>
      <c r="Z57" s="483"/>
      <c r="AA57" s="483"/>
      <c r="AB57" s="94"/>
      <c r="AC57" s="287"/>
      <c r="AD57" s="288"/>
      <c r="AE57" s="288"/>
      <c r="AF57" s="289"/>
      <c r="AI57" s="113" t="str">
        <f>"66:field174:" &amp; IF(I57="■",1,IF(L57="■",2,0))</f>
        <v>66:field174:0</v>
      </c>
    </row>
    <row r="58" spans="1:37" ht="18.75" customHeight="1" x14ac:dyDescent="0.2">
      <c r="A58" s="95"/>
      <c r="B58" s="96"/>
      <c r="C58" s="186"/>
      <c r="D58" s="100"/>
      <c r="E58" s="99"/>
      <c r="F58" s="100"/>
      <c r="G58" s="101"/>
      <c r="H58" s="176" t="s">
        <v>130</v>
      </c>
      <c r="I58" s="173" t="s">
        <v>249</v>
      </c>
      <c r="J58" s="137" t="s">
        <v>148</v>
      </c>
      <c r="K58" s="138"/>
      <c r="L58" s="140" t="s">
        <v>249</v>
      </c>
      <c r="M58" s="137" t="s">
        <v>160</v>
      </c>
      <c r="N58" s="137"/>
      <c r="O58" s="275"/>
      <c r="P58" s="275"/>
      <c r="Q58" s="275"/>
      <c r="R58" s="275"/>
      <c r="S58" s="275"/>
      <c r="T58" s="275"/>
      <c r="U58" s="275"/>
      <c r="V58" s="275"/>
      <c r="W58" s="275"/>
      <c r="X58" s="178"/>
      <c r="Y58" s="149"/>
      <c r="Z58" s="483"/>
      <c r="AA58" s="483"/>
      <c r="AB58" s="94"/>
      <c r="AC58" s="287"/>
      <c r="AD58" s="288"/>
      <c r="AE58" s="288"/>
      <c r="AF58" s="289"/>
      <c r="AI58" s="113" t="str">
        <f>"66:field212:" &amp; IF(I58="■",1,IF(L58="■",2,0))</f>
        <v>66:field212:0</v>
      </c>
    </row>
    <row r="59" spans="1:37" ht="18.75" customHeight="1" x14ac:dyDescent="0.2">
      <c r="A59" s="95"/>
      <c r="B59" s="96"/>
      <c r="C59" s="186"/>
      <c r="D59" s="100"/>
      <c r="E59" s="99"/>
      <c r="F59" s="100"/>
      <c r="G59" s="101"/>
      <c r="H59" s="276" t="s">
        <v>103</v>
      </c>
      <c r="I59" s="173" t="s">
        <v>249</v>
      </c>
      <c r="J59" s="137" t="s">
        <v>148</v>
      </c>
      <c r="K59" s="137"/>
      <c r="L59" s="140" t="s">
        <v>249</v>
      </c>
      <c r="M59" s="137" t="s">
        <v>177</v>
      </c>
      <c r="N59" s="137"/>
      <c r="O59" s="140" t="s">
        <v>249</v>
      </c>
      <c r="P59" s="137" t="s">
        <v>165</v>
      </c>
      <c r="Q59" s="137"/>
      <c r="R59" s="140" t="s">
        <v>249</v>
      </c>
      <c r="S59" s="137" t="s">
        <v>178</v>
      </c>
      <c r="T59" s="275"/>
      <c r="U59" s="275"/>
      <c r="V59" s="275"/>
      <c r="W59" s="275"/>
      <c r="X59" s="178"/>
      <c r="Y59" s="149"/>
      <c r="Z59" s="483"/>
      <c r="AA59" s="483"/>
      <c r="AB59" s="94"/>
      <c r="AC59" s="287"/>
      <c r="AD59" s="288"/>
      <c r="AE59" s="288"/>
      <c r="AF59" s="289"/>
      <c r="AI59" s="113" t="str">
        <f>"66:serteikyo_kyoka_code:" &amp; IF(I59="■",1,IF(L59="■",5,IF(O59="■",4,IF(R59="■",6,0))))</f>
        <v>66:serteikyo_kyoka_code:0</v>
      </c>
    </row>
    <row r="60" spans="1:37" ht="18.75" customHeight="1" x14ac:dyDescent="0.2">
      <c r="A60" s="156"/>
      <c r="B60" s="273"/>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90"/>
      <c r="AD60" s="291"/>
      <c r="AE60" s="291"/>
      <c r="AF60" s="292"/>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8" t="s">
        <v>90</v>
      </c>
      <c r="I61" s="173" t="s">
        <v>249</v>
      </c>
      <c r="J61" s="193" t="s">
        <v>179</v>
      </c>
      <c r="K61" s="194"/>
      <c r="L61" s="209"/>
      <c r="M61" s="210" t="s">
        <v>249</v>
      </c>
      <c r="N61" s="193" t="s">
        <v>180</v>
      </c>
      <c r="O61" s="211"/>
      <c r="P61" s="211"/>
      <c r="Q61" s="211"/>
      <c r="R61" s="211"/>
      <c r="S61" s="211"/>
      <c r="T61" s="194"/>
      <c r="U61" s="194"/>
      <c r="V61" s="194"/>
      <c r="W61" s="194"/>
      <c r="X61" s="212"/>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3"/>
      <c r="D64" s="214"/>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9" t="s">
        <v>117</v>
      </c>
      <c r="I67" s="173" t="s">
        <v>249</v>
      </c>
      <c r="J67" s="282" t="s">
        <v>148</v>
      </c>
      <c r="K67" s="282"/>
      <c r="L67" s="281" t="s">
        <v>249</v>
      </c>
      <c r="M67" s="282" t="s">
        <v>160</v>
      </c>
      <c r="N67" s="282"/>
      <c r="O67" s="175"/>
      <c r="P67" s="175"/>
      <c r="Q67" s="175"/>
      <c r="R67" s="175"/>
      <c r="S67" s="175"/>
      <c r="T67" s="175"/>
      <c r="U67" s="175"/>
      <c r="V67" s="175"/>
      <c r="W67" s="175"/>
      <c r="X67" s="215"/>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80"/>
      <c r="I68" s="150" t="s">
        <v>249</v>
      </c>
      <c r="J68" s="282"/>
      <c r="K68" s="282"/>
      <c r="L68" s="281"/>
      <c r="M68" s="282"/>
      <c r="N68" s="282"/>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6" t="s">
        <v>268</v>
      </c>
      <c r="I78" s="173" t="s">
        <v>249</v>
      </c>
      <c r="J78" s="137" t="s">
        <v>148</v>
      </c>
      <c r="K78" s="137"/>
      <c r="L78" s="140" t="s">
        <v>249</v>
      </c>
      <c r="M78" s="137" t="s">
        <v>149</v>
      </c>
      <c r="N78" s="137"/>
      <c r="O78" s="140" t="s">
        <v>249</v>
      </c>
      <c r="P78" s="137" t="s">
        <v>150</v>
      </c>
      <c r="Q78" s="142"/>
      <c r="R78" s="142"/>
      <c r="S78" s="142"/>
      <c r="T78" s="142"/>
      <c r="U78" s="217"/>
      <c r="V78" s="217"/>
      <c r="W78" s="217"/>
      <c r="X78" s="218"/>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9" t="s">
        <v>136</v>
      </c>
      <c r="I79" s="281" t="s">
        <v>249</v>
      </c>
      <c r="J79" s="282" t="s">
        <v>148</v>
      </c>
      <c r="K79" s="282"/>
      <c r="L79" s="281" t="s">
        <v>249</v>
      </c>
      <c r="M79" s="282" t="s">
        <v>181</v>
      </c>
      <c r="N79" s="282"/>
      <c r="O79" s="281" t="s">
        <v>249</v>
      </c>
      <c r="P79" s="282" t="s">
        <v>182</v>
      </c>
      <c r="Q79" s="282"/>
      <c r="R79" s="281" t="s">
        <v>249</v>
      </c>
      <c r="S79" s="282" t="s">
        <v>183</v>
      </c>
      <c r="T79" s="282"/>
      <c r="U79" s="175"/>
      <c r="V79" s="175"/>
      <c r="W79" s="175"/>
      <c r="X79" s="215"/>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80"/>
      <c r="I80" s="281"/>
      <c r="J80" s="282"/>
      <c r="K80" s="282"/>
      <c r="L80" s="281"/>
      <c r="M80" s="282"/>
      <c r="N80" s="282"/>
      <c r="O80" s="281"/>
      <c r="P80" s="282"/>
      <c r="Q80" s="282"/>
      <c r="R80" s="281"/>
      <c r="S80" s="282"/>
      <c r="T80" s="282"/>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9" t="s">
        <v>292</v>
      </c>
      <c r="I81" s="281" t="s">
        <v>249</v>
      </c>
      <c r="J81" s="282" t="s">
        <v>148</v>
      </c>
      <c r="K81" s="282"/>
      <c r="L81" s="281" t="s">
        <v>249</v>
      </c>
      <c r="M81" s="282" t="s">
        <v>181</v>
      </c>
      <c r="N81" s="282"/>
      <c r="O81" s="281" t="s">
        <v>249</v>
      </c>
      <c r="P81" s="282" t="s">
        <v>182</v>
      </c>
      <c r="Q81" s="282"/>
      <c r="R81" s="281" t="s">
        <v>249</v>
      </c>
      <c r="S81" s="282" t="s">
        <v>183</v>
      </c>
      <c r="T81" s="282"/>
      <c r="U81" s="175"/>
      <c r="V81" s="175"/>
      <c r="W81" s="175"/>
      <c r="X81" s="215"/>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80"/>
      <c r="I82" s="281"/>
      <c r="J82" s="282"/>
      <c r="K82" s="282"/>
      <c r="L82" s="281"/>
      <c r="M82" s="282"/>
      <c r="N82" s="282"/>
      <c r="O82" s="281"/>
      <c r="P82" s="282"/>
      <c r="Q82" s="282"/>
      <c r="R82" s="281"/>
      <c r="S82" s="282"/>
      <c r="T82" s="282"/>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9" t="s">
        <v>275</v>
      </c>
      <c r="I83" s="281" t="s">
        <v>249</v>
      </c>
      <c r="J83" s="282" t="s">
        <v>148</v>
      </c>
      <c r="K83" s="282"/>
      <c r="L83" s="281" t="s">
        <v>249</v>
      </c>
      <c r="M83" s="282" t="s">
        <v>160</v>
      </c>
      <c r="N83" s="282"/>
      <c r="O83" s="175"/>
      <c r="P83" s="175"/>
      <c r="Q83" s="175"/>
      <c r="R83" s="175"/>
      <c r="S83" s="175"/>
      <c r="T83" s="175"/>
      <c r="U83" s="175"/>
      <c r="V83" s="175"/>
      <c r="W83" s="175"/>
      <c r="X83" s="215"/>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80"/>
      <c r="I84" s="281"/>
      <c r="J84" s="282"/>
      <c r="K84" s="282"/>
      <c r="L84" s="281"/>
      <c r="M84" s="282"/>
      <c r="N84" s="282"/>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8" t="s">
        <v>90</v>
      </c>
      <c r="I86" s="173" t="s">
        <v>249</v>
      </c>
      <c r="J86" s="193" t="s">
        <v>179</v>
      </c>
      <c r="K86" s="194"/>
      <c r="L86" s="209"/>
      <c r="M86" s="210" t="s">
        <v>249</v>
      </c>
      <c r="N86" s="193" t="s">
        <v>180</v>
      </c>
      <c r="O86" s="211"/>
      <c r="P86" s="194"/>
      <c r="Q86" s="194"/>
      <c r="R86" s="194"/>
      <c r="S86" s="194"/>
      <c r="T86" s="194"/>
      <c r="U86" s="194"/>
      <c r="V86" s="194"/>
      <c r="W86" s="194"/>
      <c r="X86" s="212"/>
      <c r="Y86" s="117" t="s">
        <v>249</v>
      </c>
      <c r="Z86" s="118" t="s">
        <v>147</v>
      </c>
      <c r="AA86" s="118"/>
      <c r="AB86" s="197"/>
      <c r="AC86" s="284"/>
      <c r="AD86" s="285"/>
      <c r="AE86" s="285"/>
      <c r="AF86" s="286"/>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7" t="s">
        <v>88</v>
      </c>
      <c r="I87" s="173" t="s">
        <v>249</v>
      </c>
      <c r="J87" s="105" t="s">
        <v>148</v>
      </c>
      <c r="K87" s="105"/>
      <c r="L87" s="219"/>
      <c r="M87" s="135" t="s">
        <v>249</v>
      </c>
      <c r="N87" s="105" t="s">
        <v>171</v>
      </c>
      <c r="O87" s="105"/>
      <c r="P87" s="219"/>
      <c r="Q87" s="135" t="s">
        <v>249</v>
      </c>
      <c r="R87" s="107" t="s">
        <v>172</v>
      </c>
      <c r="U87" s="135" t="s">
        <v>249</v>
      </c>
      <c r="V87" s="107" t="s">
        <v>173</v>
      </c>
      <c r="X87" s="198"/>
      <c r="Y87" s="135" t="s">
        <v>249</v>
      </c>
      <c r="Z87" s="105" t="s">
        <v>151</v>
      </c>
      <c r="AA87" s="106"/>
      <c r="AB87" s="94"/>
      <c r="AC87" s="287"/>
      <c r="AD87" s="288"/>
      <c r="AE87" s="288"/>
      <c r="AF87" s="289"/>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8"/>
      <c r="I88" s="150" t="s">
        <v>249</v>
      </c>
      <c r="J88" s="103" t="s">
        <v>174</v>
      </c>
      <c r="K88" s="220"/>
      <c r="L88" s="220"/>
      <c r="M88" s="132" t="s">
        <v>249</v>
      </c>
      <c r="N88" s="103" t="s">
        <v>175</v>
      </c>
      <c r="O88" s="220"/>
      <c r="P88" s="220"/>
      <c r="Q88" s="132" t="s">
        <v>249</v>
      </c>
      <c r="R88" s="103" t="s">
        <v>176</v>
      </c>
      <c r="S88" s="220"/>
      <c r="T88" s="220"/>
      <c r="U88" s="220"/>
      <c r="V88" s="220"/>
      <c r="W88" s="220"/>
      <c r="X88" s="221"/>
      <c r="Y88" s="149"/>
      <c r="Z88" s="106"/>
      <c r="AA88" s="106"/>
      <c r="AB88" s="94"/>
      <c r="AC88" s="287"/>
      <c r="AD88" s="288"/>
      <c r="AE88" s="288"/>
      <c r="AF88" s="289"/>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7"/>
      <c r="AD89" s="288"/>
      <c r="AE89" s="288"/>
      <c r="AF89" s="289"/>
      <c r="AI89" s="113" t="str">
        <f>"25:unitcare_code:" &amp; IF(I89="■",1,IF(M89="■",2,0))</f>
        <v>25:unitcare_code:0</v>
      </c>
    </row>
    <row r="90" spans="1:36" s="113" customFormat="1" ht="18.75" hidden="1" customHeight="1" x14ac:dyDescent="0.2">
      <c r="A90" s="95"/>
      <c r="B90" s="96"/>
      <c r="C90" s="213"/>
      <c r="D90" s="214"/>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7"/>
      <c r="AD90" s="288"/>
      <c r="AE90" s="288"/>
      <c r="AF90" s="289"/>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7"/>
      <c r="AD91" s="288"/>
      <c r="AE91" s="288"/>
      <c r="AF91" s="289"/>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7"/>
      <c r="AD92" s="288"/>
      <c r="AE92" s="288"/>
      <c r="AF92" s="289"/>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2"/>
      <c r="P93" s="103"/>
      <c r="Q93" s="133"/>
      <c r="R93" s="133"/>
      <c r="S93" s="133"/>
      <c r="T93" s="133"/>
      <c r="U93" s="133"/>
      <c r="V93" s="133"/>
      <c r="W93" s="133"/>
      <c r="X93" s="134"/>
      <c r="Y93" s="223"/>
      <c r="Z93" s="105"/>
      <c r="AA93" s="106"/>
      <c r="AB93" s="94"/>
      <c r="AC93" s="287"/>
      <c r="AD93" s="288"/>
      <c r="AE93" s="288"/>
      <c r="AF93" s="289"/>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7"/>
      <c r="AD94" s="288"/>
      <c r="AE94" s="288"/>
      <c r="AF94" s="289"/>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7"/>
      <c r="AD95" s="288"/>
      <c r="AE95" s="288"/>
      <c r="AF95" s="289"/>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7"/>
      <c r="AD96" s="288"/>
      <c r="AE96" s="288"/>
      <c r="AF96" s="289"/>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7"/>
      <c r="AD97" s="288"/>
      <c r="AE97" s="288"/>
      <c r="AF97" s="289"/>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7"/>
      <c r="AD98" s="288"/>
      <c r="AE98" s="288"/>
      <c r="AF98" s="289"/>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7"/>
      <c r="AD99" s="288"/>
      <c r="AE99" s="288"/>
      <c r="AF99" s="289"/>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7"/>
      <c r="AD100" s="288"/>
      <c r="AE100" s="288"/>
      <c r="AF100" s="289"/>
      <c r="AI100" s="113" t="str">
        <f>"25:ninti_senmoncare_code:" &amp; IF(I100="■",1,IF(O100="■",3,IF(L100="■",2,0)))</f>
        <v>25:ninti_senmoncare_code:0</v>
      </c>
    </row>
    <row r="101" spans="1:36" ht="18.75" hidden="1" customHeight="1" x14ac:dyDescent="0.2">
      <c r="A101" s="95"/>
      <c r="B101" s="96"/>
      <c r="C101" s="97"/>
      <c r="D101" s="98"/>
      <c r="E101" s="99"/>
      <c r="F101" s="100"/>
      <c r="G101" s="99"/>
      <c r="H101" s="216" t="s">
        <v>268</v>
      </c>
      <c r="I101" s="173" t="s">
        <v>249</v>
      </c>
      <c r="J101" s="137" t="s">
        <v>148</v>
      </c>
      <c r="K101" s="137"/>
      <c r="L101" s="140" t="s">
        <v>249</v>
      </c>
      <c r="M101" s="137" t="s">
        <v>149</v>
      </c>
      <c r="N101" s="137"/>
      <c r="O101" s="140" t="s">
        <v>249</v>
      </c>
      <c r="P101" s="137" t="s">
        <v>150</v>
      </c>
      <c r="Q101" s="142"/>
      <c r="R101" s="142"/>
      <c r="S101" s="142"/>
      <c r="T101" s="142"/>
      <c r="U101" s="217"/>
      <c r="V101" s="217"/>
      <c r="W101" s="217"/>
      <c r="X101" s="218"/>
      <c r="Y101" s="149"/>
      <c r="Z101" s="106"/>
      <c r="AA101" s="106"/>
      <c r="AB101" s="94"/>
      <c r="AC101" s="287"/>
      <c r="AD101" s="288"/>
      <c r="AE101" s="288"/>
      <c r="AF101" s="289"/>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7"/>
      <c r="AD102" s="288"/>
      <c r="AE102" s="288"/>
      <c r="AF102" s="289"/>
      <c r="AI102" s="113" t="str">
        <f>"25:serteikyo_kyoka_code:" &amp; IF(I102="■",1,IF(L102="■",6,IF(O102="■",5,IF(R102="■",7,0))))</f>
        <v>25:serteikyo_kyoka_code:0</v>
      </c>
    </row>
    <row r="103" spans="1:36" ht="18.75" hidden="1" customHeight="1" x14ac:dyDescent="0.2">
      <c r="A103" s="95"/>
      <c r="B103" s="96"/>
      <c r="C103" s="97"/>
      <c r="D103" s="98"/>
      <c r="E103" s="99"/>
      <c r="F103" s="100"/>
      <c r="G103" s="99"/>
      <c r="H103" s="279" t="s">
        <v>275</v>
      </c>
      <c r="I103" s="281" t="s">
        <v>249</v>
      </c>
      <c r="J103" s="282" t="s">
        <v>148</v>
      </c>
      <c r="K103" s="282"/>
      <c r="L103" s="281" t="s">
        <v>249</v>
      </c>
      <c r="M103" s="282" t="s">
        <v>160</v>
      </c>
      <c r="N103" s="282"/>
      <c r="O103" s="175"/>
      <c r="P103" s="175"/>
      <c r="Q103" s="175"/>
      <c r="R103" s="175"/>
      <c r="S103" s="175"/>
      <c r="T103" s="175"/>
      <c r="U103" s="175"/>
      <c r="V103" s="175"/>
      <c r="W103" s="175"/>
      <c r="X103" s="215"/>
      <c r="Y103" s="149"/>
      <c r="Z103" s="106"/>
      <c r="AA103" s="106"/>
      <c r="AB103" s="94"/>
      <c r="AC103" s="287"/>
      <c r="AD103" s="288"/>
      <c r="AE103" s="288"/>
      <c r="AF103" s="289"/>
      <c r="AI103" s="113" t="str">
        <f>"25:field221:" &amp; IF(I103="■",1,IF(L103="■",2,0))</f>
        <v>25:field221:0</v>
      </c>
    </row>
    <row r="104" spans="1:36" ht="18.75" hidden="1" customHeight="1" x14ac:dyDescent="0.2">
      <c r="A104" s="95"/>
      <c r="B104" s="96"/>
      <c r="C104" s="97"/>
      <c r="D104" s="98"/>
      <c r="E104" s="99"/>
      <c r="F104" s="100"/>
      <c r="G104" s="99"/>
      <c r="H104" s="280"/>
      <c r="I104" s="281"/>
      <c r="J104" s="282"/>
      <c r="K104" s="282"/>
      <c r="L104" s="281"/>
      <c r="M104" s="282"/>
      <c r="N104" s="282"/>
      <c r="O104" s="103"/>
      <c r="P104" s="103"/>
      <c r="Q104" s="103"/>
      <c r="R104" s="103"/>
      <c r="S104" s="103"/>
      <c r="T104" s="103"/>
      <c r="U104" s="103"/>
      <c r="V104" s="103"/>
      <c r="W104" s="103"/>
      <c r="X104" s="145"/>
      <c r="Y104" s="149"/>
      <c r="Z104" s="106"/>
      <c r="AA104" s="106"/>
      <c r="AB104" s="94"/>
      <c r="AC104" s="287"/>
      <c r="AD104" s="288"/>
      <c r="AE104" s="288"/>
      <c r="AF104" s="289"/>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90"/>
      <c r="AD105" s="291"/>
      <c r="AE105" s="291"/>
      <c r="AF105" s="292"/>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8" t="s">
        <v>90</v>
      </c>
      <c r="I106" s="192" t="s">
        <v>249</v>
      </c>
      <c r="J106" s="193" t="s">
        <v>179</v>
      </c>
      <c r="K106" s="194"/>
      <c r="L106" s="209"/>
      <c r="M106" s="210" t="s">
        <v>249</v>
      </c>
      <c r="N106" s="193" t="s">
        <v>180</v>
      </c>
      <c r="O106" s="211"/>
      <c r="P106" s="194"/>
      <c r="Q106" s="194"/>
      <c r="R106" s="194"/>
      <c r="S106" s="194"/>
      <c r="T106" s="194"/>
      <c r="U106" s="194"/>
      <c r="V106" s="194"/>
      <c r="W106" s="194"/>
      <c r="X106" s="212"/>
      <c r="Y106" s="117" t="s">
        <v>249</v>
      </c>
      <c r="Z106" s="118" t="s">
        <v>147</v>
      </c>
      <c r="AA106" s="118"/>
      <c r="AB106" s="197"/>
      <c r="AC106" s="284"/>
      <c r="AD106" s="285"/>
      <c r="AE106" s="285"/>
      <c r="AF106" s="286"/>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7" t="s">
        <v>88</v>
      </c>
      <c r="I107" s="173" t="s">
        <v>249</v>
      </c>
      <c r="J107" s="105" t="s">
        <v>148</v>
      </c>
      <c r="K107" s="105"/>
      <c r="L107" s="219"/>
      <c r="M107" s="135" t="s">
        <v>249</v>
      </c>
      <c r="N107" s="105" t="s">
        <v>171</v>
      </c>
      <c r="O107" s="105"/>
      <c r="P107" s="219"/>
      <c r="Q107" s="135" t="s">
        <v>249</v>
      </c>
      <c r="R107" s="107" t="s">
        <v>172</v>
      </c>
      <c r="U107" s="135" t="s">
        <v>249</v>
      </c>
      <c r="V107" s="107" t="s">
        <v>173</v>
      </c>
      <c r="X107" s="198"/>
      <c r="Y107" s="135" t="s">
        <v>249</v>
      </c>
      <c r="Z107" s="105" t="s">
        <v>151</v>
      </c>
      <c r="AA107" s="106"/>
      <c r="AB107" s="94"/>
      <c r="AC107" s="287"/>
      <c r="AD107" s="288"/>
      <c r="AE107" s="288"/>
      <c r="AF107" s="289"/>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8"/>
      <c r="I108" s="150" t="s">
        <v>249</v>
      </c>
      <c r="J108" s="103" t="s">
        <v>174</v>
      </c>
      <c r="K108" s="220"/>
      <c r="L108" s="220"/>
      <c r="M108" s="132" t="s">
        <v>249</v>
      </c>
      <c r="N108" s="103" t="s">
        <v>175</v>
      </c>
      <c r="O108" s="220"/>
      <c r="P108" s="220"/>
      <c r="Q108" s="132" t="s">
        <v>249</v>
      </c>
      <c r="R108" s="103" t="s">
        <v>176</v>
      </c>
      <c r="S108" s="220"/>
      <c r="T108" s="220"/>
      <c r="U108" s="220"/>
      <c r="V108" s="220"/>
      <c r="W108" s="220"/>
      <c r="X108" s="221"/>
      <c r="Y108" s="149"/>
      <c r="Z108" s="106"/>
      <c r="AA108" s="106"/>
      <c r="AB108" s="94"/>
      <c r="AC108" s="287"/>
      <c r="AD108" s="288"/>
      <c r="AE108" s="288"/>
      <c r="AF108" s="289"/>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7"/>
      <c r="AD109" s="288"/>
      <c r="AE109" s="288"/>
      <c r="AF109" s="289"/>
      <c r="AI109" s="113" t="str">
        <f>"25:unitcare_code:" &amp; IF(I109="■",1,IF(M109="■",2,0))</f>
        <v>25:unitcare_code:0</v>
      </c>
    </row>
    <row r="110" spans="1:36" s="113" customFormat="1" ht="18.75" hidden="1" customHeight="1" x14ac:dyDescent="0.2">
      <c r="A110" s="95"/>
      <c r="B110" s="96"/>
      <c r="C110" s="213"/>
      <c r="D110" s="214"/>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7"/>
      <c r="AD110" s="288"/>
      <c r="AE110" s="288"/>
      <c r="AF110" s="289"/>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7"/>
      <c r="AD111" s="288"/>
      <c r="AE111" s="288"/>
      <c r="AF111" s="289"/>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7"/>
      <c r="AD112" s="288"/>
      <c r="AE112" s="288"/>
      <c r="AF112" s="289"/>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7"/>
      <c r="AD113" s="288"/>
      <c r="AE113" s="288"/>
      <c r="AF113" s="289"/>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7"/>
      <c r="AD114" s="288"/>
      <c r="AE114" s="288"/>
      <c r="AF114" s="289"/>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7"/>
      <c r="AD115" s="288"/>
      <c r="AE115" s="288"/>
      <c r="AF115" s="289"/>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7"/>
      <c r="AD116" s="288"/>
      <c r="AE116" s="288"/>
      <c r="AF116" s="289"/>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7"/>
      <c r="AD117" s="288"/>
      <c r="AE117" s="288"/>
      <c r="AF117" s="289"/>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7"/>
      <c r="AD118" s="288"/>
      <c r="AE118" s="288"/>
      <c r="AF118" s="289"/>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7"/>
      <c r="AD119" s="288"/>
      <c r="AE119" s="288"/>
      <c r="AF119" s="289"/>
      <c r="AI119" s="113" t="str">
        <f>"25:ninti_senmoncare_code:" &amp; IF(I119="■",1,IF(O119="■",3,IF(L119="■",2,0)))</f>
        <v>25:ninti_senmoncare_code:0</v>
      </c>
    </row>
    <row r="120" spans="1:36" ht="18.75" hidden="1" customHeight="1" x14ac:dyDescent="0.2">
      <c r="A120" s="95"/>
      <c r="B120" s="96"/>
      <c r="C120" s="97"/>
      <c r="D120" s="98"/>
      <c r="E120" s="99"/>
      <c r="F120" s="100"/>
      <c r="G120" s="99"/>
      <c r="H120" s="216" t="s">
        <v>268</v>
      </c>
      <c r="I120" s="173" t="s">
        <v>249</v>
      </c>
      <c r="J120" s="137" t="s">
        <v>148</v>
      </c>
      <c r="K120" s="137"/>
      <c r="L120" s="140" t="s">
        <v>249</v>
      </c>
      <c r="M120" s="137" t="s">
        <v>149</v>
      </c>
      <c r="N120" s="137"/>
      <c r="O120" s="140" t="s">
        <v>249</v>
      </c>
      <c r="P120" s="137" t="s">
        <v>150</v>
      </c>
      <c r="Q120" s="142"/>
      <c r="R120" s="142"/>
      <c r="S120" s="142"/>
      <c r="T120" s="142"/>
      <c r="U120" s="217"/>
      <c r="V120" s="217"/>
      <c r="W120" s="217"/>
      <c r="X120" s="218"/>
      <c r="Y120" s="149"/>
      <c r="Z120" s="106"/>
      <c r="AA120" s="106"/>
      <c r="AB120" s="94"/>
      <c r="AC120" s="287"/>
      <c r="AD120" s="288"/>
      <c r="AE120" s="288"/>
      <c r="AF120" s="289"/>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7"/>
      <c r="AD121" s="288"/>
      <c r="AE121" s="288"/>
      <c r="AF121" s="289"/>
      <c r="AI121" s="113" t="str">
        <f>"25:serteikyo_kyoka_code:" &amp; IF(I121="■",1,IF(L121="■",6,IF(O121="■",5,IF(R121="■",7,0))))</f>
        <v>25:serteikyo_kyoka_code:0</v>
      </c>
    </row>
    <row r="122" spans="1:36" ht="18.75" hidden="1" customHeight="1" x14ac:dyDescent="0.2">
      <c r="A122" s="95"/>
      <c r="B122" s="96"/>
      <c r="C122" s="97"/>
      <c r="D122" s="98"/>
      <c r="E122" s="99"/>
      <c r="F122" s="100"/>
      <c r="G122" s="99"/>
      <c r="H122" s="279" t="s">
        <v>275</v>
      </c>
      <c r="I122" s="281" t="s">
        <v>249</v>
      </c>
      <c r="J122" s="282" t="s">
        <v>148</v>
      </c>
      <c r="K122" s="282"/>
      <c r="L122" s="281" t="s">
        <v>249</v>
      </c>
      <c r="M122" s="282" t="s">
        <v>160</v>
      </c>
      <c r="N122" s="282"/>
      <c r="O122" s="175"/>
      <c r="P122" s="175"/>
      <c r="Q122" s="175"/>
      <c r="R122" s="175"/>
      <c r="S122" s="175"/>
      <c r="T122" s="175"/>
      <c r="U122" s="175"/>
      <c r="V122" s="175"/>
      <c r="W122" s="175"/>
      <c r="X122" s="215"/>
      <c r="Y122" s="149"/>
      <c r="Z122" s="106"/>
      <c r="AA122" s="106"/>
      <c r="AB122" s="94"/>
      <c r="AC122" s="287"/>
      <c r="AD122" s="288"/>
      <c r="AE122" s="288"/>
      <c r="AF122" s="289"/>
      <c r="AI122" s="113" t="str">
        <f>"25:field221:" &amp; IF(I122="■",1,IF(L122="■",2,0))</f>
        <v>25:field221:0</v>
      </c>
    </row>
    <row r="123" spans="1:36" ht="18.75" hidden="1" customHeight="1" x14ac:dyDescent="0.2">
      <c r="A123" s="95"/>
      <c r="B123" s="96"/>
      <c r="C123" s="97"/>
      <c r="D123" s="98"/>
      <c r="E123" s="99"/>
      <c r="F123" s="100"/>
      <c r="G123" s="99"/>
      <c r="H123" s="280"/>
      <c r="I123" s="281"/>
      <c r="J123" s="282"/>
      <c r="K123" s="282"/>
      <c r="L123" s="281"/>
      <c r="M123" s="282"/>
      <c r="N123" s="282"/>
      <c r="O123" s="103"/>
      <c r="P123" s="103"/>
      <c r="Q123" s="103"/>
      <c r="R123" s="103"/>
      <c r="S123" s="103"/>
      <c r="T123" s="103"/>
      <c r="U123" s="103"/>
      <c r="V123" s="103"/>
      <c r="W123" s="103"/>
      <c r="X123" s="145"/>
      <c r="Y123" s="149"/>
      <c r="Z123" s="106"/>
      <c r="AA123" s="106"/>
      <c r="AB123" s="94"/>
      <c r="AC123" s="287"/>
      <c r="AD123" s="288"/>
      <c r="AE123" s="288"/>
      <c r="AF123" s="289"/>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90"/>
      <c r="AD124" s="291"/>
      <c r="AE124" s="291"/>
      <c r="AF124" s="292"/>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8" t="s">
        <v>90</v>
      </c>
      <c r="I125" s="173" t="s">
        <v>249</v>
      </c>
      <c r="J125" s="193" t="s">
        <v>179</v>
      </c>
      <c r="K125" s="194"/>
      <c r="L125" s="209"/>
      <c r="M125" s="210" t="s">
        <v>249</v>
      </c>
      <c r="N125" s="193" t="s">
        <v>180</v>
      </c>
      <c r="O125" s="211"/>
      <c r="P125" s="194"/>
      <c r="Q125" s="194"/>
      <c r="R125" s="194"/>
      <c r="S125" s="194"/>
      <c r="T125" s="194"/>
      <c r="U125" s="194"/>
      <c r="V125" s="194"/>
      <c r="W125" s="194"/>
      <c r="X125" s="212"/>
      <c r="Y125" s="117" t="s">
        <v>249</v>
      </c>
      <c r="Z125" s="118" t="s">
        <v>147</v>
      </c>
      <c r="AA125" s="118"/>
      <c r="AB125" s="197"/>
      <c r="AC125" s="284"/>
      <c r="AD125" s="285"/>
      <c r="AE125" s="285"/>
      <c r="AF125" s="286"/>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7" t="s">
        <v>88</v>
      </c>
      <c r="I126" s="173" t="s">
        <v>249</v>
      </c>
      <c r="J126" s="105" t="s">
        <v>148</v>
      </c>
      <c r="K126" s="105"/>
      <c r="L126" s="219"/>
      <c r="M126" s="135" t="s">
        <v>249</v>
      </c>
      <c r="N126" s="105" t="s">
        <v>171</v>
      </c>
      <c r="O126" s="105"/>
      <c r="P126" s="219"/>
      <c r="Q126" s="135" t="s">
        <v>249</v>
      </c>
      <c r="R126" s="107" t="s">
        <v>172</v>
      </c>
      <c r="U126" s="135" t="s">
        <v>249</v>
      </c>
      <c r="V126" s="107" t="s">
        <v>173</v>
      </c>
      <c r="X126" s="198"/>
      <c r="Y126" s="135" t="s">
        <v>249</v>
      </c>
      <c r="Z126" s="105" t="s">
        <v>151</v>
      </c>
      <c r="AA126" s="106"/>
      <c r="AB126" s="94"/>
      <c r="AC126" s="287"/>
      <c r="AD126" s="288"/>
      <c r="AE126" s="288"/>
      <c r="AF126" s="289"/>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8"/>
      <c r="I127" s="150" t="s">
        <v>249</v>
      </c>
      <c r="J127" s="103" t="s">
        <v>174</v>
      </c>
      <c r="K127" s="220"/>
      <c r="L127" s="220"/>
      <c r="M127" s="132" t="s">
        <v>249</v>
      </c>
      <c r="N127" s="103" t="s">
        <v>175</v>
      </c>
      <c r="O127" s="220"/>
      <c r="P127" s="220"/>
      <c r="Q127" s="132" t="s">
        <v>249</v>
      </c>
      <c r="R127" s="103" t="s">
        <v>176</v>
      </c>
      <c r="S127" s="220"/>
      <c r="T127" s="220"/>
      <c r="U127" s="220"/>
      <c r="V127" s="220"/>
      <c r="W127" s="220"/>
      <c r="X127" s="221"/>
      <c r="Y127" s="149"/>
      <c r="Z127" s="106"/>
      <c r="AA127" s="106"/>
      <c r="AB127" s="94"/>
      <c r="AC127" s="287"/>
      <c r="AD127" s="288"/>
      <c r="AE127" s="288"/>
      <c r="AF127" s="289"/>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7"/>
      <c r="AD128" s="288"/>
      <c r="AE128" s="288"/>
      <c r="AF128" s="289"/>
      <c r="AG128" s="113"/>
      <c r="AH128" s="113"/>
      <c r="AI128" s="113" t="str">
        <f>"25:unitcare_code:" &amp; IF(I128="■",1,IF(M128="■",2,0))</f>
        <v>25:unitcare_code:0</v>
      </c>
      <c r="AJ128" s="113"/>
    </row>
    <row r="129" spans="1:35" s="113" customFormat="1" ht="18.75" hidden="1" customHeight="1" x14ac:dyDescent="0.2">
      <c r="A129" s="95"/>
      <c r="B129" s="96"/>
      <c r="C129" s="213"/>
      <c r="D129" s="214"/>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7"/>
      <c r="AD129" s="288"/>
      <c r="AE129" s="288"/>
      <c r="AF129" s="289"/>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7"/>
      <c r="AD130" s="288"/>
      <c r="AE130" s="288"/>
      <c r="AF130" s="289"/>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7"/>
      <c r="AD131" s="288"/>
      <c r="AE131" s="288"/>
      <c r="AF131" s="289"/>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2"/>
      <c r="P132" s="103"/>
      <c r="Q132" s="133"/>
      <c r="R132" s="133"/>
      <c r="S132" s="133"/>
      <c r="T132" s="133"/>
      <c r="U132" s="133"/>
      <c r="V132" s="133"/>
      <c r="W132" s="133"/>
      <c r="X132" s="134"/>
      <c r="Y132" s="223"/>
      <c r="Z132" s="105"/>
      <c r="AA132" s="106"/>
      <c r="AB132" s="94"/>
      <c r="AC132" s="287"/>
      <c r="AD132" s="288"/>
      <c r="AE132" s="288"/>
      <c r="AF132" s="289"/>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7"/>
      <c r="AD133" s="288"/>
      <c r="AE133" s="288"/>
      <c r="AF133" s="289"/>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7"/>
      <c r="AD134" s="288"/>
      <c r="AE134" s="288"/>
      <c r="AF134" s="289"/>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7"/>
      <c r="AD135" s="288"/>
      <c r="AE135" s="288"/>
      <c r="AF135" s="289"/>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7"/>
      <c r="AD136" s="288"/>
      <c r="AE136" s="288"/>
      <c r="AF136" s="289"/>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7"/>
      <c r="AD137" s="288"/>
      <c r="AE137" s="288"/>
      <c r="AF137" s="289"/>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7"/>
      <c r="AD138" s="288"/>
      <c r="AE138" s="288"/>
      <c r="AF138" s="289"/>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7"/>
      <c r="AD139" s="288"/>
      <c r="AE139" s="288"/>
      <c r="AF139" s="289"/>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7"/>
      <c r="AD140" s="288"/>
      <c r="AE140" s="288"/>
      <c r="AF140" s="289"/>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7"/>
      <c r="AD141" s="288"/>
      <c r="AE141" s="288"/>
      <c r="AF141" s="289"/>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7"/>
      <c r="AD142" s="288"/>
      <c r="AE142" s="288"/>
      <c r="AF142" s="289"/>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6" t="s">
        <v>268</v>
      </c>
      <c r="I143" s="173" t="s">
        <v>249</v>
      </c>
      <c r="J143" s="137" t="s">
        <v>148</v>
      </c>
      <c r="K143" s="137"/>
      <c r="L143" s="140" t="s">
        <v>249</v>
      </c>
      <c r="M143" s="137" t="s">
        <v>149</v>
      </c>
      <c r="N143" s="137"/>
      <c r="O143" s="140" t="s">
        <v>249</v>
      </c>
      <c r="P143" s="137" t="s">
        <v>150</v>
      </c>
      <c r="Q143" s="142"/>
      <c r="R143" s="142"/>
      <c r="S143" s="142"/>
      <c r="T143" s="142"/>
      <c r="U143" s="217"/>
      <c r="V143" s="217"/>
      <c r="W143" s="217"/>
      <c r="X143" s="218"/>
      <c r="Y143" s="149"/>
      <c r="Z143" s="106"/>
      <c r="AA143" s="106"/>
      <c r="AB143" s="94"/>
      <c r="AC143" s="287"/>
      <c r="AD143" s="288"/>
      <c r="AE143" s="288"/>
      <c r="AF143" s="289"/>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7"/>
      <c r="AD144" s="288"/>
      <c r="AE144" s="288"/>
      <c r="AF144" s="289"/>
      <c r="AI144" s="113" t="str">
        <f>"25:serteikyo_kyoka_code:" &amp; IF(I144="■",1,IF(L144="■",6,IF(O144="■",5,IF(R144="■",7,0))))</f>
        <v>25:serteikyo_kyoka_code:0</v>
      </c>
    </row>
    <row r="145" spans="1:36" ht="18.75" hidden="1" customHeight="1" x14ac:dyDescent="0.2">
      <c r="A145" s="95"/>
      <c r="B145" s="96"/>
      <c r="C145" s="97"/>
      <c r="D145" s="98"/>
      <c r="E145" s="99"/>
      <c r="F145" s="100"/>
      <c r="G145" s="99"/>
      <c r="H145" s="279" t="s">
        <v>275</v>
      </c>
      <c r="I145" s="281" t="s">
        <v>249</v>
      </c>
      <c r="J145" s="282" t="s">
        <v>148</v>
      </c>
      <c r="K145" s="282"/>
      <c r="L145" s="281" t="s">
        <v>249</v>
      </c>
      <c r="M145" s="282" t="s">
        <v>160</v>
      </c>
      <c r="N145" s="282"/>
      <c r="O145" s="175"/>
      <c r="P145" s="175"/>
      <c r="Q145" s="175"/>
      <c r="R145" s="175"/>
      <c r="S145" s="175"/>
      <c r="T145" s="175"/>
      <c r="U145" s="175"/>
      <c r="V145" s="175"/>
      <c r="W145" s="175"/>
      <c r="X145" s="215"/>
      <c r="Y145" s="149"/>
      <c r="Z145" s="106"/>
      <c r="AA145" s="106"/>
      <c r="AB145" s="94"/>
      <c r="AC145" s="287"/>
      <c r="AD145" s="288"/>
      <c r="AE145" s="288"/>
      <c r="AF145" s="289"/>
      <c r="AI145" s="113" t="str">
        <f>"25:field221:" &amp; IF(I145="■",1,IF(L145="■",2,0))</f>
        <v>25:field221:0</v>
      </c>
    </row>
    <row r="146" spans="1:36" ht="18.75" hidden="1" customHeight="1" x14ac:dyDescent="0.2">
      <c r="A146" s="95"/>
      <c r="B146" s="96"/>
      <c r="C146" s="97"/>
      <c r="D146" s="98"/>
      <c r="E146" s="99"/>
      <c r="F146" s="100"/>
      <c r="G146" s="99"/>
      <c r="H146" s="280"/>
      <c r="I146" s="281"/>
      <c r="J146" s="282"/>
      <c r="K146" s="282"/>
      <c r="L146" s="281"/>
      <c r="M146" s="282"/>
      <c r="N146" s="282"/>
      <c r="O146" s="103"/>
      <c r="P146" s="103"/>
      <c r="Q146" s="103"/>
      <c r="R146" s="103"/>
      <c r="S146" s="103"/>
      <c r="T146" s="103"/>
      <c r="U146" s="103"/>
      <c r="V146" s="103"/>
      <c r="W146" s="103"/>
      <c r="X146" s="145"/>
      <c r="Y146" s="149"/>
      <c r="Z146" s="106"/>
      <c r="AA146" s="106"/>
      <c r="AB146" s="94"/>
      <c r="AC146" s="287"/>
      <c r="AD146" s="288"/>
      <c r="AE146" s="288"/>
      <c r="AF146" s="289"/>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90"/>
      <c r="AD147" s="291"/>
      <c r="AE147" s="291"/>
      <c r="AF147" s="292"/>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8" t="s">
        <v>90</v>
      </c>
      <c r="I148" s="192" t="s">
        <v>249</v>
      </c>
      <c r="J148" s="193" t="s">
        <v>179</v>
      </c>
      <c r="K148" s="194"/>
      <c r="L148" s="209"/>
      <c r="M148" s="210" t="s">
        <v>249</v>
      </c>
      <c r="N148" s="193" t="s">
        <v>180</v>
      </c>
      <c r="O148" s="211"/>
      <c r="P148" s="194"/>
      <c r="Q148" s="194"/>
      <c r="R148" s="194"/>
      <c r="S148" s="194"/>
      <c r="T148" s="194"/>
      <c r="U148" s="194"/>
      <c r="V148" s="194"/>
      <c r="W148" s="194"/>
      <c r="X148" s="212"/>
      <c r="Y148" s="117" t="s">
        <v>249</v>
      </c>
      <c r="Z148" s="118" t="s">
        <v>147</v>
      </c>
      <c r="AA148" s="118"/>
      <c r="AB148" s="197"/>
      <c r="AC148" s="284"/>
      <c r="AD148" s="285"/>
      <c r="AE148" s="285"/>
      <c r="AF148" s="286"/>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7" t="s">
        <v>88</v>
      </c>
      <c r="I149" s="173" t="s">
        <v>249</v>
      </c>
      <c r="J149" s="105" t="s">
        <v>148</v>
      </c>
      <c r="K149" s="105"/>
      <c r="L149" s="219"/>
      <c r="M149" s="135" t="s">
        <v>249</v>
      </c>
      <c r="N149" s="105" t="s">
        <v>171</v>
      </c>
      <c r="O149" s="105"/>
      <c r="P149" s="219"/>
      <c r="Q149" s="135" t="s">
        <v>249</v>
      </c>
      <c r="R149" s="107" t="s">
        <v>172</v>
      </c>
      <c r="U149" s="135" t="s">
        <v>249</v>
      </c>
      <c r="V149" s="107" t="s">
        <v>173</v>
      </c>
      <c r="X149" s="198"/>
      <c r="Y149" s="135" t="s">
        <v>249</v>
      </c>
      <c r="Z149" s="105" t="s">
        <v>151</v>
      </c>
      <c r="AA149" s="106"/>
      <c r="AB149" s="94"/>
      <c r="AC149" s="287"/>
      <c r="AD149" s="288"/>
      <c r="AE149" s="288"/>
      <c r="AF149" s="289"/>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8"/>
      <c r="I150" s="150" t="s">
        <v>249</v>
      </c>
      <c r="J150" s="103" t="s">
        <v>174</v>
      </c>
      <c r="K150" s="220"/>
      <c r="L150" s="220"/>
      <c r="M150" s="132" t="s">
        <v>249</v>
      </c>
      <c r="N150" s="103" t="s">
        <v>175</v>
      </c>
      <c r="O150" s="220"/>
      <c r="P150" s="220"/>
      <c r="Q150" s="132" t="s">
        <v>249</v>
      </c>
      <c r="R150" s="103" t="s">
        <v>176</v>
      </c>
      <c r="S150" s="220"/>
      <c r="T150" s="220"/>
      <c r="U150" s="220"/>
      <c r="V150" s="220"/>
      <c r="W150" s="220"/>
      <c r="X150" s="221"/>
      <c r="Y150" s="149"/>
      <c r="Z150" s="106"/>
      <c r="AA150" s="106"/>
      <c r="AB150" s="94"/>
      <c r="AC150" s="287"/>
      <c r="AD150" s="288"/>
      <c r="AE150" s="288"/>
      <c r="AF150" s="289"/>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7"/>
      <c r="AD151" s="288"/>
      <c r="AE151" s="288"/>
      <c r="AF151" s="289"/>
      <c r="AG151" s="113"/>
      <c r="AH151" s="113"/>
      <c r="AI151" s="113" t="str">
        <f>"25:unitcare_code:" &amp; IF(I151="■",1,IF(M151="■",2,0))</f>
        <v>25:unitcare_code:0</v>
      </c>
      <c r="AJ151" s="113"/>
    </row>
    <row r="152" spans="1:36" s="113" customFormat="1" ht="18.75" hidden="1" customHeight="1" x14ac:dyDescent="0.2">
      <c r="A152" s="95"/>
      <c r="B152" s="96"/>
      <c r="C152" s="213"/>
      <c r="D152" s="214"/>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7"/>
      <c r="AD152" s="288"/>
      <c r="AE152" s="288"/>
      <c r="AF152" s="289"/>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7"/>
      <c r="AD153" s="288"/>
      <c r="AE153" s="288"/>
      <c r="AF153" s="289"/>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7"/>
      <c r="AD154" s="288"/>
      <c r="AE154" s="288"/>
      <c r="AF154" s="289"/>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7"/>
      <c r="AD155" s="288"/>
      <c r="AE155" s="288"/>
      <c r="AF155" s="289"/>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7"/>
      <c r="AD156" s="288"/>
      <c r="AE156" s="288"/>
      <c r="AF156" s="289"/>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7"/>
      <c r="AD157" s="288"/>
      <c r="AE157" s="288"/>
      <c r="AF157" s="289"/>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7"/>
      <c r="AD158" s="288"/>
      <c r="AE158" s="288"/>
      <c r="AF158" s="289"/>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7"/>
      <c r="AD159" s="288"/>
      <c r="AE159" s="288"/>
      <c r="AF159" s="289"/>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7"/>
      <c r="AD160" s="288"/>
      <c r="AE160" s="288"/>
      <c r="AF160" s="289"/>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7"/>
      <c r="AD161" s="288"/>
      <c r="AE161" s="288"/>
      <c r="AF161" s="289"/>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7"/>
      <c r="AD162" s="288"/>
      <c r="AE162" s="288"/>
      <c r="AF162" s="289"/>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7"/>
      <c r="AD163" s="288"/>
      <c r="AE163" s="288"/>
      <c r="AF163" s="289"/>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7"/>
      <c r="AD164" s="288"/>
      <c r="AE164" s="288"/>
      <c r="AF164" s="289"/>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6" t="s">
        <v>268</v>
      </c>
      <c r="I165" s="173" t="s">
        <v>249</v>
      </c>
      <c r="J165" s="137" t="s">
        <v>148</v>
      </c>
      <c r="K165" s="137"/>
      <c r="L165" s="140" t="s">
        <v>249</v>
      </c>
      <c r="M165" s="137" t="s">
        <v>149</v>
      </c>
      <c r="N165" s="137"/>
      <c r="O165" s="140" t="s">
        <v>249</v>
      </c>
      <c r="P165" s="137" t="s">
        <v>150</v>
      </c>
      <c r="Q165" s="142"/>
      <c r="R165" s="142"/>
      <c r="S165" s="142"/>
      <c r="T165" s="142"/>
      <c r="U165" s="217"/>
      <c r="V165" s="217"/>
      <c r="W165" s="217"/>
      <c r="X165" s="218"/>
      <c r="Y165" s="149"/>
      <c r="Z165" s="106"/>
      <c r="AA165" s="106"/>
      <c r="AB165" s="94"/>
      <c r="AC165" s="287"/>
      <c r="AD165" s="288"/>
      <c r="AE165" s="288"/>
      <c r="AF165" s="289"/>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7"/>
      <c r="AD166" s="288"/>
      <c r="AE166" s="288"/>
      <c r="AF166" s="289"/>
      <c r="AI166" s="113" t="str">
        <f>"25:serteikyo_kyoka_code:" &amp; IF(I166="■",1,IF(L166="■",6,IF(O166="■",5,IF(R166="■",7,0))))</f>
        <v>25:serteikyo_kyoka_code:0</v>
      </c>
    </row>
    <row r="167" spans="1:36" ht="18.75" hidden="1" customHeight="1" x14ac:dyDescent="0.2">
      <c r="A167" s="95"/>
      <c r="B167" s="96"/>
      <c r="C167" s="97"/>
      <c r="D167" s="98"/>
      <c r="E167" s="99"/>
      <c r="F167" s="100"/>
      <c r="G167" s="99"/>
      <c r="H167" s="279" t="s">
        <v>275</v>
      </c>
      <c r="I167" s="281" t="s">
        <v>249</v>
      </c>
      <c r="J167" s="282" t="s">
        <v>148</v>
      </c>
      <c r="K167" s="282"/>
      <c r="L167" s="281" t="s">
        <v>249</v>
      </c>
      <c r="M167" s="282" t="s">
        <v>160</v>
      </c>
      <c r="N167" s="282"/>
      <c r="O167" s="175"/>
      <c r="P167" s="175"/>
      <c r="Q167" s="175"/>
      <c r="R167" s="175"/>
      <c r="S167" s="175"/>
      <c r="T167" s="175"/>
      <c r="U167" s="175"/>
      <c r="V167" s="175"/>
      <c r="W167" s="175"/>
      <c r="X167" s="215"/>
      <c r="Y167" s="149"/>
      <c r="Z167" s="106"/>
      <c r="AA167" s="106"/>
      <c r="AB167" s="94"/>
      <c r="AC167" s="287"/>
      <c r="AD167" s="288"/>
      <c r="AE167" s="288"/>
      <c r="AF167" s="289"/>
      <c r="AI167" s="113" t="str">
        <f>"25:field221:" &amp; IF(I167="■",1,IF(L167="■",2,0))</f>
        <v>25:field221:0</v>
      </c>
    </row>
    <row r="168" spans="1:36" ht="18.75" hidden="1" customHeight="1" x14ac:dyDescent="0.2">
      <c r="A168" s="95"/>
      <c r="B168" s="96"/>
      <c r="C168" s="97"/>
      <c r="D168" s="98"/>
      <c r="E168" s="99"/>
      <c r="F168" s="100"/>
      <c r="G168" s="99"/>
      <c r="H168" s="280"/>
      <c r="I168" s="281"/>
      <c r="J168" s="282"/>
      <c r="K168" s="282"/>
      <c r="L168" s="281"/>
      <c r="M168" s="282"/>
      <c r="N168" s="282"/>
      <c r="O168" s="103"/>
      <c r="P168" s="103"/>
      <c r="Q168" s="103"/>
      <c r="R168" s="103"/>
      <c r="S168" s="103"/>
      <c r="T168" s="103"/>
      <c r="U168" s="103"/>
      <c r="V168" s="103"/>
      <c r="W168" s="103"/>
      <c r="X168" s="145"/>
      <c r="Y168" s="149"/>
      <c r="Z168" s="106"/>
      <c r="AA168" s="106"/>
      <c r="AB168" s="94"/>
      <c r="AC168" s="287"/>
      <c r="AD168" s="288"/>
      <c r="AE168" s="288"/>
      <c r="AF168" s="289"/>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90"/>
      <c r="AD169" s="291"/>
      <c r="AE169" s="291"/>
      <c r="AF169" s="292"/>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8" t="s">
        <v>90</v>
      </c>
      <c r="I170" s="173" t="s">
        <v>249</v>
      </c>
      <c r="J170" s="193" t="s">
        <v>179</v>
      </c>
      <c r="K170" s="194"/>
      <c r="L170" s="209"/>
      <c r="M170" s="210" t="s">
        <v>249</v>
      </c>
      <c r="N170" s="193" t="s">
        <v>180</v>
      </c>
      <c r="O170" s="211"/>
      <c r="P170" s="194"/>
      <c r="Q170" s="194"/>
      <c r="R170" s="194"/>
      <c r="S170" s="194"/>
      <c r="T170" s="194"/>
      <c r="U170" s="194"/>
      <c r="V170" s="194"/>
      <c r="W170" s="194"/>
      <c r="X170" s="212"/>
      <c r="Y170" s="117" t="s">
        <v>249</v>
      </c>
      <c r="Z170" s="118" t="s">
        <v>147</v>
      </c>
      <c r="AA170" s="118"/>
      <c r="AB170" s="197"/>
      <c r="AC170" s="284"/>
      <c r="AD170" s="285"/>
      <c r="AE170" s="285"/>
      <c r="AF170" s="286"/>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7" t="s">
        <v>88</v>
      </c>
      <c r="I171" s="173" t="s">
        <v>249</v>
      </c>
      <c r="J171" s="105" t="s">
        <v>148</v>
      </c>
      <c r="K171" s="105"/>
      <c r="L171" s="219"/>
      <c r="M171" s="135" t="s">
        <v>249</v>
      </c>
      <c r="N171" s="105" t="s">
        <v>171</v>
      </c>
      <c r="O171" s="105"/>
      <c r="P171" s="219"/>
      <c r="Q171" s="135" t="s">
        <v>249</v>
      </c>
      <c r="R171" s="107" t="s">
        <v>172</v>
      </c>
      <c r="U171" s="135" t="s">
        <v>249</v>
      </c>
      <c r="V171" s="107" t="s">
        <v>173</v>
      </c>
      <c r="X171" s="198"/>
      <c r="Y171" s="135" t="s">
        <v>249</v>
      </c>
      <c r="Z171" s="105" t="s">
        <v>151</v>
      </c>
      <c r="AA171" s="106"/>
      <c r="AB171" s="94"/>
      <c r="AC171" s="287"/>
      <c r="AD171" s="288"/>
      <c r="AE171" s="288"/>
      <c r="AF171" s="289"/>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8"/>
      <c r="I172" s="150" t="s">
        <v>249</v>
      </c>
      <c r="J172" s="103" t="s">
        <v>174</v>
      </c>
      <c r="K172" s="220"/>
      <c r="L172" s="220"/>
      <c r="M172" s="132" t="s">
        <v>249</v>
      </c>
      <c r="N172" s="103" t="s">
        <v>175</v>
      </c>
      <c r="O172" s="220"/>
      <c r="P172" s="220"/>
      <c r="Q172" s="132" t="s">
        <v>249</v>
      </c>
      <c r="R172" s="103" t="s">
        <v>176</v>
      </c>
      <c r="S172" s="220"/>
      <c r="T172" s="220"/>
      <c r="U172" s="220"/>
      <c r="V172" s="220"/>
      <c r="W172" s="220"/>
      <c r="X172" s="221"/>
      <c r="Y172" s="149"/>
      <c r="Z172" s="106"/>
      <c r="AA172" s="106"/>
      <c r="AB172" s="94"/>
      <c r="AC172" s="287"/>
      <c r="AD172" s="288"/>
      <c r="AE172" s="288"/>
      <c r="AF172" s="289"/>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7"/>
      <c r="AD173" s="288"/>
      <c r="AE173" s="288"/>
      <c r="AF173" s="289"/>
      <c r="AI173" s="113" t="str">
        <f>"25:unitcare_code:" &amp; IF(I173="■",1,IF(M173="■",2,0))</f>
        <v>25:unitcare_code:0</v>
      </c>
    </row>
    <row r="174" spans="1:36" s="113" customFormat="1" ht="18.75" hidden="1" customHeight="1" x14ac:dyDescent="0.2">
      <c r="A174" s="95"/>
      <c r="B174" s="96"/>
      <c r="C174" s="213"/>
      <c r="D174" s="214"/>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7"/>
      <c r="AD174" s="288"/>
      <c r="AE174" s="288"/>
      <c r="AF174" s="289"/>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7"/>
      <c r="AD175" s="288"/>
      <c r="AE175" s="288"/>
      <c r="AF175" s="289"/>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7"/>
      <c r="AD176" s="288"/>
      <c r="AE176" s="288"/>
      <c r="AF176" s="289"/>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2"/>
      <c r="P177" s="103"/>
      <c r="Q177" s="133"/>
      <c r="R177" s="133"/>
      <c r="S177" s="133"/>
      <c r="T177" s="133"/>
      <c r="U177" s="133"/>
      <c r="V177" s="133"/>
      <c r="W177" s="133"/>
      <c r="X177" s="134"/>
      <c r="Y177" s="223"/>
      <c r="Z177" s="105"/>
      <c r="AA177" s="106"/>
      <c r="AB177" s="94"/>
      <c r="AC177" s="287"/>
      <c r="AD177" s="288"/>
      <c r="AE177" s="288"/>
      <c r="AF177" s="289"/>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7"/>
      <c r="AD178" s="288"/>
      <c r="AE178" s="288"/>
      <c r="AF178" s="289"/>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7"/>
      <c r="AD179" s="288"/>
      <c r="AE179" s="288"/>
      <c r="AF179" s="289"/>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7"/>
      <c r="AD180" s="288"/>
      <c r="AE180" s="288"/>
      <c r="AF180" s="289"/>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7"/>
      <c r="AD181" s="288"/>
      <c r="AE181" s="288"/>
      <c r="AF181" s="289"/>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7"/>
      <c r="AD182" s="288"/>
      <c r="AE182" s="288"/>
      <c r="AF182" s="289"/>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7"/>
      <c r="AD183" s="288"/>
      <c r="AE183" s="288"/>
      <c r="AF183" s="289"/>
      <c r="AI183" s="113" t="str">
        <f>"25:ninti_senmoncare_code:" &amp; IF(I183="■",1,IF(O183="■",3,IF(L183="■",2,0)))</f>
        <v>25:ninti_senmoncare_code:0</v>
      </c>
    </row>
    <row r="184" spans="1:36" ht="18.75" hidden="1" customHeight="1" x14ac:dyDescent="0.2">
      <c r="A184" s="95"/>
      <c r="B184" s="96"/>
      <c r="C184" s="97"/>
      <c r="D184" s="98"/>
      <c r="E184" s="99"/>
      <c r="F184" s="100"/>
      <c r="G184" s="99"/>
      <c r="H184" s="216" t="s">
        <v>268</v>
      </c>
      <c r="I184" s="173" t="s">
        <v>249</v>
      </c>
      <c r="J184" s="137" t="s">
        <v>148</v>
      </c>
      <c r="K184" s="137"/>
      <c r="L184" s="140" t="s">
        <v>249</v>
      </c>
      <c r="M184" s="137" t="s">
        <v>149</v>
      </c>
      <c r="N184" s="137"/>
      <c r="O184" s="140" t="s">
        <v>249</v>
      </c>
      <c r="P184" s="137" t="s">
        <v>150</v>
      </c>
      <c r="Q184" s="142"/>
      <c r="R184" s="142"/>
      <c r="S184" s="142"/>
      <c r="T184" s="142"/>
      <c r="U184" s="217"/>
      <c r="V184" s="217"/>
      <c r="W184" s="217"/>
      <c r="X184" s="218"/>
      <c r="Y184" s="149"/>
      <c r="Z184" s="106"/>
      <c r="AA184" s="106"/>
      <c r="AB184" s="94"/>
      <c r="AC184" s="287"/>
      <c r="AD184" s="288"/>
      <c r="AE184" s="288"/>
      <c r="AF184" s="289"/>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7"/>
      <c r="AD185" s="288"/>
      <c r="AE185" s="288"/>
      <c r="AF185" s="289"/>
      <c r="AI185" s="113" t="str">
        <f>"25:serteikyo_kyoka_code:" &amp; IF(I185="■",1,IF(L185="■",6,IF(O185="■",5,IF(R185="■",7,0))))</f>
        <v>25:serteikyo_kyoka_code:0</v>
      </c>
    </row>
    <row r="186" spans="1:36" ht="18.75" hidden="1" customHeight="1" x14ac:dyDescent="0.2">
      <c r="A186" s="95"/>
      <c r="B186" s="96"/>
      <c r="C186" s="97"/>
      <c r="D186" s="98"/>
      <c r="E186" s="99"/>
      <c r="F186" s="100"/>
      <c r="G186" s="99"/>
      <c r="H186" s="279" t="s">
        <v>275</v>
      </c>
      <c r="I186" s="281" t="s">
        <v>249</v>
      </c>
      <c r="J186" s="282" t="s">
        <v>148</v>
      </c>
      <c r="K186" s="282"/>
      <c r="L186" s="281" t="s">
        <v>249</v>
      </c>
      <c r="M186" s="282" t="s">
        <v>160</v>
      </c>
      <c r="N186" s="282"/>
      <c r="O186" s="175"/>
      <c r="P186" s="175"/>
      <c r="Q186" s="175"/>
      <c r="R186" s="175"/>
      <c r="S186" s="175"/>
      <c r="T186" s="175"/>
      <c r="U186" s="175"/>
      <c r="V186" s="175"/>
      <c r="W186" s="175"/>
      <c r="X186" s="215"/>
      <c r="Y186" s="149"/>
      <c r="Z186" s="106"/>
      <c r="AA186" s="106"/>
      <c r="AB186" s="94"/>
      <c r="AC186" s="287"/>
      <c r="AD186" s="288"/>
      <c r="AE186" s="288"/>
      <c r="AF186" s="289"/>
      <c r="AI186" s="113" t="str">
        <f>"25:field221:" &amp; IF(I186="■",1,IF(L186="■",2,0))</f>
        <v>25:field221:0</v>
      </c>
    </row>
    <row r="187" spans="1:36" ht="18.75" hidden="1" customHeight="1" x14ac:dyDescent="0.2">
      <c r="A187" s="95"/>
      <c r="B187" s="96"/>
      <c r="C187" s="97"/>
      <c r="D187" s="98"/>
      <c r="E187" s="99"/>
      <c r="F187" s="100"/>
      <c r="G187" s="99"/>
      <c r="H187" s="280"/>
      <c r="I187" s="281"/>
      <c r="J187" s="282"/>
      <c r="K187" s="282"/>
      <c r="L187" s="281"/>
      <c r="M187" s="282"/>
      <c r="N187" s="282"/>
      <c r="O187" s="103"/>
      <c r="P187" s="103"/>
      <c r="Q187" s="103"/>
      <c r="R187" s="103"/>
      <c r="S187" s="103"/>
      <c r="T187" s="103"/>
      <c r="U187" s="103"/>
      <c r="V187" s="103"/>
      <c r="W187" s="103"/>
      <c r="X187" s="145"/>
      <c r="Y187" s="149"/>
      <c r="Z187" s="106"/>
      <c r="AA187" s="106"/>
      <c r="AB187" s="94"/>
      <c r="AC187" s="287"/>
      <c r="AD187" s="288"/>
      <c r="AE187" s="288"/>
      <c r="AF187" s="289"/>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90"/>
      <c r="AD188" s="291"/>
      <c r="AE188" s="291"/>
      <c r="AF188" s="292"/>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8" t="s">
        <v>90</v>
      </c>
      <c r="I189" s="173" t="s">
        <v>249</v>
      </c>
      <c r="J189" s="193" t="s">
        <v>179</v>
      </c>
      <c r="K189" s="194"/>
      <c r="L189" s="209"/>
      <c r="M189" s="210" t="s">
        <v>249</v>
      </c>
      <c r="N189" s="193" t="s">
        <v>180</v>
      </c>
      <c r="O189" s="211"/>
      <c r="P189" s="194"/>
      <c r="Q189" s="194"/>
      <c r="R189" s="194"/>
      <c r="S189" s="194"/>
      <c r="T189" s="194"/>
      <c r="U189" s="194"/>
      <c r="V189" s="194"/>
      <c r="W189" s="194"/>
      <c r="X189" s="212"/>
      <c r="Y189" s="117" t="s">
        <v>249</v>
      </c>
      <c r="Z189" s="118" t="s">
        <v>147</v>
      </c>
      <c r="AA189" s="118"/>
      <c r="AB189" s="197"/>
      <c r="AC189" s="284"/>
      <c r="AD189" s="285"/>
      <c r="AE189" s="285"/>
      <c r="AF189" s="286"/>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7" t="s">
        <v>88</v>
      </c>
      <c r="I190" s="173" t="s">
        <v>249</v>
      </c>
      <c r="J190" s="105" t="s">
        <v>148</v>
      </c>
      <c r="K190" s="105"/>
      <c r="L190" s="219"/>
      <c r="M190" s="135" t="s">
        <v>249</v>
      </c>
      <c r="N190" s="105" t="s">
        <v>171</v>
      </c>
      <c r="O190" s="105"/>
      <c r="P190" s="219"/>
      <c r="Q190" s="135" t="s">
        <v>249</v>
      </c>
      <c r="R190" s="107" t="s">
        <v>172</v>
      </c>
      <c r="U190" s="135" t="s">
        <v>249</v>
      </c>
      <c r="V190" s="107" t="s">
        <v>173</v>
      </c>
      <c r="X190" s="198"/>
      <c r="Y190" s="135" t="s">
        <v>249</v>
      </c>
      <c r="Z190" s="105" t="s">
        <v>151</v>
      </c>
      <c r="AA190" s="106"/>
      <c r="AB190" s="94"/>
      <c r="AC190" s="287"/>
      <c r="AD190" s="288"/>
      <c r="AE190" s="288"/>
      <c r="AF190" s="289"/>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8"/>
      <c r="I191" s="150" t="s">
        <v>249</v>
      </c>
      <c r="J191" s="103" t="s">
        <v>174</v>
      </c>
      <c r="K191" s="220"/>
      <c r="L191" s="220"/>
      <c r="M191" s="132" t="s">
        <v>249</v>
      </c>
      <c r="N191" s="103" t="s">
        <v>175</v>
      </c>
      <c r="O191" s="220"/>
      <c r="P191" s="220"/>
      <c r="Q191" s="132" t="s">
        <v>249</v>
      </c>
      <c r="R191" s="103" t="s">
        <v>176</v>
      </c>
      <c r="S191" s="220"/>
      <c r="T191" s="220"/>
      <c r="U191" s="220"/>
      <c r="V191" s="220"/>
      <c r="W191" s="220"/>
      <c r="X191" s="221"/>
      <c r="Y191" s="149"/>
      <c r="Z191" s="106"/>
      <c r="AA191" s="106"/>
      <c r="AB191" s="94"/>
      <c r="AC191" s="287"/>
      <c r="AD191" s="288"/>
      <c r="AE191" s="288"/>
      <c r="AF191" s="289"/>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7"/>
      <c r="AD192" s="288"/>
      <c r="AE192" s="288"/>
      <c r="AF192" s="289"/>
      <c r="AI192" s="113" t="str">
        <f>"25:unitcare_code:" &amp; IF(I192="■",1,IF(M192="■",2,0))</f>
        <v>25:unitcare_code:0</v>
      </c>
    </row>
    <row r="193" spans="1:36" s="113" customFormat="1" ht="18.75" hidden="1" customHeight="1" x14ac:dyDescent="0.2">
      <c r="A193" s="95"/>
      <c r="B193" s="96"/>
      <c r="C193" s="213"/>
      <c r="D193" s="214"/>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7"/>
      <c r="AD193" s="288"/>
      <c r="AE193" s="288"/>
      <c r="AF193" s="289"/>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7"/>
      <c r="AD194" s="288"/>
      <c r="AE194" s="288"/>
      <c r="AF194" s="289"/>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7"/>
      <c r="AD195" s="288"/>
      <c r="AE195" s="288"/>
      <c r="AF195" s="289"/>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7"/>
      <c r="AD196" s="288"/>
      <c r="AE196" s="288"/>
      <c r="AF196" s="289"/>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7"/>
      <c r="AD197" s="288"/>
      <c r="AE197" s="288"/>
      <c r="AF197" s="289"/>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7"/>
      <c r="AD198" s="288"/>
      <c r="AE198" s="288"/>
      <c r="AF198" s="289"/>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7"/>
      <c r="AD199" s="288"/>
      <c r="AE199" s="288"/>
      <c r="AF199" s="289"/>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7"/>
      <c r="AD200" s="288"/>
      <c r="AE200" s="288"/>
      <c r="AF200" s="289"/>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7"/>
      <c r="AD201" s="288"/>
      <c r="AE201" s="288"/>
      <c r="AF201" s="289"/>
      <c r="AI201" s="113" t="str">
        <f>"25:ninti_senmoncare_code:" &amp; IF(I201="■",1,IF(O201="■",3,IF(L201="■",2,0)))</f>
        <v>25:ninti_senmoncare_code:0</v>
      </c>
    </row>
    <row r="202" spans="1:36" ht="18.75" hidden="1" customHeight="1" x14ac:dyDescent="0.2">
      <c r="A202" s="95"/>
      <c r="B202" s="96"/>
      <c r="C202" s="97"/>
      <c r="D202" s="98"/>
      <c r="E202" s="99"/>
      <c r="F202" s="100"/>
      <c r="G202" s="99"/>
      <c r="H202" s="216" t="s">
        <v>268</v>
      </c>
      <c r="I202" s="173" t="s">
        <v>249</v>
      </c>
      <c r="J202" s="137" t="s">
        <v>148</v>
      </c>
      <c r="K202" s="137"/>
      <c r="L202" s="140" t="s">
        <v>249</v>
      </c>
      <c r="M202" s="137" t="s">
        <v>149</v>
      </c>
      <c r="N202" s="137"/>
      <c r="O202" s="140" t="s">
        <v>249</v>
      </c>
      <c r="P202" s="137" t="s">
        <v>150</v>
      </c>
      <c r="Q202" s="142"/>
      <c r="R202" s="142"/>
      <c r="S202" s="142"/>
      <c r="T202" s="142"/>
      <c r="U202" s="217"/>
      <c r="V202" s="217"/>
      <c r="W202" s="217"/>
      <c r="X202" s="218"/>
      <c r="Y202" s="149"/>
      <c r="Z202" s="106"/>
      <c r="AA202" s="106"/>
      <c r="AB202" s="94"/>
      <c r="AC202" s="287"/>
      <c r="AD202" s="288"/>
      <c r="AE202" s="288"/>
      <c r="AF202" s="289"/>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7"/>
      <c r="AD203" s="288"/>
      <c r="AE203" s="288"/>
      <c r="AF203" s="289"/>
      <c r="AI203" s="113" t="str">
        <f>"25:serteikyo_kyoka_code:" &amp; IF(I203="■",1,IF(L203="■",6,IF(O203="■",5,IF(R203="■",7,0))))</f>
        <v>25:serteikyo_kyoka_code:0</v>
      </c>
    </row>
    <row r="204" spans="1:36" ht="18.75" hidden="1" customHeight="1" x14ac:dyDescent="0.2">
      <c r="A204" s="95"/>
      <c r="B204" s="96"/>
      <c r="C204" s="97"/>
      <c r="D204" s="98"/>
      <c r="E204" s="99"/>
      <c r="F204" s="100"/>
      <c r="G204" s="99"/>
      <c r="H204" s="279" t="s">
        <v>275</v>
      </c>
      <c r="I204" s="281" t="s">
        <v>249</v>
      </c>
      <c r="J204" s="282" t="s">
        <v>148</v>
      </c>
      <c r="K204" s="282"/>
      <c r="L204" s="281" t="s">
        <v>249</v>
      </c>
      <c r="M204" s="282" t="s">
        <v>160</v>
      </c>
      <c r="N204" s="282"/>
      <c r="O204" s="175"/>
      <c r="P204" s="175"/>
      <c r="Q204" s="175"/>
      <c r="R204" s="175"/>
      <c r="S204" s="175"/>
      <c r="T204" s="175"/>
      <c r="U204" s="175"/>
      <c r="V204" s="175"/>
      <c r="W204" s="175"/>
      <c r="X204" s="215"/>
      <c r="Y204" s="149"/>
      <c r="Z204" s="106"/>
      <c r="AA204" s="106"/>
      <c r="AB204" s="94"/>
      <c r="AC204" s="287"/>
      <c r="AD204" s="288"/>
      <c r="AE204" s="288"/>
      <c r="AF204" s="289"/>
      <c r="AI204" s="113" t="str">
        <f>"25:field221:" &amp; IF(I204="■",1,IF(L204="■",2,0))</f>
        <v>25:field221:0</v>
      </c>
    </row>
    <row r="205" spans="1:36" ht="18.75" hidden="1" customHeight="1" x14ac:dyDescent="0.2">
      <c r="A205" s="95"/>
      <c r="B205" s="96"/>
      <c r="C205" s="97"/>
      <c r="D205" s="98"/>
      <c r="E205" s="99"/>
      <c r="F205" s="100"/>
      <c r="G205" s="99"/>
      <c r="H205" s="280"/>
      <c r="I205" s="281"/>
      <c r="J205" s="282"/>
      <c r="K205" s="282"/>
      <c r="L205" s="281"/>
      <c r="M205" s="282"/>
      <c r="N205" s="282"/>
      <c r="O205" s="103"/>
      <c r="P205" s="103"/>
      <c r="Q205" s="103"/>
      <c r="R205" s="103"/>
      <c r="S205" s="103"/>
      <c r="T205" s="103"/>
      <c r="U205" s="103"/>
      <c r="V205" s="103"/>
      <c r="W205" s="103"/>
      <c r="X205" s="145"/>
      <c r="Y205" s="149"/>
      <c r="Z205" s="106"/>
      <c r="AA205" s="106"/>
      <c r="AB205" s="94"/>
      <c r="AC205" s="287"/>
      <c r="AD205" s="288"/>
      <c r="AE205" s="288"/>
      <c r="AF205" s="289"/>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90"/>
      <c r="AD206" s="291"/>
      <c r="AE206" s="291"/>
      <c r="AF206" s="292"/>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3" t="s">
        <v>124</v>
      </c>
      <c r="I207" s="192" t="s">
        <v>249</v>
      </c>
      <c r="J207" s="118" t="s">
        <v>179</v>
      </c>
      <c r="K207" s="224"/>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4"/>
      <c r="AD207" s="285"/>
      <c r="AE207" s="285"/>
      <c r="AF207" s="286"/>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8"/>
      <c r="I208" s="150" t="s">
        <v>249</v>
      </c>
      <c r="J208" s="103" t="s">
        <v>205</v>
      </c>
      <c r="K208" s="131"/>
      <c r="L208" s="104"/>
      <c r="M208" s="132" t="s">
        <v>249</v>
      </c>
      <c r="N208" s="103" t="s">
        <v>180</v>
      </c>
      <c r="O208" s="220"/>
      <c r="P208" s="220"/>
      <c r="Q208" s="220"/>
      <c r="R208" s="220"/>
      <c r="S208" s="220"/>
      <c r="T208" s="220"/>
      <c r="U208" s="220"/>
      <c r="V208" s="220"/>
      <c r="W208" s="220"/>
      <c r="X208" s="221"/>
      <c r="Y208" s="135" t="s">
        <v>249</v>
      </c>
      <c r="Z208" s="105" t="s">
        <v>151</v>
      </c>
      <c r="AA208" s="106"/>
      <c r="AB208" s="94"/>
      <c r="AC208" s="287"/>
      <c r="AD208" s="288"/>
      <c r="AE208" s="288"/>
      <c r="AF208" s="289"/>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7"/>
      <c r="AD209" s="288"/>
      <c r="AE209" s="288"/>
      <c r="AF209" s="289"/>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3"/>
      <c r="D210" s="214"/>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7"/>
      <c r="AD210" s="288"/>
      <c r="AE210" s="288"/>
      <c r="AF210" s="289"/>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7"/>
      <c r="AD211" s="288"/>
      <c r="AE211" s="288"/>
      <c r="AF211" s="289"/>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7"/>
      <c r="AD212" s="288"/>
      <c r="AE212" s="288"/>
      <c r="AF212" s="289"/>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7"/>
      <c r="AD213" s="288"/>
      <c r="AE213" s="288"/>
      <c r="AF213" s="289"/>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7"/>
      <c r="AD214" s="288"/>
      <c r="AE214" s="288"/>
      <c r="AF214" s="289"/>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7"/>
      <c r="AD215" s="288"/>
      <c r="AE215" s="288"/>
      <c r="AF215" s="289"/>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7"/>
      <c r="AD216" s="288"/>
      <c r="AE216" s="288"/>
      <c r="AF216" s="289"/>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7"/>
      <c r="AD217" s="288"/>
      <c r="AE217" s="288"/>
      <c r="AF217" s="289"/>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7"/>
      <c r="AD218" s="288"/>
      <c r="AE218" s="288"/>
      <c r="AF218" s="289"/>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7"/>
      <c r="AD219" s="288"/>
      <c r="AE219" s="288"/>
      <c r="AF219" s="289"/>
      <c r="AI219" s="113" t="str">
        <f>"26:ninti_senmoncare_code:" &amp; IF(I219="■",1,IF(O219="■",3,IF(L219="■",2,0)))</f>
        <v>26:ninti_senmoncare_code:0</v>
      </c>
    </row>
    <row r="220" spans="1:35" ht="18.75" hidden="1" customHeight="1" x14ac:dyDescent="0.2">
      <c r="A220" s="95"/>
      <c r="B220" s="96"/>
      <c r="C220" s="97"/>
      <c r="D220" s="98"/>
      <c r="E220" s="101"/>
      <c r="F220" s="98"/>
      <c r="G220" s="99" t="s">
        <v>215</v>
      </c>
      <c r="H220" s="277" t="s">
        <v>94</v>
      </c>
      <c r="I220" s="173" t="s">
        <v>249</v>
      </c>
      <c r="J220" s="175" t="s">
        <v>194</v>
      </c>
      <c r="K220" s="175"/>
      <c r="L220" s="217"/>
      <c r="M220" s="217"/>
      <c r="N220" s="217"/>
      <c r="O220" s="217"/>
      <c r="P220" s="174" t="s">
        <v>249</v>
      </c>
      <c r="Q220" s="175" t="s">
        <v>195</v>
      </c>
      <c r="R220" s="217"/>
      <c r="S220" s="217"/>
      <c r="T220" s="217"/>
      <c r="U220" s="217"/>
      <c r="V220" s="217"/>
      <c r="W220" s="217"/>
      <c r="X220" s="218"/>
      <c r="Y220" s="149"/>
      <c r="Z220" s="106"/>
      <c r="AA220" s="106"/>
      <c r="AB220" s="94"/>
      <c r="AC220" s="287"/>
      <c r="AD220" s="288"/>
      <c r="AE220" s="288"/>
      <c r="AF220" s="289"/>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8"/>
      <c r="I221" s="150" t="s">
        <v>249</v>
      </c>
      <c r="J221" s="103" t="s">
        <v>208</v>
      </c>
      <c r="K221" s="133"/>
      <c r="L221" s="133"/>
      <c r="M221" s="133"/>
      <c r="N221" s="133"/>
      <c r="O221" s="133"/>
      <c r="P221" s="133"/>
      <c r="Q221" s="220"/>
      <c r="R221" s="133"/>
      <c r="S221" s="133"/>
      <c r="T221" s="133"/>
      <c r="U221" s="133"/>
      <c r="V221" s="133"/>
      <c r="W221" s="133"/>
      <c r="X221" s="134"/>
      <c r="Y221" s="149"/>
      <c r="Z221" s="106"/>
      <c r="AA221" s="106"/>
      <c r="AB221" s="94"/>
      <c r="AC221" s="287"/>
      <c r="AD221" s="288"/>
      <c r="AE221" s="288"/>
      <c r="AF221" s="289"/>
    </row>
    <row r="222" spans="1:35" ht="18.75" hidden="1" customHeight="1" x14ac:dyDescent="0.2">
      <c r="A222" s="95"/>
      <c r="B222" s="96"/>
      <c r="C222" s="97"/>
      <c r="D222" s="98"/>
      <c r="E222" s="101"/>
      <c r="F222" s="98"/>
      <c r="G222" s="99" t="s">
        <v>222</v>
      </c>
      <c r="H222" s="216" t="s">
        <v>268</v>
      </c>
      <c r="I222" s="173" t="s">
        <v>249</v>
      </c>
      <c r="J222" s="137" t="s">
        <v>148</v>
      </c>
      <c r="K222" s="137"/>
      <c r="L222" s="140" t="s">
        <v>249</v>
      </c>
      <c r="M222" s="137" t="s">
        <v>149</v>
      </c>
      <c r="N222" s="137"/>
      <c r="O222" s="140" t="s">
        <v>249</v>
      </c>
      <c r="P222" s="137" t="s">
        <v>150</v>
      </c>
      <c r="Q222" s="142"/>
      <c r="R222" s="142"/>
      <c r="S222" s="142"/>
      <c r="T222" s="142"/>
      <c r="U222" s="217"/>
      <c r="V222" s="217"/>
      <c r="W222" s="217"/>
      <c r="X222" s="218"/>
      <c r="Y222" s="149"/>
      <c r="Z222" s="106"/>
      <c r="AA222" s="106"/>
      <c r="AB222" s="94"/>
      <c r="AC222" s="287"/>
      <c r="AD222" s="288"/>
      <c r="AE222" s="288"/>
      <c r="AF222" s="289"/>
      <c r="AI222" s="113" t="str">
        <f>"26:field225:" &amp; IF(I222="■",1,IF(L222="■",2,IF(O222="■",3,0)))</f>
        <v>26:field225:0</v>
      </c>
    </row>
    <row r="223" spans="1:35" ht="18.75" hidden="1" customHeight="1" x14ac:dyDescent="0.2">
      <c r="A223" s="95"/>
      <c r="B223" s="96"/>
      <c r="C223" s="97"/>
      <c r="D223" s="98"/>
      <c r="E223" s="101"/>
      <c r="F223" s="150" t="s">
        <v>249</v>
      </c>
      <c r="G223" s="99" t="s">
        <v>223</v>
      </c>
      <c r="H223" s="277" t="s">
        <v>95</v>
      </c>
      <c r="I223" s="173" t="s">
        <v>249</v>
      </c>
      <c r="J223" s="175" t="s">
        <v>209</v>
      </c>
      <c r="K223" s="146"/>
      <c r="L223" s="225"/>
      <c r="M223" s="174" t="s">
        <v>249</v>
      </c>
      <c r="N223" s="175" t="s">
        <v>210</v>
      </c>
      <c r="O223" s="217"/>
      <c r="P223" s="217"/>
      <c r="Q223" s="174" t="s">
        <v>249</v>
      </c>
      <c r="R223" s="175" t="s">
        <v>211</v>
      </c>
      <c r="S223" s="217"/>
      <c r="T223" s="217"/>
      <c r="U223" s="217"/>
      <c r="V223" s="217"/>
      <c r="W223" s="217"/>
      <c r="X223" s="218"/>
      <c r="Y223" s="149"/>
      <c r="Z223" s="106"/>
      <c r="AA223" s="106"/>
      <c r="AB223" s="94"/>
      <c r="AC223" s="287"/>
      <c r="AD223" s="288"/>
      <c r="AE223" s="288"/>
      <c r="AF223" s="289"/>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8"/>
      <c r="I224" s="150" t="s">
        <v>249</v>
      </c>
      <c r="J224" s="103" t="s">
        <v>212</v>
      </c>
      <c r="K224" s="133"/>
      <c r="L224" s="133"/>
      <c r="M224" s="133"/>
      <c r="N224" s="133"/>
      <c r="O224" s="133"/>
      <c r="P224" s="133"/>
      <c r="Q224" s="132" t="s">
        <v>249</v>
      </c>
      <c r="R224" s="103" t="s">
        <v>213</v>
      </c>
      <c r="S224" s="220"/>
      <c r="T224" s="133"/>
      <c r="U224" s="133"/>
      <c r="V224" s="133"/>
      <c r="W224" s="133"/>
      <c r="X224" s="134"/>
      <c r="Y224" s="149"/>
      <c r="Z224" s="106"/>
      <c r="AA224" s="106"/>
      <c r="AB224" s="94"/>
      <c r="AC224" s="287"/>
      <c r="AD224" s="288"/>
      <c r="AE224" s="288"/>
      <c r="AF224" s="289"/>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7"/>
      <c r="AD225" s="288"/>
      <c r="AE225" s="288"/>
      <c r="AF225" s="289"/>
      <c r="AI225" s="113" t="str">
        <f>"26:serteikyo_kyoka_code:" &amp; IF(I225="■",1,IF(L225="■",6,IF(O225="■",5,IF(R225="■",7,0))))</f>
        <v>26:serteikyo_kyoka_code:0</v>
      </c>
    </row>
    <row r="226" spans="1:36" ht="18.75" hidden="1" customHeight="1" x14ac:dyDescent="0.2">
      <c r="A226" s="95"/>
      <c r="B226" s="96"/>
      <c r="C226" s="97"/>
      <c r="D226" s="98"/>
      <c r="E226" s="101"/>
      <c r="F226" s="98"/>
      <c r="G226" s="99"/>
      <c r="H226" s="279" t="s">
        <v>275</v>
      </c>
      <c r="I226" s="281" t="s">
        <v>249</v>
      </c>
      <c r="J226" s="282" t="s">
        <v>148</v>
      </c>
      <c r="K226" s="282"/>
      <c r="L226" s="281" t="s">
        <v>249</v>
      </c>
      <c r="M226" s="282" t="s">
        <v>160</v>
      </c>
      <c r="N226" s="282"/>
      <c r="O226" s="226"/>
      <c r="P226" s="226"/>
      <c r="Q226" s="226"/>
      <c r="R226" s="226"/>
      <c r="S226" s="226"/>
      <c r="T226" s="226"/>
      <c r="U226" s="226"/>
      <c r="V226" s="226"/>
      <c r="W226" s="226"/>
      <c r="X226" s="227"/>
      <c r="Y226" s="149"/>
      <c r="Z226" s="106"/>
      <c r="AA226" s="106"/>
      <c r="AB226" s="94"/>
      <c r="AC226" s="287"/>
      <c r="AD226" s="288"/>
      <c r="AE226" s="288"/>
      <c r="AF226" s="289"/>
      <c r="AI226" s="113" t="str">
        <f>"26:field221:" &amp; IF(I226="■",1,IF(L226="■",2,0))</f>
        <v>26:field221:0</v>
      </c>
    </row>
    <row r="227" spans="1:36" ht="18.75" hidden="1" customHeight="1" x14ac:dyDescent="0.2">
      <c r="A227" s="95"/>
      <c r="B227" s="96"/>
      <c r="C227" s="97"/>
      <c r="D227" s="98"/>
      <c r="E227" s="101"/>
      <c r="F227" s="98"/>
      <c r="G227" s="99"/>
      <c r="H227" s="280"/>
      <c r="I227" s="281"/>
      <c r="J227" s="282"/>
      <c r="K227" s="282"/>
      <c r="L227" s="281"/>
      <c r="M227" s="282"/>
      <c r="N227" s="282"/>
      <c r="O227" s="220"/>
      <c r="P227" s="220"/>
      <c r="Q227" s="220"/>
      <c r="R227" s="220"/>
      <c r="S227" s="220"/>
      <c r="T227" s="220"/>
      <c r="U227" s="220"/>
      <c r="V227" s="220"/>
      <c r="W227" s="220"/>
      <c r="X227" s="221"/>
      <c r="Y227" s="149"/>
      <c r="Z227" s="106"/>
      <c r="AA227" s="106"/>
      <c r="AB227" s="94"/>
      <c r="AC227" s="287"/>
      <c r="AD227" s="288"/>
      <c r="AE227" s="288"/>
      <c r="AF227" s="289"/>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90"/>
      <c r="AD228" s="291"/>
      <c r="AE228" s="291"/>
      <c r="AF228" s="292"/>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8" t="s">
        <v>90</v>
      </c>
      <c r="I229" s="192" t="s">
        <v>249</v>
      </c>
      <c r="J229" s="118" t="s">
        <v>179</v>
      </c>
      <c r="K229" s="224"/>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4"/>
      <c r="AD229" s="285"/>
      <c r="AE229" s="285"/>
      <c r="AF229" s="286"/>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9"/>
      <c r="I230" s="150" t="s">
        <v>249</v>
      </c>
      <c r="J230" s="103" t="s">
        <v>205</v>
      </c>
      <c r="K230" s="131"/>
      <c r="L230" s="104"/>
      <c r="M230" s="132" t="s">
        <v>249</v>
      </c>
      <c r="N230" s="103" t="s">
        <v>180</v>
      </c>
      <c r="O230" s="220"/>
      <c r="P230" s="220"/>
      <c r="Q230" s="220"/>
      <c r="R230" s="220"/>
      <c r="S230" s="220"/>
      <c r="T230" s="220"/>
      <c r="U230" s="220"/>
      <c r="V230" s="220"/>
      <c r="W230" s="220"/>
      <c r="X230" s="221"/>
      <c r="Y230" s="135" t="s">
        <v>249</v>
      </c>
      <c r="Z230" s="105" t="s">
        <v>151</v>
      </c>
      <c r="AA230" s="106"/>
      <c r="AB230" s="94"/>
      <c r="AC230" s="287"/>
      <c r="AD230" s="288"/>
      <c r="AE230" s="288"/>
      <c r="AF230" s="289"/>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7"/>
      <c r="AD231" s="288"/>
      <c r="AE231" s="288"/>
      <c r="AF231" s="289"/>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7"/>
      <c r="AD232" s="288"/>
      <c r="AE232" s="288"/>
      <c r="AF232" s="289"/>
      <c r="AG232" s="113"/>
      <c r="AH232" s="113"/>
      <c r="AI232" s="113" t="str">
        <f>"26:unitcare_code:" &amp; IF(I232="■",1,IF(M232="■",2,0))</f>
        <v>26:unitcare_code:0</v>
      </c>
      <c r="AJ232" s="113"/>
    </row>
    <row r="233" spans="1:36" s="113" customFormat="1" ht="18.75" hidden="1" customHeight="1" x14ac:dyDescent="0.2">
      <c r="A233" s="95"/>
      <c r="B233" s="96"/>
      <c r="C233" s="213"/>
      <c r="D233" s="214"/>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7"/>
      <c r="AD233" s="288"/>
      <c r="AE233" s="288"/>
      <c r="AF233" s="289"/>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7"/>
      <c r="AD234" s="288"/>
      <c r="AE234" s="288"/>
      <c r="AF234" s="289"/>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7"/>
      <c r="AD235" s="288"/>
      <c r="AE235" s="288"/>
      <c r="AF235" s="289"/>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7"/>
      <c r="AD236" s="288"/>
      <c r="AE236" s="288"/>
      <c r="AF236" s="289"/>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7"/>
      <c r="AD237" s="288"/>
      <c r="AE237" s="288"/>
      <c r="AF237" s="289"/>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7"/>
      <c r="AD238" s="288"/>
      <c r="AE238" s="288"/>
      <c r="AF238" s="289"/>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7"/>
      <c r="AD239" s="288"/>
      <c r="AE239" s="288"/>
      <c r="AF239" s="289"/>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7"/>
      <c r="AD240" s="288"/>
      <c r="AE240" s="288"/>
      <c r="AF240" s="289"/>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7"/>
      <c r="AD241" s="288"/>
      <c r="AE241" s="288"/>
      <c r="AF241" s="289"/>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7"/>
      <c r="AD242" s="288"/>
      <c r="AE242" s="288"/>
      <c r="AF242" s="289"/>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9" t="s">
        <v>94</v>
      </c>
      <c r="I243" s="173" t="s">
        <v>249</v>
      </c>
      <c r="J243" s="175" t="s">
        <v>194</v>
      </c>
      <c r="K243" s="175"/>
      <c r="L243" s="217"/>
      <c r="M243" s="217"/>
      <c r="N243" s="217"/>
      <c r="O243" s="217"/>
      <c r="P243" s="174" t="s">
        <v>249</v>
      </c>
      <c r="Q243" s="175" t="s">
        <v>195</v>
      </c>
      <c r="R243" s="217"/>
      <c r="S243" s="217"/>
      <c r="T243" s="217"/>
      <c r="U243" s="217"/>
      <c r="V243" s="217"/>
      <c r="W243" s="217"/>
      <c r="X243" s="218"/>
      <c r="Y243" s="149"/>
      <c r="Z243" s="106"/>
      <c r="AA243" s="106"/>
      <c r="AB243" s="94"/>
      <c r="AC243" s="287"/>
      <c r="AD243" s="288"/>
      <c r="AE243" s="288"/>
      <c r="AF243" s="289"/>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9"/>
      <c r="I244" s="150" t="s">
        <v>249</v>
      </c>
      <c r="J244" s="103" t="s">
        <v>208</v>
      </c>
      <c r="K244" s="133"/>
      <c r="L244" s="133"/>
      <c r="M244" s="133"/>
      <c r="N244" s="133"/>
      <c r="O244" s="133"/>
      <c r="P244" s="133"/>
      <c r="Q244" s="220"/>
      <c r="R244" s="133"/>
      <c r="S244" s="133"/>
      <c r="T244" s="133"/>
      <c r="U244" s="133"/>
      <c r="V244" s="133"/>
      <c r="W244" s="133"/>
      <c r="X244" s="134"/>
      <c r="Y244" s="149"/>
      <c r="Z244" s="106"/>
      <c r="AA244" s="106"/>
      <c r="AB244" s="94"/>
      <c r="AC244" s="287"/>
      <c r="AD244" s="288"/>
      <c r="AE244" s="288"/>
      <c r="AF244" s="289"/>
    </row>
    <row r="245" spans="1:36" ht="18.75" hidden="1" customHeight="1" x14ac:dyDescent="0.2">
      <c r="A245" s="95"/>
      <c r="B245" s="96"/>
      <c r="C245" s="97"/>
      <c r="D245" s="98"/>
      <c r="E245" s="99"/>
      <c r="F245" s="95"/>
      <c r="G245" s="99"/>
      <c r="H245" s="216" t="s">
        <v>268</v>
      </c>
      <c r="I245" s="173" t="s">
        <v>249</v>
      </c>
      <c r="J245" s="137" t="s">
        <v>148</v>
      </c>
      <c r="K245" s="137"/>
      <c r="L245" s="140" t="s">
        <v>249</v>
      </c>
      <c r="M245" s="137" t="s">
        <v>149</v>
      </c>
      <c r="N245" s="137"/>
      <c r="O245" s="140" t="s">
        <v>249</v>
      </c>
      <c r="P245" s="137" t="s">
        <v>150</v>
      </c>
      <c r="Q245" s="142"/>
      <c r="R245" s="142"/>
      <c r="S245" s="142"/>
      <c r="T245" s="142"/>
      <c r="U245" s="217"/>
      <c r="V245" s="217"/>
      <c r="W245" s="217"/>
      <c r="X245" s="218"/>
      <c r="Y245" s="149"/>
      <c r="Z245" s="106"/>
      <c r="AA245" s="106"/>
      <c r="AB245" s="94"/>
      <c r="AC245" s="287"/>
      <c r="AD245" s="288"/>
      <c r="AE245" s="288"/>
      <c r="AF245" s="289"/>
      <c r="AI245" s="113" t="str">
        <f>"26:field225:" &amp; IF(I245="■",1,IF(L245="■",2,IF(O245="■",3,0)))</f>
        <v>26:field225:0</v>
      </c>
    </row>
    <row r="246" spans="1:36" ht="18.75" hidden="1" customHeight="1" x14ac:dyDescent="0.2">
      <c r="A246" s="95"/>
      <c r="B246" s="96"/>
      <c r="C246" s="97"/>
      <c r="D246" s="98"/>
      <c r="E246" s="99"/>
      <c r="F246" s="95"/>
      <c r="G246" s="99"/>
      <c r="H246" s="359" t="s">
        <v>95</v>
      </c>
      <c r="I246" s="173" t="s">
        <v>249</v>
      </c>
      <c r="J246" s="175" t="s">
        <v>209</v>
      </c>
      <c r="K246" s="146"/>
      <c r="L246" s="225"/>
      <c r="M246" s="174" t="s">
        <v>249</v>
      </c>
      <c r="N246" s="175" t="s">
        <v>210</v>
      </c>
      <c r="O246" s="217"/>
      <c r="P246" s="217"/>
      <c r="Q246" s="174" t="s">
        <v>249</v>
      </c>
      <c r="R246" s="175" t="s">
        <v>211</v>
      </c>
      <c r="S246" s="217"/>
      <c r="T246" s="217"/>
      <c r="U246" s="217"/>
      <c r="V246" s="217"/>
      <c r="W246" s="217"/>
      <c r="X246" s="218"/>
      <c r="Y246" s="149"/>
      <c r="Z246" s="106"/>
      <c r="AA246" s="106"/>
      <c r="AB246" s="94"/>
      <c r="AC246" s="287"/>
      <c r="AD246" s="288"/>
      <c r="AE246" s="288"/>
      <c r="AF246" s="289"/>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9"/>
      <c r="I247" s="150" t="s">
        <v>249</v>
      </c>
      <c r="J247" s="103" t="s">
        <v>212</v>
      </c>
      <c r="K247" s="133"/>
      <c r="L247" s="133"/>
      <c r="M247" s="133"/>
      <c r="N247" s="133"/>
      <c r="O247" s="133"/>
      <c r="P247" s="133"/>
      <c r="Q247" s="132" t="s">
        <v>249</v>
      </c>
      <c r="R247" s="103" t="s">
        <v>213</v>
      </c>
      <c r="S247" s="220"/>
      <c r="T247" s="133"/>
      <c r="U247" s="133"/>
      <c r="V247" s="133"/>
      <c r="W247" s="133"/>
      <c r="X247" s="134"/>
      <c r="Y247" s="149"/>
      <c r="Z247" s="106"/>
      <c r="AA247" s="106"/>
      <c r="AB247" s="94"/>
      <c r="AC247" s="287"/>
      <c r="AD247" s="288"/>
      <c r="AE247" s="288"/>
      <c r="AF247" s="289"/>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7"/>
      <c r="AD248" s="288"/>
      <c r="AE248" s="288"/>
      <c r="AF248" s="289"/>
      <c r="AI248" s="113" t="str">
        <f>"26:serteikyo_kyoka_code:" &amp; IF(I248="■",1,IF(L248="■",6,IF(O248="■",5,IF(R248="■",7,0))))</f>
        <v>26:serteikyo_kyoka_code:0</v>
      </c>
    </row>
    <row r="249" spans="1:36" ht="18.75" hidden="1" customHeight="1" x14ac:dyDescent="0.2">
      <c r="A249" s="95"/>
      <c r="B249" s="96"/>
      <c r="C249" s="97"/>
      <c r="D249" s="98"/>
      <c r="E249" s="99"/>
      <c r="F249" s="100"/>
      <c r="G249" s="99"/>
      <c r="H249" s="279" t="s">
        <v>275</v>
      </c>
      <c r="I249" s="281" t="s">
        <v>249</v>
      </c>
      <c r="J249" s="282" t="s">
        <v>148</v>
      </c>
      <c r="K249" s="282"/>
      <c r="L249" s="281" t="s">
        <v>249</v>
      </c>
      <c r="M249" s="282" t="s">
        <v>160</v>
      </c>
      <c r="N249" s="282"/>
      <c r="O249" s="226"/>
      <c r="P249" s="226"/>
      <c r="Q249" s="226"/>
      <c r="R249" s="226"/>
      <c r="S249" s="226"/>
      <c r="T249" s="226"/>
      <c r="U249" s="226"/>
      <c r="V249" s="226"/>
      <c r="W249" s="226"/>
      <c r="X249" s="227"/>
      <c r="Y249" s="149"/>
      <c r="Z249" s="106"/>
      <c r="AA249" s="106"/>
      <c r="AB249" s="94"/>
      <c r="AC249" s="287"/>
      <c r="AD249" s="288"/>
      <c r="AE249" s="288"/>
      <c r="AF249" s="289"/>
      <c r="AI249" s="113" t="str">
        <f>"26:field221:" &amp; IF(I249="■",1,IF(L249="■",2,0))</f>
        <v>26:field221:0</v>
      </c>
    </row>
    <row r="250" spans="1:36" ht="18.75" hidden="1" customHeight="1" x14ac:dyDescent="0.2">
      <c r="A250" s="95"/>
      <c r="B250" s="96"/>
      <c r="C250" s="97"/>
      <c r="D250" s="98"/>
      <c r="E250" s="99"/>
      <c r="F250" s="100"/>
      <c r="G250" s="99"/>
      <c r="H250" s="280"/>
      <c r="I250" s="281"/>
      <c r="J250" s="282"/>
      <c r="K250" s="282"/>
      <c r="L250" s="281"/>
      <c r="M250" s="282"/>
      <c r="N250" s="282"/>
      <c r="O250" s="220"/>
      <c r="P250" s="220"/>
      <c r="Q250" s="220"/>
      <c r="R250" s="220"/>
      <c r="S250" s="220"/>
      <c r="T250" s="220"/>
      <c r="U250" s="220"/>
      <c r="V250" s="220"/>
      <c r="W250" s="220"/>
      <c r="X250" s="221"/>
      <c r="Y250" s="149"/>
      <c r="Z250" s="106"/>
      <c r="AA250" s="106"/>
      <c r="AB250" s="94"/>
      <c r="AC250" s="287"/>
      <c r="AD250" s="288"/>
      <c r="AE250" s="288"/>
      <c r="AF250" s="289"/>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90"/>
      <c r="AD251" s="291"/>
      <c r="AE251" s="291"/>
      <c r="AF251" s="292"/>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4"/>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4"/>
      <c r="AD252" s="285"/>
      <c r="AE252" s="285"/>
      <c r="AF252" s="286"/>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8"/>
      <c r="I253" s="150" t="s">
        <v>249</v>
      </c>
      <c r="J253" s="103" t="s">
        <v>205</v>
      </c>
      <c r="K253" s="131"/>
      <c r="L253" s="104"/>
      <c r="M253" s="132" t="s">
        <v>249</v>
      </c>
      <c r="N253" s="103" t="s">
        <v>180</v>
      </c>
      <c r="O253" s="220"/>
      <c r="P253" s="220"/>
      <c r="Q253" s="220"/>
      <c r="R253" s="220"/>
      <c r="S253" s="220"/>
      <c r="T253" s="220"/>
      <c r="U253" s="220"/>
      <c r="V253" s="220"/>
      <c r="W253" s="220"/>
      <c r="X253" s="221"/>
      <c r="Y253" s="135" t="s">
        <v>249</v>
      </c>
      <c r="Z253" s="105" t="s">
        <v>151</v>
      </c>
      <c r="AA253" s="106"/>
      <c r="AB253" s="94"/>
      <c r="AC253" s="287"/>
      <c r="AD253" s="288"/>
      <c r="AE253" s="288"/>
      <c r="AF253" s="289"/>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7"/>
      <c r="AD254" s="288"/>
      <c r="AE254" s="288"/>
      <c r="AF254" s="289"/>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7"/>
      <c r="AD255" s="288"/>
      <c r="AE255" s="288"/>
      <c r="AF255" s="289"/>
      <c r="AI255" s="113" t="str">
        <f>"26:unitcare_code:" &amp; IF(I255="■",1,IF(M255="■",2,0))</f>
        <v>26:unitcare_code:0</v>
      </c>
    </row>
    <row r="256" spans="1:36" s="113" customFormat="1" ht="18.75" hidden="1" customHeight="1" x14ac:dyDescent="0.2">
      <c r="A256" s="95"/>
      <c r="B256" s="96"/>
      <c r="C256" s="213"/>
      <c r="D256" s="214"/>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7"/>
      <c r="AD256" s="288"/>
      <c r="AE256" s="288"/>
      <c r="AF256" s="289"/>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7"/>
      <c r="AD257" s="288"/>
      <c r="AE257" s="288"/>
      <c r="AF257" s="289"/>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7"/>
      <c r="AD258" s="288"/>
      <c r="AE258" s="288"/>
      <c r="AF258" s="289"/>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7"/>
      <c r="AD259" s="288"/>
      <c r="AE259" s="288"/>
      <c r="AF259" s="289"/>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7"/>
      <c r="AD260" s="288"/>
      <c r="AE260" s="288"/>
      <c r="AF260" s="289"/>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7"/>
      <c r="AD261" s="288"/>
      <c r="AE261" s="288"/>
      <c r="AF261" s="289"/>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7"/>
      <c r="AD262" s="288"/>
      <c r="AE262" s="288"/>
      <c r="AF262" s="289"/>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7"/>
      <c r="AD263" s="288"/>
      <c r="AE263" s="288"/>
      <c r="AF263" s="289"/>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7"/>
      <c r="AD264" s="288"/>
      <c r="AE264" s="288"/>
      <c r="AF264" s="289"/>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7"/>
      <c r="AD265" s="288"/>
      <c r="AE265" s="288"/>
      <c r="AF265" s="289"/>
      <c r="AI265" s="113" t="str">
        <f>"26:ninti_senmoncare_code:" &amp; IF(I265="■",1,IF(O265="■",3,IF(L265="■",2,0)))</f>
        <v>26:ninti_senmoncare_code:0</v>
      </c>
    </row>
    <row r="266" spans="1:35" ht="18.75" hidden="1" customHeight="1" x14ac:dyDescent="0.2">
      <c r="A266" s="95"/>
      <c r="B266" s="96"/>
      <c r="C266" s="97"/>
      <c r="D266" s="98"/>
      <c r="E266" s="99"/>
      <c r="F266" s="100"/>
      <c r="G266" s="99"/>
      <c r="H266" s="277" t="s">
        <v>94</v>
      </c>
      <c r="I266" s="173" t="s">
        <v>249</v>
      </c>
      <c r="J266" s="175" t="s">
        <v>194</v>
      </c>
      <c r="K266" s="175"/>
      <c r="L266" s="217"/>
      <c r="M266" s="217"/>
      <c r="N266" s="217"/>
      <c r="O266" s="217"/>
      <c r="P266" s="174" t="s">
        <v>249</v>
      </c>
      <c r="Q266" s="175" t="s">
        <v>195</v>
      </c>
      <c r="R266" s="217"/>
      <c r="S266" s="217"/>
      <c r="T266" s="217"/>
      <c r="U266" s="217"/>
      <c r="V266" s="217"/>
      <c r="W266" s="217"/>
      <c r="X266" s="218"/>
      <c r="Y266" s="149"/>
      <c r="Z266" s="106"/>
      <c r="AA266" s="106"/>
      <c r="AB266" s="94"/>
      <c r="AC266" s="287"/>
      <c r="AD266" s="288"/>
      <c r="AE266" s="288"/>
      <c r="AF266" s="289"/>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8"/>
      <c r="I267" s="150" t="s">
        <v>249</v>
      </c>
      <c r="J267" s="103" t="s">
        <v>208</v>
      </c>
      <c r="K267" s="133"/>
      <c r="L267" s="133"/>
      <c r="M267" s="133"/>
      <c r="N267" s="133"/>
      <c r="O267" s="133"/>
      <c r="P267" s="133"/>
      <c r="Q267" s="220"/>
      <c r="R267" s="133"/>
      <c r="S267" s="133"/>
      <c r="T267" s="133"/>
      <c r="U267" s="133"/>
      <c r="V267" s="133"/>
      <c r="W267" s="133"/>
      <c r="X267" s="134"/>
      <c r="Y267" s="149"/>
      <c r="Z267" s="106"/>
      <c r="AA267" s="106"/>
      <c r="AB267" s="94"/>
      <c r="AC267" s="287"/>
      <c r="AD267" s="288"/>
      <c r="AE267" s="288"/>
      <c r="AF267" s="289"/>
    </row>
    <row r="268" spans="1:35" ht="18.75" hidden="1" customHeight="1" x14ac:dyDescent="0.2">
      <c r="A268" s="95"/>
      <c r="B268" s="96"/>
      <c r="C268" s="97"/>
      <c r="D268" s="98"/>
      <c r="E268" s="99"/>
      <c r="F268" s="100"/>
      <c r="G268" s="99"/>
      <c r="H268" s="216" t="s">
        <v>268</v>
      </c>
      <c r="I268" s="173" t="s">
        <v>249</v>
      </c>
      <c r="J268" s="137" t="s">
        <v>148</v>
      </c>
      <c r="K268" s="137"/>
      <c r="L268" s="140" t="s">
        <v>249</v>
      </c>
      <c r="M268" s="137" t="s">
        <v>149</v>
      </c>
      <c r="N268" s="137"/>
      <c r="O268" s="140" t="s">
        <v>249</v>
      </c>
      <c r="P268" s="137" t="s">
        <v>150</v>
      </c>
      <c r="Q268" s="142"/>
      <c r="R268" s="142"/>
      <c r="S268" s="142"/>
      <c r="T268" s="142"/>
      <c r="U268" s="217"/>
      <c r="V268" s="217"/>
      <c r="W268" s="217"/>
      <c r="X268" s="218"/>
      <c r="Y268" s="149"/>
      <c r="Z268" s="106"/>
      <c r="AA268" s="106"/>
      <c r="AB268" s="94"/>
      <c r="AC268" s="287"/>
      <c r="AD268" s="288"/>
      <c r="AE268" s="288"/>
      <c r="AF268" s="289"/>
      <c r="AI268" s="113" t="str">
        <f>"26:field225:" &amp; IF(I268="■",1,IF(L268="■",2,IF(O268="■",3,0)))</f>
        <v>26:field225:0</v>
      </c>
    </row>
    <row r="269" spans="1:35" ht="18.75" hidden="1" customHeight="1" x14ac:dyDescent="0.2">
      <c r="A269" s="95"/>
      <c r="B269" s="96"/>
      <c r="C269" s="97"/>
      <c r="D269" s="98"/>
      <c r="E269" s="99"/>
      <c r="F269" s="100"/>
      <c r="G269" s="99"/>
      <c r="H269" s="277" t="s">
        <v>95</v>
      </c>
      <c r="I269" s="173" t="s">
        <v>249</v>
      </c>
      <c r="J269" s="175" t="s">
        <v>209</v>
      </c>
      <c r="K269" s="146"/>
      <c r="L269" s="225"/>
      <c r="M269" s="174" t="s">
        <v>249</v>
      </c>
      <c r="N269" s="175" t="s">
        <v>210</v>
      </c>
      <c r="O269" s="217"/>
      <c r="P269" s="217"/>
      <c r="Q269" s="174" t="s">
        <v>249</v>
      </c>
      <c r="R269" s="175" t="s">
        <v>211</v>
      </c>
      <c r="S269" s="217"/>
      <c r="T269" s="217"/>
      <c r="U269" s="217"/>
      <c r="V269" s="217"/>
      <c r="W269" s="217"/>
      <c r="X269" s="218"/>
      <c r="Y269" s="149"/>
      <c r="Z269" s="106"/>
      <c r="AA269" s="106"/>
      <c r="AB269" s="94"/>
      <c r="AC269" s="287"/>
      <c r="AD269" s="288"/>
      <c r="AE269" s="288"/>
      <c r="AF269" s="289"/>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8"/>
      <c r="I270" s="150" t="s">
        <v>249</v>
      </c>
      <c r="J270" s="103" t="s">
        <v>212</v>
      </c>
      <c r="K270" s="133"/>
      <c r="L270" s="133"/>
      <c r="M270" s="133"/>
      <c r="N270" s="133"/>
      <c r="O270" s="133"/>
      <c r="P270" s="133"/>
      <c r="Q270" s="132" t="s">
        <v>249</v>
      </c>
      <c r="R270" s="103" t="s">
        <v>213</v>
      </c>
      <c r="S270" s="220"/>
      <c r="T270" s="133"/>
      <c r="U270" s="133"/>
      <c r="V270" s="133"/>
      <c r="W270" s="133"/>
      <c r="X270" s="134"/>
      <c r="Y270" s="149"/>
      <c r="Z270" s="106"/>
      <c r="AA270" s="106"/>
      <c r="AB270" s="94"/>
      <c r="AC270" s="287"/>
      <c r="AD270" s="288"/>
      <c r="AE270" s="288"/>
      <c r="AF270" s="289"/>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7"/>
      <c r="AD271" s="288"/>
      <c r="AE271" s="288"/>
      <c r="AF271" s="289"/>
      <c r="AI271" s="113" t="str">
        <f>"26:serteikyo_kyoka_code:" &amp; IF(I271="■",1,IF(L271="■",6,IF(O271="■",5,IF(R271="■",7,0))))</f>
        <v>26:serteikyo_kyoka_code:0</v>
      </c>
    </row>
    <row r="272" spans="1:35" ht="18.75" hidden="1" customHeight="1" x14ac:dyDescent="0.2">
      <c r="A272" s="95"/>
      <c r="B272" s="96"/>
      <c r="C272" s="97"/>
      <c r="D272" s="98"/>
      <c r="E272" s="99"/>
      <c r="F272" s="100"/>
      <c r="G272" s="99"/>
      <c r="H272" s="279" t="s">
        <v>275</v>
      </c>
      <c r="I272" s="281" t="s">
        <v>249</v>
      </c>
      <c r="J272" s="282" t="s">
        <v>148</v>
      </c>
      <c r="K272" s="282"/>
      <c r="L272" s="281" t="s">
        <v>249</v>
      </c>
      <c r="M272" s="282" t="s">
        <v>160</v>
      </c>
      <c r="N272" s="282"/>
      <c r="O272" s="226"/>
      <c r="P272" s="226"/>
      <c r="Q272" s="226"/>
      <c r="R272" s="226"/>
      <c r="S272" s="226"/>
      <c r="T272" s="226"/>
      <c r="U272" s="226"/>
      <c r="V272" s="226"/>
      <c r="W272" s="226"/>
      <c r="X272" s="227"/>
      <c r="Y272" s="149"/>
      <c r="Z272" s="106"/>
      <c r="AA272" s="106"/>
      <c r="AB272" s="94"/>
      <c r="AC272" s="287"/>
      <c r="AD272" s="288"/>
      <c r="AE272" s="288"/>
      <c r="AF272" s="289"/>
      <c r="AI272" s="113" t="str">
        <f>"26:field221:" &amp; IF(I272="■",1,IF(L272="■",2,0))</f>
        <v>26:field221:0</v>
      </c>
    </row>
    <row r="273" spans="1:36" ht="18.75" hidden="1" customHeight="1" x14ac:dyDescent="0.2">
      <c r="A273" s="95"/>
      <c r="B273" s="96"/>
      <c r="C273" s="97"/>
      <c r="D273" s="98"/>
      <c r="E273" s="99"/>
      <c r="F273" s="100"/>
      <c r="G273" s="99"/>
      <c r="H273" s="280"/>
      <c r="I273" s="281"/>
      <c r="J273" s="282"/>
      <c r="K273" s="282"/>
      <c r="L273" s="281"/>
      <c r="M273" s="282"/>
      <c r="N273" s="282"/>
      <c r="O273" s="220"/>
      <c r="P273" s="220"/>
      <c r="Q273" s="220"/>
      <c r="R273" s="220"/>
      <c r="S273" s="220"/>
      <c r="T273" s="220"/>
      <c r="U273" s="220"/>
      <c r="V273" s="220"/>
      <c r="W273" s="220"/>
      <c r="X273" s="221"/>
      <c r="Y273" s="149"/>
      <c r="Z273" s="106"/>
      <c r="AA273" s="106"/>
      <c r="AB273" s="94"/>
      <c r="AC273" s="287"/>
      <c r="AD273" s="288"/>
      <c r="AE273" s="288"/>
      <c r="AF273" s="289"/>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90"/>
      <c r="AD274" s="291"/>
      <c r="AE274" s="291"/>
      <c r="AF274" s="292"/>
      <c r="AG274" s="113"/>
      <c r="AH274" s="113"/>
      <c r="AI274" s="113" t="str">
        <f>"26:shoguukaizen_code:"&amp;IF(I274="■",1,IF(L274="■",7,IF(O274="■",8,IF(R274="■",9,IF(U274="■","A",0)))))</f>
        <v>26:shoguukaizen_code:0</v>
      </c>
    </row>
    <row r="275" spans="1:36" s="113" customFormat="1" ht="18.75" hidden="1" customHeight="1" x14ac:dyDescent="0.2">
      <c r="A275" s="188"/>
      <c r="B275" s="171"/>
      <c r="C275" s="228"/>
      <c r="D275" s="229"/>
      <c r="E275" s="120"/>
      <c r="F275" s="185"/>
      <c r="G275" s="190"/>
      <c r="H275" s="208" t="s">
        <v>96</v>
      </c>
      <c r="I275" s="230" t="s">
        <v>249</v>
      </c>
      <c r="J275" s="193" t="s">
        <v>253</v>
      </c>
      <c r="K275" s="194"/>
      <c r="L275" s="209"/>
      <c r="M275" s="210" t="s">
        <v>249</v>
      </c>
      <c r="N275" s="193" t="s">
        <v>254</v>
      </c>
      <c r="O275" s="194"/>
      <c r="P275" s="194"/>
      <c r="Q275" s="194"/>
      <c r="R275" s="194"/>
      <c r="S275" s="194"/>
      <c r="T275" s="194"/>
      <c r="U275" s="194"/>
      <c r="V275" s="194"/>
      <c r="W275" s="194"/>
      <c r="X275" s="212"/>
      <c r="Y275" s="117" t="s">
        <v>249</v>
      </c>
      <c r="Z275" s="118" t="s">
        <v>147</v>
      </c>
      <c r="AA275" s="118"/>
      <c r="AB275" s="197"/>
      <c r="AC275" s="293"/>
      <c r="AD275" s="350"/>
      <c r="AE275" s="350"/>
      <c r="AF275" s="351"/>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52"/>
      <c r="AD276" s="353"/>
      <c r="AE276" s="353"/>
      <c r="AF276" s="354"/>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52"/>
      <c r="AD277" s="353"/>
      <c r="AE277" s="353"/>
      <c r="AF277" s="354"/>
      <c r="AG277" s="113"/>
      <c r="AH277" s="113"/>
      <c r="AI277" s="113" t="str">
        <f>"26:field232:" &amp; IF(I277="■",1,IF(M277="■",2,0))</f>
        <v>26:field232:0</v>
      </c>
      <c r="AJ277" s="113"/>
    </row>
    <row r="278" spans="1:36" ht="18.75" hidden="1" customHeight="1" x14ac:dyDescent="0.2">
      <c r="A278" s="95"/>
      <c r="B278" s="96"/>
      <c r="C278" s="97"/>
      <c r="D278" s="98"/>
      <c r="E278" s="101"/>
      <c r="F278" s="98"/>
      <c r="G278" s="99"/>
      <c r="H278" s="231" t="s">
        <v>102</v>
      </c>
      <c r="I278" s="173" t="s">
        <v>249</v>
      </c>
      <c r="J278" s="103" t="s">
        <v>179</v>
      </c>
      <c r="K278" s="131"/>
      <c r="L278" s="104"/>
      <c r="M278" s="132" t="s">
        <v>249</v>
      </c>
      <c r="N278" s="103" t="s">
        <v>206</v>
      </c>
      <c r="O278" s="220"/>
      <c r="P278" s="131"/>
      <c r="Q278" s="131"/>
      <c r="R278" s="131"/>
      <c r="S278" s="131"/>
      <c r="T278" s="131"/>
      <c r="U278" s="131"/>
      <c r="V278" s="131"/>
      <c r="W278" s="131"/>
      <c r="X278" s="232"/>
      <c r="Y278" s="149"/>
      <c r="Z278" s="105"/>
      <c r="AA278" s="106"/>
      <c r="AB278" s="94"/>
      <c r="AC278" s="352"/>
      <c r="AD278" s="353"/>
      <c r="AE278" s="353"/>
      <c r="AF278" s="354"/>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52"/>
      <c r="AD279" s="353"/>
      <c r="AE279" s="353"/>
      <c r="AF279" s="354"/>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52"/>
      <c r="AD280" s="353"/>
      <c r="AE280" s="353"/>
      <c r="AF280" s="354"/>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52"/>
      <c r="AD281" s="353"/>
      <c r="AE281" s="353"/>
      <c r="AF281" s="354"/>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52"/>
      <c r="AD282" s="353"/>
      <c r="AE282" s="353"/>
      <c r="AF282" s="354"/>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52"/>
      <c r="AD283" s="353"/>
      <c r="AE283" s="353"/>
      <c r="AF283" s="354"/>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52"/>
      <c r="AD284" s="353"/>
      <c r="AE284" s="353"/>
      <c r="AF284" s="354"/>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7" t="s">
        <v>94</v>
      </c>
      <c r="I285" s="173" t="s">
        <v>249</v>
      </c>
      <c r="J285" s="175" t="s">
        <v>194</v>
      </c>
      <c r="K285" s="175"/>
      <c r="L285" s="217"/>
      <c r="M285" s="217"/>
      <c r="N285" s="217"/>
      <c r="O285" s="217"/>
      <c r="P285" s="174" t="s">
        <v>249</v>
      </c>
      <c r="Q285" s="175" t="s">
        <v>195</v>
      </c>
      <c r="R285" s="217"/>
      <c r="S285" s="217"/>
      <c r="T285" s="217"/>
      <c r="U285" s="217"/>
      <c r="V285" s="217"/>
      <c r="W285" s="217"/>
      <c r="X285" s="218"/>
      <c r="Y285" s="149"/>
      <c r="Z285" s="106"/>
      <c r="AA285" s="106"/>
      <c r="AB285" s="94"/>
      <c r="AC285" s="352"/>
      <c r="AD285" s="353"/>
      <c r="AE285" s="353"/>
      <c r="AF285" s="354"/>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8"/>
      <c r="I286" s="150" t="s">
        <v>249</v>
      </c>
      <c r="J286" s="103" t="s">
        <v>208</v>
      </c>
      <c r="K286" s="133"/>
      <c r="L286" s="133"/>
      <c r="M286" s="133"/>
      <c r="N286" s="133"/>
      <c r="O286" s="133"/>
      <c r="P286" s="133"/>
      <c r="Q286" s="220"/>
      <c r="R286" s="133"/>
      <c r="S286" s="133"/>
      <c r="T286" s="133"/>
      <c r="U286" s="133"/>
      <c r="V286" s="133"/>
      <c r="W286" s="133"/>
      <c r="X286" s="134"/>
      <c r="Y286" s="149"/>
      <c r="Z286" s="106"/>
      <c r="AA286" s="106"/>
      <c r="AB286" s="94"/>
      <c r="AC286" s="352"/>
      <c r="AD286" s="353"/>
      <c r="AE286" s="353"/>
      <c r="AF286" s="354"/>
      <c r="AI286" s="113"/>
    </row>
    <row r="287" spans="1:36" ht="18.75" hidden="1" customHeight="1" x14ac:dyDescent="0.2">
      <c r="A287" s="95"/>
      <c r="B287" s="96"/>
      <c r="C287" s="97"/>
      <c r="D287" s="98"/>
      <c r="E287" s="101"/>
      <c r="F287" s="150" t="s">
        <v>249</v>
      </c>
      <c r="G287" s="99" t="s">
        <v>237</v>
      </c>
      <c r="H287" s="216" t="s">
        <v>268</v>
      </c>
      <c r="I287" s="173" t="s">
        <v>249</v>
      </c>
      <c r="J287" s="137" t="s">
        <v>148</v>
      </c>
      <c r="K287" s="137"/>
      <c r="L287" s="140" t="s">
        <v>249</v>
      </c>
      <c r="M287" s="137" t="s">
        <v>149</v>
      </c>
      <c r="N287" s="137"/>
      <c r="O287" s="140" t="s">
        <v>249</v>
      </c>
      <c r="P287" s="137" t="s">
        <v>150</v>
      </c>
      <c r="Q287" s="142"/>
      <c r="R287" s="142"/>
      <c r="S287" s="142"/>
      <c r="T287" s="142"/>
      <c r="U287" s="217"/>
      <c r="V287" s="217"/>
      <c r="W287" s="217"/>
      <c r="X287" s="218"/>
      <c r="Y287" s="149"/>
      <c r="Z287" s="106"/>
      <c r="AA287" s="106"/>
      <c r="AB287" s="94"/>
      <c r="AC287" s="352"/>
      <c r="AD287" s="353"/>
      <c r="AE287" s="353"/>
      <c r="AF287" s="354"/>
      <c r="AI287" s="113" t="str">
        <f>"26:field225:" &amp; IF(I287="■",1,IF(L287="■",2,IF(O287="■",3,0)))</f>
        <v>26:field225:0</v>
      </c>
    </row>
    <row r="288" spans="1:36" ht="18.75" hidden="1" customHeight="1" x14ac:dyDescent="0.2">
      <c r="A288" s="95"/>
      <c r="B288" s="96"/>
      <c r="C288" s="97"/>
      <c r="D288" s="98"/>
      <c r="E288" s="101"/>
      <c r="F288" s="98"/>
      <c r="G288" s="99"/>
      <c r="H288" s="277" t="s">
        <v>95</v>
      </c>
      <c r="I288" s="173" t="s">
        <v>249</v>
      </c>
      <c r="J288" s="175" t="s">
        <v>209</v>
      </c>
      <c r="K288" s="146"/>
      <c r="L288" s="225"/>
      <c r="M288" s="174" t="s">
        <v>249</v>
      </c>
      <c r="N288" s="175" t="s">
        <v>210</v>
      </c>
      <c r="O288" s="217"/>
      <c r="P288" s="217"/>
      <c r="Q288" s="174" t="s">
        <v>249</v>
      </c>
      <c r="R288" s="175" t="s">
        <v>211</v>
      </c>
      <c r="S288" s="217"/>
      <c r="T288" s="217"/>
      <c r="U288" s="217"/>
      <c r="V288" s="217"/>
      <c r="W288" s="217"/>
      <c r="X288" s="218"/>
      <c r="Y288" s="149"/>
      <c r="Z288" s="106"/>
      <c r="AA288" s="106"/>
      <c r="AB288" s="94"/>
      <c r="AC288" s="352"/>
      <c r="AD288" s="353"/>
      <c r="AE288" s="353"/>
      <c r="AF288" s="354"/>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8"/>
      <c r="I289" s="150" t="s">
        <v>249</v>
      </c>
      <c r="J289" s="103" t="s">
        <v>212</v>
      </c>
      <c r="K289" s="133"/>
      <c r="L289" s="133"/>
      <c r="M289" s="133"/>
      <c r="N289" s="133"/>
      <c r="O289" s="133"/>
      <c r="P289" s="133"/>
      <c r="Q289" s="132" t="s">
        <v>249</v>
      </c>
      <c r="R289" s="103" t="s">
        <v>213</v>
      </c>
      <c r="S289" s="220"/>
      <c r="T289" s="133"/>
      <c r="U289" s="133"/>
      <c r="V289" s="133"/>
      <c r="W289" s="133"/>
      <c r="X289" s="134"/>
      <c r="Y289" s="149"/>
      <c r="Z289" s="106"/>
      <c r="AA289" s="106"/>
      <c r="AB289" s="94"/>
      <c r="AC289" s="352"/>
      <c r="AD289" s="353"/>
      <c r="AE289" s="353"/>
      <c r="AF289" s="354"/>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52"/>
      <c r="AD290" s="353"/>
      <c r="AE290" s="353"/>
      <c r="AF290" s="354"/>
      <c r="AI290" s="113" t="str">
        <f>"26:serteikyo_kyoka_code:" &amp; IF(I290="■",1,IF(L290="■",6,IF(O290="■",5,IF(R290="■",7,0))))</f>
        <v>26:serteikyo_kyoka_code:0</v>
      </c>
    </row>
    <row r="291" spans="1:36" ht="18.75" hidden="1" customHeight="1" x14ac:dyDescent="0.2">
      <c r="A291" s="95"/>
      <c r="B291" s="96"/>
      <c r="C291" s="97"/>
      <c r="D291" s="98"/>
      <c r="E291" s="101"/>
      <c r="F291" s="98"/>
      <c r="G291" s="99"/>
      <c r="H291" s="279" t="s">
        <v>275</v>
      </c>
      <c r="I291" s="281" t="s">
        <v>249</v>
      </c>
      <c r="J291" s="282" t="s">
        <v>148</v>
      </c>
      <c r="K291" s="282"/>
      <c r="L291" s="281" t="s">
        <v>249</v>
      </c>
      <c r="M291" s="282" t="s">
        <v>160</v>
      </c>
      <c r="N291" s="282"/>
      <c r="O291" s="226"/>
      <c r="P291" s="226"/>
      <c r="Q291" s="226"/>
      <c r="R291" s="226"/>
      <c r="S291" s="226"/>
      <c r="T291" s="226"/>
      <c r="U291" s="226"/>
      <c r="V291" s="226"/>
      <c r="W291" s="226"/>
      <c r="X291" s="227"/>
      <c r="Y291" s="149"/>
      <c r="Z291" s="106"/>
      <c r="AA291" s="106"/>
      <c r="AB291" s="94"/>
      <c r="AC291" s="352"/>
      <c r="AD291" s="353"/>
      <c r="AE291" s="353"/>
      <c r="AF291" s="354"/>
      <c r="AI291" s="113" t="str">
        <f>"26:field221:" &amp; IF(I291="■",1,IF(L291="■",2,0))</f>
        <v>26:field221:0</v>
      </c>
    </row>
    <row r="292" spans="1:36" ht="18.75" hidden="1" customHeight="1" x14ac:dyDescent="0.2">
      <c r="A292" s="95"/>
      <c r="B292" s="96"/>
      <c r="C292" s="97"/>
      <c r="D292" s="98"/>
      <c r="E292" s="101"/>
      <c r="H292" s="280"/>
      <c r="I292" s="281"/>
      <c r="J292" s="282"/>
      <c r="K292" s="282"/>
      <c r="L292" s="281"/>
      <c r="M292" s="282"/>
      <c r="N292" s="282"/>
      <c r="O292" s="220"/>
      <c r="P292" s="220"/>
      <c r="Q292" s="220"/>
      <c r="R292" s="220"/>
      <c r="S292" s="220"/>
      <c r="T292" s="220"/>
      <c r="U292" s="220"/>
      <c r="V292" s="220"/>
      <c r="W292" s="220"/>
      <c r="X292" s="221"/>
      <c r="Y292" s="149"/>
      <c r="Z292" s="106"/>
      <c r="AA292" s="106"/>
      <c r="AB292" s="94"/>
      <c r="AC292" s="352"/>
      <c r="AD292" s="353"/>
      <c r="AE292" s="353"/>
      <c r="AF292" s="354"/>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5"/>
      <c r="AD293" s="356"/>
      <c r="AE293" s="356"/>
      <c r="AF293" s="357"/>
      <c r="AG293" s="113"/>
      <c r="AH293" s="113"/>
      <c r="AI293" s="113" t="str">
        <f>"26:shoguukaizen_code:"&amp;IF(I293="■",1,IF(L293="■",7,IF(O293="■",8,IF(R293="■",9,IF(U293="■","A",0)))))</f>
        <v>26:shoguukaizen_code:0</v>
      </c>
    </row>
    <row r="294" spans="1:36" s="113" customFormat="1" ht="18.75" hidden="1" customHeight="1" x14ac:dyDescent="0.2">
      <c r="A294" s="188"/>
      <c r="B294" s="171"/>
      <c r="C294" s="228"/>
      <c r="D294" s="229"/>
      <c r="E294" s="120"/>
      <c r="F294" s="185"/>
      <c r="G294" s="190"/>
      <c r="H294" s="208" t="s">
        <v>96</v>
      </c>
      <c r="I294" s="230" t="s">
        <v>249</v>
      </c>
      <c r="J294" s="193" t="s">
        <v>253</v>
      </c>
      <c r="K294" s="194"/>
      <c r="L294" s="209"/>
      <c r="M294" s="210" t="s">
        <v>249</v>
      </c>
      <c r="N294" s="193" t="s">
        <v>254</v>
      </c>
      <c r="O294" s="194"/>
      <c r="P294" s="194"/>
      <c r="Q294" s="194"/>
      <c r="R294" s="194"/>
      <c r="S294" s="194"/>
      <c r="T294" s="194"/>
      <c r="U294" s="194"/>
      <c r="V294" s="194"/>
      <c r="W294" s="194"/>
      <c r="X294" s="212"/>
      <c r="Y294" s="192" t="s">
        <v>249</v>
      </c>
      <c r="Z294" s="118" t="s">
        <v>147</v>
      </c>
      <c r="AA294" s="233"/>
      <c r="AB294" s="197"/>
      <c r="AC294" s="349"/>
      <c r="AD294" s="350"/>
      <c r="AE294" s="350"/>
      <c r="AF294" s="351"/>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52"/>
      <c r="AD295" s="353"/>
      <c r="AE295" s="353"/>
      <c r="AF295" s="354"/>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52"/>
      <c r="AD296" s="353"/>
      <c r="AE296" s="353"/>
      <c r="AF296" s="354"/>
      <c r="AG296" s="113"/>
      <c r="AH296" s="113"/>
      <c r="AI296" s="113" t="str">
        <f>"26:field232:" &amp; IF(I296="■",1,IF(M296="■",2,0))</f>
        <v>26:field232:0</v>
      </c>
      <c r="AJ296" s="113"/>
    </row>
    <row r="297" spans="1:36" ht="18.75" hidden="1" customHeight="1" x14ac:dyDescent="0.2">
      <c r="A297" s="95"/>
      <c r="B297" s="96"/>
      <c r="C297" s="97"/>
      <c r="D297" s="98"/>
      <c r="E297" s="99"/>
      <c r="F297" s="100"/>
      <c r="G297" s="99"/>
      <c r="H297" s="231"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52"/>
      <c r="AD297" s="353"/>
      <c r="AE297" s="353"/>
      <c r="AF297" s="354"/>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52"/>
      <c r="AD298" s="353"/>
      <c r="AE298" s="353"/>
      <c r="AF298" s="354"/>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52"/>
      <c r="AD299" s="353"/>
      <c r="AE299" s="353"/>
      <c r="AF299" s="354"/>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52"/>
      <c r="AD300" s="353"/>
      <c r="AE300" s="353"/>
      <c r="AF300" s="354"/>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52"/>
      <c r="AD301" s="353"/>
      <c r="AE301" s="353"/>
      <c r="AF301" s="354"/>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52"/>
      <c r="AD302" s="353"/>
      <c r="AE302" s="353"/>
      <c r="AF302" s="354"/>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52"/>
      <c r="AD303" s="353"/>
      <c r="AE303" s="353"/>
      <c r="AF303" s="354"/>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52"/>
      <c r="AD304" s="353"/>
      <c r="AE304" s="353"/>
      <c r="AF304" s="354"/>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7" t="s">
        <v>94</v>
      </c>
      <c r="I305" s="173" t="s">
        <v>249</v>
      </c>
      <c r="J305" s="175" t="s">
        <v>194</v>
      </c>
      <c r="K305" s="175"/>
      <c r="L305" s="217"/>
      <c r="M305" s="217"/>
      <c r="N305" s="217"/>
      <c r="O305" s="217"/>
      <c r="P305" s="174" t="s">
        <v>249</v>
      </c>
      <c r="Q305" s="175" t="s">
        <v>195</v>
      </c>
      <c r="R305" s="217"/>
      <c r="S305" s="217"/>
      <c r="T305" s="217"/>
      <c r="U305" s="217"/>
      <c r="V305" s="217"/>
      <c r="W305" s="217"/>
      <c r="X305" s="218"/>
      <c r="Y305" s="149"/>
      <c r="Z305" s="106"/>
      <c r="AA305" s="106"/>
      <c r="AB305" s="94"/>
      <c r="AC305" s="352"/>
      <c r="AD305" s="353"/>
      <c r="AE305" s="353"/>
      <c r="AF305" s="354"/>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8"/>
      <c r="I306" s="150" t="s">
        <v>249</v>
      </c>
      <c r="J306" s="103" t="s">
        <v>208</v>
      </c>
      <c r="K306" s="133"/>
      <c r="L306" s="133"/>
      <c r="M306" s="133"/>
      <c r="N306" s="133"/>
      <c r="O306" s="133"/>
      <c r="P306" s="133"/>
      <c r="Q306" s="220"/>
      <c r="R306" s="133"/>
      <c r="S306" s="133"/>
      <c r="T306" s="133"/>
      <c r="U306" s="133"/>
      <c r="V306" s="133"/>
      <c r="W306" s="133"/>
      <c r="X306" s="134"/>
      <c r="Y306" s="149"/>
      <c r="Z306" s="106"/>
      <c r="AA306" s="106"/>
      <c r="AB306" s="94"/>
      <c r="AC306" s="352"/>
      <c r="AD306" s="353"/>
      <c r="AE306" s="353"/>
      <c r="AF306" s="354"/>
      <c r="AG306" s="113"/>
      <c r="AH306" s="113"/>
      <c r="AI306" s="113"/>
      <c r="AJ306" s="113"/>
    </row>
    <row r="307" spans="1:36" ht="18.75" hidden="1" customHeight="1" x14ac:dyDescent="0.2">
      <c r="A307" s="95"/>
      <c r="B307" s="96"/>
      <c r="C307" s="97"/>
      <c r="D307" s="98"/>
      <c r="E307" s="99"/>
      <c r="F307" s="100"/>
      <c r="G307" s="99" t="s">
        <v>229</v>
      </c>
      <c r="H307" s="216" t="s">
        <v>268</v>
      </c>
      <c r="I307" s="173" t="s">
        <v>249</v>
      </c>
      <c r="J307" s="137" t="s">
        <v>148</v>
      </c>
      <c r="K307" s="137"/>
      <c r="L307" s="140" t="s">
        <v>249</v>
      </c>
      <c r="M307" s="137" t="s">
        <v>149</v>
      </c>
      <c r="N307" s="137"/>
      <c r="O307" s="140" t="s">
        <v>249</v>
      </c>
      <c r="P307" s="137" t="s">
        <v>150</v>
      </c>
      <c r="Q307" s="142"/>
      <c r="R307" s="142"/>
      <c r="S307" s="142"/>
      <c r="T307" s="142"/>
      <c r="U307" s="217"/>
      <c r="V307" s="217"/>
      <c r="W307" s="217"/>
      <c r="X307" s="218"/>
      <c r="Y307" s="149"/>
      <c r="Z307" s="106"/>
      <c r="AA307" s="106"/>
      <c r="AB307" s="94"/>
      <c r="AC307" s="352"/>
      <c r="AD307" s="353"/>
      <c r="AE307" s="353"/>
      <c r="AF307" s="354"/>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7" t="s">
        <v>95</v>
      </c>
      <c r="I308" s="173" t="s">
        <v>249</v>
      </c>
      <c r="J308" s="175" t="s">
        <v>209</v>
      </c>
      <c r="K308" s="146"/>
      <c r="L308" s="225"/>
      <c r="M308" s="174" t="s">
        <v>249</v>
      </c>
      <c r="N308" s="175" t="s">
        <v>210</v>
      </c>
      <c r="O308" s="217"/>
      <c r="P308" s="217"/>
      <c r="Q308" s="174" t="s">
        <v>249</v>
      </c>
      <c r="R308" s="175" t="s">
        <v>211</v>
      </c>
      <c r="S308" s="217"/>
      <c r="T308" s="217"/>
      <c r="U308" s="217"/>
      <c r="V308" s="217"/>
      <c r="W308" s="217"/>
      <c r="X308" s="218"/>
      <c r="Y308" s="149"/>
      <c r="Z308" s="106"/>
      <c r="AA308" s="106"/>
      <c r="AB308" s="94"/>
      <c r="AC308" s="352"/>
      <c r="AD308" s="353"/>
      <c r="AE308" s="353"/>
      <c r="AF308" s="354"/>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8"/>
      <c r="I309" s="150" t="s">
        <v>249</v>
      </c>
      <c r="J309" s="103" t="s">
        <v>212</v>
      </c>
      <c r="K309" s="133"/>
      <c r="L309" s="133"/>
      <c r="M309" s="133"/>
      <c r="N309" s="133"/>
      <c r="O309" s="133"/>
      <c r="P309" s="133"/>
      <c r="Q309" s="132" t="s">
        <v>249</v>
      </c>
      <c r="R309" s="103" t="s">
        <v>213</v>
      </c>
      <c r="S309" s="220"/>
      <c r="T309" s="133"/>
      <c r="U309" s="133"/>
      <c r="V309" s="133"/>
      <c r="W309" s="133"/>
      <c r="X309" s="134"/>
      <c r="Y309" s="149"/>
      <c r="Z309" s="106"/>
      <c r="AA309" s="106"/>
      <c r="AB309" s="94"/>
      <c r="AC309" s="352"/>
      <c r="AD309" s="353"/>
      <c r="AE309" s="353"/>
      <c r="AF309" s="354"/>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52"/>
      <c r="AD310" s="353"/>
      <c r="AE310" s="353"/>
      <c r="AF310" s="354"/>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9" t="s">
        <v>275</v>
      </c>
      <c r="I311" s="281" t="s">
        <v>249</v>
      </c>
      <c r="J311" s="282" t="s">
        <v>148</v>
      </c>
      <c r="K311" s="282"/>
      <c r="L311" s="281" t="s">
        <v>249</v>
      </c>
      <c r="M311" s="282" t="s">
        <v>160</v>
      </c>
      <c r="N311" s="282"/>
      <c r="O311" s="226"/>
      <c r="P311" s="226"/>
      <c r="Q311" s="226"/>
      <c r="R311" s="226"/>
      <c r="S311" s="226"/>
      <c r="T311" s="226"/>
      <c r="U311" s="226"/>
      <c r="V311" s="226"/>
      <c r="W311" s="226"/>
      <c r="X311" s="227"/>
      <c r="Y311" s="149"/>
      <c r="Z311" s="106"/>
      <c r="AA311" s="106"/>
      <c r="AB311" s="94"/>
      <c r="AC311" s="352"/>
      <c r="AD311" s="353"/>
      <c r="AE311" s="353"/>
      <c r="AF311" s="354"/>
      <c r="AG311" s="113"/>
      <c r="AH311" s="113"/>
      <c r="AI311" s="113" t="str">
        <f>"26:field221:" &amp; IF(I311="■",1,IF(L311="■",2,0))</f>
        <v>26:field221:0</v>
      </c>
      <c r="AJ311" s="113"/>
    </row>
    <row r="312" spans="1:36" ht="18.75" hidden="1" customHeight="1" x14ac:dyDescent="0.2">
      <c r="A312" s="95"/>
      <c r="B312" s="96"/>
      <c r="C312" s="97"/>
      <c r="D312" s="98"/>
      <c r="E312" s="99"/>
      <c r="F312" s="100"/>
      <c r="G312" s="99"/>
      <c r="H312" s="280"/>
      <c r="I312" s="281"/>
      <c r="J312" s="282"/>
      <c r="K312" s="282"/>
      <c r="L312" s="281"/>
      <c r="M312" s="282"/>
      <c r="N312" s="282"/>
      <c r="O312" s="220"/>
      <c r="P312" s="220"/>
      <c r="Q312" s="220"/>
      <c r="R312" s="220"/>
      <c r="S312" s="220"/>
      <c r="T312" s="220"/>
      <c r="U312" s="220"/>
      <c r="V312" s="220"/>
      <c r="W312" s="220"/>
      <c r="X312" s="221"/>
      <c r="Y312" s="149"/>
      <c r="Z312" s="106"/>
      <c r="AA312" s="106"/>
      <c r="AB312" s="94"/>
      <c r="AC312" s="352"/>
      <c r="AD312" s="353"/>
      <c r="AE312" s="353"/>
      <c r="AF312" s="354"/>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5"/>
      <c r="AD313" s="356"/>
      <c r="AE313" s="356"/>
      <c r="AF313" s="357"/>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4"/>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93"/>
      <c r="AD314" s="294"/>
      <c r="AE314" s="294"/>
      <c r="AF314" s="295"/>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8"/>
      <c r="I315" s="150" t="s">
        <v>249</v>
      </c>
      <c r="J315" s="103" t="s">
        <v>205</v>
      </c>
      <c r="K315" s="131"/>
      <c r="L315" s="104"/>
      <c r="M315" s="132" t="s">
        <v>249</v>
      </c>
      <c r="N315" s="103" t="s">
        <v>180</v>
      </c>
      <c r="O315" s="220"/>
      <c r="P315" s="220"/>
      <c r="Q315" s="220"/>
      <c r="R315" s="220"/>
      <c r="S315" s="220"/>
      <c r="T315" s="220"/>
      <c r="U315" s="220"/>
      <c r="V315" s="220"/>
      <c r="W315" s="220"/>
      <c r="X315" s="221"/>
      <c r="Y315" s="135" t="s">
        <v>249</v>
      </c>
      <c r="Z315" s="105" t="s">
        <v>151</v>
      </c>
      <c r="AA315" s="106"/>
      <c r="AB315" s="94"/>
      <c r="AC315" s="296"/>
      <c r="AD315" s="297"/>
      <c r="AE315" s="297"/>
      <c r="AF315" s="298"/>
      <c r="AG315" s="113" t="str">
        <f>"2B:sisetukbn_code:"&amp;IF(D325="■","1",0)</f>
        <v>2B:sisetukbn_code:0</v>
      </c>
      <c r="AH315" s="113"/>
      <c r="AI315" s="113"/>
      <c r="AJ315" s="113"/>
    </row>
    <row r="316" spans="1:36" ht="18.75" hidden="1" customHeight="1" x14ac:dyDescent="0.2">
      <c r="A316" s="95"/>
      <c r="B316" s="96"/>
      <c r="C316" s="97"/>
      <c r="D316" s="98"/>
      <c r="E316" s="101"/>
      <c r="F316" s="98"/>
      <c r="G316" s="99"/>
      <c r="H316" s="277" t="s">
        <v>88</v>
      </c>
      <c r="I316" s="173" t="s">
        <v>249</v>
      </c>
      <c r="J316" s="175" t="s">
        <v>148</v>
      </c>
      <c r="K316" s="175"/>
      <c r="L316" s="225"/>
      <c r="M316" s="174" t="s">
        <v>249</v>
      </c>
      <c r="N316" s="175" t="s">
        <v>171</v>
      </c>
      <c r="O316" s="175"/>
      <c r="P316" s="225"/>
      <c r="Q316" s="174" t="s">
        <v>249</v>
      </c>
      <c r="R316" s="226" t="s">
        <v>242</v>
      </c>
      <c r="S316" s="226"/>
      <c r="T316" s="226"/>
      <c r="U316" s="217"/>
      <c r="V316" s="225"/>
      <c r="W316" s="226"/>
      <c r="X316" s="218"/>
      <c r="Y316" s="149"/>
      <c r="Z316" s="106"/>
      <c r="AA316" s="106"/>
      <c r="AB316" s="94"/>
      <c r="AC316" s="296"/>
      <c r="AD316" s="297"/>
      <c r="AE316" s="297"/>
      <c r="AF316" s="298"/>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8"/>
      <c r="I317" s="150" t="s">
        <v>249</v>
      </c>
      <c r="J317" s="220" t="s">
        <v>243</v>
      </c>
      <c r="K317" s="220"/>
      <c r="L317" s="220"/>
      <c r="M317" s="132" t="s">
        <v>249</v>
      </c>
      <c r="N317" s="220" t="s">
        <v>244</v>
      </c>
      <c r="O317" s="104"/>
      <c r="P317" s="220"/>
      <c r="Q317" s="220"/>
      <c r="R317" s="104"/>
      <c r="S317" s="220"/>
      <c r="T317" s="220"/>
      <c r="U317" s="133"/>
      <c r="V317" s="104"/>
      <c r="W317" s="220"/>
      <c r="X317" s="134"/>
      <c r="Y317" s="149"/>
      <c r="Z317" s="106"/>
      <c r="AA317" s="106"/>
      <c r="AB317" s="94"/>
      <c r="AC317" s="296"/>
      <c r="AD317" s="297"/>
      <c r="AE317" s="297"/>
      <c r="AF317" s="298"/>
    </row>
    <row r="318" spans="1:36" s="113" customFormat="1" ht="18.75" hidden="1" customHeight="1" x14ac:dyDescent="0.2">
      <c r="A318" s="95"/>
      <c r="B318" s="96"/>
      <c r="C318" s="213"/>
      <c r="D318" s="214"/>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6"/>
      <c r="AD318" s="297"/>
      <c r="AE318" s="297"/>
      <c r="AF318" s="298"/>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6"/>
      <c r="AD319" s="297"/>
      <c r="AE319" s="297"/>
      <c r="AF319" s="298"/>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6"/>
      <c r="AD320" s="297"/>
      <c r="AE320" s="297"/>
      <c r="AF320" s="298"/>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6"/>
      <c r="AD321" s="297"/>
      <c r="AE321" s="297"/>
      <c r="AF321" s="298"/>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6"/>
      <c r="AD322" s="297"/>
      <c r="AE322" s="297"/>
      <c r="AF322" s="298"/>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6"/>
      <c r="AD323" s="297"/>
      <c r="AE323" s="297"/>
      <c r="AF323" s="298"/>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6"/>
      <c r="AD324" s="297"/>
      <c r="AE324" s="297"/>
      <c r="AF324" s="298"/>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6"/>
      <c r="AD325" s="297"/>
      <c r="AE325" s="297"/>
      <c r="AF325" s="298"/>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6"/>
      <c r="AD326" s="297"/>
      <c r="AE326" s="297"/>
      <c r="AF326" s="298"/>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6"/>
      <c r="AD327" s="297"/>
      <c r="AE327" s="297"/>
      <c r="AF327" s="298"/>
      <c r="AI327" s="113" t="str">
        <f>"2B:ninti_senmoncare_code:" &amp; IF(I327="■",1,IF(O327="■",3,IF(L327="■",2,0)))</f>
        <v>2B:ninti_senmoncare_code:0</v>
      </c>
    </row>
    <row r="328" spans="1:35" ht="18.75" hidden="1" customHeight="1" x14ac:dyDescent="0.2">
      <c r="A328" s="95"/>
      <c r="B328" s="96"/>
      <c r="C328" s="97"/>
      <c r="D328" s="98"/>
      <c r="E328" s="101"/>
      <c r="F328" s="98"/>
      <c r="G328" s="99"/>
      <c r="H328" s="277" t="s">
        <v>116</v>
      </c>
      <c r="I328" s="173" t="s">
        <v>249</v>
      </c>
      <c r="J328" s="175" t="s">
        <v>194</v>
      </c>
      <c r="K328" s="175"/>
      <c r="L328" s="217"/>
      <c r="M328" s="217"/>
      <c r="N328" s="217"/>
      <c r="O328" s="217"/>
      <c r="P328" s="174" t="s">
        <v>249</v>
      </c>
      <c r="Q328" s="175" t="s">
        <v>195</v>
      </c>
      <c r="R328" s="217"/>
      <c r="S328" s="217"/>
      <c r="T328" s="217"/>
      <c r="U328" s="217"/>
      <c r="V328" s="217"/>
      <c r="W328" s="217"/>
      <c r="X328" s="218"/>
      <c r="Y328" s="149"/>
      <c r="Z328" s="106"/>
      <c r="AA328" s="106"/>
      <c r="AB328" s="94"/>
      <c r="AC328" s="296"/>
      <c r="AD328" s="297"/>
      <c r="AE328" s="297"/>
      <c r="AF328" s="298"/>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8"/>
      <c r="I329" s="150" t="s">
        <v>249</v>
      </c>
      <c r="J329" s="103" t="s">
        <v>208</v>
      </c>
      <c r="K329" s="133"/>
      <c r="L329" s="133"/>
      <c r="M329" s="133"/>
      <c r="N329" s="133"/>
      <c r="O329" s="133"/>
      <c r="P329" s="133"/>
      <c r="Q329" s="220"/>
      <c r="R329" s="133"/>
      <c r="S329" s="133"/>
      <c r="T329" s="133"/>
      <c r="U329" s="133"/>
      <c r="V329" s="133"/>
      <c r="W329" s="133"/>
      <c r="X329" s="134"/>
      <c r="Y329" s="149"/>
      <c r="Z329" s="106"/>
      <c r="AA329" s="106"/>
      <c r="AB329" s="94"/>
      <c r="AC329" s="296"/>
      <c r="AD329" s="297"/>
      <c r="AE329" s="297"/>
      <c r="AF329" s="298"/>
      <c r="AI329" s="113"/>
    </row>
    <row r="330" spans="1:35" ht="18.75" hidden="1" customHeight="1" x14ac:dyDescent="0.2">
      <c r="A330" s="95"/>
      <c r="B330" s="96"/>
      <c r="C330" s="97"/>
      <c r="D330" s="98"/>
      <c r="E330" s="101"/>
      <c r="F330" s="98"/>
      <c r="G330" s="99"/>
      <c r="H330" s="277" t="s">
        <v>95</v>
      </c>
      <c r="I330" s="173" t="s">
        <v>249</v>
      </c>
      <c r="J330" s="175" t="s">
        <v>209</v>
      </c>
      <c r="K330" s="146"/>
      <c r="L330" s="225"/>
      <c r="M330" s="174" t="s">
        <v>249</v>
      </c>
      <c r="N330" s="175" t="s">
        <v>210</v>
      </c>
      <c r="O330" s="217"/>
      <c r="P330" s="217"/>
      <c r="Q330" s="174" t="s">
        <v>249</v>
      </c>
      <c r="R330" s="175" t="s">
        <v>211</v>
      </c>
      <c r="S330" s="217"/>
      <c r="T330" s="217"/>
      <c r="U330" s="217"/>
      <c r="V330" s="217"/>
      <c r="W330" s="217"/>
      <c r="X330" s="218"/>
      <c r="Y330" s="149"/>
      <c r="Z330" s="106"/>
      <c r="AA330" s="106"/>
      <c r="AB330" s="94"/>
      <c r="AC330" s="296"/>
      <c r="AD330" s="297"/>
      <c r="AE330" s="297"/>
      <c r="AF330" s="298"/>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8"/>
      <c r="I331" s="150" t="s">
        <v>249</v>
      </c>
      <c r="J331" s="103" t="s">
        <v>212</v>
      </c>
      <c r="K331" s="133"/>
      <c r="L331" s="133"/>
      <c r="M331" s="133"/>
      <c r="N331" s="133"/>
      <c r="O331" s="133"/>
      <c r="P331" s="133"/>
      <c r="Q331" s="132" t="s">
        <v>249</v>
      </c>
      <c r="R331" s="103" t="s">
        <v>213</v>
      </c>
      <c r="S331" s="220"/>
      <c r="T331" s="133"/>
      <c r="U331" s="133"/>
      <c r="V331" s="133"/>
      <c r="W331" s="133"/>
      <c r="X331" s="134"/>
      <c r="Y331" s="149"/>
      <c r="Z331" s="106"/>
      <c r="AA331" s="106"/>
      <c r="AB331" s="94"/>
      <c r="AC331" s="296"/>
      <c r="AD331" s="297"/>
      <c r="AE331" s="297"/>
      <c r="AF331" s="298"/>
      <c r="AI331" s="113"/>
    </row>
    <row r="332" spans="1:35" ht="18.75" hidden="1" customHeight="1" x14ac:dyDescent="0.2">
      <c r="A332" s="95"/>
      <c r="B332" s="96"/>
      <c r="C332" s="97"/>
      <c r="D332" s="98"/>
      <c r="E332" s="101"/>
      <c r="F332" s="98"/>
      <c r="G332" s="99"/>
      <c r="H332" s="216" t="s">
        <v>268</v>
      </c>
      <c r="I332" s="173" t="s">
        <v>249</v>
      </c>
      <c r="J332" s="137" t="s">
        <v>148</v>
      </c>
      <c r="K332" s="137"/>
      <c r="L332" s="140" t="s">
        <v>249</v>
      </c>
      <c r="M332" s="137" t="s">
        <v>149</v>
      </c>
      <c r="N332" s="137"/>
      <c r="O332" s="140" t="s">
        <v>249</v>
      </c>
      <c r="P332" s="137" t="s">
        <v>150</v>
      </c>
      <c r="Q332" s="142"/>
      <c r="R332" s="142"/>
      <c r="S332" s="142"/>
      <c r="T332" s="142"/>
      <c r="U332" s="217"/>
      <c r="V332" s="217"/>
      <c r="W332" s="217"/>
      <c r="X332" s="218"/>
      <c r="Y332" s="149"/>
      <c r="Z332" s="106"/>
      <c r="AA332" s="106"/>
      <c r="AB332" s="94"/>
      <c r="AC332" s="296"/>
      <c r="AD332" s="297"/>
      <c r="AE332" s="297"/>
      <c r="AF332" s="298"/>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6"/>
      <c r="AD333" s="297"/>
      <c r="AE333" s="297"/>
      <c r="AF333" s="298"/>
      <c r="AI333" s="113" t="str">
        <f>"2B:serteikyo_kyoka_code:" &amp; IF(I333="■",1,IF(L333="■",6,IF(O333="■",5,IF(R333="■",7,0))))</f>
        <v>2B:serteikyo_kyoka_code:0</v>
      </c>
    </row>
    <row r="334" spans="1:35" ht="18.75" hidden="1" customHeight="1" x14ac:dyDescent="0.2">
      <c r="A334" s="95"/>
      <c r="B334" s="96"/>
      <c r="C334" s="97"/>
      <c r="D334" s="98"/>
      <c r="E334" s="101"/>
      <c r="F334" s="98"/>
      <c r="G334" s="99"/>
      <c r="H334" s="279" t="s">
        <v>275</v>
      </c>
      <c r="I334" s="281" t="s">
        <v>249</v>
      </c>
      <c r="J334" s="282" t="s">
        <v>148</v>
      </c>
      <c r="K334" s="282"/>
      <c r="L334" s="281" t="s">
        <v>249</v>
      </c>
      <c r="M334" s="282" t="s">
        <v>160</v>
      </c>
      <c r="N334" s="282"/>
      <c r="O334" s="226"/>
      <c r="P334" s="226"/>
      <c r="Q334" s="226"/>
      <c r="R334" s="226"/>
      <c r="S334" s="226"/>
      <c r="T334" s="226"/>
      <c r="U334" s="226"/>
      <c r="V334" s="226"/>
      <c r="W334" s="226"/>
      <c r="X334" s="227"/>
      <c r="Y334" s="149"/>
      <c r="Z334" s="106"/>
      <c r="AA334" s="106"/>
      <c r="AB334" s="94"/>
      <c r="AC334" s="296"/>
      <c r="AD334" s="297"/>
      <c r="AE334" s="297"/>
      <c r="AF334" s="298"/>
      <c r="AI334" s="113" t="str">
        <f>"2B:field221:" &amp; IF(I334="■",1,IF(L334="■",2,0))</f>
        <v>2B:field221:0</v>
      </c>
    </row>
    <row r="335" spans="1:35" ht="18.75" hidden="1" customHeight="1" x14ac:dyDescent="0.2">
      <c r="A335" s="95"/>
      <c r="B335" s="96"/>
      <c r="C335" s="97"/>
      <c r="D335" s="98"/>
      <c r="E335" s="101"/>
      <c r="F335" s="98"/>
      <c r="G335" s="99"/>
      <c r="H335" s="280"/>
      <c r="I335" s="281"/>
      <c r="J335" s="282"/>
      <c r="K335" s="282"/>
      <c r="L335" s="281"/>
      <c r="M335" s="282"/>
      <c r="N335" s="282"/>
      <c r="O335" s="220"/>
      <c r="P335" s="220"/>
      <c r="Q335" s="220"/>
      <c r="R335" s="220"/>
      <c r="S335" s="220"/>
      <c r="T335" s="220"/>
      <c r="U335" s="220"/>
      <c r="V335" s="220"/>
      <c r="W335" s="220"/>
      <c r="X335" s="221"/>
      <c r="Y335" s="149"/>
      <c r="Z335" s="106"/>
      <c r="AA335" s="106"/>
      <c r="AB335" s="94"/>
      <c r="AC335" s="296"/>
      <c r="AD335" s="297"/>
      <c r="AE335" s="297"/>
      <c r="AF335" s="298"/>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6"/>
      <c r="AD336" s="297"/>
      <c r="AE336" s="297"/>
      <c r="AF336" s="298"/>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4"/>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93"/>
      <c r="AD337" s="294"/>
      <c r="AE337" s="294"/>
      <c r="AF337" s="295"/>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8"/>
      <c r="I338" s="150" t="s">
        <v>249</v>
      </c>
      <c r="J338" s="103" t="s">
        <v>205</v>
      </c>
      <c r="K338" s="131"/>
      <c r="L338" s="104"/>
      <c r="M338" s="132" t="s">
        <v>249</v>
      </c>
      <c r="N338" s="103" t="s">
        <v>180</v>
      </c>
      <c r="O338" s="220"/>
      <c r="P338" s="220"/>
      <c r="Q338" s="234"/>
      <c r="R338" s="220"/>
      <c r="S338" s="220"/>
      <c r="T338" s="220"/>
      <c r="U338" s="220"/>
      <c r="V338" s="220"/>
      <c r="W338" s="220"/>
      <c r="X338" s="221"/>
      <c r="Y338" s="135" t="s">
        <v>249</v>
      </c>
      <c r="Z338" s="105" t="s">
        <v>151</v>
      </c>
      <c r="AA338" s="106"/>
      <c r="AB338" s="94"/>
      <c r="AC338" s="296"/>
      <c r="AD338" s="297"/>
      <c r="AE338" s="297"/>
      <c r="AF338" s="298"/>
      <c r="AG338" s="113" t="str">
        <f>"2B:sisetukbn_code:"&amp;IF(D348="■","2",0)</f>
        <v>2B:sisetukbn_code:0</v>
      </c>
      <c r="AH338" s="113"/>
      <c r="AI338" s="113"/>
      <c r="AJ338" s="113"/>
    </row>
    <row r="339" spans="1:36" ht="18.75" hidden="1" customHeight="1" x14ac:dyDescent="0.2">
      <c r="A339" s="95"/>
      <c r="B339" s="96"/>
      <c r="C339" s="97"/>
      <c r="D339" s="98"/>
      <c r="E339" s="101"/>
      <c r="F339" s="98"/>
      <c r="G339" s="99"/>
      <c r="H339" s="277" t="s">
        <v>88</v>
      </c>
      <c r="I339" s="173" t="s">
        <v>249</v>
      </c>
      <c r="J339" s="175" t="s">
        <v>148</v>
      </c>
      <c r="K339" s="175"/>
      <c r="L339" s="225"/>
      <c r="M339" s="174" t="s">
        <v>249</v>
      </c>
      <c r="N339" s="175" t="s">
        <v>171</v>
      </c>
      <c r="O339" s="175"/>
      <c r="P339" s="225"/>
      <c r="Q339" s="174" t="s">
        <v>249</v>
      </c>
      <c r="R339" s="226" t="s">
        <v>242</v>
      </c>
      <c r="S339" s="226"/>
      <c r="T339" s="226"/>
      <c r="U339" s="217"/>
      <c r="V339" s="225"/>
      <c r="W339" s="226"/>
      <c r="X339" s="218"/>
      <c r="Y339" s="149"/>
      <c r="Z339" s="106"/>
      <c r="AA339" s="106"/>
      <c r="AB339" s="94"/>
      <c r="AC339" s="296"/>
      <c r="AD339" s="297"/>
      <c r="AE339" s="297"/>
      <c r="AF339" s="298"/>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8"/>
      <c r="I340" s="150" t="s">
        <v>249</v>
      </c>
      <c r="J340" s="220" t="s">
        <v>243</v>
      </c>
      <c r="K340" s="220"/>
      <c r="L340" s="220"/>
      <c r="M340" s="132" t="s">
        <v>249</v>
      </c>
      <c r="N340" s="220" t="s">
        <v>244</v>
      </c>
      <c r="O340" s="104"/>
      <c r="P340" s="220"/>
      <c r="Q340" s="220"/>
      <c r="R340" s="104"/>
      <c r="S340" s="220"/>
      <c r="T340" s="220"/>
      <c r="U340" s="133"/>
      <c r="V340" s="104"/>
      <c r="W340" s="220"/>
      <c r="X340" s="134"/>
      <c r="Y340" s="149"/>
      <c r="Z340" s="106"/>
      <c r="AA340" s="106"/>
      <c r="AB340" s="94"/>
      <c r="AC340" s="296"/>
      <c r="AD340" s="297"/>
      <c r="AE340" s="297"/>
      <c r="AF340" s="298"/>
      <c r="AG340" s="113"/>
      <c r="AH340" s="113"/>
      <c r="AI340" s="113"/>
      <c r="AJ340" s="113"/>
    </row>
    <row r="341" spans="1:36" s="113" customFormat="1" ht="18.75" hidden="1" customHeight="1" x14ac:dyDescent="0.2">
      <c r="A341" s="95"/>
      <c r="B341" s="96"/>
      <c r="C341" s="213"/>
      <c r="D341" s="214"/>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6"/>
      <c r="AD341" s="297"/>
      <c r="AE341" s="297"/>
      <c r="AF341" s="298"/>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6"/>
      <c r="AD342" s="297"/>
      <c r="AE342" s="297"/>
      <c r="AF342" s="298"/>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6"/>
      <c r="AD343" s="297"/>
      <c r="AE343" s="297"/>
      <c r="AF343" s="298"/>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6"/>
      <c r="AD344" s="297"/>
      <c r="AE344" s="297"/>
      <c r="AF344" s="298"/>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6"/>
      <c r="AD345" s="297"/>
      <c r="AE345" s="297"/>
      <c r="AF345" s="298"/>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2"/>
      <c r="P346" s="103"/>
      <c r="Q346" s="133"/>
      <c r="R346" s="133"/>
      <c r="S346" s="133"/>
      <c r="T346" s="133"/>
      <c r="U346" s="133"/>
      <c r="V346" s="133"/>
      <c r="W346" s="133"/>
      <c r="X346" s="134"/>
      <c r="Y346" s="223"/>
      <c r="Z346" s="105"/>
      <c r="AA346" s="106"/>
      <c r="AB346" s="94"/>
      <c r="AC346" s="296"/>
      <c r="AD346" s="297"/>
      <c r="AE346" s="297"/>
      <c r="AF346" s="298"/>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6"/>
      <c r="AD347" s="297"/>
      <c r="AE347" s="297"/>
      <c r="AF347" s="298"/>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6"/>
      <c r="AD348" s="297"/>
      <c r="AE348" s="297"/>
      <c r="AF348" s="298"/>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6"/>
      <c r="AD349" s="297"/>
      <c r="AE349" s="297"/>
      <c r="AF349" s="298"/>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6"/>
      <c r="AD350" s="297"/>
      <c r="AE350" s="297"/>
      <c r="AF350" s="298"/>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6"/>
      <c r="AD351" s="297"/>
      <c r="AE351" s="297"/>
      <c r="AF351" s="298"/>
      <c r="AI351" s="113" t="str">
        <f>"2B:ninti_senmoncare_code:" &amp; IF(I351="■",1,IF(O351="■",3,IF(L351="■",2,0)))</f>
        <v>2B:ninti_senmoncare_code:0</v>
      </c>
    </row>
    <row r="352" spans="1:36" ht="18.75" hidden="1" customHeight="1" x14ac:dyDescent="0.2">
      <c r="A352" s="95"/>
      <c r="B352" s="96"/>
      <c r="C352" s="97"/>
      <c r="D352" s="98"/>
      <c r="E352" s="101"/>
      <c r="F352" s="98"/>
      <c r="G352" s="99"/>
      <c r="H352" s="277" t="s">
        <v>116</v>
      </c>
      <c r="I352" s="173" t="s">
        <v>249</v>
      </c>
      <c r="J352" s="175" t="s">
        <v>194</v>
      </c>
      <c r="K352" s="175"/>
      <c r="L352" s="217"/>
      <c r="M352" s="217"/>
      <c r="N352" s="217"/>
      <c r="O352" s="217"/>
      <c r="P352" s="174" t="s">
        <v>249</v>
      </c>
      <c r="Q352" s="175" t="s">
        <v>195</v>
      </c>
      <c r="R352" s="217"/>
      <c r="S352" s="217"/>
      <c r="T352" s="217"/>
      <c r="U352" s="217"/>
      <c r="V352" s="217"/>
      <c r="W352" s="217"/>
      <c r="X352" s="218"/>
      <c r="Y352" s="149"/>
      <c r="Z352" s="106"/>
      <c r="AA352" s="106"/>
      <c r="AB352" s="94"/>
      <c r="AC352" s="296"/>
      <c r="AD352" s="297"/>
      <c r="AE352" s="297"/>
      <c r="AF352" s="298"/>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8"/>
      <c r="I353" s="150" t="s">
        <v>249</v>
      </c>
      <c r="J353" s="103" t="s">
        <v>208</v>
      </c>
      <c r="K353" s="133"/>
      <c r="L353" s="133"/>
      <c r="M353" s="133"/>
      <c r="N353" s="133"/>
      <c r="O353" s="133"/>
      <c r="P353" s="133"/>
      <c r="Q353" s="220"/>
      <c r="R353" s="133"/>
      <c r="S353" s="133"/>
      <c r="T353" s="133"/>
      <c r="U353" s="133"/>
      <c r="V353" s="133"/>
      <c r="W353" s="133"/>
      <c r="X353" s="134"/>
      <c r="Y353" s="149"/>
      <c r="Z353" s="106"/>
      <c r="AA353" s="106"/>
      <c r="AB353" s="94"/>
      <c r="AC353" s="296"/>
      <c r="AD353" s="297"/>
      <c r="AE353" s="297"/>
      <c r="AF353" s="298"/>
      <c r="AI353" s="113"/>
    </row>
    <row r="354" spans="1:36" ht="18.75" hidden="1" customHeight="1" x14ac:dyDescent="0.2">
      <c r="A354" s="95"/>
      <c r="B354" s="96"/>
      <c r="C354" s="97"/>
      <c r="D354" s="98"/>
      <c r="E354" s="101"/>
      <c r="F354" s="98"/>
      <c r="G354" s="99"/>
      <c r="H354" s="277" t="s">
        <v>95</v>
      </c>
      <c r="I354" s="173" t="s">
        <v>249</v>
      </c>
      <c r="J354" s="175" t="s">
        <v>209</v>
      </c>
      <c r="K354" s="146"/>
      <c r="L354" s="225"/>
      <c r="M354" s="174" t="s">
        <v>249</v>
      </c>
      <c r="N354" s="175" t="s">
        <v>210</v>
      </c>
      <c r="O354" s="217"/>
      <c r="P354" s="217"/>
      <c r="Q354" s="174" t="s">
        <v>249</v>
      </c>
      <c r="R354" s="175" t="s">
        <v>211</v>
      </c>
      <c r="S354" s="217"/>
      <c r="T354" s="217"/>
      <c r="U354" s="217"/>
      <c r="V354" s="217"/>
      <c r="W354" s="217"/>
      <c r="X354" s="218"/>
      <c r="Y354" s="149"/>
      <c r="Z354" s="106"/>
      <c r="AA354" s="106"/>
      <c r="AB354" s="94"/>
      <c r="AC354" s="296"/>
      <c r="AD354" s="297"/>
      <c r="AE354" s="297"/>
      <c r="AF354" s="298"/>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8"/>
      <c r="I355" s="150" t="s">
        <v>249</v>
      </c>
      <c r="J355" s="103" t="s">
        <v>212</v>
      </c>
      <c r="K355" s="133"/>
      <c r="L355" s="133"/>
      <c r="M355" s="133"/>
      <c r="N355" s="133"/>
      <c r="O355" s="133"/>
      <c r="P355" s="133"/>
      <c r="Q355" s="132" t="s">
        <v>249</v>
      </c>
      <c r="R355" s="103" t="s">
        <v>213</v>
      </c>
      <c r="S355" s="220"/>
      <c r="T355" s="133"/>
      <c r="U355" s="133"/>
      <c r="V355" s="133"/>
      <c r="W355" s="133"/>
      <c r="X355" s="134"/>
      <c r="Y355" s="149"/>
      <c r="Z355" s="106"/>
      <c r="AA355" s="106"/>
      <c r="AB355" s="94"/>
      <c r="AC355" s="296"/>
      <c r="AD355" s="297"/>
      <c r="AE355" s="297"/>
      <c r="AF355" s="298"/>
      <c r="AI355" s="113"/>
    </row>
    <row r="356" spans="1:36" ht="18.75" hidden="1" customHeight="1" x14ac:dyDescent="0.2">
      <c r="A356" s="95"/>
      <c r="B356" s="96"/>
      <c r="C356" s="97"/>
      <c r="D356" s="98"/>
      <c r="E356" s="101"/>
      <c r="F356" s="98"/>
      <c r="G356" s="99"/>
      <c r="H356" s="216" t="s">
        <v>268</v>
      </c>
      <c r="I356" s="173" t="s">
        <v>249</v>
      </c>
      <c r="J356" s="137" t="s">
        <v>148</v>
      </c>
      <c r="K356" s="137"/>
      <c r="L356" s="140" t="s">
        <v>249</v>
      </c>
      <c r="M356" s="137" t="s">
        <v>149</v>
      </c>
      <c r="N356" s="137"/>
      <c r="O356" s="140" t="s">
        <v>249</v>
      </c>
      <c r="P356" s="137" t="s">
        <v>150</v>
      </c>
      <c r="Q356" s="142"/>
      <c r="R356" s="142"/>
      <c r="S356" s="142"/>
      <c r="T356" s="142"/>
      <c r="U356" s="217"/>
      <c r="V356" s="217"/>
      <c r="W356" s="217"/>
      <c r="X356" s="218"/>
      <c r="Y356" s="149"/>
      <c r="Z356" s="106"/>
      <c r="AA356" s="106"/>
      <c r="AB356" s="94"/>
      <c r="AC356" s="296"/>
      <c r="AD356" s="297"/>
      <c r="AE356" s="297"/>
      <c r="AF356" s="298"/>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6"/>
      <c r="AD357" s="297"/>
      <c r="AE357" s="297"/>
      <c r="AF357" s="298"/>
      <c r="AI357" s="113" t="str">
        <f>"2B:serteikyo_kyoka_code:" &amp; IF(I357="■",1,IF(L357="■",6,IF(O357="■",5,IF(R357="■",7,0))))</f>
        <v>2B:serteikyo_kyoka_code:0</v>
      </c>
    </row>
    <row r="358" spans="1:36" ht="18.75" hidden="1" customHeight="1" x14ac:dyDescent="0.2">
      <c r="A358" s="95"/>
      <c r="B358" s="96"/>
      <c r="C358" s="97"/>
      <c r="D358" s="98"/>
      <c r="E358" s="101"/>
      <c r="F358" s="98"/>
      <c r="G358" s="99"/>
      <c r="H358" s="279" t="s">
        <v>275</v>
      </c>
      <c r="I358" s="281" t="s">
        <v>249</v>
      </c>
      <c r="J358" s="282" t="s">
        <v>148</v>
      </c>
      <c r="K358" s="282"/>
      <c r="L358" s="281" t="s">
        <v>249</v>
      </c>
      <c r="M358" s="282" t="s">
        <v>160</v>
      </c>
      <c r="N358" s="282"/>
      <c r="O358" s="226"/>
      <c r="P358" s="226"/>
      <c r="Q358" s="226"/>
      <c r="R358" s="226"/>
      <c r="S358" s="226"/>
      <c r="T358" s="226"/>
      <c r="U358" s="226"/>
      <c r="V358" s="226"/>
      <c r="W358" s="226"/>
      <c r="X358" s="227"/>
      <c r="Y358" s="149"/>
      <c r="Z358" s="106"/>
      <c r="AA358" s="106"/>
      <c r="AB358" s="94"/>
      <c r="AC358" s="296"/>
      <c r="AD358" s="297"/>
      <c r="AE358" s="297"/>
      <c r="AF358" s="298"/>
      <c r="AI358" s="113" t="str">
        <f>"2B:field221:" &amp; IF(I358="■",1,IF(L358="■",2,0))</f>
        <v>2B:field221:0</v>
      </c>
    </row>
    <row r="359" spans="1:36" ht="18.75" hidden="1" customHeight="1" x14ac:dyDescent="0.2">
      <c r="A359" s="95"/>
      <c r="B359" s="96"/>
      <c r="C359" s="97"/>
      <c r="D359" s="98"/>
      <c r="E359" s="101"/>
      <c r="F359" s="98"/>
      <c r="G359" s="99"/>
      <c r="H359" s="280"/>
      <c r="I359" s="281"/>
      <c r="J359" s="282"/>
      <c r="K359" s="282"/>
      <c r="L359" s="281"/>
      <c r="M359" s="282"/>
      <c r="N359" s="282"/>
      <c r="O359" s="220"/>
      <c r="P359" s="220"/>
      <c r="Q359" s="220"/>
      <c r="R359" s="220"/>
      <c r="S359" s="220"/>
      <c r="T359" s="220"/>
      <c r="U359" s="220"/>
      <c r="V359" s="220"/>
      <c r="W359" s="220"/>
      <c r="X359" s="221"/>
      <c r="Y359" s="149"/>
      <c r="Z359" s="106"/>
      <c r="AA359" s="106"/>
      <c r="AB359" s="94"/>
      <c r="AC359" s="296"/>
      <c r="AD359" s="297"/>
      <c r="AE359" s="297"/>
      <c r="AF359" s="298"/>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9"/>
      <c r="AD360" s="300"/>
      <c r="AE360" s="300"/>
      <c r="AF360" s="301"/>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4"/>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93"/>
      <c r="AD361" s="294"/>
      <c r="AE361" s="294"/>
      <c r="AF361" s="295"/>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8"/>
      <c r="I362" s="150" t="s">
        <v>249</v>
      </c>
      <c r="J362" s="103" t="s">
        <v>205</v>
      </c>
      <c r="K362" s="131"/>
      <c r="L362" s="104"/>
      <c r="M362" s="132" t="s">
        <v>249</v>
      </c>
      <c r="N362" s="103" t="s">
        <v>180</v>
      </c>
      <c r="O362" s="220"/>
      <c r="P362" s="220"/>
      <c r="Q362" s="220"/>
      <c r="R362" s="220"/>
      <c r="S362" s="220"/>
      <c r="T362" s="220"/>
      <c r="U362" s="220"/>
      <c r="V362" s="220"/>
      <c r="W362" s="220"/>
      <c r="X362" s="221"/>
      <c r="Y362" s="135" t="s">
        <v>249</v>
      </c>
      <c r="Z362" s="105" t="s">
        <v>151</v>
      </c>
      <c r="AA362" s="106"/>
      <c r="AB362" s="94"/>
      <c r="AC362" s="296"/>
      <c r="AD362" s="297"/>
      <c r="AE362" s="297"/>
      <c r="AF362" s="298"/>
      <c r="AG362" s="113" t="str">
        <f>"2B:sisetukbn_code:"&amp;IF(D370="■","3",0)</f>
        <v>2B:sisetukbn_code:0</v>
      </c>
      <c r="AH362" s="113"/>
      <c r="AI362" s="113"/>
      <c r="AJ362" s="113"/>
    </row>
    <row r="363" spans="1:36" ht="18.75" hidden="1" customHeight="1" x14ac:dyDescent="0.2">
      <c r="A363" s="95"/>
      <c r="B363" s="96"/>
      <c r="C363" s="97"/>
      <c r="D363" s="98"/>
      <c r="E363" s="101"/>
      <c r="F363" s="98"/>
      <c r="G363" s="99"/>
      <c r="H363" s="277" t="s">
        <v>88</v>
      </c>
      <c r="I363" s="173" t="s">
        <v>249</v>
      </c>
      <c r="J363" s="175" t="s">
        <v>148</v>
      </c>
      <c r="K363" s="175"/>
      <c r="L363" s="225"/>
      <c r="M363" s="174" t="s">
        <v>249</v>
      </c>
      <c r="N363" s="175" t="s">
        <v>171</v>
      </c>
      <c r="O363" s="175"/>
      <c r="P363" s="225"/>
      <c r="Q363" s="174" t="s">
        <v>249</v>
      </c>
      <c r="R363" s="226" t="s">
        <v>242</v>
      </c>
      <c r="S363" s="226"/>
      <c r="T363" s="226"/>
      <c r="U363" s="217"/>
      <c r="V363" s="225"/>
      <c r="W363" s="226"/>
      <c r="X363" s="218"/>
      <c r="Y363" s="149"/>
      <c r="Z363" s="106"/>
      <c r="AA363" s="106"/>
      <c r="AB363" s="94"/>
      <c r="AC363" s="296"/>
      <c r="AD363" s="297"/>
      <c r="AE363" s="297"/>
      <c r="AF363" s="298"/>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8"/>
      <c r="I364" s="150" t="s">
        <v>249</v>
      </c>
      <c r="J364" s="220" t="s">
        <v>243</v>
      </c>
      <c r="K364" s="220"/>
      <c r="L364" s="220"/>
      <c r="M364" s="132" t="s">
        <v>249</v>
      </c>
      <c r="N364" s="220" t="s">
        <v>244</v>
      </c>
      <c r="O364" s="104"/>
      <c r="P364" s="220"/>
      <c r="Q364" s="220"/>
      <c r="R364" s="104"/>
      <c r="S364" s="220"/>
      <c r="T364" s="220"/>
      <c r="U364" s="133"/>
      <c r="V364" s="104"/>
      <c r="W364" s="220"/>
      <c r="X364" s="134"/>
      <c r="Y364" s="149"/>
      <c r="Z364" s="106"/>
      <c r="AA364" s="106"/>
      <c r="AB364" s="94"/>
      <c r="AC364" s="296"/>
      <c r="AD364" s="297"/>
      <c r="AE364" s="297"/>
      <c r="AF364" s="298"/>
    </row>
    <row r="365" spans="1:36" s="113" customFormat="1" ht="18.75" hidden="1" customHeight="1" x14ac:dyDescent="0.2">
      <c r="A365" s="95"/>
      <c r="B365" s="96"/>
      <c r="C365" s="213"/>
      <c r="D365" s="214"/>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6"/>
      <c r="AD365" s="297"/>
      <c r="AE365" s="297"/>
      <c r="AF365" s="298"/>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6"/>
      <c r="AD366" s="297"/>
      <c r="AE366" s="297"/>
      <c r="AF366" s="298"/>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6"/>
      <c r="AD367" s="297"/>
      <c r="AE367" s="297"/>
      <c r="AF367" s="298"/>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6"/>
      <c r="AD368" s="297"/>
      <c r="AE368" s="297"/>
      <c r="AF368" s="298"/>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6"/>
      <c r="AD369" s="297"/>
      <c r="AE369" s="297"/>
      <c r="AF369" s="298"/>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6"/>
      <c r="AD370" s="297"/>
      <c r="AE370" s="297"/>
      <c r="AF370" s="298"/>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6"/>
      <c r="AD371" s="297"/>
      <c r="AE371" s="297"/>
      <c r="AF371" s="298"/>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6"/>
      <c r="AD372" s="297"/>
      <c r="AE372" s="297"/>
      <c r="AF372" s="298"/>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6"/>
      <c r="AD373" s="297"/>
      <c r="AE373" s="297"/>
      <c r="AF373" s="298"/>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6"/>
      <c r="AD374" s="297"/>
      <c r="AE374" s="297"/>
      <c r="AF374" s="298"/>
      <c r="AI374" s="113" t="str">
        <f>"2B:ninti_senmoncare_code:" &amp; IF(I374="■",1,IF(O374="■",3,IF(L374="■",2,0)))</f>
        <v>2B:ninti_senmoncare_code:0</v>
      </c>
    </row>
    <row r="375" spans="1:36" ht="18.75" hidden="1" customHeight="1" x14ac:dyDescent="0.2">
      <c r="A375" s="98"/>
      <c r="B375" s="96"/>
      <c r="C375" s="97"/>
      <c r="D375" s="98"/>
      <c r="E375" s="101"/>
      <c r="F375" s="98"/>
      <c r="G375" s="99"/>
      <c r="H375" s="216" t="s">
        <v>268</v>
      </c>
      <c r="I375" s="173" t="s">
        <v>249</v>
      </c>
      <c r="J375" s="137" t="s">
        <v>148</v>
      </c>
      <c r="K375" s="137"/>
      <c r="L375" s="140" t="s">
        <v>249</v>
      </c>
      <c r="M375" s="137" t="s">
        <v>149</v>
      </c>
      <c r="N375" s="137"/>
      <c r="O375" s="140" t="s">
        <v>249</v>
      </c>
      <c r="P375" s="137" t="s">
        <v>150</v>
      </c>
      <c r="Q375" s="142"/>
      <c r="R375" s="142"/>
      <c r="S375" s="142"/>
      <c r="T375" s="142"/>
      <c r="U375" s="217"/>
      <c r="V375" s="217"/>
      <c r="W375" s="217"/>
      <c r="X375" s="218"/>
      <c r="Y375" s="149"/>
      <c r="Z375" s="106"/>
      <c r="AA375" s="106"/>
      <c r="AB375" s="94"/>
      <c r="AC375" s="296"/>
      <c r="AD375" s="297"/>
      <c r="AE375" s="297"/>
      <c r="AF375" s="298"/>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6"/>
      <c r="AD376" s="297"/>
      <c r="AE376" s="297"/>
      <c r="AF376" s="298"/>
      <c r="AI376" s="113" t="str">
        <f>"2B:serteikyo_kyoka_code:" &amp; IF(I376="■",1,IF(L376="■",6,IF(O376="■",5,IF(R376="■",7,0))))</f>
        <v>2B:serteikyo_kyoka_code:0</v>
      </c>
    </row>
    <row r="377" spans="1:36" ht="18.75" hidden="1" customHeight="1" x14ac:dyDescent="0.2">
      <c r="A377" s="95"/>
      <c r="B377" s="96"/>
      <c r="C377" s="97"/>
      <c r="D377" s="98"/>
      <c r="E377" s="101"/>
      <c r="F377" s="98"/>
      <c r="G377" s="99"/>
      <c r="H377" s="279" t="s">
        <v>275</v>
      </c>
      <c r="I377" s="281" t="s">
        <v>249</v>
      </c>
      <c r="J377" s="282" t="s">
        <v>148</v>
      </c>
      <c r="K377" s="282"/>
      <c r="L377" s="281" t="s">
        <v>249</v>
      </c>
      <c r="M377" s="282" t="s">
        <v>160</v>
      </c>
      <c r="N377" s="282"/>
      <c r="O377" s="226"/>
      <c r="P377" s="226"/>
      <c r="Q377" s="226"/>
      <c r="R377" s="226"/>
      <c r="S377" s="226"/>
      <c r="T377" s="226"/>
      <c r="U377" s="226"/>
      <c r="V377" s="226"/>
      <c r="W377" s="226"/>
      <c r="X377" s="227"/>
      <c r="Y377" s="149"/>
      <c r="Z377" s="106"/>
      <c r="AA377" s="106"/>
      <c r="AB377" s="94"/>
      <c r="AC377" s="296"/>
      <c r="AD377" s="297"/>
      <c r="AE377" s="297"/>
      <c r="AF377" s="298"/>
      <c r="AI377" s="113" t="str">
        <f>"2B:field221:" &amp; IF(I377="■",1,IF(L377="■",2,0))</f>
        <v>2B:field221:0</v>
      </c>
    </row>
    <row r="378" spans="1:36" ht="18.75" hidden="1" customHeight="1" x14ac:dyDescent="0.2">
      <c r="A378" s="95"/>
      <c r="B378" s="96"/>
      <c r="C378" s="97"/>
      <c r="D378" s="98"/>
      <c r="E378" s="101"/>
      <c r="F378" s="98"/>
      <c r="G378" s="99"/>
      <c r="H378" s="280"/>
      <c r="I378" s="281"/>
      <c r="J378" s="282"/>
      <c r="K378" s="282"/>
      <c r="L378" s="281"/>
      <c r="M378" s="282"/>
      <c r="N378" s="282"/>
      <c r="O378" s="220"/>
      <c r="P378" s="220"/>
      <c r="Q378" s="220"/>
      <c r="R378" s="220"/>
      <c r="S378" s="220"/>
      <c r="T378" s="220"/>
      <c r="U378" s="220"/>
      <c r="V378" s="220"/>
      <c r="W378" s="220"/>
      <c r="X378" s="221"/>
      <c r="Y378" s="149"/>
      <c r="Z378" s="106"/>
      <c r="AA378" s="106"/>
      <c r="AB378" s="94"/>
      <c r="AC378" s="296"/>
      <c r="AD378" s="297"/>
      <c r="AE378" s="297"/>
      <c r="AF378" s="298"/>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6"/>
      <c r="AD379" s="297"/>
      <c r="AE379" s="297"/>
      <c r="AF379" s="298"/>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4"/>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93"/>
      <c r="AD380" s="294"/>
      <c r="AE380" s="294"/>
      <c r="AF380" s="295"/>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8"/>
      <c r="I381" s="150" t="s">
        <v>249</v>
      </c>
      <c r="J381" s="103" t="s">
        <v>205</v>
      </c>
      <c r="K381" s="131"/>
      <c r="L381" s="104"/>
      <c r="M381" s="132" t="s">
        <v>249</v>
      </c>
      <c r="N381" s="103" t="s">
        <v>180</v>
      </c>
      <c r="O381" s="220"/>
      <c r="P381" s="220"/>
      <c r="Q381" s="220"/>
      <c r="R381" s="220"/>
      <c r="S381" s="220"/>
      <c r="T381" s="220"/>
      <c r="U381" s="220"/>
      <c r="V381" s="220"/>
      <c r="W381" s="220"/>
      <c r="X381" s="221"/>
      <c r="Y381" s="135" t="s">
        <v>249</v>
      </c>
      <c r="Z381" s="105" t="s">
        <v>151</v>
      </c>
      <c r="AA381" s="106"/>
      <c r="AB381" s="94"/>
      <c r="AC381" s="296"/>
      <c r="AD381" s="297"/>
      <c r="AE381" s="297"/>
      <c r="AF381" s="298"/>
      <c r="AG381" s="113" t="str">
        <f>"2B:sisetukbn_code:"&amp;IF(D389="■","3",0)</f>
        <v>2B:sisetukbn_code:0</v>
      </c>
      <c r="AH381" s="113"/>
      <c r="AI381" s="113"/>
      <c r="AJ381" s="113"/>
    </row>
    <row r="382" spans="1:36" ht="18.75" hidden="1" customHeight="1" x14ac:dyDescent="0.2">
      <c r="A382" s="95"/>
      <c r="B382" s="96"/>
      <c r="C382" s="97"/>
      <c r="D382" s="98"/>
      <c r="E382" s="101"/>
      <c r="F382" s="98"/>
      <c r="G382" s="99"/>
      <c r="H382" s="277" t="s">
        <v>88</v>
      </c>
      <c r="I382" s="173" t="s">
        <v>249</v>
      </c>
      <c r="J382" s="175" t="s">
        <v>148</v>
      </c>
      <c r="K382" s="175"/>
      <c r="L382" s="225"/>
      <c r="M382" s="174" t="s">
        <v>249</v>
      </c>
      <c r="N382" s="175" t="s">
        <v>171</v>
      </c>
      <c r="O382" s="175"/>
      <c r="P382" s="225"/>
      <c r="Q382" s="174" t="s">
        <v>249</v>
      </c>
      <c r="R382" s="226" t="s">
        <v>242</v>
      </c>
      <c r="S382" s="226"/>
      <c r="T382" s="226"/>
      <c r="U382" s="217"/>
      <c r="V382" s="225"/>
      <c r="W382" s="226"/>
      <c r="X382" s="218"/>
      <c r="Y382" s="149"/>
      <c r="Z382" s="106"/>
      <c r="AA382" s="106"/>
      <c r="AB382" s="94"/>
      <c r="AC382" s="296"/>
      <c r="AD382" s="297"/>
      <c r="AE382" s="297"/>
      <c r="AF382" s="298"/>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8"/>
      <c r="I383" s="150" t="s">
        <v>249</v>
      </c>
      <c r="J383" s="220" t="s">
        <v>243</v>
      </c>
      <c r="K383" s="220"/>
      <c r="L383" s="220"/>
      <c r="M383" s="132" t="s">
        <v>249</v>
      </c>
      <c r="N383" s="220" t="s">
        <v>244</v>
      </c>
      <c r="O383" s="104"/>
      <c r="P383" s="220"/>
      <c r="Q383" s="220"/>
      <c r="R383" s="104"/>
      <c r="S383" s="220"/>
      <c r="T383" s="220"/>
      <c r="U383" s="133"/>
      <c r="V383" s="104"/>
      <c r="W383" s="220"/>
      <c r="X383" s="134"/>
      <c r="Y383" s="149"/>
      <c r="Z383" s="106"/>
      <c r="AA383" s="106"/>
      <c r="AB383" s="94"/>
      <c r="AC383" s="296"/>
      <c r="AD383" s="297"/>
      <c r="AE383" s="297"/>
      <c r="AF383" s="298"/>
    </row>
    <row r="384" spans="1:36" s="113" customFormat="1" ht="18.75" hidden="1" customHeight="1" x14ac:dyDescent="0.2">
      <c r="A384" s="95"/>
      <c r="B384" s="96"/>
      <c r="C384" s="213"/>
      <c r="D384" s="214"/>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6"/>
      <c r="AD384" s="297"/>
      <c r="AE384" s="297"/>
      <c r="AF384" s="298"/>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6"/>
      <c r="AD385" s="297"/>
      <c r="AE385" s="297"/>
      <c r="AF385" s="298"/>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6"/>
      <c r="AD386" s="297"/>
      <c r="AE386" s="297"/>
      <c r="AF386" s="298"/>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6"/>
      <c r="AD387" s="297"/>
      <c r="AE387" s="297"/>
      <c r="AF387" s="298"/>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6"/>
      <c r="AD388" s="297"/>
      <c r="AE388" s="297"/>
      <c r="AF388" s="298"/>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2"/>
      <c r="P389" s="103"/>
      <c r="Q389" s="133"/>
      <c r="R389" s="133"/>
      <c r="S389" s="133"/>
      <c r="T389" s="133"/>
      <c r="U389" s="133"/>
      <c r="V389" s="133"/>
      <c r="W389" s="133"/>
      <c r="X389" s="134"/>
      <c r="Y389" s="223"/>
      <c r="Z389" s="105"/>
      <c r="AA389" s="106"/>
      <c r="AB389" s="94"/>
      <c r="AC389" s="296"/>
      <c r="AD389" s="297"/>
      <c r="AE389" s="297"/>
      <c r="AF389" s="298"/>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6"/>
      <c r="AD390" s="297"/>
      <c r="AE390" s="297"/>
      <c r="AF390" s="298"/>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6"/>
      <c r="AD391" s="297"/>
      <c r="AE391" s="297"/>
      <c r="AF391" s="298"/>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6"/>
      <c r="AD392" s="297"/>
      <c r="AE392" s="297"/>
      <c r="AF392" s="298"/>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6"/>
      <c r="AD393" s="297"/>
      <c r="AE393" s="297"/>
      <c r="AF393" s="298"/>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6"/>
      <c r="AD394" s="297"/>
      <c r="AE394" s="297"/>
      <c r="AF394" s="298"/>
      <c r="AI394" s="113" t="str">
        <f>"2B:ninti_senmoncare_code:" &amp; IF(I394="■",1,IF(O394="■",3,IF(L394="■",2,0)))</f>
        <v>2B:ninti_senmoncare_code:0</v>
      </c>
    </row>
    <row r="395" spans="1:36" ht="18.75" hidden="1" customHeight="1" x14ac:dyDescent="0.2">
      <c r="A395" s="98"/>
      <c r="B395" s="96"/>
      <c r="C395" s="97"/>
      <c r="D395" s="98"/>
      <c r="E395" s="101"/>
      <c r="F395" s="98"/>
      <c r="G395" s="99"/>
      <c r="H395" s="216" t="s">
        <v>268</v>
      </c>
      <c r="I395" s="173" t="s">
        <v>249</v>
      </c>
      <c r="J395" s="137" t="s">
        <v>148</v>
      </c>
      <c r="K395" s="137"/>
      <c r="L395" s="140" t="s">
        <v>249</v>
      </c>
      <c r="M395" s="137" t="s">
        <v>149</v>
      </c>
      <c r="N395" s="137"/>
      <c r="O395" s="140" t="s">
        <v>249</v>
      </c>
      <c r="P395" s="137" t="s">
        <v>150</v>
      </c>
      <c r="Q395" s="142"/>
      <c r="R395" s="142"/>
      <c r="S395" s="142"/>
      <c r="T395" s="142"/>
      <c r="U395" s="217"/>
      <c r="V395" s="217"/>
      <c r="W395" s="217"/>
      <c r="X395" s="218"/>
      <c r="Y395" s="149"/>
      <c r="Z395" s="106"/>
      <c r="AA395" s="106"/>
      <c r="AB395" s="94"/>
      <c r="AC395" s="296"/>
      <c r="AD395" s="297"/>
      <c r="AE395" s="297"/>
      <c r="AF395" s="298"/>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6"/>
      <c r="AD396" s="297"/>
      <c r="AE396" s="297"/>
      <c r="AF396" s="298"/>
      <c r="AI396" s="113" t="str">
        <f>"2B:serteikyo_kyoka_code:" &amp; IF(I396="■",1,IF(L396="■",6,IF(O396="■",5,IF(R396="■",7,0))))</f>
        <v>2B:serteikyo_kyoka_code:0</v>
      </c>
    </row>
    <row r="397" spans="1:36" ht="18.75" hidden="1" customHeight="1" x14ac:dyDescent="0.2">
      <c r="A397" s="95"/>
      <c r="B397" s="96"/>
      <c r="C397" s="97"/>
      <c r="D397" s="98"/>
      <c r="E397" s="101"/>
      <c r="F397" s="98"/>
      <c r="G397" s="99"/>
      <c r="H397" s="279" t="s">
        <v>275</v>
      </c>
      <c r="I397" s="281" t="s">
        <v>249</v>
      </c>
      <c r="J397" s="282" t="s">
        <v>148</v>
      </c>
      <c r="K397" s="282"/>
      <c r="L397" s="281" t="s">
        <v>249</v>
      </c>
      <c r="M397" s="282" t="s">
        <v>160</v>
      </c>
      <c r="N397" s="282"/>
      <c r="O397" s="226"/>
      <c r="P397" s="226"/>
      <c r="Q397" s="226"/>
      <c r="R397" s="226"/>
      <c r="S397" s="226"/>
      <c r="T397" s="226"/>
      <c r="U397" s="226"/>
      <c r="V397" s="226"/>
      <c r="W397" s="226"/>
      <c r="X397" s="227"/>
      <c r="Y397" s="149"/>
      <c r="Z397" s="106"/>
      <c r="AA397" s="106"/>
      <c r="AB397" s="94"/>
      <c r="AC397" s="296"/>
      <c r="AD397" s="297"/>
      <c r="AE397" s="297"/>
      <c r="AF397" s="298"/>
      <c r="AI397" s="113" t="str">
        <f>"2B:field221:" &amp; IF(I397="■",1,IF(L397="■",2,0))</f>
        <v>2B:field221:0</v>
      </c>
    </row>
    <row r="398" spans="1:36" ht="18.75" hidden="1" customHeight="1" x14ac:dyDescent="0.2">
      <c r="A398" s="95"/>
      <c r="B398" s="96"/>
      <c r="C398" s="97"/>
      <c r="D398" s="98"/>
      <c r="E398" s="101"/>
      <c r="F398" s="98"/>
      <c r="G398" s="99"/>
      <c r="H398" s="280"/>
      <c r="I398" s="281"/>
      <c r="J398" s="282"/>
      <c r="K398" s="282"/>
      <c r="L398" s="281"/>
      <c r="M398" s="282"/>
      <c r="N398" s="282"/>
      <c r="O398" s="220"/>
      <c r="P398" s="220"/>
      <c r="Q398" s="220"/>
      <c r="R398" s="220"/>
      <c r="S398" s="220"/>
      <c r="T398" s="220"/>
      <c r="U398" s="220"/>
      <c r="V398" s="220"/>
      <c r="W398" s="220"/>
      <c r="X398" s="221"/>
      <c r="Y398" s="149"/>
      <c r="Z398" s="106"/>
      <c r="AA398" s="106"/>
      <c r="AB398" s="94"/>
      <c r="AC398" s="296"/>
      <c r="AD398" s="297"/>
      <c r="AE398" s="297"/>
      <c r="AF398" s="298"/>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9"/>
      <c r="AD399" s="300"/>
      <c r="AE399" s="300"/>
      <c r="AF399" s="301"/>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4"/>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93"/>
      <c r="AD400" s="294"/>
      <c r="AE400" s="294"/>
      <c r="AF400" s="295"/>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8"/>
      <c r="I401" s="150" t="s">
        <v>249</v>
      </c>
      <c r="J401" s="103" t="s">
        <v>205</v>
      </c>
      <c r="K401" s="131"/>
      <c r="L401" s="104"/>
      <c r="M401" s="132" t="s">
        <v>249</v>
      </c>
      <c r="N401" s="103" t="s">
        <v>180</v>
      </c>
      <c r="O401" s="220"/>
      <c r="P401" s="220"/>
      <c r="Q401" s="220"/>
      <c r="R401" s="220"/>
      <c r="S401" s="220"/>
      <c r="T401" s="220"/>
      <c r="U401" s="220"/>
      <c r="V401" s="220"/>
      <c r="W401" s="220"/>
      <c r="X401" s="221"/>
      <c r="Y401" s="135" t="s">
        <v>249</v>
      </c>
      <c r="Z401" s="105" t="s">
        <v>151</v>
      </c>
      <c r="AA401" s="106"/>
      <c r="AB401" s="94"/>
      <c r="AC401" s="296"/>
      <c r="AD401" s="297"/>
      <c r="AE401" s="297"/>
      <c r="AF401" s="298"/>
      <c r="AG401" s="113" t="str">
        <f>"2B:sisetukbn_code:"&amp;IF(D411="■","4",0)</f>
        <v>2B:sisetukbn_code:0</v>
      </c>
      <c r="AH401" s="113"/>
      <c r="AI401" s="113"/>
      <c r="AJ401" s="113"/>
    </row>
    <row r="402" spans="1:36" ht="18.75" hidden="1" customHeight="1" x14ac:dyDescent="0.2">
      <c r="A402" s="95"/>
      <c r="B402" s="96"/>
      <c r="C402" s="97"/>
      <c r="D402" s="98"/>
      <c r="E402" s="99"/>
      <c r="F402" s="100"/>
      <c r="G402" s="99"/>
      <c r="H402" s="277" t="s">
        <v>88</v>
      </c>
      <c r="I402" s="173" t="s">
        <v>249</v>
      </c>
      <c r="J402" s="175" t="s">
        <v>148</v>
      </c>
      <c r="K402" s="175"/>
      <c r="L402" s="225"/>
      <c r="M402" s="174" t="s">
        <v>249</v>
      </c>
      <c r="N402" s="175" t="s">
        <v>171</v>
      </c>
      <c r="O402" s="175"/>
      <c r="P402" s="225"/>
      <c r="Q402" s="174" t="s">
        <v>249</v>
      </c>
      <c r="R402" s="226" t="s">
        <v>242</v>
      </c>
      <c r="S402" s="226"/>
      <c r="T402" s="226"/>
      <c r="U402" s="217"/>
      <c r="V402" s="225"/>
      <c r="W402" s="226"/>
      <c r="X402" s="218"/>
      <c r="Y402" s="149"/>
      <c r="Z402" s="106"/>
      <c r="AA402" s="106"/>
      <c r="AB402" s="94"/>
      <c r="AC402" s="296"/>
      <c r="AD402" s="297"/>
      <c r="AE402" s="297"/>
      <c r="AF402" s="298"/>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8"/>
      <c r="I403" s="150" t="s">
        <v>249</v>
      </c>
      <c r="J403" s="220" t="s">
        <v>243</v>
      </c>
      <c r="K403" s="220"/>
      <c r="L403" s="220"/>
      <c r="M403" s="132" t="s">
        <v>249</v>
      </c>
      <c r="N403" s="220" t="s">
        <v>244</v>
      </c>
      <c r="O403" s="104"/>
      <c r="P403" s="220"/>
      <c r="Q403" s="220"/>
      <c r="R403" s="104"/>
      <c r="S403" s="220"/>
      <c r="T403" s="220"/>
      <c r="U403" s="133"/>
      <c r="V403" s="104"/>
      <c r="W403" s="220"/>
      <c r="X403" s="134"/>
      <c r="Y403" s="149"/>
      <c r="Z403" s="106"/>
      <c r="AA403" s="106"/>
      <c r="AB403" s="94"/>
      <c r="AC403" s="296"/>
      <c r="AD403" s="297"/>
      <c r="AE403" s="297"/>
      <c r="AF403" s="298"/>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6"/>
      <c r="AD404" s="297"/>
      <c r="AE404" s="297"/>
      <c r="AF404" s="298"/>
      <c r="AI404" s="113" t="str">
        <f>"2B:unitcare_code:" &amp; IF(I404="■",1,IF(M404="■",2,0))</f>
        <v>2B:unitcare_code:0</v>
      </c>
    </row>
    <row r="405" spans="1:36" s="113" customFormat="1" ht="18.75" hidden="1" customHeight="1" x14ac:dyDescent="0.2">
      <c r="A405" s="95"/>
      <c r="B405" s="96"/>
      <c r="C405" s="213"/>
      <c r="D405" s="214"/>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6"/>
      <c r="AD405" s="297"/>
      <c r="AE405" s="297"/>
      <c r="AF405" s="298"/>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6"/>
      <c r="AD406" s="297"/>
      <c r="AE406" s="297"/>
      <c r="AF406" s="298"/>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6"/>
      <c r="AD407" s="297"/>
      <c r="AE407" s="297"/>
      <c r="AF407" s="298"/>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6"/>
      <c r="AD408" s="297"/>
      <c r="AE408" s="297"/>
      <c r="AF408" s="298"/>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6"/>
      <c r="AD409" s="297"/>
      <c r="AE409" s="297"/>
      <c r="AF409" s="298"/>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6"/>
      <c r="AD410" s="297"/>
      <c r="AE410" s="297"/>
      <c r="AF410" s="298"/>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6"/>
      <c r="AD411" s="297"/>
      <c r="AE411" s="297"/>
      <c r="AF411" s="298"/>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6"/>
      <c r="AD412" s="297"/>
      <c r="AE412" s="297"/>
      <c r="AF412" s="298"/>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6"/>
      <c r="AD413" s="297"/>
      <c r="AE413" s="297"/>
      <c r="AF413" s="298"/>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6"/>
      <c r="AD414" s="297"/>
      <c r="AE414" s="297"/>
      <c r="AF414" s="298"/>
      <c r="AI414" s="113" t="str">
        <f>"2B:ninti_senmoncare_code:" &amp; IF(I414="■",1,IF(O414="■",3,IF(L414="■",2,0)))</f>
        <v>2B:ninti_senmoncare_code:0</v>
      </c>
    </row>
    <row r="415" spans="1:36" ht="18.75" hidden="1" customHeight="1" x14ac:dyDescent="0.2">
      <c r="A415" s="95"/>
      <c r="B415" s="96"/>
      <c r="C415" s="97"/>
      <c r="D415" s="98"/>
      <c r="E415" s="99"/>
      <c r="F415" s="100"/>
      <c r="G415" s="99"/>
      <c r="H415" s="277" t="s">
        <v>116</v>
      </c>
      <c r="I415" s="173" t="s">
        <v>249</v>
      </c>
      <c r="J415" s="175" t="s">
        <v>194</v>
      </c>
      <c r="K415" s="175"/>
      <c r="L415" s="217"/>
      <c r="M415" s="217"/>
      <c r="N415" s="217"/>
      <c r="O415" s="217"/>
      <c r="P415" s="174" t="s">
        <v>249</v>
      </c>
      <c r="Q415" s="175" t="s">
        <v>195</v>
      </c>
      <c r="R415" s="217"/>
      <c r="S415" s="217"/>
      <c r="T415" s="217"/>
      <c r="U415" s="217"/>
      <c r="V415" s="217"/>
      <c r="W415" s="217"/>
      <c r="X415" s="218"/>
      <c r="Y415" s="149"/>
      <c r="Z415" s="106"/>
      <c r="AA415" s="106"/>
      <c r="AB415" s="94"/>
      <c r="AC415" s="296"/>
      <c r="AD415" s="297"/>
      <c r="AE415" s="297"/>
      <c r="AF415" s="298"/>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8"/>
      <c r="I416" s="150" t="s">
        <v>249</v>
      </c>
      <c r="J416" s="103" t="s">
        <v>208</v>
      </c>
      <c r="K416" s="133"/>
      <c r="L416" s="133"/>
      <c r="M416" s="133"/>
      <c r="N416" s="133"/>
      <c r="O416" s="133"/>
      <c r="P416" s="133"/>
      <c r="Q416" s="220"/>
      <c r="R416" s="133"/>
      <c r="S416" s="133"/>
      <c r="T416" s="133"/>
      <c r="U416" s="133"/>
      <c r="V416" s="133"/>
      <c r="W416" s="133"/>
      <c r="X416" s="134"/>
      <c r="Y416" s="149"/>
      <c r="Z416" s="106"/>
      <c r="AA416" s="106"/>
      <c r="AB416" s="94"/>
      <c r="AC416" s="296"/>
      <c r="AD416" s="297"/>
      <c r="AE416" s="297"/>
      <c r="AF416" s="298"/>
      <c r="AI416" s="113"/>
    </row>
    <row r="417" spans="1:36" ht="18.75" hidden="1" customHeight="1" x14ac:dyDescent="0.2">
      <c r="A417" s="95"/>
      <c r="B417" s="96"/>
      <c r="C417" s="97"/>
      <c r="D417" s="98"/>
      <c r="E417" s="99"/>
      <c r="F417" s="100"/>
      <c r="G417" s="99"/>
      <c r="H417" s="277" t="s">
        <v>95</v>
      </c>
      <c r="I417" s="173" t="s">
        <v>249</v>
      </c>
      <c r="J417" s="175" t="s">
        <v>209</v>
      </c>
      <c r="K417" s="146"/>
      <c r="L417" s="225"/>
      <c r="M417" s="174" t="s">
        <v>249</v>
      </c>
      <c r="N417" s="175" t="s">
        <v>210</v>
      </c>
      <c r="O417" s="217"/>
      <c r="P417" s="217"/>
      <c r="Q417" s="174" t="s">
        <v>249</v>
      </c>
      <c r="R417" s="175" t="s">
        <v>211</v>
      </c>
      <c r="S417" s="217"/>
      <c r="T417" s="217"/>
      <c r="U417" s="217"/>
      <c r="V417" s="217"/>
      <c r="W417" s="217"/>
      <c r="X417" s="218"/>
      <c r="Y417" s="149"/>
      <c r="Z417" s="106"/>
      <c r="AA417" s="106"/>
      <c r="AB417" s="94"/>
      <c r="AC417" s="296"/>
      <c r="AD417" s="297"/>
      <c r="AE417" s="297"/>
      <c r="AF417" s="298"/>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8"/>
      <c r="I418" s="150" t="s">
        <v>249</v>
      </c>
      <c r="J418" s="103" t="s">
        <v>212</v>
      </c>
      <c r="K418" s="133"/>
      <c r="L418" s="133"/>
      <c r="M418" s="133"/>
      <c r="N418" s="133"/>
      <c r="O418" s="133"/>
      <c r="P418" s="133"/>
      <c r="Q418" s="132" t="s">
        <v>249</v>
      </c>
      <c r="R418" s="103" t="s">
        <v>213</v>
      </c>
      <c r="S418" s="220"/>
      <c r="T418" s="133"/>
      <c r="U418" s="133"/>
      <c r="V418" s="133"/>
      <c r="W418" s="133"/>
      <c r="X418" s="134"/>
      <c r="Y418" s="149"/>
      <c r="Z418" s="106"/>
      <c r="AA418" s="106"/>
      <c r="AB418" s="94"/>
      <c r="AC418" s="296"/>
      <c r="AD418" s="297"/>
      <c r="AE418" s="297"/>
      <c r="AF418" s="298"/>
      <c r="AI418" s="113"/>
    </row>
    <row r="419" spans="1:36" ht="18.75" hidden="1" customHeight="1" x14ac:dyDescent="0.2">
      <c r="A419" s="95"/>
      <c r="B419" s="96"/>
      <c r="C419" s="97"/>
      <c r="D419" s="98"/>
      <c r="E419" s="99"/>
      <c r="F419" s="100"/>
      <c r="G419" s="99"/>
      <c r="H419" s="216" t="s">
        <v>268</v>
      </c>
      <c r="I419" s="173" t="s">
        <v>249</v>
      </c>
      <c r="J419" s="137" t="s">
        <v>148</v>
      </c>
      <c r="K419" s="137"/>
      <c r="L419" s="140" t="s">
        <v>249</v>
      </c>
      <c r="M419" s="137" t="s">
        <v>149</v>
      </c>
      <c r="N419" s="137"/>
      <c r="O419" s="140" t="s">
        <v>249</v>
      </c>
      <c r="P419" s="137" t="s">
        <v>150</v>
      </c>
      <c r="Q419" s="142"/>
      <c r="R419" s="142"/>
      <c r="S419" s="142"/>
      <c r="T419" s="142"/>
      <c r="U419" s="217"/>
      <c r="V419" s="217"/>
      <c r="W419" s="217"/>
      <c r="X419" s="218"/>
      <c r="Y419" s="149"/>
      <c r="Z419" s="106"/>
      <c r="AA419" s="106"/>
      <c r="AB419" s="94"/>
      <c r="AC419" s="296"/>
      <c r="AD419" s="297"/>
      <c r="AE419" s="297"/>
      <c r="AF419" s="298"/>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6"/>
      <c r="AD420" s="297"/>
      <c r="AE420" s="297"/>
      <c r="AF420" s="298"/>
      <c r="AI420" s="113" t="str">
        <f>"2B:serteikyo_kyoka_code:" &amp; IF(I420="■",1,IF(L420="■",6,IF(O420="■",5,IF(R420="■",7,0))))</f>
        <v>2B:serteikyo_kyoka_code:0</v>
      </c>
    </row>
    <row r="421" spans="1:36" ht="18.75" hidden="1" customHeight="1" x14ac:dyDescent="0.2">
      <c r="A421" s="95"/>
      <c r="B421" s="96"/>
      <c r="C421" s="97"/>
      <c r="D421" s="98"/>
      <c r="E421" s="99"/>
      <c r="F421" s="100"/>
      <c r="G421" s="99"/>
      <c r="H421" s="279" t="s">
        <v>275</v>
      </c>
      <c r="I421" s="281" t="s">
        <v>249</v>
      </c>
      <c r="J421" s="282" t="s">
        <v>148</v>
      </c>
      <c r="K421" s="282"/>
      <c r="L421" s="281" t="s">
        <v>249</v>
      </c>
      <c r="M421" s="282" t="s">
        <v>160</v>
      </c>
      <c r="N421" s="282"/>
      <c r="O421" s="226"/>
      <c r="P421" s="226"/>
      <c r="Q421" s="226"/>
      <c r="R421" s="226"/>
      <c r="S421" s="226"/>
      <c r="T421" s="226"/>
      <c r="U421" s="226"/>
      <c r="V421" s="226"/>
      <c r="W421" s="226"/>
      <c r="X421" s="227"/>
      <c r="Y421" s="149"/>
      <c r="Z421" s="106"/>
      <c r="AA421" s="106"/>
      <c r="AB421" s="94"/>
      <c r="AC421" s="296"/>
      <c r="AD421" s="297"/>
      <c r="AE421" s="297"/>
      <c r="AF421" s="298"/>
      <c r="AI421" s="113" t="str">
        <f>"2B:field221:" &amp; IF(I421="■",1,IF(L421="■",2,0))</f>
        <v>2B:field221:0</v>
      </c>
    </row>
    <row r="422" spans="1:36" ht="18.75" hidden="1" customHeight="1" x14ac:dyDescent="0.2">
      <c r="A422" s="95"/>
      <c r="B422" s="96"/>
      <c r="C422" s="97"/>
      <c r="D422" s="98"/>
      <c r="E422" s="99"/>
      <c r="F422" s="100"/>
      <c r="G422" s="99"/>
      <c r="H422" s="280"/>
      <c r="I422" s="281"/>
      <c r="J422" s="282"/>
      <c r="K422" s="282"/>
      <c r="L422" s="281"/>
      <c r="M422" s="282"/>
      <c r="N422" s="282"/>
      <c r="O422" s="220"/>
      <c r="P422" s="220"/>
      <c r="Q422" s="220"/>
      <c r="R422" s="220"/>
      <c r="S422" s="220"/>
      <c r="T422" s="220"/>
      <c r="U422" s="220"/>
      <c r="V422" s="220"/>
      <c r="W422" s="220"/>
      <c r="X422" s="221"/>
      <c r="Y422" s="149"/>
      <c r="Z422" s="106"/>
      <c r="AA422" s="106"/>
      <c r="AB422" s="94"/>
      <c r="AC422" s="296"/>
      <c r="AD422" s="297"/>
      <c r="AE422" s="297"/>
      <c r="AF422" s="298"/>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6"/>
      <c r="AD423" s="297"/>
      <c r="AE423" s="297"/>
      <c r="AF423" s="298"/>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4"/>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93"/>
      <c r="AD424" s="294"/>
      <c r="AE424" s="294"/>
      <c r="AF424" s="295"/>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8"/>
      <c r="I425" s="150" t="s">
        <v>249</v>
      </c>
      <c r="J425" s="103" t="s">
        <v>205</v>
      </c>
      <c r="K425" s="131"/>
      <c r="L425" s="104"/>
      <c r="M425" s="132" t="s">
        <v>249</v>
      </c>
      <c r="N425" s="103" t="s">
        <v>180</v>
      </c>
      <c r="O425" s="220"/>
      <c r="P425" s="220"/>
      <c r="Q425" s="220"/>
      <c r="R425" s="220"/>
      <c r="S425" s="220"/>
      <c r="T425" s="220"/>
      <c r="U425" s="220"/>
      <c r="V425" s="220"/>
      <c r="W425" s="220"/>
      <c r="X425" s="221"/>
      <c r="Y425" s="135" t="s">
        <v>249</v>
      </c>
      <c r="Z425" s="105" t="s">
        <v>151</v>
      </c>
      <c r="AA425" s="106"/>
      <c r="AB425" s="94"/>
      <c r="AC425" s="296"/>
      <c r="AD425" s="297"/>
      <c r="AE425" s="297"/>
      <c r="AF425" s="298"/>
      <c r="AG425" s="113" t="str">
        <f>"2B:sisetukbn_code:"&amp;IF(D435="■","5",0)</f>
        <v>2B:sisetukbn_code:0</v>
      </c>
      <c r="AH425" s="113"/>
      <c r="AI425" s="113"/>
      <c r="AJ425" s="113"/>
    </row>
    <row r="426" spans="1:36" ht="18.75" hidden="1" customHeight="1" x14ac:dyDescent="0.2">
      <c r="A426" s="95"/>
      <c r="B426" s="96"/>
      <c r="C426" s="97"/>
      <c r="D426" s="98"/>
      <c r="E426" s="99"/>
      <c r="F426" s="100"/>
      <c r="G426" s="99"/>
      <c r="H426" s="277" t="s">
        <v>123</v>
      </c>
      <c r="I426" s="173" t="s">
        <v>249</v>
      </c>
      <c r="J426" s="175" t="s">
        <v>148</v>
      </c>
      <c r="K426" s="175"/>
      <c r="L426" s="225"/>
      <c r="M426" s="174" t="s">
        <v>249</v>
      </c>
      <c r="N426" s="175" t="s">
        <v>171</v>
      </c>
      <c r="O426" s="175"/>
      <c r="P426" s="225"/>
      <c r="Q426" s="174" t="s">
        <v>249</v>
      </c>
      <c r="R426" s="226" t="s">
        <v>242</v>
      </c>
      <c r="S426" s="226"/>
      <c r="T426" s="226"/>
      <c r="U426" s="217"/>
      <c r="V426" s="225"/>
      <c r="W426" s="226"/>
      <c r="X426" s="218"/>
      <c r="Y426" s="149"/>
      <c r="Z426" s="106"/>
      <c r="AA426" s="106"/>
      <c r="AB426" s="94"/>
      <c r="AC426" s="296"/>
      <c r="AD426" s="297"/>
      <c r="AE426" s="297"/>
      <c r="AF426" s="298"/>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8"/>
      <c r="I427" s="150" t="s">
        <v>249</v>
      </c>
      <c r="J427" s="220" t="s">
        <v>243</v>
      </c>
      <c r="K427" s="220"/>
      <c r="L427" s="220"/>
      <c r="M427" s="132" t="s">
        <v>249</v>
      </c>
      <c r="N427" s="220" t="s">
        <v>244</v>
      </c>
      <c r="O427" s="104"/>
      <c r="P427" s="220"/>
      <c r="Q427" s="220"/>
      <c r="R427" s="104"/>
      <c r="S427" s="220"/>
      <c r="T427" s="220"/>
      <c r="U427" s="133"/>
      <c r="V427" s="104"/>
      <c r="W427" s="220"/>
      <c r="X427" s="134"/>
      <c r="Y427" s="149"/>
      <c r="Z427" s="106"/>
      <c r="AA427" s="106"/>
      <c r="AB427" s="94"/>
      <c r="AC427" s="296"/>
      <c r="AD427" s="297"/>
      <c r="AE427" s="297"/>
      <c r="AF427" s="298"/>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6"/>
      <c r="AD428" s="297"/>
      <c r="AE428" s="297"/>
      <c r="AF428" s="298"/>
      <c r="AI428" s="113" t="str">
        <f>"2B:unitcare_code:" &amp; IF(I428="■",1,IF(M428="■",2,0))</f>
        <v>2B:unitcare_code:0</v>
      </c>
    </row>
    <row r="429" spans="1:36" s="113" customFormat="1" ht="18.75" hidden="1" customHeight="1" x14ac:dyDescent="0.2">
      <c r="A429" s="95"/>
      <c r="B429" s="96"/>
      <c r="C429" s="213"/>
      <c r="D429" s="214"/>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6"/>
      <c r="AD429" s="297"/>
      <c r="AE429" s="297"/>
      <c r="AF429" s="298"/>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6"/>
      <c r="AD430" s="297"/>
      <c r="AE430" s="297"/>
      <c r="AF430" s="298"/>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6"/>
      <c r="AD431" s="297"/>
      <c r="AE431" s="297"/>
      <c r="AF431" s="298"/>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6"/>
      <c r="AD432" s="297"/>
      <c r="AE432" s="297"/>
      <c r="AF432" s="298"/>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6"/>
      <c r="AD433" s="297"/>
      <c r="AE433" s="297"/>
      <c r="AF433" s="298"/>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6"/>
      <c r="AD434" s="297"/>
      <c r="AE434" s="297"/>
      <c r="AF434" s="298"/>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6"/>
      <c r="AD435" s="297"/>
      <c r="AE435" s="297"/>
      <c r="AF435" s="298"/>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6"/>
      <c r="AD436" s="297"/>
      <c r="AE436" s="297"/>
      <c r="AF436" s="298"/>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6"/>
      <c r="AD437" s="297"/>
      <c r="AE437" s="297"/>
      <c r="AF437" s="298"/>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6"/>
      <c r="AD438" s="297"/>
      <c r="AE438" s="297"/>
      <c r="AF438" s="298"/>
      <c r="AI438" s="113" t="str">
        <f>"2B:ninti_senmoncare_code:" &amp; IF(I438="■",1,IF(O438="■",3,IF(L438="■",2,0)))</f>
        <v>2B:ninti_senmoncare_code:0</v>
      </c>
    </row>
    <row r="439" spans="1:36" ht="18.75" hidden="1" customHeight="1" x14ac:dyDescent="0.2">
      <c r="A439" s="95"/>
      <c r="B439" s="96"/>
      <c r="C439" s="97"/>
      <c r="D439" s="98"/>
      <c r="E439" s="99"/>
      <c r="F439" s="100"/>
      <c r="G439" s="99"/>
      <c r="H439" s="277" t="s">
        <v>116</v>
      </c>
      <c r="I439" s="173" t="s">
        <v>249</v>
      </c>
      <c r="J439" s="175" t="s">
        <v>194</v>
      </c>
      <c r="K439" s="175"/>
      <c r="L439" s="217"/>
      <c r="M439" s="217"/>
      <c r="N439" s="217"/>
      <c r="O439" s="217"/>
      <c r="P439" s="174" t="s">
        <v>249</v>
      </c>
      <c r="Q439" s="175" t="s">
        <v>195</v>
      </c>
      <c r="R439" s="217"/>
      <c r="S439" s="217"/>
      <c r="T439" s="217"/>
      <c r="U439" s="217"/>
      <c r="V439" s="217"/>
      <c r="W439" s="217"/>
      <c r="X439" s="218"/>
      <c r="Y439" s="149"/>
      <c r="Z439" s="106"/>
      <c r="AA439" s="106"/>
      <c r="AB439" s="94"/>
      <c r="AC439" s="296"/>
      <c r="AD439" s="297"/>
      <c r="AE439" s="297"/>
      <c r="AF439" s="298"/>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8"/>
      <c r="I440" s="150" t="s">
        <v>249</v>
      </c>
      <c r="J440" s="103" t="s">
        <v>208</v>
      </c>
      <c r="K440" s="133"/>
      <c r="L440" s="133"/>
      <c r="M440" s="133"/>
      <c r="N440" s="133"/>
      <c r="O440" s="133"/>
      <c r="P440" s="133"/>
      <c r="Q440" s="220"/>
      <c r="R440" s="133"/>
      <c r="S440" s="133"/>
      <c r="T440" s="133"/>
      <c r="U440" s="133"/>
      <c r="V440" s="133"/>
      <c r="W440" s="133"/>
      <c r="X440" s="134"/>
      <c r="Y440" s="149"/>
      <c r="Z440" s="106"/>
      <c r="AA440" s="106"/>
      <c r="AB440" s="94"/>
      <c r="AC440" s="296"/>
      <c r="AD440" s="297"/>
      <c r="AE440" s="297"/>
      <c r="AF440" s="298"/>
      <c r="AI440" s="113"/>
    </row>
    <row r="441" spans="1:36" ht="18.75" hidden="1" customHeight="1" x14ac:dyDescent="0.2">
      <c r="A441" s="95"/>
      <c r="B441" s="96"/>
      <c r="C441" s="97"/>
      <c r="D441" s="98"/>
      <c r="E441" s="99"/>
      <c r="F441" s="100"/>
      <c r="G441" s="99"/>
      <c r="H441" s="277" t="s">
        <v>95</v>
      </c>
      <c r="I441" s="173" t="s">
        <v>249</v>
      </c>
      <c r="J441" s="175" t="s">
        <v>209</v>
      </c>
      <c r="K441" s="146"/>
      <c r="L441" s="225"/>
      <c r="M441" s="174" t="s">
        <v>249</v>
      </c>
      <c r="N441" s="175" t="s">
        <v>210</v>
      </c>
      <c r="O441" s="217"/>
      <c r="P441" s="217"/>
      <c r="Q441" s="174" t="s">
        <v>249</v>
      </c>
      <c r="R441" s="175" t="s">
        <v>211</v>
      </c>
      <c r="S441" s="217"/>
      <c r="T441" s="217"/>
      <c r="U441" s="217"/>
      <c r="V441" s="217"/>
      <c r="W441" s="217"/>
      <c r="X441" s="218"/>
      <c r="Y441" s="149"/>
      <c r="Z441" s="106"/>
      <c r="AA441" s="106"/>
      <c r="AB441" s="94"/>
      <c r="AC441" s="296"/>
      <c r="AD441" s="297"/>
      <c r="AE441" s="297"/>
      <c r="AF441" s="298"/>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8"/>
      <c r="I442" s="150" t="s">
        <v>249</v>
      </c>
      <c r="J442" s="103" t="s">
        <v>212</v>
      </c>
      <c r="K442" s="133"/>
      <c r="L442" s="133"/>
      <c r="M442" s="133"/>
      <c r="N442" s="133"/>
      <c r="O442" s="133"/>
      <c r="P442" s="133"/>
      <c r="Q442" s="132" t="s">
        <v>249</v>
      </c>
      <c r="R442" s="103" t="s">
        <v>213</v>
      </c>
      <c r="S442" s="220"/>
      <c r="T442" s="133"/>
      <c r="U442" s="133"/>
      <c r="V442" s="133"/>
      <c r="W442" s="133"/>
      <c r="X442" s="134"/>
      <c r="Y442" s="149"/>
      <c r="Z442" s="106"/>
      <c r="AA442" s="106"/>
      <c r="AB442" s="94"/>
      <c r="AC442" s="296"/>
      <c r="AD442" s="297"/>
      <c r="AE442" s="297"/>
      <c r="AF442" s="298"/>
      <c r="AI442" s="113"/>
    </row>
    <row r="443" spans="1:36" ht="18.75" hidden="1" customHeight="1" x14ac:dyDescent="0.2">
      <c r="A443" s="95"/>
      <c r="B443" s="96"/>
      <c r="C443" s="97"/>
      <c r="D443" s="98"/>
      <c r="E443" s="99"/>
      <c r="F443" s="100"/>
      <c r="G443" s="99"/>
      <c r="H443" s="216" t="s">
        <v>268</v>
      </c>
      <c r="I443" s="173" t="s">
        <v>249</v>
      </c>
      <c r="J443" s="137" t="s">
        <v>148</v>
      </c>
      <c r="K443" s="137"/>
      <c r="L443" s="140" t="s">
        <v>249</v>
      </c>
      <c r="M443" s="137" t="s">
        <v>149</v>
      </c>
      <c r="N443" s="137"/>
      <c r="O443" s="140" t="s">
        <v>249</v>
      </c>
      <c r="P443" s="137" t="s">
        <v>150</v>
      </c>
      <c r="Q443" s="142"/>
      <c r="R443" s="142"/>
      <c r="S443" s="142"/>
      <c r="T443" s="142"/>
      <c r="U443" s="217"/>
      <c r="V443" s="217"/>
      <c r="W443" s="217"/>
      <c r="X443" s="218"/>
      <c r="Y443" s="149"/>
      <c r="Z443" s="106"/>
      <c r="AA443" s="106"/>
      <c r="AB443" s="94"/>
      <c r="AC443" s="296"/>
      <c r="AD443" s="297"/>
      <c r="AE443" s="297"/>
      <c r="AF443" s="298"/>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6"/>
      <c r="AD444" s="297"/>
      <c r="AE444" s="297"/>
      <c r="AF444" s="298"/>
      <c r="AI444" s="113" t="str">
        <f>"2B:serteikyo_kyoka_code:" &amp; IF(I444="■",1,IF(L444="■",6,IF(O444="■",5,IF(R444="■",7,0))))</f>
        <v>2B:serteikyo_kyoka_code:0</v>
      </c>
    </row>
    <row r="445" spans="1:36" ht="18.75" hidden="1" customHeight="1" x14ac:dyDescent="0.2">
      <c r="A445" s="95"/>
      <c r="B445" s="96"/>
      <c r="C445" s="97"/>
      <c r="D445" s="98"/>
      <c r="E445" s="99"/>
      <c r="F445" s="100"/>
      <c r="G445" s="99"/>
      <c r="H445" s="279" t="s">
        <v>275</v>
      </c>
      <c r="I445" s="281" t="s">
        <v>249</v>
      </c>
      <c r="J445" s="282" t="s">
        <v>148</v>
      </c>
      <c r="K445" s="282"/>
      <c r="L445" s="281" t="s">
        <v>249</v>
      </c>
      <c r="M445" s="282" t="s">
        <v>160</v>
      </c>
      <c r="N445" s="282"/>
      <c r="O445" s="226"/>
      <c r="P445" s="226"/>
      <c r="Q445" s="226"/>
      <c r="R445" s="226"/>
      <c r="S445" s="226"/>
      <c r="T445" s="226"/>
      <c r="U445" s="226"/>
      <c r="V445" s="226"/>
      <c r="W445" s="226"/>
      <c r="X445" s="227"/>
      <c r="Y445" s="149"/>
      <c r="Z445" s="106"/>
      <c r="AA445" s="106"/>
      <c r="AB445" s="94"/>
      <c r="AC445" s="296"/>
      <c r="AD445" s="297"/>
      <c r="AE445" s="297"/>
      <c r="AF445" s="298"/>
      <c r="AI445" s="113" t="str">
        <f>"2B:field221:" &amp; IF(I445="■",1,IF(L445="■",2,0))</f>
        <v>2B:field221:0</v>
      </c>
    </row>
    <row r="446" spans="1:36" ht="18.75" hidden="1" customHeight="1" x14ac:dyDescent="0.2">
      <c r="A446" s="95"/>
      <c r="B446" s="96"/>
      <c r="C446" s="97"/>
      <c r="D446" s="98"/>
      <c r="E446" s="99"/>
      <c r="F446" s="100"/>
      <c r="G446" s="99"/>
      <c r="H446" s="280"/>
      <c r="I446" s="281"/>
      <c r="J446" s="282"/>
      <c r="K446" s="282"/>
      <c r="L446" s="281"/>
      <c r="M446" s="282"/>
      <c r="N446" s="282"/>
      <c r="O446" s="220"/>
      <c r="P446" s="220"/>
      <c r="Q446" s="220"/>
      <c r="R446" s="220"/>
      <c r="S446" s="220"/>
      <c r="T446" s="220"/>
      <c r="U446" s="220"/>
      <c r="V446" s="220"/>
      <c r="W446" s="220"/>
      <c r="X446" s="221"/>
      <c r="Y446" s="149"/>
      <c r="Z446" s="106"/>
      <c r="AA446" s="106"/>
      <c r="AB446" s="94"/>
      <c r="AC446" s="296"/>
      <c r="AD446" s="297"/>
      <c r="AE446" s="297"/>
      <c r="AF446" s="298"/>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9"/>
      <c r="AD447" s="300"/>
      <c r="AE447" s="300"/>
      <c r="AF447" s="301"/>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4"/>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93"/>
      <c r="AD448" s="294"/>
      <c r="AE448" s="294"/>
      <c r="AF448" s="295"/>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8"/>
      <c r="I449" s="150" t="s">
        <v>249</v>
      </c>
      <c r="J449" s="103" t="s">
        <v>205</v>
      </c>
      <c r="K449" s="131"/>
      <c r="L449" s="104"/>
      <c r="M449" s="132" t="s">
        <v>249</v>
      </c>
      <c r="N449" s="103" t="s">
        <v>180</v>
      </c>
      <c r="O449" s="220"/>
      <c r="P449" s="220"/>
      <c r="Q449" s="220"/>
      <c r="R449" s="220"/>
      <c r="S449" s="220"/>
      <c r="T449" s="220"/>
      <c r="U449" s="220"/>
      <c r="V449" s="220"/>
      <c r="W449" s="220"/>
      <c r="X449" s="221"/>
      <c r="Y449" s="135" t="s">
        <v>249</v>
      </c>
      <c r="Z449" s="105" t="s">
        <v>151</v>
      </c>
      <c r="AA449" s="106"/>
      <c r="AB449" s="94"/>
      <c r="AC449" s="296"/>
      <c r="AD449" s="297"/>
      <c r="AE449" s="297"/>
      <c r="AF449" s="298"/>
      <c r="AG449" s="113" t="str">
        <f>"2B:sisetukbn_code:"&amp;IF(D458="■","6",0)</f>
        <v>2B:sisetukbn_code:0</v>
      </c>
      <c r="AH449" s="113"/>
      <c r="AI449" s="113"/>
      <c r="AJ449" s="113"/>
    </row>
    <row r="450" spans="1:36" ht="18.75" hidden="1" customHeight="1" x14ac:dyDescent="0.2">
      <c r="A450" s="95"/>
      <c r="B450" s="96"/>
      <c r="C450" s="97"/>
      <c r="D450" s="98"/>
      <c r="E450" s="99"/>
      <c r="F450" s="100"/>
      <c r="G450" s="99"/>
      <c r="H450" s="277" t="s">
        <v>88</v>
      </c>
      <c r="I450" s="173" t="s">
        <v>249</v>
      </c>
      <c r="J450" s="175" t="s">
        <v>148</v>
      </c>
      <c r="K450" s="175"/>
      <c r="L450" s="225"/>
      <c r="M450" s="174" t="s">
        <v>249</v>
      </c>
      <c r="N450" s="175" t="s">
        <v>171</v>
      </c>
      <c r="O450" s="175"/>
      <c r="P450" s="225"/>
      <c r="Q450" s="174" t="s">
        <v>249</v>
      </c>
      <c r="R450" s="226" t="s">
        <v>242</v>
      </c>
      <c r="S450" s="226"/>
      <c r="T450" s="226"/>
      <c r="U450" s="217"/>
      <c r="V450" s="225"/>
      <c r="W450" s="226"/>
      <c r="X450" s="218"/>
      <c r="Y450" s="149"/>
      <c r="Z450" s="106"/>
      <c r="AA450" s="106"/>
      <c r="AB450" s="94"/>
      <c r="AC450" s="296"/>
      <c r="AD450" s="297"/>
      <c r="AE450" s="297"/>
      <c r="AF450" s="298"/>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8"/>
      <c r="I451" s="150" t="s">
        <v>249</v>
      </c>
      <c r="J451" s="220" t="s">
        <v>243</v>
      </c>
      <c r="K451" s="220"/>
      <c r="L451" s="220"/>
      <c r="M451" s="132" t="s">
        <v>249</v>
      </c>
      <c r="N451" s="220" t="s">
        <v>244</v>
      </c>
      <c r="O451" s="104"/>
      <c r="P451" s="220"/>
      <c r="Q451" s="220"/>
      <c r="R451" s="104"/>
      <c r="S451" s="220"/>
      <c r="T451" s="220"/>
      <c r="U451" s="133"/>
      <c r="V451" s="104"/>
      <c r="W451" s="220"/>
      <c r="X451" s="134"/>
      <c r="Y451" s="149"/>
      <c r="Z451" s="106"/>
      <c r="AA451" s="106"/>
      <c r="AB451" s="94"/>
      <c r="AC451" s="296"/>
      <c r="AD451" s="297"/>
      <c r="AE451" s="297"/>
      <c r="AF451" s="298"/>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6"/>
      <c r="AD452" s="297"/>
      <c r="AE452" s="297"/>
      <c r="AF452" s="298"/>
      <c r="AI452" s="113" t="str">
        <f>"2B:unitcare_code:" &amp; IF(I452="■",1,IF(M452="■",2,0))</f>
        <v>2B:unitcare_code:0</v>
      </c>
    </row>
    <row r="453" spans="1:36" s="113" customFormat="1" ht="18.75" hidden="1" customHeight="1" x14ac:dyDescent="0.2">
      <c r="A453" s="95"/>
      <c r="B453" s="96"/>
      <c r="C453" s="213"/>
      <c r="D453" s="214"/>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6"/>
      <c r="AD453" s="297"/>
      <c r="AE453" s="297"/>
      <c r="AF453" s="298"/>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6"/>
      <c r="AD454" s="297"/>
      <c r="AE454" s="297"/>
      <c r="AF454" s="298"/>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6"/>
      <c r="AD455" s="297"/>
      <c r="AE455" s="297"/>
      <c r="AF455" s="298"/>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6"/>
      <c r="AD456" s="297"/>
      <c r="AE456" s="297"/>
      <c r="AF456" s="298"/>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6"/>
      <c r="AD457" s="297"/>
      <c r="AE457" s="297"/>
      <c r="AF457" s="298"/>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6"/>
      <c r="AD458" s="297"/>
      <c r="AE458" s="297"/>
      <c r="AF458" s="298"/>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6"/>
      <c r="AD459" s="297"/>
      <c r="AE459" s="297"/>
      <c r="AF459" s="298"/>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6"/>
      <c r="AD460" s="297"/>
      <c r="AE460" s="297"/>
      <c r="AF460" s="298"/>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6"/>
      <c r="AD461" s="297"/>
      <c r="AE461" s="297"/>
      <c r="AF461" s="298"/>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6"/>
      <c r="AD462" s="297"/>
      <c r="AE462" s="297"/>
      <c r="AF462" s="298"/>
      <c r="AI462" s="113" t="str">
        <f>"2B:ninti_senmoncare_code:" &amp; IF(I462="■",1,IF(O462="■",3,IF(L462="■",2,0)))</f>
        <v>2B:ninti_senmoncare_code:0</v>
      </c>
    </row>
    <row r="463" spans="1:36" ht="18.75" hidden="1" customHeight="1" x14ac:dyDescent="0.2">
      <c r="A463" s="95"/>
      <c r="B463" s="96"/>
      <c r="C463" s="97"/>
      <c r="D463" s="98"/>
      <c r="E463" s="99"/>
      <c r="F463" s="100"/>
      <c r="G463" s="99"/>
      <c r="H463" s="216" t="s">
        <v>268</v>
      </c>
      <c r="I463" s="173" t="s">
        <v>249</v>
      </c>
      <c r="J463" s="137" t="s">
        <v>148</v>
      </c>
      <c r="K463" s="137"/>
      <c r="L463" s="140" t="s">
        <v>249</v>
      </c>
      <c r="M463" s="137" t="s">
        <v>149</v>
      </c>
      <c r="N463" s="137"/>
      <c r="O463" s="140" t="s">
        <v>249</v>
      </c>
      <c r="P463" s="137" t="s">
        <v>150</v>
      </c>
      <c r="Q463" s="142"/>
      <c r="R463" s="142"/>
      <c r="S463" s="142"/>
      <c r="T463" s="142"/>
      <c r="U463" s="217"/>
      <c r="V463" s="217"/>
      <c r="W463" s="217"/>
      <c r="X463" s="218"/>
      <c r="Y463" s="149"/>
      <c r="Z463" s="106"/>
      <c r="AA463" s="106"/>
      <c r="AB463" s="94"/>
      <c r="AC463" s="296"/>
      <c r="AD463" s="297"/>
      <c r="AE463" s="297"/>
      <c r="AF463" s="298"/>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6"/>
      <c r="AD464" s="297"/>
      <c r="AE464" s="297"/>
      <c r="AF464" s="298"/>
      <c r="AI464" s="113" t="str">
        <f>"2B:serteikyo_kyoka_code:" &amp; IF(I464="■",1,IF(L464="■",6,IF(O464="■",5,IF(R464="■",7,0))))</f>
        <v>2B:serteikyo_kyoka_code:0</v>
      </c>
    </row>
    <row r="465" spans="1:37" ht="18.75" hidden="1" customHeight="1" x14ac:dyDescent="0.2">
      <c r="A465" s="95"/>
      <c r="B465" s="96"/>
      <c r="C465" s="97"/>
      <c r="D465" s="98"/>
      <c r="E465" s="99"/>
      <c r="F465" s="100"/>
      <c r="G465" s="99"/>
      <c r="H465" s="279" t="s">
        <v>275</v>
      </c>
      <c r="I465" s="281" t="s">
        <v>249</v>
      </c>
      <c r="J465" s="282" t="s">
        <v>148</v>
      </c>
      <c r="K465" s="282"/>
      <c r="L465" s="281" t="s">
        <v>249</v>
      </c>
      <c r="M465" s="282" t="s">
        <v>160</v>
      </c>
      <c r="N465" s="282"/>
      <c r="O465" s="226"/>
      <c r="P465" s="226"/>
      <c r="Q465" s="226"/>
      <c r="R465" s="226"/>
      <c r="S465" s="226"/>
      <c r="T465" s="226"/>
      <c r="U465" s="226"/>
      <c r="V465" s="226"/>
      <c r="W465" s="226"/>
      <c r="X465" s="227"/>
      <c r="Y465" s="149"/>
      <c r="Z465" s="106"/>
      <c r="AA465" s="106"/>
      <c r="AB465" s="94"/>
      <c r="AC465" s="296"/>
      <c r="AD465" s="297"/>
      <c r="AE465" s="297"/>
      <c r="AF465" s="298"/>
      <c r="AI465" s="113" t="str">
        <f>"2B:field221:" &amp; IF(I465="■",1,IF(L465="■",2,0))</f>
        <v>2B:field221:0</v>
      </c>
    </row>
    <row r="466" spans="1:37" ht="18.75" hidden="1" customHeight="1" x14ac:dyDescent="0.2">
      <c r="A466" s="95"/>
      <c r="B466" s="96"/>
      <c r="C466" s="97"/>
      <c r="D466" s="98"/>
      <c r="E466" s="99"/>
      <c r="F466" s="100"/>
      <c r="G466" s="99"/>
      <c r="H466" s="280"/>
      <c r="I466" s="281"/>
      <c r="J466" s="282"/>
      <c r="K466" s="282"/>
      <c r="L466" s="281"/>
      <c r="M466" s="282"/>
      <c r="N466" s="282"/>
      <c r="O466" s="220"/>
      <c r="P466" s="220"/>
      <c r="Q466" s="220"/>
      <c r="R466" s="220"/>
      <c r="S466" s="220"/>
      <c r="T466" s="220"/>
      <c r="U466" s="220"/>
      <c r="V466" s="220"/>
      <c r="W466" s="220"/>
      <c r="X466" s="221"/>
      <c r="Y466" s="149"/>
      <c r="Z466" s="106"/>
      <c r="AA466" s="106"/>
      <c r="AB466" s="94"/>
      <c r="AC466" s="296"/>
      <c r="AD466" s="297"/>
      <c r="AE466" s="297"/>
      <c r="AF466" s="298"/>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9"/>
      <c r="AD467" s="300"/>
      <c r="AE467" s="300"/>
      <c r="AF467" s="301"/>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09"/>
      <c r="M468" s="210" t="s">
        <v>249</v>
      </c>
      <c r="N468" s="193" t="s">
        <v>168</v>
      </c>
      <c r="O468" s="193"/>
      <c r="P468" s="209"/>
      <c r="Q468" s="210" t="s">
        <v>249</v>
      </c>
      <c r="R468" s="211" t="s">
        <v>169</v>
      </c>
      <c r="S468" s="211"/>
      <c r="T468" s="194"/>
      <c r="U468" s="194"/>
      <c r="V468" s="194"/>
      <c r="W468" s="194"/>
      <c r="X468" s="212"/>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6" t="s">
        <v>268</v>
      </c>
      <c r="I479" s="173" t="s">
        <v>249</v>
      </c>
      <c r="J479" s="137" t="s">
        <v>148</v>
      </c>
      <c r="K479" s="137"/>
      <c r="L479" s="140" t="s">
        <v>249</v>
      </c>
      <c r="M479" s="137" t="s">
        <v>149</v>
      </c>
      <c r="N479" s="137"/>
      <c r="O479" s="140" t="s">
        <v>249</v>
      </c>
      <c r="P479" s="137" t="s">
        <v>150</v>
      </c>
      <c r="Q479" s="142"/>
      <c r="R479" s="142"/>
      <c r="S479" s="142"/>
      <c r="T479" s="142"/>
      <c r="U479" s="217"/>
      <c r="V479" s="217"/>
      <c r="W479" s="217"/>
      <c r="X479" s="218"/>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5" t="s">
        <v>270</v>
      </c>
      <c r="I482" s="230" t="s">
        <v>249</v>
      </c>
      <c r="J482" s="193" t="s">
        <v>253</v>
      </c>
      <c r="K482" s="194"/>
      <c r="L482" s="209"/>
      <c r="M482" s="210" t="s">
        <v>249</v>
      </c>
      <c r="N482" s="193" t="s">
        <v>259</v>
      </c>
      <c r="O482" s="236"/>
      <c r="P482" s="193"/>
      <c r="Q482" s="195"/>
      <c r="R482" s="195"/>
      <c r="S482" s="195"/>
      <c r="T482" s="195"/>
      <c r="U482" s="195"/>
      <c r="V482" s="195"/>
      <c r="W482" s="195"/>
      <c r="X482" s="196"/>
      <c r="Y482" s="150" t="s">
        <v>249</v>
      </c>
      <c r="Z482" s="105" t="s">
        <v>314</v>
      </c>
      <c r="AA482" s="105"/>
      <c r="AB482" s="94"/>
      <c r="AC482" s="284"/>
      <c r="AD482" s="341"/>
      <c r="AE482" s="341"/>
      <c r="AF482" s="342"/>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2"/>
      <c r="Y483" s="135" t="s">
        <v>249</v>
      </c>
      <c r="Z483" s="105" t="s">
        <v>151</v>
      </c>
      <c r="AA483" s="106"/>
      <c r="AB483" s="94"/>
      <c r="AC483" s="343"/>
      <c r="AD483" s="344"/>
      <c r="AE483" s="344"/>
      <c r="AF483" s="345"/>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02" t="s">
        <v>282</v>
      </c>
      <c r="I484" s="304" t="s">
        <v>249</v>
      </c>
      <c r="J484" s="306" t="s">
        <v>152</v>
      </c>
      <c r="K484" s="306"/>
      <c r="L484" s="306"/>
      <c r="M484" s="304" t="s">
        <v>249</v>
      </c>
      <c r="N484" s="306" t="s">
        <v>153</v>
      </c>
      <c r="O484" s="306"/>
      <c r="P484" s="306"/>
      <c r="Q484" s="217"/>
      <c r="R484" s="217"/>
      <c r="S484" s="217"/>
      <c r="T484" s="217"/>
      <c r="U484" s="217"/>
      <c r="V484" s="217"/>
      <c r="W484" s="217"/>
      <c r="X484" s="218"/>
      <c r="Y484" s="149"/>
      <c r="Z484" s="105"/>
      <c r="AA484" s="106"/>
      <c r="AB484" s="94"/>
      <c r="AC484" s="343"/>
      <c r="AD484" s="344"/>
      <c r="AE484" s="344"/>
      <c r="AF484" s="345"/>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03"/>
      <c r="I485" s="305"/>
      <c r="J485" s="307"/>
      <c r="K485" s="307"/>
      <c r="L485" s="307"/>
      <c r="M485" s="305"/>
      <c r="N485" s="307"/>
      <c r="O485" s="307"/>
      <c r="P485" s="307"/>
      <c r="Q485" s="131"/>
      <c r="R485" s="131"/>
      <c r="S485" s="131"/>
      <c r="T485" s="131"/>
      <c r="U485" s="131"/>
      <c r="V485" s="131"/>
      <c r="W485" s="131"/>
      <c r="X485" s="232"/>
      <c r="Y485" s="149"/>
      <c r="Z485" s="106"/>
      <c r="AA485" s="106"/>
      <c r="AB485" s="94"/>
      <c r="AC485" s="343"/>
      <c r="AD485" s="344"/>
      <c r="AE485" s="344"/>
      <c r="AF485" s="345"/>
      <c r="AG485" s="113"/>
      <c r="AH485" s="113"/>
      <c r="AI485" s="113"/>
      <c r="AJ485" s="113"/>
    </row>
    <row r="486" spans="1:36" ht="18.75" hidden="1" customHeight="1" x14ac:dyDescent="0.2">
      <c r="A486" s="95"/>
      <c r="B486" s="96"/>
      <c r="C486" s="97"/>
      <c r="D486" s="98"/>
      <c r="E486" s="101"/>
      <c r="F486" s="98"/>
      <c r="G486" s="101"/>
      <c r="H486" s="302" t="s">
        <v>285</v>
      </c>
      <c r="I486" s="311" t="s">
        <v>249</v>
      </c>
      <c r="J486" s="306" t="s">
        <v>152</v>
      </c>
      <c r="K486" s="306"/>
      <c r="L486" s="306"/>
      <c r="M486" s="304" t="s">
        <v>249</v>
      </c>
      <c r="N486" s="306" t="s">
        <v>153</v>
      </c>
      <c r="O486" s="306"/>
      <c r="P486" s="306"/>
      <c r="Q486" s="217"/>
      <c r="R486" s="217"/>
      <c r="S486" s="217"/>
      <c r="T486" s="217"/>
      <c r="U486" s="217"/>
      <c r="V486" s="217"/>
      <c r="W486" s="217"/>
      <c r="X486" s="218"/>
      <c r="Y486" s="149"/>
      <c r="Z486" s="106"/>
      <c r="AA486" s="106"/>
      <c r="AB486" s="94"/>
      <c r="AC486" s="343"/>
      <c r="AD486" s="344"/>
      <c r="AE486" s="344"/>
      <c r="AF486" s="345"/>
      <c r="AG486" s="113"/>
      <c r="AH486" s="113"/>
      <c r="AI486" s="113" t="str">
        <f>"67:chuusankanti_kibo_code:" &amp; IF(I486="■",1,IF(M486="■",2,0))</f>
        <v>67:chuusankanti_kibo_code:0</v>
      </c>
      <c r="AJ486" s="113"/>
    </row>
    <row r="487" spans="1:36" ht="18.75" hidden="1" customHeight="1" x14ac:dyDescent="0.2">
      <c r="A487" s="237"/>
      <c r="B487" s="238"/>
      <c r="C487" s="239"/>
      <c r="D487" s="240"/>
      <c r="E487" s="241"/>
      <c r="F487" s="123"/>
      <c r="G487" s="159"/>
      <c r="H487" s="308"/>
      <c r="I487" s="312"/>
      <c r="J487" s="310"/>
      <c r="K487" s="310"/>
      <c r="L487" s="310"/>
      <c r="M487" s="309"/>
      <c r="N487" s="310"/>
      <c r="O487" s="310"/>
      <c r="P487" s="310"/>
      <c r="Q487" s="242"/>
      <c r="R487" s="242"/>
      <c r="S487" s="242"/>
      <c r="T487" s="242"/>
      <c r="U487" s="242"/>
      <c r="V487" s="242"/>
      <c r="W487" s="242"/>
      <c r="X487" s="243"/>
      <c r="Y487" s="170"/>
      <c r="Z487" s="168"/>
      <c r="AA487" s="168"/>
      <c r="AB487" s="169"/>
      <c r="AC487" s="346"/>
      <c r="AD487" s="347"/>
      <c r="AE487" s="347"/>
      <c r="AF487" s="348"/>
      <c r="AG487" s="113"/>
      <c r="AH487" s="113"/>
      <c r="AI487" s="113"/>
      <c r="AJ487" s="113"/>
    </row>
    <row r="488" spans="1:36" ht="19.5" hidden="1" customHeight="1" x14ac:dyDescent="0.2">
      <c r="A488" s="95"/>
      <c r="B488" s="171"/>
      <c r="C488" s="97"/>
      <c r="D488" s="98"/>
      <c r="E488" s="99"/>
      <c r="F488" s="244"/>
      <c r="G488" s="245"/>
      <c r="H488" s="329"/>
      <c r="I488" s="332"/>
      <c r="J488" s="333"/>
      <c r="K488" s="333"/>
      <c r="L488" s="333"/>
      <c r="M488" s="333"/>
      <c r="N488" s="333"/>
      <c r="O488" s="333"/>
      <c r="P488" s="333"/>
      <c r="Q488" s="333"/>
      <c r="R488" s="333"/>
      <c r="S488" s="333"/>
      <c r="T488" s="333"/>
      <c r="U488" s="333"/>
      <c r="V488" s="333"/>
      <c r="W488" s="333"/>
      <c r="X488" s="334"/>
      <c r="Y488" s="150" t="s">
        <v>249</v>
      </c>
      <c r="Z488" s="118" t="s">
        <v>314</v>
      </c>
      <c r="AA488" s="246"/>
      <c r="AB488" s="247"/>
      <c r="AC488" s="293"/>
      <c r="AD488" s="294"/>
      <c r="AE488" s="294"/>
      <c r="AF488" s="295"/>
      <c r="AG488" s="113" t="str">
        <f>"ser_code = '" &amp; IF(A489="■",46,"") &amp; "'"</f>
        <v>ser_code = ''</v>
      </c>
      <c r="AJ488" s="113" t="str">
        <f>"46:field203:" &amp; IF(Y488="■",1,IF(Y489="■",2,0))</f>
        <v>46:field203:0</v>
      </c>
    </row>
    <row r="489" spans="1:36" ht="19.5" hidden="1" customHeight="1" x14ac:dyDescent="0.2">
      <c r="A489" s="248" t="s">
        <v>249</v>
      </c>
      <c r="B489" s="96">
        <v>46</v>
      </c>
      <c r="C489" s="97" t="s">
        <v>68</v>
      </c>
      <c r="D489" s="248" t="s">
        <v>249</v>
      </c>
      <c r="E489" s="99" t="s">
        <v>316</v>
      </c>
      <c r="F489" s="249"/>
      <c r="G489" s="250"/>
      <c r="H489" s="330"/>
      <c r="I489" s="335"/>
      <c r="J489" s="336"/>
      <c r="K489" s="336"/>
      <c r="L489" s="336"/>
      <c r="M489" s="336"/>
      <c r="N489" s="336"/>
      <c r="O489" s="336"/>
      <c r="P489" s="336"/>
      <c r="Q489" s="336"/>
      <c r="R489" s="336"/>
      <c r="S489" s="336"/>
      <c r="T489" s="336"/>
      <c r="U489" s="336"/>
      <c r="V489" s="336"/>
      <c r="W489" s="336"/>
      <c r="X489" s="337"/>
      <c r="Y489" s="135" t="s">
        <v>249</v>
      </c>
      <c r="Z489" s="105" t="s">
        <v>151</v>
      </c>
      <c r="AA489" s="251"/>
      <c r="AB489" s="252"/>
      <c r="AC489" s="296"/>
      <c r="AD489" s="297"/>
      <c r="AE489" s="297"/>
      <c r="AF489" s="298"/>
      <c r="AG489" s="113" t="str">
        <f>"46:sisetukbn_code:" &amp; IF(D489="■",1,0)</f>
        <v>46:sisetukbn_code:0</v>
      </c>
    </row>
    <row r="490" spans="1:36" ht="18.75" hidden="1" customHeight="1" x14ac:dyDescent="0.2">
      <c r="A490" s="237"/>
      <c r="B490" s="238"/>
      <c r="C490" s="239"/>
      <c r="D490" s="240"/>
      <c r="E490" s="241"/>
      <c r="F490" s="253"/>
      <c r="G490" s="254"/>
      <c r="H490" s="331"/>
      <c r="I490" s="338"/>
      <c r="J490" s="339"/>
      <c r="K490" s="339"/>
      <c r="L490" s="339"/>
      <c r="M490" s="339"/>
      <c r="N490" s="339"/>
      <c r="O490" s="339"/>
      <c r="P490" s="339"/>
      <c r="Q490" s="339"/>
      <c r="R490" s="339"/>
      <c r="S490" s="339"/>
      <c r="T490" s="339"/>
      <c r="U490" s="339"/>
      <c r="V490" s="339"/>
      <c r="W490" s="339"/>
      <c r="X490" s="340"/>
      <c r="Y490" s="170"/>
      <c r="Z490" s="168"/>
      <c r="AA490" s="168"/>
      <c r="AB490" s="169"/>
      <c r="AC490" s="299"/>
      <c r="AD490" s="300"/>
      <c r="AE490" s="300"/>
      <c r="AF490" s="301"/>
      <c r="AG490" s="113"/>
      <c r="AI490" s="113"/>
      <c r="AJ490" s="113"/>
    </row>
    <row r="491" spans="1:36" ht="18.75" hidden="1" customHeight="1" x14ac:dyDescent="0.2">
      <c r="A491" s="95"/>
      <c r="B491" s="96"/>
      <c r="C491" s="97"/>
      <c r="D491" s="98"/>
      <c r="E491" s="99"/>
      <c r="F491" s="255"/>
      <c r="G491" s="256"/>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3"/>
      <c r="AB491" s="197"/>
      <c r="AC491" s="293"/>
      <c r="AD491" s="294"/>
      <c r="AE491" s="294"/>
      <c r="AF491" s="295"/>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5"/>
      <c r="G492" s="256"/>
      <c r="H492" s="279" t="s">
        <v>132</v>
      </c>
      <c r="I492" s="304" t="s">
        <v>249</v>
      </c>
      <c r="J492" s="306" t="s">
        <v>152</v>
      </c>
      <c r="K492" s="306"/>
      <c r="L492" s="306"/>
      <c r="M492" s="304" t="s">
        <v>249</v>
      </c>
      <c r="N492" s="306" t="s">
        <v>153</v>
      </c>
      <c r="O492" s="306"/>
      <c r="P492" s="306"/>
      <c r="Q492" s="217"/>
      <c r="R492" s="217"/>
      <c r="S492" s="217"/>
      <c r="T492" s="217"/>
      <c r="U492" s="217"/>
      <c r="V492" s="217"/>
      <c r="W492" s="217"/>
      <c r="X492" s="218"/>
      <c r="Y492" s="135" t="s">
        <v>249</v>
      </c>
      <c r="Z492" s="105" t="s">
        <v>151</v>
      </c>
      <c r="AA492" s="106"/>
      <c r="AB492" s="94"/>
      <c r="AC492" s="296"/>
      <c r="AD492" s="297"/>
      <c r="AE492" s="297"/>
      <c r="AF492" s="298"/>
      <c r="AG492" s="113" t="str">
        <f>"46:sisetukbn_code:" &amp; IF(D492="■",2,0)</f>
        <v>46:sisetukbn_code:0</v>
      </c>
      <c r="AI492" s="113" t="str">
        <f>"46:chuusankanti_tiiki_code:" &amp; IF(I492="■",1,IF(M492="■",2,0))</f>
        <v>46:chuusankanti_tiiki_code:0</v>
      </c>
    </row>
    <row r="493" spans="1:36" ht="18.75" hidden="1" customHeight="1" x14ac:dyDescent="0.2">
      <c r="A493" s="248" t="s">
        <v>249</v>
      </c>
      <c r="B493" s="96">
        <v>46</v>
      </c>
      <c r="C493" s="97" t="s">
        <v>68</v>
      </c>
      <c r="D493" s="248" t="s">
        <v>249</v>
      </c>
      <c r="E493" s="99" t="s">
        <v>317</v>
      </c>
      <c r="F493" s="255"/>
      <c r="G493" s="256"/>
      <c r="H493" s="280"/>
      <c r="I493" s="305"/>
      <c r="J493" s="307"/>
      <c r="K493" s="307"/>
      <c r="L493" s="307"/>
      <c r="M493" s="305"/>
      <c r="N493" s="307"/>
      <c r="O493" s="307"/>
      <c r="P493" s="307"/>
      <c r="Q493" s="131"/>
      <c r="R493" s="131"/>
      <c r="S493" s="131"/>
      <c r="T493" s="131"/>
      <c r="U493" s="131"/>
      <c r="V493" s="131"/>
      <c r="W493" s="131"/>
      <c r="X493" s="232"/>
      <c r="Y493" s="149"/>
      <c r="Z493" s="106"/>
      <c r="AA493" s="106"/>
      <c r="AB493" s="94"/>
      <c r="AC493" s="296"/>
      <c r="AD493" s="297"/>
      <c r="AE493" s="297"/>
      <c r="AF493" s="298"/>
      <c r="AI493" s="113"/>
    </row>
    <row r="494" spans="1:36" ht="18.75" hidden="1" customHeight="1" x14ac:dyDescent="0.2">
      <c r="A494" s="95"/>
      <c r="B494" s="96"/>
      <c r="C494" s="97"/>
      <c r="D494" s="98"/>
      <c r="E494" s="99"/>
      <c r="F494" s="255"/>
      <c r="G494" s="256"/>
      <c r="H494" s="279" t="s">
        <v>133</v>
      </c>
      <c r="I494" s="324" t="s">
        <v>249</v>
      </c>
      <c r="J494" s="282" t="s">
        <v>152</v>
      </c>
      <c r="K494" s="282"/>
      <c r="L494" s="282"/>
      <c r="M494" s="281" t="s">
        <v>249</v>
      </c>
      <c r="N494" s="282" t="s">
        <v>269</v>
      </c>
      <c r="O494" s="282"/>
      <c r="P494" s="282"/>
      <c r="Q494" s="217"/>
      <c r="R494" s="217"/>
      <c r="S494" s="217"/>
      <c r="T494" s="217"/>
      <c r="U494" s="217"/>
      <c r="V494" s="217"/>
      <c r="W494" s="217"/>
      <c r="X494" s="218"/>
      <c r="Y494" s="149"/>
      <c r="Z494" s="106"/>
      <c r="AA494" s="106"/>
      <c r="AB494" s="94"/>
      <c r="AC494" s="296"/>
      <c r="AD494" s="297"/>
      <c r="AE494" s="297"/>
      <c r="AF494" s="298"/>
      <c r="AI494" s="113" t="str">
        <f>"46:chuusankanti_kibo_code:" &amp; IF(I494="■",1,IF(M494="■",2,0))</f>
        <v>46:chuusankanti_kibo_code:0</v>
      </c>
    </row>
    <row r="495" spans="1:36" ht="18.75" hidden="1" customHeight="1" x14ac:dyDescent="0.2">
      <c r="A495" s="156"/>
      <c r="B495" s="180"/>
      <c r="C495" s="157"/>
      <c r="D495" s="123"/>
      <c r="E495" s="128"/>
      <c r="F495" s="257"/>
      <c r="G495" s="243"/>
      <c r="H495" s="323"/>
      <c r="I495" s="325"/>
      <c r="J495" s="326"/>
      <c r="K495" s="326"/>
      <c r="L495" s="326"/>
      <c r="M495" s="327"/>
      <c r="N495" s="326"/>
      <c r="O495" s="326"/>
      <c r="P495" s="326"/>
      <c r="Q495" s="242"/>
      <c r="R495" s="242"/>
      <c r="S495" s="242"/>
      <c r="T495" s="242"/>
      <c r="U495" s="242"/>
      <c r="V495" s="242"/>
      <c r="W495" s="242"/>
      <c r="X495" s="243"/>
      <c r="Y495" s="170"/>
      <c r="Z495" s="168"/>
      <c r="AA495" s="168"/>
      <c r="AB495" s="169"/>
      <c r="AC495" s="299"/>
      <c r="AD495" s="300"/>
      <c r="AE495" s="300"/>
      <c r="AF495" s="301"/>
    </row>
    <row r="496" spans="1:36" ht="20.25" hidden="1" customHeight="1" x14ac:dyDescent="0.2"/>
    <row r="497" spans="1:35" ht="20.25" hidden="1" customHeight="1" x14ac:dyDescent="0.2">
      <c r="A497" s="328" t="s">
        <v>368</v>
      </c>
      <c r="B497" s="328"/>
      <c r="C497" s="328"/>
      <c r="D497" s="328"/>
      <c r="E497" s="328"/>
      <c r="F497" s="328"/>
      <c r="G497" s="328"/>
      <c r="H497" s="328"/>
      <c r="I497" s="328"/>
      <c r="J497" s="328"/>
      <c r="K497" s="328"/>
      <c r="L497" s="328"/>
      <c r="M497" s="328"/>
      <c r="N497" s="328"/>
      <c r="O497" s="328"/>
      <c r="P497" s="328"/>
      <c r="Q497" s="328"/>
      <c r="R497" s="328"/>
      <c r="S497" s="328"/>
      <c r="T497" s="328"/>
      <c r="U497" s="328"/>
      <c r="V497" s="328"/>
      <c r="W497" s="328"/>
      <c r="X497" s="328"/>
      <c r="Y497" s="328"/>
      <c r="Z497" s="328"/>
      <c r="AA497" s="328"/>
      <c r="AB497" s="328"/>
      <c r="AC497" s="328"/>
      <c r="AD497" s="328"/>
      <c r="AE497" s="328"/>
      <c r="AF497" s="328"/>
    </row>
    <row r="498" spans="1:35" ht="20.25" hidden="1" customHeight="1" x14ac:dyDescent="0.2">
      <c r="AG498" s="199" t="s">
        <v>365</v>
      </c>
    </row>
    <row r="499" spans="1:35" ht="30" hidden="1" customHeight="1" x14ac:dyDescent="0.2">
      <c r="S499" s="313" t="s">
        <v>81</v>
      </c>
      <c r="T499" s="314"/>
      <c r="U499" s="314"/>
      <c r="V499" s="315"/>
      <c r="W499" s="258"/>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13" t="s">
        <v>82</v>
      </c>
      <c r="B501" s="314"/>
      <c r="C501" s="315"/>
      <c r="D501" s="313" t="s">
        <v>1</v>
      </c>
      <c r="E501" s="315"/>
      <c r="F501" s="313" t="s">
        <v>83</v>
      </c>
      <c r="G501" s="315"/>
      <c r="H501" s="313" t="s">
        <v>121</v>
      </c>
      <c r="I501" s="314"/>
      <c r="J501" s="314"/>
      <c r="K501" s="314"/>
      <c r="L501" s="314"/>
      <c r="M501" s="314"/>
      <c r="N501" s="314"/>
      <c r="O501" s="314"/>
      <c r="P501" s="314"/>
      <c r="Q501" s="314"/>
      <c r="R501" s="314"/>
      <c r="S501" s="314"/>
      <c r="T501" s="314"/>
      <c r="U501" s="314"/>
      <c r="V501" s="314"/>
      <c r="W501" s="314"/>
      <c r="X501" s="314"/>
      <c r="Y501" s="314"/>
      <c r="Z501" s="314"/>
      <c r="AA501" s="314"/>
      <c r="AB501" s="314"/>
      <c r="AC501" s="314"/>
      <c r="AD501" s="314"/>
      <c r="AE501" s="314"/>
      <c r="AF501" s="315"/>
      <c r="AG501" s="113"/>
    </row>
    <row r="502" spans="1:35" ht="18.75" hidden="1" customHeight="1" x14ac:dyDescent="0.2">
      <c r="A502" s="316" t="s">
        <v>85</v>
      </c>
      <c r="B502" s="317"/>
      <c r="C502" s="318"/>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9"/>
      <c r="B503" s="320"/>
      <c r="C503" s="321"/>
      <c r="D503" s="121"/>
      <c r="E503" s="122"/>
      <c r="F503" s="123"/>
      <c r="G503" s="159"/>
      <c r="H503" s="322"/>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59"/>
      <c r="Z503" s="260"/>
      <c r="AA503" s="260"/>
      <c r="AB503" s="260"/>
      <c r="AC503" s="260"/>
      <c r="AD503" s="260"/>
      <c r="AE503" s="260"/>
      <c r="AF503" s="261"/>
      <c r="AG503" s="113"/>
    </row>
    <row r="504" spans="1:35" s="113" customFormat="1" ht="19.5" hidden="1" customHeight="1" x14ac:dyDescent="0.2">
      <c r="A504" s="188"/>
      <c r="B504" s="171"/>
      <c r="C504" s="184"/>
      <c r="D504" s="116"/>
      <c r="E504" s="120"/>
      <c r="F504" s="185"/>
      <c r="G504" s="190"/>
      <c r="H504" s="235" t="s">
        <v>270</v>
      </c>
      <c r="I504" s="230" t="s">
        <v>249</v>
      </c>
      <c r="J504" s="193" t="s">
        <v>253</v>
      </c>
      <c r="K504" s="194"/>
      <c r="L504" s="209"/>
      <c r="M504" s="210" t="s">
        <v>249</v>
      </c>
      <c r="N504" s="193" t="s">
        <v>259</v>
      </c>
      <c r="O504" s="236"/>
      <c r="P504" s="193"/>
      <c r="Q504" s="195"/>
      <c r="R504" s="195"/>
      <c r="S504" s="195"/>
      <c r="T504" s="195"/>
      <c r="U504" s="195"/>
      <c r="V504" s="195"/>
      <c r="W504" s="195"/>
      <c r="X504" s="195"/>
      <c r="Y504" s="195"/>
      <c r="Z504" s="193"/>
      <c r="AA504" s="193"/>
      <c r="AB504" s="262"/>
      <c r="AC504" s="209"/>
      <c r="AD504" s="209"/>
      <c r="AE504" s="209"/>
      <c r="AF504" s="263"/>
      <c r="AG504" s="113" t="str">
        <f>"ser_code = '" &amp; IF(A506="■","63S","") &amp; "'"</f>
        <v>ser_code = ''</v>
      </c>
      <c r="AI504" s="113" t="str">
        <f>"63:field232:" &amp; IF(I504="■",1,IF(M504="■",2,0))</f>
        <v>63:field232:0</v>
      </c>
    </row>
    <row r="505" spans="1:35" ht="18.75" hidden="1" customHeight="1" x14ac:dyDescent="0.2">
      <c r="A505" s="95"/>
      <c r="B505" s="96"/>
      <c r="C505" s="97"/>
      <c r="D505" s="98"/>
      <c r="E505" s="99"/>
      <c r="F505" s="264"/>
      <c r="G505" s="101"/>
      <c r="H505" s="265"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8" t="s">
        <v>249</v>
      </c>
      <c r="B506" s="96">
        <v>63</v>
      </c>
      <c r="C506" s="97" t="s">
        <v>318</v>
      </c>
      <c r="D506" s="248" t="s">
        <v>249</v>
      </c>
      <c r="E506" s="99" t="s">
        <v>164</v>
      </c>
      <c r="F506" s="264"/>
      <c r="G506" s="101"/>
      <c r="H506" s="302" t="s">
        <v>132</v>
      </c>
      <c r="I506" s="304" t="s">
        <v>249</v>
      </c>
      <c r="J506" s="306" t="s">
        <v>152</v>
      </c>
      <c r="K506" s="306"/>
      <c r="L506" s="306"/>
      <c r="M506" s="304" t="s">
        <v>249</v>
      </c>
      <c r="N506" s="306" t="s">
        <v>153</v>
      </c>
      <c r="O506" s="306"/>
      <c r="P506" s="306"/>
      <c r="Q506" s="217"/>
      <c r="R506" s="217"/>
      <c r="S506" s="217"/>
      <c r="T506" s="217"/>
      <c r="U506" s="217"/>
      <c r="V506" s="217"/>
      <c r="W506" s="217"/>
      <c r="X506" s="217"/>
      <c r="Y506" s="217"/>
      <c r="Z506" s="217"/>
      <c r="AA506" s="217"/>
      <c r="AB506" s="217"/>
      <c r="AC506" s="217"/>
      <c r="AD506" s="217"/>
      <c r="AE506" s="217"/>
      <c r="AF506" s="218"/>
      <c r="AG506" s="113"/>
      <c r="AI506" s="113" t="str">
        <f>"63:chuusankanti_tiiki_code:" &amp; IF(I506="■",1,IF(M506="■",2,0))</f>
        <v>63:chuusankanti_tiiki_code:0</v>
      </c>
    </row>
    <row r="507" spans="1:35" ht="18.75" hidden="1" customHeight="1" x14ac:dyDescent="0.2">
      <c r="A507" s="95"/>
      <c r="B507" s="96"/>
      <c r="C507" s="97"/>
      <c r="D507" s="248" t="s">
        <v>249</v>
      </c>
      <c r="E507" s="99" t="s">
        <v>163</v>
      </c>
      <c r="F507" s="264"/>
      <c r="G507" s="101"/>
      <c r="H507" s="303"/>
      <c r="I507" s="305"/>
      <c r="J507" s="307"/>
      <c r="K507" s="307"/>
      <c r="L507" s="307"/>
      <c r="M507" s="305"/>
      <c r="N507" s="307"/>
      <c r="O507" s="307"/>
      <c r="P507" s="307"/>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4"/>
      <c r="G508" s="101"/>
      <c r="H508" s="302" t="s">
        <v>133</v>
      </c>
      <c r="I508" s="311" t="s">
        <v>249</v>
      </c>
      <c r="J508" s="306" t="s">
        <v>152</v>
      </c>
      <c r="K508" s="306"/>
      <c r="L508" s="306"/>
      <c r="M508" s="304" t="s">
        <v>249</v>
      </c>
      <c r="N508" s="306" t="s">
        <v>153</v>
      </c>
      <c r="O508" s="306"/>
      <c r="P508" s="306"/>
      <c r="Q508" s="217"/>
      <c r="R508" s="217"/>
      <c r="S508" s="217"/>
      <c r="T508" s="217"/>
      <c r="U508" s="217"/>
      <c r="V508" s="217"/>
      <c r="W508" s="217"/>
      <c r="X508" s="217"/>
      <c r="Y508" s="217"/>
      <c r="Z508" s="217"/>
      <c r="AA508" s="217"/>
      <c r="AB508" s="217"/>
      <c r="AC508" s="217"/>
      <c r="AD508" s="217"/>
      <c r="AE508" s="217"/>
      <c r="AF508" s="218"/>
      <c r="AI508" s="113" t="str">
        <f>"63:chuusankanti_kibo_code:" &amp; IF(I508="■",1,IF(M508="■",2,0))</f>
        <v>63:chuusankanti_kibo_code:0</v>
      </c>
    </row>
    <row r="509" spans="1:35" ht="18.75" hidden="1" customHeight="1" x14ac:dyDescent="0.2">
      <c r="A509" s="156"/>
      <c r="B509" s="180"/>
      <c r="C509" s="157"/>
      <c r="D509" s="123"/>
      <c r="E509" s="128"/>
      <c r="F509" s="266"/>
      <c r="G509" s="159"/>
      <c r="H509" s="308"/>
      <c r="I509" s="312"/>
      <c r="J509" s="310"/>
      <c r="K509" s="310"/>
      <c r="L509" s="310"/>
      <c r="M509" s="309"/>
      <c r="N509" s="310"/>
      <c r="O509" s="310"/>
      <c r="P509" s="310"/>
      <c r="Q509" s="267"/>
      <c r="R509" s="267"/>
      <c r="S509" s="267"/>
      <c r="T509" s="267"/>
      <c r="U509" s="267"/>
      <c r="V509" s="267"/>
      <c r="W509" s="267"/>
      <c r="X509" s="267"/>
      <c r="Y509" s="267"/>
      <c r="Z509" s="267"/>
      <c r="AA509" s="267"/>
      <c r="AB509" s="267"/>
      <c r="AC509" s="267"/>
      <c r="AD509" s="267"/>
      <c r="AE509" s="267"/>
      <c r="AF509" s="268"/>
    </row>
    <row r="510" spans="1:35" s="113" customFormat="1" ht="19.5" hidden="1" customHeight="1" x14ac:dyDescent="0.2">
      <c r="A510" s="188"/>
      <c r="B510" s="171"/>
      <c r="C510" s="184"/>
      <c r="D510" s="116"/>
      <c r="E510" s="120"/>
      <c r="F510" s="185"/>
      <c r="G510" s="190"/>
      <c r="H510" s="235" t="s">
        <v>270</v>
      </c>
      <c r="I510" s="230" t="s">
        <v>249</v>
      </c>
      <c r="J510" s="193" t="s">
        <v>253</v>
      </c>
      <c r="K510" s="194"/>
      <c r="L510" s="209"/>
      <c r="M510" s="210" t="s">
        <v>249</v>
      </c>
      <c r="N510" s="193" t="s">
        <v>259</v>
      </c>
      <c r="O510" s="236"/>
      <c r="P510" s="193"/>
      <c r="Q510" s="195"/>
      <c r="R510" s="195"/>
      <c r="S510" s="195"/>
      <c r="T510" s="195"/>
      <c r="U510" s="195"/>
      <c r="V510" s="195"/>
      <c r="W510" s="195"/>
      <c r="X510" s="195"/>
      <c r="Y510" s="195"/>
      <c r="Z510" s="193"/>
      <c r="AA510" s="193"/>
      <c r="AB510" s="262"/>
      <c r="AC510" s="209"/>
      <c r="AD510" s="209"/>
      <c r="AE510" s="209"/>
      <c r="AF510" s="263"/>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69"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02" t="s">
        <v>132</v>
      </c>
      <c r="I512" s="304" t="s">
        <v>249</v>
      </c>
      <c r="J512" s="306" t="s">
        <v>152</v>
      </c>
      <c r="K512" s="306"/>
      <c r="L512" s="306"/>
      <c r="M512" s="304" t="s">
        <v>249</v>
      </c>
      <c r="N512" s="306" t="s">
        <v>153</v>
      </c>
      <c r="O512" s="306"/>
      <c r="P512" s="306"/>
      <c r="Q512" s="217"/>
      <c r="R512" s="217"/>
      <c r="S512" s="217"/>
      <c r="T512" s="217"/>
      <c r="U512" s="217"/>
      <c r="V512" s="217"/>
      <c r="W512" s="217"/>
      <c r="X512" s="217"/>
      <c r="Y512" s="217"/>
      <c r="Z512" s="217"/>
      <c r="AA512" s="217"/>
      <c r="AB512" s="217"/>
      <c r="AC512" s="217"/>
      <c r="AD512" s="217"/>
      <c r="AE512" s="217"/>
      <c r="AF512" s="218"/>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03"/>
      <c r="I513" s="305"/>
      <c r="J513" s="307"/>
      <c r="K513" s="307"/>
      <c r="L513" s="307"/>
      <c r="M513" s="305"/>
      <c r="N513" s="307"/>
      <c r="O513" s="307"/>
      <c r="P513" s="307"/>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02" t="s">
        <v>133</v>
      </c>
      <c r="I514" s="304" t="s">
        <v>249</v>
      </c>
      <c r="J514" s="306" t="s">
        <v>152</v>
      </c>
      <c r="K514" s="306"/>
      <c r="L514" s="306"/>
      <c r="M514" s="304" t="s">
        <v>249</v>
      </c>
      <c r="N514" s="306" t="s">
        <v>153</v>
      </c>
      <c r="O514" s="306"/>
      <c r="P514" s="306"/>
      <c r="Q514" s="217"/>
      <c r="R514" s="217"/>
      <c r="S514" s="217"/>
      <c r="T514" s="217"/>
      <c r="U514" s="217"/>
      <c r="V514" s="217"/>
      <c r="W514" s="217"/>
      <c r="X514" s="217"/>
      <c r="Y514" s="217"/>
      <c r="Z514" s="217"/>
      <c r="AA514" s="217"/>
      <c r="AB514" s="217"/>
      <c r="AC514" s="217"/>
      <c r="AD514" s="217"/>
      <c r="AE514" s="217"/>
      <c r="AF514" s="218"/>
      <c r="AI514" s="113" t="str">
        <f>"64:chuusankanti_kibo_code:" &amp; IF(I514="■",1,IF(M514="■",2,0))</f>
        <v>64:chuusankanti_kibo_code:0</v>
      </c>
    </row>
    <row r="515" spans="1:35" ht="18.75" hidden="1" customHeight="1" x14ac:dyDescent="0.2">
      <c r="A515" s="156"/>
      <c r="B515" s="180"/>
      <c r="C515" s="187"/>
      <c r="D515" s="158"/>
      <c r="E515" s="128"/>
      <c r="F515" s="158"/>
      <c r="G515" s="159"/>
      <c r="H515" s="308"/>
      <c r="I515" s="309"/>
      <c r="J515" s="310"/>
      <c r="K515" s="310"/>
      <c r="L515" s="310"/>
      <c r="M515" s="309"/>
      <c r="N515" s="310"/>
      <c r="O515" s="310"/>
      <c r="P515" s="310"/>
      <c r="Q515" s="267"/>
      <c r="R515" s="267"/>
      <c r="S515" s="267"/>
      <c r="T515" s="267"/>
      <c r="U515" s="267"/>
      <c r="V515" s="267"/>
      <c r="W515" s="267"/>
      <c r="X515" s="267"/>
      <c r="Y515" s="267"/>
      <c r="Z515" s="267"/>
      <c r="AA515" s="267"/>
      <c r="AB515" s="267"/>
      <c r="AC515" s="267"/>
      <c r="AD515" s="267"/>
      <c r="AE515" s="267"/>
      <c r="AF515" s="268"/>
    </row>
    <row r="516" spans="1:35" ht="8.25" hidden="1" customHeight="1" x14ac:dyDescent="0.2">
      <c r="A516" s="270"/>
      <c r="B516" s="270"/>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1"/>
      <c r="B517" s="271"/>
      <c r="C517" s="105" t="s">
        <v>122</v>
      </c>
      <c r="D517" s="105"/>
      <c r="E517" s="270"/>
      <c r="F517" s="270"/>
      <c r="G517" s="270"/>
      <c r="H517" s="270"/>
      <c r="I517" s="270"/>
      <c r="J517" s="270"/>
      <c r="K517" s="270"/>
      <c r="L517" s="270"/>
      <c r="M517" s="270"/>
      <c r="N517" s="270"/>
      <c r="O517" s="270"/>
      <c r="P517" s="270"/>
      <c r="Q517" s="270"/>
      <c r="R517" s="270"/>
      <c r="S517" s="270"/>
      <c r="T517" s="270"/>
      <c r="U517" s="270"/>
      <c r="V517" s="270"/>
    </row>
    <row r="523" spans="1:35" hidden="1" x14ac:dyDescent="0.2">
      <c r="D523" s="107" t="s">
        <v>369</v>
      </c>
    </row>
  </sheetData>
  <sheetProtection algorithmName="SHA-512" hashValue="F04CLuJl5t6CJlkwZ7qzg39IK3xHFXMZmZ9fLj38uzUZCQrMTBeng+vOZmDBX8CjlvI3t+TzV0SgPtJBo0dYcw==" saltValue="JX6WKSc79hkxdd1fMgiH4g=="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72" t="s">
        <v>339</v>
      </c>
      <c r="C3" s="372"/>
      <c r="D3" s="372"/>
      <c r="E3" s="372"/>
      <c r="F3" s="372"/>
      <c r="G3" s="372"/>
      <c r="H3" s="372"/>
      <c r="I3" s="372"/>
      <c r="J3" s="372"/>
      <c r="K3" s="372"/>
      <c r="L3" s="372"/>
      <c r="M3" s="372"/>
      <c r="N3" s="372"/>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73" t="s">
        <v>342</v>
      </c>
      <c r="C11" s="372"/>
      <c r="D11" s="372"/>
      <c r="E11" s="372"/>
      <c r="F11" s="372"/>
      <c r="G11" s="372"/>
      <c r="H11" s="372"/>
      <c r="I11" s="372"/>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73" t="s">
        <v>358</v>
      </c>
      <c r="C39" s="373"/>
      <c r="D39" s="373"/>
      <c r="E39" s="373"/>
      <c r="F39" s="373"/>
      <c r="G39" s="373"/>
      <c r="H39" s="373"/>
      <c r="I39" s="373"/>
      <c r="J39" s="373"/>
      <c r="K39" s="373"/>
      <c r="L39" s="373"/>
      <c r="M39" s="373"/>
      <c r="N39" s="373"/>
      <c r="O39" s="373"/>
      <c r="P39" s="373"/>
      <c r="Q39" s="373"/>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4" t="s">
        <v>69</v>
      </c>
      <c r="AA3" s="375"/>
      <c r="AB3" s="375"/>
      <c r="AC3" s="375"/>
      <c r="AD3" s="376"/>
      <c r="AE3" s="377"/>
      <c r="AF3" s="378"/>
      <c r="AG3" s="378"/>
      <c r="AH3" s="378"/>
      <c r="AI3" s="378"/>
      <c r="AJ3" s="378"/>
      <c r="AK3" s="378"/>
      <c r="AL3" s="379"/>
      <c r="AM3" s="20"/>
      <c r="AN3" s="1"/>
    </row>
    <row r="4" spans="2:40" s="2" customFormat="1" x14ac:dyDescent="0.2">
      <c r="AN4" s="21"/>
    </row>
    <row r="5" spans="2:40" s="2" customFormat="1" x14ac:dyDescent="0.2">
      <c r="B5" s="380" t="s">
        <v>41</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2">
      <c r="AC6" s="1"/>
      <c r="AD6" s="45"/>
      <c r="AE6" s="45" t="s">
        <v>28</v>
      </c>
      <c r="AH6" s="2" t="s">
        <v>34</v>
      </c>
      <c r="AJ6" s="2" t="s">
        <v>30</v>
      </c>
      <c r="AL6" s="2" t="s">
        <v>29</v>
      </c>
    </row>
    <row r="7" spans="2:40" s="2" customFormat="1" x14ac:dyDescent="0.2">
      <c r="B7" s="380" t="s">
        <v>70</v>
      </c>
      <c r="C7" s="380"/>
      <c r="D7" s="380"/>
      <c r="E7" s="380"/>
      <c r="F7" s="380"/>
      <c r="G7" s="380"/>
      <c r="H7" s="380"/>
      <c r="I7" s="380"/>
      <c r="J7" s="38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81" t="s">
        <v>71</v>
      </c>
      <c r="C11" s="400" t="s">
        <v>7</v>
      </c>
      <c r="D11" s="401"/>
      <c r="E11" s="401"/>
      <c r="F11" s="401"/>
      <c r="G11" s="401"/>
      <c r="H11" s="401"/>
      <c r="I11" s="401"/>
      <c r="J11" s="401"/>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2"/>
      <c r="C12" s="403" t="s">
        <v>72</v>
      </c>
      <c r="D12" s="373"/>
      <c r="E12" s="373"/>
      <c r="F12" s="373"/>
      <c r="G12" s="373"/>
      <c r="H12" s="373"/>
      <c r="I12" s="373"/>
      <c r="J12" s="373"/>
      <c r="K12" s="3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2"/>
      <c r="C13" s="400" t="s">
        <v>8</v>
      </c>
      <c r="D13" s="401"/>
      <c r="E13" s="401"/>
      <c r="F13" s="401"/>
      <c r="G13" s="401"/>
      <c r="H13" s="401"/>
      <c r="I13" s="401"/>
      <c r="J13" s="401"/>
      <c r="K13" s="404"/>
      <c r="L13" s="388" t="s">
        <v>73</v>
      </c>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90"/>
    </row>
    <row r="14" spans="2:40" s="2" customFormat="1" x14ac:dyDescent="0.2">
      <c r="B14" s="382"/>
      <c r="C14" s="403"/>
      <c r="D14" s="373"/>
      <c r="E14" s="373"/>
      <c r="F14" s="373"/>
      <c r="G14" s="373"/>
      <c r="H14" s="373"/>
      <c r="I14" s="373"/>
      <c r="J14" s="373"/>
      <c r="K14" s="405"/>
      <c r="L14" s="391" t="s">
        <v>74</v>
      </c>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3"/>
    </row>
    <row r="15" spans="2:40" s="2" customFormat="1" x14ac:dyDescent="0.2">
      <c r="B15" s="382"/>
      <c r="C15" s="406"/>
      <c r="D15" s="407"/>
      <c r="E15" s="407"/>
      <c r="F15" s="407"/>
      <c r="G15" s="407"/>
      <c r="H15" s="407"/>
      <c r="I15" s="407"/>
      <c r="J15" s="407"/>
      <c r="K15" s="408"/>
      <c r="L15" s="415" t="s">
        <v>75</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2">
      <c r="B16" s="382"/>
      <c r="C16" s="418" t="s">
        <v>76</v>
      </c>
      <c r="D16" s="419"/>
      <c r="E16" s="419"/>
      <c r="F16" s="419"/>
      <c r="G16" s="419"/>
      <c r="H16" s="419"/>
      <c r="I16" s="419"/>
      <c r="J16" s="419"/>
      <c r="K16" s="420"/>
      <c r="L16" s="374" t="s">
        <v>9</v>
      </c>
      <c r="M16" s="375"/>
      <c r="N16" s="375"/>
      <c r="O16" s="375"/>
      <c r="P16" s="376"/>
      <c r="Q16" s="24"/>
      <c r="R16" s="25"/>
      <c r="S16" s="25"/>
      <c r="T16" s="25"/>
      <c r="U16" s="25"/>
      <c r="V16" s="25"/>
      <c r="W16" s="25"/>
      <c r="X16" s="25"/>
      <c r="Y16" s="26"/>
      <c r="Z16" s="421" t="s">
        <v>10</v>
      </c>
      <c r="AA16" s="422"/>
      <c r="AB16" s="422"/>
      <c r="AC16" s="422"/>
      <c r="AD16" s="423"/>
      <c r="AE16" s="28"/>
      <c r="AF16" s="32"/>
      <c r="AG16" s="22"/>
      <c r="AH16" s="22"/>
      <c r="AI16" s="22"/>
      <c r="AJ16" s="389"/>
      <c r="AK16" s="389"/>
      <c r="AL16" s="390"/>
    </row>
    <row r="17" spans="2:40" ht="14.25" customHeight="1" x14ac:dyDescent="0.2">
      <c r="B17" s="382"/>
      <c r="C17" s="411" t="s">
        <v>53</v>
      </c>
      <c r="D17" s="412"/>
      <c r="E17" s="412"/>
      <c r="F17" s="412"/>
      <c r="G17" s="412"/>
      <c r="H17" s="412"/>
      <c r="I17" s="412"/>
      <c r="J17" s="412"/>
      <c r="K17" s="413"/>
      <c r="L17" s="27"/>
      <c r="M17" s="27"/>
      <c r="N17" s="27"/>
      <c r="O17" s="27"/>
      <c r="P17" s="27"/>
      <c r="Q17" s="27"/>
      <c r="R17" s="27"/>
      <c r="S17" s="27"/>
      <c r="U17" s="374" t="s">
        <v>11</v>
      </c>
      <c r="V17" s="375"/>
      <c r="W17" s="375"/>
      <c r="X17" s="375"/>
      <c r="Y17" s="376"/>
      <c r="Z17" s="18"/>
      <c r="AA17" s="19"/>
      <c r="AB17" s="19"/>
      <c r="AC17" s="19"/>
      <c r="AD17" s="19"/>
      <c r="AE17" s="414"/>
      <c r="AF17" s="414"/>
      <c r="AG17" s="414"/>
      <c r="AH17" s="414"/>
      <c r="AI17" s="414"/>
      <c r="AJ17" s="414"/>
      <c r="AK17" s="414"/>
      <c r="AL17" s="17"/>
      <c r="AN17" s="3"/>
    </row>
    <row r="18" spans="2:40" ht="14.25" customHeight="1" x14ac:dyDescent="0.2">
      <c r="B18" s="382"/>
      <c r="C18" s="397" t="s">
        <v>12</v>
      </c>
      <c r="D18" s="397"/>
      <c r="E18" s="397"/>
      <c r="F18" s="397"/>
      <c r="G18" s="397"/>
      <c r="H18" s="398"/>
      <c r="I18" s="398"/>
      <c r="J18" s="398"/>
      <c r="K18" s="399"/>
      <c r="L18" s="374" t="s">
        <v>13</v>
      </c>
      <c r="M18" s="375"/>
      <c r="N18" s="375"/>
      <c r="O18" s="375"/>
      <c r="P18" s="376"/>
      <c r="Q18" s="29"/>
      <c r="R18" s="30"/>
      <c r="S18" s="30"/>
      <c r="T18" s="30"/>
      <c r="U18" s="30"/>
      <c r="V18" s="30"/>
      <c r="W18" s="30"/>
      <c r="X18" s="30"/>
      <c r="Y18" s="31"/>
      <c r="Z18" s="409" t="s">
        <v>14</v>
      </c>
      <c r="AA18" s="409"/>
      <c r="AB18" s="409"/>
      <c r="AC18" s="409"/>
      <c r="AD18" s="410"/>
      <c r="AE18" s="15"/>
      <c r="AF18" s="16"/>
      <c r="AG18" s="16"/>
      <c r="AH18" s="16"/>
      <c r="AI18" s="16"/>
      <c r="AJ18" s="16"/>
      <c r="AK18" s="16"/>
      <c r="AL18" s="17"/>
      <c r="AN18" s="3"/>
    </row>
    <row r="19" spans="2:40" ht="13.5" customHeight="1" x14ac:dyDescent="0.2">
      <c r="B19" s="382"/>
      <c r="C19" s="384" t="s">
        <v>15</v>
      </c>
      <c r="D19" s="384"/>
      <c r="E19" s="384"/>
      <c r="F19" s="384"/>
      <c r="G19" s="384"/>
      <c r="H19" s="385"/>
      <c r="I19" s="385"/>
      <c r="J19" s="385"/>
      <c r="K19" s="385"/>
      <c r="L19" s="388" t="s">
        <v>73</v>
      </c>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90"/>
      <c r="AN19" s="3"/>
    </row>
    <row r="20" spans="2:40" ht="14.25" customHeight="1" x14ac:dyDescent="0.2">
      <c r="B20" s="382"/>
      <c r="C20" s="384"/>
      <c r="D20" s="384"/>
      <c r="E20" s="384"/>
      <c r="F20" s="384"/>
      <c r="G20" s="384"/>
      <c r="H20" s="385"/>
      <c r="I20" s="385"/>
      <c r="J20" s="385"/>
      <c r="K20" s="385"/>
      <c r="L20" s="391" t="s">
        <v>74</v>
      </c>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3"/>
      <c r="AN20" s="3"/>
    </row>
    <row r="21" spans="2:40" x14ac:dyDescent="0.2">
      <c r="B21" s="383"/>
      <c r="C21" s="386"/>
      <c r="D21" s="386"/>
      <c r="E21" s="386"/>
      <c r="F21" s="386"/>
      <c r="G21" s="386"/>
      <c r="H21" s="387"/>
      <c r="I21" s="387"/>
      <c r="J21" s="387"/>
      <c r="K21" s="387"/>
      <c r="L21" s="394"/>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6"/>
      <c r="AN21" s="3"/>
    </row>
    <row r="22" spans="2:40" ht="13.5" customHeight="1" x14ac:dyDescent="0.2">
      <c r="B22" s="424" t="s">
        <v>77</v>
      </c>
      <c r="C22" s="400" t="s">
        <v>108</v>
      </c>
      <c r="D22" s="401"/>
      <c r="E22" s="401"/>
      <c r="F22" s="401"/>
      <c r="G22" s="401"/>
      <c r="H22" s="401"/>
      <c r="I22" s="401"/>
      <c r="J22" s="401"/>
      <c r="K22" s="404"/>
      <c r="L22" s="388" t="s">
        <v>73</v>
      </c>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90"/>
      <c r="AN22" s="3"/>
    </row>
    <row r="23" spans="2:40" ht="14.25" customHeight="1" x14ac:dyDescent="0.2">
      <c r="B23" s="425"/>
      <c r="C23" s="403"/>
      <c r="D23" s="373"/>
      <c r="E23" s="373"/>
      <c r="F23" s="373"/>
      <c r="G23" s="373"/>
      <c r="H23" s="373"/>
      <c r="I23" s="373"/>
      <c r="J23" s="373"/>
      <c r="K23" s="405"/>
      <c r="L23" s="391" t="s">
        <v>74</v>
      </c>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3"/>
      <c r="AN23" s="3"/>
    </row>
    <row r="24" spans="2:40" x14ac:dyDescent="0.2">
      <c r="B24" s="425"/>
      <c r="C24" s="406"/>
      <c r="D24" s="407"/>
      <c r="E24" s="407"/>
      <c r="F24" s="407"/>
      <c r="G24" s="407"/>
      <c r="H24" s="407"/>
      <c r="I24" s="407"/>
      <c r="J24" s="407"/>
      <c r="K24" s="408"/>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6"/>
      <c r="AN24" s="3"/>
    </row>
    <row r="25" spans="2:40" ht="14.25" customHeight="1" x14ac:dyDescent="0.2">
      <c r="B25" s="425"/>
      <c r="C25" s="384" t="s">
        <v>76</v>
      </c>
      <c r="D25" s="384"/>
      <c r="E25" s="384"/>
      <c r="F25" s="384"/>
      <c r="G25" s="384"/>
      <c r="H25" s="384"/>
      <c r="I25" s="384"/>
      <c r="J25" s="384"/>
      <c r="K25" s="384"/>
      <c r="L25" s="374" t="s">
        <v>9</v>
      </c>
      <c r="M25" s="375"/>
      <c r="N25" s="375"/>
      <c r="O25" s="375"/>
      <c r="P25" s="376"/>
      <c r="Q25" s="24"/>
      <c r="R25" s="25"/>
      <c r="S25" s="25"/>
      <c r="T25" s="25"/>
      <c r="U25" s="25"/>
      <c r="V25" s="25"/>
      <c r="W25" s="25"/>
      <c r="X25" s="25"/>
      <c r="Y25" s="26"/>
      <c r="Z25" s="421" t="s">
        <v>10</v>
      </c>
      <c r="AA25" s="422"/>
      <c r="AB25" s="422"/>
      <c r="AC25" s="422"/>
      <c r="AD25" s="423"/>
      <c r="AE25" s="28"/>
      <c r="AF25" s="32"/>
      <c r="AG25" s="22"/>
      <c r="AH25" s="22"/>
      <c r="AI25" s="22"/>
      <c r="AJ25" s="389"/>
      <c r="AK25" s="389"/>
      <c r="AL25" s="390"/>
      <c r="AN25" s="3"/>
    </row>
    <row r="26" spans="2:40" ht="13.5" customHeight="1" x14ac:dyDescent="0.2">
      <c r="B26" s="425"/>
      <c r="C26" s="427" t="s">
        <v>16</v>
      </c>
      <c r="D26" s="427"/>
      <c r="E26" s="427"/>
      <c r="F26" s="427"/>
      <c r="G26" s="427"/>
      <c r="H26" s="427"/>
      <c r="I26" s="427"/>
      <c r="J26" s="427"/>
      <c r="K26" s="427"/>
      <c r="L26" s="388" t="s">
        <v>73</v>
      </c>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90"/>
      <c r="AN26" s="3"/>
    </row>
    <row r="27" spans="2:40" ht="14.25" customHeight="1" x14ac:dyDescent="0.2">
      <c r="B27" s="425"/>
      <c r="C27" s="427"/>
      <c r="D27" s="427"/>
      <c r="E27" s="427"/>
      <c r="F27" s="427"/>
      <c r="G27" s="427"/>
      <c r="H27" s="427"/>
      <c r="I27" s="427"/>
      <c r="J27" s="427"/>
      <c r="K27" s="427"/>
      <c r="L27" s="391" t="s">
        <v>74</v>
      </c>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c r="AN27" s="3"/>
    </row>
    <row r="28" spans="2:40" x14ac:dyDescent="0.2">
      <c r="B28" s="425"/>
      <c r="C28" s="427"/>
      <c r="D28" s="427"/>
      <c r="E28" s="427"/>
      <c r="F28" s="427"/>
      <c r="G28" s="427"/>
      <c r="H28" s="427"/>
      <c r="I28" s="427"/>
      <c r="J28" s="427"/>
      <c r="K28" s="427"/>
      <c r="L28" s="394"/>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6"/>
      <c r="AN28" s="3"/>
    </row>
    <row r="29" spans="2:40" ht="14.25" customHeight="1" x14ac:dyDescent="0.2">
      <c r="B29" s="425"/>
      <c r="C29" s="384" t="s">
        <v>76</v>
      </c>
      <c r="D29" s="384"/>
      <c r="E29" s="384"/>
      <c r="F29" s="384"/>
      <c r="G29" s="384"/>
      <c r="H29" s="384"/>
      <c r="I29" s="384"/>
      <c r="J29" s="384"/>
      <c r="K29" s="384"/>
      <c r="L29" s="374" t="s">
        <v>9</v>
      </c>
      <c r="M29" s="375"/>
      <c r="N29" s="375"/>
      <c r="O29" s="375"/>
      <c r="P29" s="376"/>
      <c r="Q29" s="28"/>
      <c r="R29" s="32"/>
      <c r="S29" s="32"/>
      <c r="T29" s="32"/>
      <c r="U29" s="32"/>
      <c r="V29" s="32"/>
      <c r="W29" s="32"/>
      <c r="X29" s="32"/>
      <c r="Y29" s="33"/>
      <c r="Z29" s="421" t="s">
        <v>10</v>
      </c>
      <c r="AA29" s="422"/>
      <c r="AB29" s="422"/>
      <c r="AC29" s="422"/>
      <c r="AD29" s="423"/>
      <c r="AE29" s="28"/>
      <c r="AF29" s="32"/>
      <c r="AG29" s="22"/>
      <c r="AH29" s="22"/>
      <c r="AI29" s="22"/>
      <c r="AJ29" s="389"/>
      <c r="AK29" s="389"/>
      <c r="AL29" s="390"/>
      <c r="AN29" s="3"/>
    </row>
    <row r="30" spans="2:40" ht="14.25" customHeight="1" x14ac:dyDescent="0.2">
      <c r="B30" s="425"/>
      <c r="C30" s="384" t="s">
        <v>17</v>
      </c>
      <c r="D30" s="384"/>
      <c r="E30" s="384"/>
      <c r="F30" s="384"/>
      <c r="G30" s="384"/>
      <c r="H30" s="384"/>
      <c r="I30" s="384"/>
      <c r="J30" s="384"/>
      <c r="K30" s="384"/>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N30" s="3"/>
    </row>
    <row r="31" spans="2:40" ht="13.5" customHeight="1" x14ac:dyDescent="0.2">
      <c r="B31" s="425"/>
      <c r="C31" s="384" t="s">
        <v>18</v>
      </c>
      <c r="D31" s="384"/>
      <c r="E31" s="384"/>
      <c r="F31" s="384"/>
      <c r="G31" s="384"/>
      <c r="H31" s="384"/>
      <c r="I31" s="384"/>
      <c r="J31" s="384"/>
      <c r="K31" s="384"/>
      <c r="L31" s="388" t="s">
        <v>73</v>
      </c>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90"/>
      <c r="AN31" s="3"/>
    </row>
    <row r="32" spans="2:40" ht="14.25" customHeight="1" x14ac:dyDescent="0.2">
      <c r="B32" s="425"/>
      <c r="C32" s="384"/>
      <c r="D32" s="384"/>
      <c r="E32" s="384"/>
      <c r="F32" s="384"/>
      <c r="G32" s="384"/>
      <c r="H32" s="384"/>
      <c r="I32" s="384"/>
      <c r="J32" s="384"/>
      <c r="K32" s="384"/>
      <c r="L32" s="391" t="s">
        <v>74</v>
      </c>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3"/>
      <c r="AN32" s="3"/>
    </row>
    <row r="33" spans="2:40" x14ac:dyDescent="0.2">
      <c r="B33" s="426"/>
      <c r="C33" s="384"/>
      <c r="D33" s="384"/>
      <c r="E33" s="384"/>
      <c r="F33" s="384"/>
      <c r="G33" s="384"/>
      <c r="H33" s="384"/>
      <c r="I33" s="384"/>
      <c r="J33" s="384"/>
      <c r="K33" s="384"/>
      <c r="L33" s="394"/>
      <c r="M33" s="395"/>
      <c r="N33" s="416"/>
      <c r="O33" s="416"/>
      <c r="P33" s="416"/>
      <c r="Q33" s="416"/>
      <c r="R33" s="416"/>
      <c r="S33" s="416"/>
      <c r="T33" s="416"/>
      <c r="U33" s="416"/>
      <c r="V33" s="416"/>
      <c r="W33" s="416"/>
      <c r="X33" s="416"/>
      <c r="Y33" s="416"/>
      <c r="Z33" s="416"/>
      <c r="AA33" s="416"/>
      <c r="AB33" s="416"/>
      <c r="AC33" s="395"/>
      <c r="AD33" s="395"/>
      <c r="AE33" s="395"/>
      <c r="AF33" s="395"/>
      <c r="AG33" s="395"/>
      <c r="AH33" s="416"/>
      <c r="AI33" s="416"/>
      <c r="AJ33" s="416"/>
      <c r="AK33" s="416"/>
      <c r="AL33" s="417"/>
      <c r="AN33" s="3"/>
    </row>
    <row r="34" spans="2:40" ht="13.5" customHeight="1" x14ac:dyDescent="0.2">
      <c r="B34" s="424" t="s">
        <v>43</v>
      </c>
      <c r="C34" s="462" t="s">
        <v>78</v>
      </c>
      <c r="D34" s="463"/>
      <c r="E34" s="463"/>
      <c r="F34" s="463"/>
      <c r="G34" s="463"/>
      <c r="H34" s="463"/>
      <c r="I34" s="463"/>
      <c r="J34" s="463"/>
      <c r="K34" s="463"/>
      <c r="L34" s="463"/>
      <c r="M34" s="447" t="s">
        <v>19</v>
      </c>
      <c r="N34" s="448"/>
      <c r="O34" s="53" t="s">
        <v>45</v>
      </c>
      <c r="P34" s="49"/>
      <c r="Q34" s="50"/>
      <c r="R34" s="451" t="s">
        <v>20</v>
      </c>
      <c r="S34" s="452"/>
      <c r="T34" s="452"/>
      <c r="U34" s="452"/>
      <c r="V34" s="452"/>
      <c r="W34" s="452"/>
      <c r="X34" s="453"/>
      <c r="Y34" s="457" t="s">
        <v>55</v>
      </c>
      <c r="Z34" s="458"/>
      <c r="AA34" s="458"/>
      <c r="AB34" s="459"/>
      <c r="AC34" s="429" t="s">
        <v>56</v>
      </c>
      <c r="AD34" s="430"/>
      <c r="AE34" s="430"/>
      <c r="AF34" s="430"/>
      <c r="AG34" s="431"/>
      <c r="AH34" s="435" t="s">
        <v>50</v>
      </c>
      <c r="AI34" s="436"/>
      <c r="AJ34" s="436"/>
      <c r="AK34" s="436"/>
      <c r="AL34" s="437"/>
      <c r="AN34" s="3"/>
    </row>
    <row r="35" spans="2:40" ht="14.25" customHeight="1" x14ac:dyDescent="0.2">
      <c r="B35" s="425"/>
      <c r="C35" s="464"/>
      <c r="D35" s="465"/>
      <c r="E35" s="465"/>
      <c r="F35" s="465"/>
      <c r="G35" s="465"/>
      <c r="H35" s="465"/>
      <c r="I35" s="465"/>
      <c r="J35" s="465"/>
      <c r="K35" s="465"/>
      <c r="L35" s="465"/>
      <c r="M35" s="449"/>
      <c r="N35" s="450"/>
      <c r="O35" s="54" t="s">
        <v>46</v>
      </c>
      <c r="P35" s="51"/>
      <c r="Q35" s="52"/>
      <c r="R35" s="454"/>
      <c r="S35" s="455"/>
      <c r="T35" s="455"/>
      <c r="U35" s="455"/>
      <c r="V35" s="455"/>
      <c r="W35" s="455"/>
      <c r="X35" s="456"/>
      <c r="Y35" s="55" t="s">
        <v>31</v>
      </c>
      <c r="Z35" s="14"/>
      <c r="AA35" s="14"/>
      <c r="AB35" s="14"/>
      <c r="AC35" s="438" t="s">
        <v>32</v>
      </c>
      <c r="AD35" s="439"/>
      <c r="AE35" s="439"/>
      <c r="AF35" s="439"/>
      <c r="AG35" s="440"/>
      <c r="AH35" s="441" t="s">
        <v>51</v>
      </c>
      <c r="AI35" s="442"/>
      <c r="AJ35" s="442"/>
      <c r="AK35" s="442"/>
      <c r="AL35" s="443"/>
      <c r="AN35" s="3"/>
    </row>
    <row r="36" spans="2:40" ht="14.25" customHeight="1" x14ac:dyDescent="0.2">
      <c r="B36" s="425"/>
      <c r="C36" s="382"/>
      <c r="D36" s="68"/>
      <c r="E36" s="432" t="s">
        <v>2</v>
      </c>
      <c r="F36" s="432"/>
      <c r="G36" s="432"/>
      <c r="H36" s="432"/>
      <c r="I36" s="432"/>
      <c r="J36" s="432"/>
      <c r="K36" s="432"/>
      <c r="L36" s="46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5"/>
      <c r="C37" s="382"/>
      <c r="D37" s="68"/>
      <c r="E37" s="432" t="s">
        <v>3</v>
      </c>
      <c r="F37" s="433"/>
      <c r="G37" s="433"/>
      <c r="H37" s="433"/>
      <c r="I37" s="433"/>
      <c r="J37" s="433"/>
      <c r="K37" s="433"/>
      <c r="L37" s="43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5"/>
      <c r="C38" s="382"/>
      <c r="D38" s="68"/>
      <c r="E38" s="432" t="s">
        <v>4</v>
      </c>
      <c r="F38" s="433"/>
      <c r="G38" s="433"/>
      <c r="H38" s="433"/>
      <c r="I38" s="433"/>
      <c r="J38" s="433"/>
      <c r="K38" s="433"/>
      <c r="L38" s="43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5"/>
      <c r="C39" s="382"/>
      <c r="D39" s="68"/>
      <c r="E39" s="432" t="s">
        <v>6</v>
      </c>
      <c r="F39" s="433"/>
      <c r="G39" s="433"/>
      <c r="H39" s="433"/>
      <c r="I39" s="433"/>
      <c r="J39" s="433"/>
      <c r="K39" s="433"/>
      <c r="L39" s="43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5"/>
      <c r="C40" s="382"/>
      <c r="D40" s="68"/>
      <c r="E40" s="432" t="s">
        <v>5</v>
      </c>
      <c r="F40" s="433"/>
      <c r="G40" s="433"/>
      <c r="H40" s="433"/>
      <c r="I40" s="433"/>
      <c r="J40" s="433"/>
      <c r="K40" s="433"/>
      <c r="L40" s="43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5"/>
      <c r="C41" s="382"/>
      <c r="D41" s="69"/>
      <c r="E41" s="444" t="s">
        <v>44</v>
      </c>
      <c r="F41" s="445"/>
      <c r="G41" s="445"/>
      <c r="H41" s="445"/>
      <c r="I41" s="445"/>
      <c r="J41" s="445"/>
      <c r="K41" s="445"/>
      <c r="L41" s="446"/>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5"/>
      <c r="C42" s="382"/>
      <c r="D42" s="71"/>
      <c r="E42" s="466" t="s">
        <v>63</v>
      </c>
      <c r="F42" s="466"/>
      <c r="G42" s="466"/>
      <c r="H42" s="466"/>
      <c r="I42" s="466"/>
      <c r="J42" s="466"/>
      <c r="K42" s="466"/>
      <c r="L42" s="467"/>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5"/>
      <c r="C43" s="382"/>
      <c r="D43" s="68"/>
      <c r="E43" s="432" t="s">
        <v>64</v>
      </c>
      <c r="F43" s="433"/>
      <c r="G43" s="433"/>
      <c r="H43" s="433"/>
      <c r="I43" s="433"/>
      <c r="J43" s="433"/>
      <c r="K43" s="433"/>
      <c r="L43" s="43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5"/>
      <c r="C44" s="382"/>
      <c r="D44" s="68"/>
      <c r="E44" s="432" t="s">
        <v>65</v>
      </c>
      <c r="F44" s="433"/>
      <c r="G44" s="433"/>
      <c r="H44" s="433"/>
      <c r="I44" s="433"/>
      <c r="J44" s="433"/>
      <c r="K44" s="433"/>
      <c r="L44" s="43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5"/>
      <c r="C45" s="382"/>
      <c r="D45" s="68"/>
      <c r="E45" s="432" t="s">
        <v>66</v>
      </c>
      <c r="F45" s="433"/>
      <c r="G45" s="433"/>
      <c r="H45" s="433"/>
      <c r="I45" s="433"/>
      <c r="J45" s="433"/>
      <c r="K45" s="433"/>
      <c r="L45" s="43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5"/>
      <c r="C46" s="382"/>
      <c r="D46" s="68"/>
      <c r="E46" s="432" t="s">
        <v>67</v>
      </c>
      <c r="F46" s="433"/>
      <c r="G46" s="433"/>
      <c r="H46" s="433"/>
      <c r="I46" s="433"/>
      <c r="J46" s="433"/>
      <c r="K46" s="433"/>
      <c r="L46" s="43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6"/>
      <c r="C47" s="382"/>
      <c r="D47" s="68"/>
      <c r="E47" s="432" t="s">
        <v>68</v>
      </c>
      <c r="F47" s="433"/>
      <c r="G47" s="433"/>
      <c r="H47" s="433"/>
      <c r="I47" s="433"/>
      <c r="J47" s="433"/>
      <c r="K47" s="433"/>
      <c r="L47" s="43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60" t="s">
        <v>47</v>
      </c>
      <c r="C48" s="460"/>
      <c r="D48" s="460"/>
      <c r="E48" s="460"/>
      <c r="F48" s="460"/>
      <c r="G48" s="460"/>
      <c r="H48" s="460"/>
      <c r="I48" s="460"/>
      <c r="J48" s="460"/>
      <c r="K48" s="4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0" t="s">
        <v>48</v>
      </c>
      <c r="C49" s="460"/>
      <c r="D49" s="460"/>
      <c r="E49" s="460"/>
      <c r="F49" s="460"/>
      <c r="G49" s="460"/>
      <c r="H49" s="460"/>
      <c r="I49" s="460"/>
      <c r="J49" s="460"/>
      <c r="K49" s="4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7" t="s">
        <v>21</v>
      </c>
      <c r="C50" s="397"/>
      <c r="D50" s="397"/>
      <c r="E50" s="397"/>
      <c r="F50" s="397"/>
      <c r="G50" s="397"/>
      <c r="H50" s="397"/>
      <c r="I50" s="397"/>
      <c r="J50" s="397"/>
      <c r="K50" s="397"/>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9" t="s">
        <v>49</v>
      </c>
      <c r="C51" s="469"/>
      <c r="D51" s="469"/>
      <c r="E51" s="469"/>
      <c r="F51" s="469"/>
      <c r="G51" s="469"/>
      <c r="H51" s="469"/>
      <c r="I51" s="469"/>
      <c r="J51" s="469"/>
      <c r="K51" s="4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0" t="s">
        <v>40</v>
      </c>
      <c r="C52" s="471"/>
      <c r="D52" s="471"/>
      <c r="E52" s="471"/>
      <c r="F52" s="471"/>
      <c r="G52" s="471"/>
      <c r="H52" s="471"/>
      <c r="I52" s="471"/>
      <c r="J52" s="471"/>
      <c r="K52" s="471"/>
      <c r="L52" s="471"/>
      <c r="M52" s="471"/>
      <c r="N52" s="4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1" t="s">
        <v>22</v>
      </c>
      <c r="C53" s="472" t="s">
        <v>79</v>
      </c>
      <c r="D53" s="409"/>
      <c r="E53" s="409"/>
      <c r="F53" s="409"/>
      <c r="G53" s="409"/>
      <c r="H53" s="409"/>
      <c r="I53" s="409"/>
      <c r="J53" s="409"/>
      <c r="K53" s="409"/>
      <c r="L53" s="409"/>
      <c r="M53" s="409"/>
      <c r="N53" s="409"/>
      <c r="O53" s="409"/>
      <c r="P53" s="409"/>
      <c r="Q53" s="409"/>
      <c r="R53" s="409"/>
      <c r="S53" s="409"/>
      <c r="T53" s="410"/>
      <c r="U53" s="472" t="s">
        <v>33</v>
      </c>
      <c r="V53" s="473"/>
      <c r="W53" s="473"/>
      <c r="X53" s="473"/>
      <c r="Y53" s="473"/>
      <c r="Z53" s="473"/>
      <c r="AA53" s="473"/>
      <c r="AB53" s="473"/>
      <c r="AC53" s="473"/>
      <c r="AD53" s="473"/>
      <c r="AE53" s="473"/>
      <c r="AF53" s="473"/>
      <c r="AG53" s="473"/>
      <c r="AH53" s="473"/>
      <c r="AI53" s="473"/>
      <c r="AJ53" s="473"/>
      <c r="AK53" s="473"/>
      <c r="AL53" s="474"/>
      <c r="AN53" s="3"/>
    </row>
    <row r="54" spans="2:40" x14ac:dyDescent="0.2">
      <c r="B54" s="382"/>
      <c r="C54" s="475"/>
      <c r="D54" s="476"/>
      <c r="E54" s="476"/>
      <c r="F54" s="476"/>
      <c r="G54" s="476"/>
      <c r="H54" s="476"/>
      <c r="I54" s="476"/>
      <c r="J54" s="476"/>
      <c r="K54" s="476"/>
      <c r="L54" s="476"/>
      <c r="M54" s="476"/>
      <c r="N54" s="476"/>
      <c r="O54" s="476"/>
      <c r="P54" s="476"/>
      <c r="Q54" s="476"/>
      <c r="R54" s="476"/>
      <c r="S54" s="476"/>
      <c r="T54" s="448"/>
      <c r="U54" s="475"/>
      <c r="V54" s="476"/>
      <c r="W54" s="476"/>
      <c r="X54" s="476"/>
      <c r="Y54" s="476"/>
      <c r="Z54" s="476"/>
      <c r="AA54" s="476"/>
      <c r="AB54" s="476"/>
      <c r="AC54" s="476"/>
      <c r="AD54" s="476"/>
      <c r="AE54" s="476"/>
      <c r="AF54" s="476"/>
      <c r="AG54" s="476"/>
      <c r="AH54" s="476"/>
      <c r="AI54" s="476"/>
      <c r="AJ54" s="476"/>
      <c r="AK54" s="476"/>
      <c r="AL54" s="448"/>
      <c r="AN54" s="3"/>
    </row>
    <row r="55" spans="2:40" x14ac:dyDescent="0.2">
      <c r="B55" s="382"/>
      <c r="C55" s="477"/>
      <c r="D55" s="478"/>
      <c r="E55" s="478"/>
      <c r="F55" s="478"/>
      <c r="G55" s="478"/>
      <c r="H55" s="478"/>
      <c r="I55" s="478"/>
      <c r="J55" s="478"/>
      <c r="K55" s="478"/>
      <c r="L55" s="478"/>
      <c r="M55" s="478"/>
      <c r="N55" s="478"/>
      <c r="O55" s="478"/>
      <c r="P55" s="478"/>
      <c r="Q55" s="478"/>
      <c r="R55" s="478"/>
      <c r="S55" s="478"/>
      <c r="T55" s="450"/>
      <c r="U55" s="477"/>
      <c r="V55" s="478"/>
      <c r="W55" s="478"/>
      <c r="X55" s="478"/>
      <c r="Y55" s="478"/>
      <c r="Z55" s="478"/>
      <c r="AA55" s="478"/>
      <c r="AB55" s="478"/>
      <c r="AC55" s="478"/>
      <c r="AD55" s="478"/>
      <c r="AE55" s="478"/>
      <c r="AF55" s="478"/>
      <c r="AG55" s="478"/>
      <c r="AH55" s="478"/>
      <c r="AI55" s="478"/>
      <c r="AJ55" s="478"/>
      <c r="AK55" s="478"/>
      <c r="AL55" s="450"/>
      <c r="AN55" s="3"/>
    </row>
    <row r="56" spans="2:40" x14ac:dyDescent="0.2">
      <c r="B56" s="382"/>
      <c r="C56" s="477"/>
      <c r="D56" s="478"/>
      <c r="E56" s="478"/>
      <c r="F56" s="478"/>
      <c r="G56" s="478"/>
      <c r="H56" s="478"/>
      <c r="I56" s="478"/>
      <c r="J56" s="478"/>
      <c r="K56" s="478"/>
      <c r="L56" s="478"/>
      <c r="M56" s="478"/>
      <c r="N56" s="478"/>
      <c r="O56" s="478"/>
      <c r="P56" s="478"/>
      <c r="Q56" s="478"/>
      <c r="R56" s="478"/>
      <c r="S56" s="478"/>
      <c r="T56" s="450"/>
      <c r="U56" s="477"/>
      <c r="V56" s="478"/>
      <c r="W56" s="478"/>
      <c r="X56" s="478"/>
      <c r="Y56" s="478"/>
      <c r="Z56" s="478"/>
      <c r="AA56" s="478"/>
      <c r="AB56" s="478"/>
      <c r="AC56" s="478"/>
      <c r="AD56" s="478"/>
      <c r="AE56" s="478"/>
      <c r="AF56" s="478"/>
      <c r="AG56" s="478"/>
      <c r="AH56" s="478"/>
      <c r="AI56" s="478"/>
      <c r="AJ56" s="478"/>
      <c r="AK56" s="478"/>
      <c r="AL56" s="450"/>
      <c r="AN56" s="3"/>
    </row>
    <row r="57" spans="2:40" x14ac:dyDescent="0.2">
      <c r="B57" s="383"/>
      <c r="C57" s="479"/>
      <c r="D57" s="473"/>
      <c r="E57" s="473"/>
      <c r="F57" s="473"/>
      <c r="G57" s="473"/>
      <c r="H57" s="473"/>
      <c r="I57" s="473"/>
      <c r="J57" s="473"/>
      <c r="K57" s="473"/>
      <c r="L57" s="473"/>
      <c r="M57" s="473"/>
      <c r="N57" s="473"/>
      <c r="O57" s="473"/>
      <c r="P57" s="473"/>
      <c r="Q57" s="473"/>
      <c r="R57" s="473"/>
      <c r="S57" s="473"/>
      <c r="T57" s="474"/>
      <c r="U57" s="479"/>
      <c r="V57" s="473"/>
      <c r="W57" s="473"/>
      <c r="X57" s="473"/>
      <c r="Y57" s="473"/>
      <c r="Z57" s="473"/>
      <c r="AA57" s="473"/>
      <c r="AB57" s="473"/>
      <c r="AC57" s="473"/>
      <c r="AD57" s="473"/>
      <c r="AE57" s="473"/>
      <c r="AF57" s="473"/>
      <c r="AG57" s="473"/>
      <c r="AH57" s="473"/>
      <c r="AI57" s="473"/>
      <c r="AJ57" s="473"/>
      <c r="AK57" s="473"/>
      <c r="AL57" s="474"/>
      <c r="AN57" s="3"/>
    </row>
    <row r="58" spans="2:40" ht="14.25" customHeight="1" x14ac:dyDescent="0.2">
      <c r="B58" s="374" t="s">
        <v>23</v>
      </c>
      <c r="C58" s="375"/>
      <c r="D58" s="375"/>
      <c r="E58" s="375"/>
      <c r="F58" s="376"/>
      <c r="G58" s="397" t="s">
        <v>24</v>
      </c>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2025-05-20T07:01:17Z</cp:lastPrinted>
  <dcterms:created xsi:type="dcterms:W3CDTF">2023-01-16T02:34:32Z</dcterms:created>
  <dcterms:modified xsi:type="dcterms:W3CDTF">2025-05-20T07:01:32Z</dcterms:modified>
</cp:coreProperties>
</file>