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15" windowWidth="10275" windowHeight="8685"/>
  </bookViews>
  <sheets>
    <sheet name="巻末資料表紙" sheetId="64" r:id="rId1"/>
    <sheet name="2-Ⅰ" sheetId="1" r:id="rId2"/>
    <sheet name="2-Ⅱ" sheetId="12" r:id="rId3"/>
    <sheet name="2-Ⅲ" sheetId="3" r:id="rId4"/>
    <sheet name="2-Ⅳ" sheetId="4" r:id="rId5"/>
    <sheet name="2-Ⅴ" sheetId="6" r:id="rId6"/>
    <sheet name="2-Ⅵ" sheetId="7" r:id="rId7"/>
    <sheet name="2-Ⅶ" sheetId="9" r:id="rId8"/>
    <sheet name="2-Ⅷ" sheetId="8" r:id="rId9"/>
    <sheet name="2-Ⅸ" sheetId="10" r:id="rId10"/>
    <sheet name="3-Ⅰ" sheetId="11" r:id="rId11"/>
    <sheet name="3-Ⅱ" sheetId="2" r:id="rId12"/>
    <sheet name="3-Ⅲ" sheetId="13" r:id="rId13"/>
    <sheet name="3-Ⅳ" sheetId="15" r:id="rId14"/>
    <sheet name="3-Ⅴ" sheetId="16" r:id="rId15"/>
    <sheet name="3-Ⅵ" sheetId="17" r:id="rId16"/>
    <sheet name="3-Ⅶ" sheetId="18" r:id="rId17"/>
    <sheet name="3-Ⅷ" sheetId="19" r:id="rId18"/>
    <sheet name="4-Ⅰ①" sheetId="24" r:id="rId19"/>
    <sheet name="4-Ⅰ②" sheetId="29" r:id="rId20"/>
    <sheet name="4-Ⅰ③" sheetId="31" r:id="rId21"/>
    <sheet name="4-Ⅱ①" sheetId="30" r:id="rId22"/>
    <sheet name="4-Ⅱ②" sheetId="32" r:id="rId23"/>
    <sheet name="4-Ⅱ③" sheetId="33" r:id="rId24"/>
    <sheet name="4-Ⅱ④" sheetId="34" r:id="rId25"/>
    <sheet name="4-Ⅲ①" sheetId="37" r:id="rId26"/>
    <sheet name="4-Ⅲ②" sheetId="39" r:id="rId27"/>
    <sheet name="4-Ⅲ③" sheetId="36" r:id="rId28"/>
    <sheet name="4-Ⅲ④" sheetId="40" r:id="rId29"/>
    <sheet name="5-Ⅰ①" sheetId="41" r:id="rId30"/>
    <sheet name="5-Ⅰ②" sheetId="43" r:id="rId31"/>
    <sheet name="5-Ⅰ③" sheetId="44" r:id="rId32"/>
    <sheet name="5-Ⅰ④" sheetId="45" r:id="rId33"/>
    <sheet name="5-Ⅰ⑤" sheetId="46" r:id="rId34"/>
    <sheet name="5-Ⅰ⑥" sheetId="47" r:id="rId35"/>
    <sheet name="5-Ⅰ⑦" sheetId="48" r:id="rId36"/>
    <sheet name="5-Ⅰ⑧" sheetId="49" r:id="rId37"/>
    <sheet name="5-Ⅰ⑨" sheetId="50" r:id="rId38"/>
    <sheet name="5-Ⅱ①" sheetId="51" r:id="rId39"/>
    <sheet name="5-Ⅱ②" sheetId="52" r:id="rId40"/>
    <sheet name="5-Ⅱ③" sheetId="53" r:id="rId41"/>
    <sheet name="5-Ⅱ④" sheetId="54" r:id="rId42"/>
    <sheet name="5-Ⅱ⑤" sheetId="55" r:id="rId43"/>
    <sheet name="5-Ⅱ⑥" sheetId="56" r:id="rId44"/>
    <sheet name="5-Ⅱ⑦" sheetId="57" r:id="rId45"/>
    <sheet name="5-Ⅱ⑧" sheetId="58" r:id="rId46"/>
    <sheet name="5-Ⅱ⑨" sheetId="59" r:id="rId47"/>
    <sheet name="5-Ⅱ⑩" sheetId="60" r:id="rId48"/>
    <sheet name="5-Ⅱ⑪" sheetId="61" r:id="rId49"/>
    <sheet name="5-Ⅱ⑫" sheetId="63" r:id="rId50"/>
  </sheets>
  <definedNames>
    <definedName name="_xlnm.Print_Area" localSheetId="1">'2-Ⅰ'!$A$1:$I$16</definedName>
    <definedName name="_xlnm.Print_Area" localSheetId="2">'2-Ⅱ'!$A$1:$E$19</definedName>
    <definedName name="_xlnm.Print_Area" localSheetId="3">'2-Ⅲ'!$A$1:$I$20</definedName>
    <definedName name="_xlnm.Print_Area" localSheetId="4">'2-Ⅳ'!$A$1:$I$25</definedName>
    <definedName name="_xlnm.Print_Area" localSheetId="5">'2-Ⅴ'!$A$1:$E$15</definedName>
    <definedName name="_xlnm.Print_Area" localSheetId="6">'2-Ⅵ'!$A$1:$E$11</definedName>
    <definedName name="_xlnm.Print_Area" localSheetId="7">'2-Ⅶ'!$A$1:$F$15</definedName>
    <definedName name="_xlnm.Print_Area" localSheetId="8">'2-Ⅷ'!$A$1:$I$32</definedName>
    <definedName name="_xlnm.Print_Area" localSheetId="9">'2-Ⅸ'!$A$1:$E$15</definedName>
    <definedName name="_xlnm.Print_Area" localSheetId="10">'3-Ⅰ'!$A$1:$I$16</definedName>
    <definedName name="_xlnm.Print_Area" localSheetId="11">'3-Ⅱ'!$A$1:$E$19</definedName>
    <definedName name="_xlnm.Print_Area" localSheetId="12">'3-Ⅲ'!$A$1:$I$20</definedName>
    <definedName name="_xlnm.Print_Area" localSheetId="13">'3-Ⅳ'!$A$1:$E$15</definedName>
    <definedName name="_xlnm.Print_Area" localSheetId="14">'3-Ⅴ'!$A$1:$C$11</definedName>
    <definedName name="_xlnm.Print_Area" localSheetId="15">'3-Ⅵ'!$A$1:$E$16</definedName>
    <definedName name="_xlnm.Print_Area" localSheetId="16">'3-Ⅶ'!$A$1:$I$32</definedName>
    <definedName name="_xlnm.Print_Area" localSheetId="17">'3-Ⅷ'!$A$1:$E$15</definedName>
    <definedName name="_xlnm.Print_Area" localSheetId="18">'4-Ⅰ①'!$B$1:$J$31</definedName>
    <definedName name="_xlnm.Print_Area" localSheetId="19">'4-Ⅰ②'!$B$1:$J$24</definedName>
    <definedName name="_xlnm.Print_Area" localSheetId="20">'4-Ⅰ③'!$B$1:$L$15</definedName>
    <definedName name="_xlnm.Print_Area" localSheetId="21">'4-Ⅱ①'!$B$1:$H$39</definedName>
    <definedName name="_xlnm.Print_Area" localSheetId="22">'4-Ⅱ②'!$B$1:$M$31</definedName>
    <definedName name="_xlnm.Print_Area" localSheetId="23">'4-Ⅱ③'!$B$1:$L$31</definedName>
    <definedName name="_xlnm.Print_Area" localSheetId="24">'4-Ⅱ④'!$B$1:$L$31</definedName>
    <definedName name="_xlnm.Print_Area" localSheetId="25">'4-Ⅲ①'!$B$1:$F$53</definedName>
    <definedName name="_xlnm.Print_Area" localSheetId="26">'4-Ⅲ②'!$B$1:$J$53</definedName>
    <definedName name="_xlnm.Print_Area" localSheetId="27">'4-Ⅲ③'!$B$1:$H$53</definedName>
    <definedName name="_xlnm.Print_Area" localSheetId="28">'4-Ⅲ④'!$B$1:$H$53</definedName>
    <definedName name="_xlnm.Print_Area" localSheetId="29">'5-Ⅰ①'!$A$1:$J$27</definedName>
    <definedName name="_xlnm.Print_Area" localSheetId="30">'5-Ⅰ②'!$A$1:$J$15</definedName>
    <definedName name="_xlnm.Print_Area" localSheetId="31">'5-Ⅰ③'!$A$1:$J$35</definedName>
    <definedName name="_xlnm.Print_Area" localSheetId="32">'5-Ⅰ④'!$A$1:$J$45</definedName>
    <definedName name="_xlnm.Print_Area" localSheetId="33">'5-Ⅰ⑤'!$A$1:$J$11</definedName>
    <definedName name="_xlnm.Print_Area" localSheetId="34">'5-Ⅰ⑥'!$A$1:$J$17</definedName>
    <definedName name="_xlnm.Print_Area" localSheetId="35">'5-Ⅰ⑦'!$A$1:$J$11</definedName>
    <definedName name="_xlnm.Print_Area" localSheetId="36">'5-Ⅰ⑧'!$A$1:$J$53</definedName>
    <definedName name="_xlnm.Print_Area" localSheetId="37">'5-Ⅰ⑨'!$A$1:$J$11</definedName>
    <definedName name="_xlnm.Print_Area" localSheetId="38">'5-Ⅱ①'!$A$1:$K$27</definedName>
    <definedName name="_xlnm.Print_Area" localSheetId="39">'5-Ⅱ②'!$A$1:$K$15</definedName>
    <definedName name="_xlnm.Print_Area" localSheetId="40">'5-Ⅱ③'!$A$1:$K$35</definedName>
    <definedName name="_xlnm.Print_Area" localSheetId="41">'5-Ⅱ④'!$A$1:$K$45</definedName>
    <definedName name="_xlnm.Print_Area" localSheetId="42">'5-Ⅱ⑤'!$A$1:$K$11</definedName>
    <definedName name="_xlnm.Print_Area" localSheetId="43">'5-Ⅱ⑥'!$A$1:$K$17</definedName>
    <definedName name="_xlnm.Print_Area" localSheetId="44">'5-Ⅱ⑦'!$A$1:$K$11</definedName>
    <definedName name="_xlnm.Print_Area" localSheetId="45">'5-Ⅱ⑧'!$A$1:$K$53</definedName>
    <definedName name="_xlnm.Print_Area" localSheetId="46">'5-Ⅱ⑨'!$A$1:$K$11</definedName>
    <definedName name="_xlnm.Print_Area" localSheetId="47">'5-Ⅱ⑩'!$A$1:$K$22</definedName>
    <definedName name="_xlnm.Print_Area" localSheetId="48">'5-Ⅱ⑪'!$A$1:$K$22</definedName>
    <definedName name="_xlnm.Print_Area" localSheetId="49">'5-Ⅱ⑫'!$B$1:$O$81</definedName>
    <definedName name="_xlnm.Print_Titles" localSheetId="49">'5-Ⅱ⑫'!$3:$4</definedName>
  </definedNames>
  <calcPr calcId="145621"/>
</workbook>
</file>

<file path=xl/calcChain.xml><?xml version="1.0" encoding="utf-8"?>
<calcChain xmlns="http://schemas.openxmlformats.org/spreadsheetml/2006/main">
  <c r="E14" i="10" l="1"/>
  <c r="E13" i="10"/>
  <c r="E12" i="10"/>
  <c r="C15" i="10"/>
  <c r="B15" i="10"/>
  <c r="D14" i="10"/>
  <c r="D13" i="10"/>
  <c r="D12" i="10"/>
  <c r="E15" i="10" l="1"/>
  <c r="D15" i="10"/>
  <c r="N80" i="63"/>
  <c r="M80" i="63"/>
  <c r="L80" i="63"/>
  <c r="K80" i="63"/>
  <c r="J80" i="63"/>
  <c r="I80" i="63"/>
  <c r="N79" i="63"/>
  <c r="M79" i="63"/>
  <c r="L79" i="63"/>
  <c r="K79" i="63"/>
  <c r="J79" i="63"/>
  <c r="I79" i="63"/>
  <c r="N78" i="63"/>
  <c r="M78" i="63"/>
  <c r="L78" i="63"/>
  <c r="K78" i="63"/>
  <c r="J78" i="63"/>
  <c r="I78" i="63"/>
  <c r="N77" i="63"/>
  <c r="M77" i="63"/>
  <c r="L77" i="63"/>
  <c r="K77" i="63"/>
  <c r="J77" i="63"/>
  <c r="I77" i="63"/>
  <c r="N76" i="63"/>
  <c r="M76" i="63"/>
  <c r="L76" i="63"/>
  <c r="K76" i="63"/>
  <c r="J76" i="63"/>
  <c r="I76" i="63"/>
  <c r="N75" i="63"/>
  <c r="M75" i="63"/>
  <c r="L75" i="63"/>
  <c r="K75" i="63"/>
  <c r="J75" i="63"/>
  <c r="I75" i="63"/>
  <c r="N74" i="63"/>
  <c r="M74" i="63"/>
  <c r="M73" i="63" s="1"/>
  <c r="L74" i="63"/>
  <c r="K74" i="63"/>
  <c r="J74" i="63"/>
  <c r="I74" i="63"/>
  <c r="I73" i="63" s="1"/>
  <c r="N71" i="63"/>
  <c r="M71" i="63"/>
  <c r="L71" i="63"/>
  <c r="K71" i="63"/>
  <c r="J71" i="63"/>
  <c r="I71" i="63"/>
  <c r="N70" i="63"/>
  <c r="M70" i="63"/>
  <c r="L70" i="63"/>
  <c r="K70" i="63"/>
  <c r="J70" i="63"/>
  <c r="I70" i="63"/>
  <c r="N69" i="63"/>
  <c r="M69" i="63"/>
  <c r="L69" i="63"/>
  <c r="K69" i="63"/>
  <c r="J69" i="63"/>
  <c r="I69" i="63"/>
  <c r="N68" i="63"/>
  <c r="M68" i="63"/>
  <c r="L68" i="63"/>
  <c r="K68" i="63"/>
  <c r="J68" i="63"/>
  <c r="I68" i="63"/>
  <c r="N67" i="63"/>
  <c r="M67" i="63"/>
  <c r="L67" i="63"/>
  <c r="K67" i="63"/>
  <c r="J67" i="63"/>
  <c r="I67" i="63"/>
  <c r="N66" i="63"/>
  <c r="M66" i="63"/>
  <c r="L66" i="63"/>
  <c r="K66" i="63"/>
  <c r="J66" i="63"/>
  <c r="I66" i="63"/>
  <c r="N65" i="63"/>
  <c r="M65" i="63"/>
  <c r="L65" i="63"/>
  <c r="K65" i="63"/>
  <c r="J65" i="63"/>
  <c r="I65" i="63"/>
  <c r="N64" i="63"/>
  <c r="M64" i="63"/>
  <c r="L64" i="63"/>
  <c r="K64" i="63"/>
  <c r="J64" i="63"/>
  <c r="I64" i="63"/>
  <c r="N63" i="63"/>
  <c r="M63" i="63"/>
  <c r="L63" i="63"/>
  <c r="K63" i="63"/>
  <c r="J63" i="63"/>
  <c r="I63" i="63"/>
  <c r="N62" i="63"/>
  <c r="M62" i="63"/>
  <c r="L62" i="63"/>
  <c r="K62" i="63"/>
  <c r="J62" i="63"/>
  <c r="I62" i="63"/>
  <c r="N61" i="63"/>
  <c r="M61" i="63"/>
  <c r="L61" i="63"/>
  <c r="K61" i="63"/>
  <c r="J61" i="63"/>
  <c r="I61" i="63"/>
  <c r="N60" i="63"/>
  <c r="M60" i="63"/>
  <c r="L60" i="63"/>
  <c r="K60" i="63"/>
  <c r="J60" i="63"/>
  <c r="I60" i="63"/>
  <c r="N59" i="63"/>
  <c r="M59" i="63"/>
  <c r="L59" i="63"/>
  <c r="K59" i="63"/>
  <c r="J59" i="63"/>
  <c r="I59" i="63"/>
  <c r="N58" i="63"/>
  <c r="M58" i="63"/>
  <c r="L58" i="63"/>
  <c r="K58" i="63"/>
  <c r="J58" i="63"/>
  <c r="I58" i="63"/>
  <c r="N57" i="63"/>
  <c r="M57" i="63"/>
  <c r="L57" i="63"/>
  <c r="K57" i="63"/>
  <c r="J57" i="63"/>
  <c r="I57" i="63"/>
  <c r="N56" i="63"/>
  <c r="M56" i="63"/>
  <c r="L56" i="63"/>
  <c r="K56" i="63"/>
  <c r="J56" i="63"/>
  <c r="I56" i="63"/>
  <c r="N55" i="63"/>
  <c r="M55" i="63"/>
  <c r="L55" i="63"/>
  <c r="K55" i="63"/>
  <c r="J55" i="63"/>
  <c r="I55" i="63"/>
  <c r="N54" i="63"/>
  <c r="M54" i="63"/>
  <c r="L54" i="63"/>
  <c r="K54" i="63"/>
  <c r="J54" i="63"/>
  <c r="I54" i="63"/>
  <c r="N53" i="63"/>
  <c r="M53" i="63"/>
  <c r="L53" i="63"/>
  <c r="K53" i="63"/>
  <c r="J53" i="63"/>
  <c r="I53" i="63"/>
  <c r="N52" i="63"/>
  <c r="M52" i="63"/>
  <c r="L52" i="63"/>
  <c r="K52" i="63"/>
  <c r="J52" i="63"/>
  <c r="I52" i="63"/>
  <c r="N51" i="63"/>
  <c r="M51" i="63"/>
  <c r="L51" i="63"/>
  <c r="K51" i="63"/>
  <c r="J51" i="63"/>
  <c r="I51" i="63"/>
  <c r="N50" i="63"/>
  <c r="M50" i="63"/>
  <c r="L50" i="63"/>
  <c r="K50" i="63"/>
  <c r="J50" i="63"/>
  <c r="I50" i="63"/>
  <c r="N49" i="63"/>
  <c r="M49" i="63"/>
  <c r="L49" i="63"/>
  <c r="K49" i="63"/>
  <c r="J49" i="63"/>
  <c r="I49" i="63"/>
  <c r="N48" i="63"/>
  <c r="M48" i="63"/>
  <c r="M46" i="63" s="1"/>
  <c r="M81" i="63" s="1"/>
  <c r="L48" i="63"/>
  <c r="K48" i="63"/>
  <c r="J48" i="63"/>
  <c r="I48" i="63"/>
  <c r="N47" i="63"/>
  <c r="M47" i="63"/>
  <c r="L47" i="63"/>
  <c r="K47" i="63"/>
  <c r="K46" i="63" s="1"/>
  <c r="J47" i="63"/>
  <c r="I47" i="63"/>
  <c r="I46" i="63" s="1"/>
  <c r="N45" i="63"/>
  <c r="M45" i="63"/>
  <c r="L45" i="63"/>
  <c r="K45" i="63"/>
  <c r="J45" i="63"/>
  <c r="I45" i="63"/>
  <c r="N44" i="63"/>
  <c r="M44" i="63"/>
  <c r="L44" i="63"/>
  <c r="K44" i="63"/>
  <c r="J44" i="63"/>
  <c r="I44" i="63"/>
  <c r="N43" i="63"/>
  <c r="M43" i="63"/>
  <c r="L43" i="63"/>
  <c r="K43" i="63"/>
  <c r="J43" i="63"/>
  <c r="I43" i="63"/>
  <c r="N42" i="63"/>
  <c r="M42" i="63"/>
  <c r="L42" i="63"/>
  <c r="K42" i="63"/>
  <c r="J42" i="63"/>
  <c r="I42" i="63"/>
  <c r="N41" i="63"/>
  <c r="M41" i="63"/>
  <c r="L41" i="63"/>
  <c r="K41" i="63"/>
  <c r="J41" i="63"/>
  <c r="I41" i="63"/>
  <c r="N40" i="63"/>
  <c r="M40" i="63"/>
  <c r="L40" i="63"/>
  <c r="K40" i="63"/>
  <c r="J40" i="63"/>
  <c r="I40" i="63"/>
  <c r="N39" i="63"/>
  <c r="M39" i="63"/>
  <c r="L39" i="63"/>
  <c r="K39" i="63"/>
  <c r="J39" i="63"/>
  <c r="I39" i="63"/>
  <c r="N38" i="63"/>
  <c r="M38" i="63"/>
  <c r="L38" i="63"/>
  <c r="K38" i="63"/>
  <c r="J38" i="63"/>
  <c r="I38" i="63"/>
  <c r="N37" i="63"/>
  <c r="M37" i="63"/>
  <c r="L37" i="63"/>
  <c r="K37" i="63"/>
  <c r="J37" i="63"/>
  <c r="I37" i="63"/>
  <c r="N36" i="63"/>
  <c r="M36" i="63"/>
  <c r="L36" i="63"/>
  <c r="K36" i="63"/>
  <c r="J36" i="63"/>
  <c r="I36" i="63"/>
  <c r="N35" i="63"/>
  <c r="M35" i="63"/>
  <c r="L35" i="63"/>
  <c r="K35" i="63"/>
  <c r="J35" i="63"/>
  <c r="I35" i="63"/>
  <c r="N34" i="63"/>
  <c r="M34" i="63"/>
  <c r="L34" i="63"/>
  <c r="K34" i="63"/>
  <c r="J34" i="63"/>
  <c r="I34" i="63"/>
  <c r="N72" i="63"/>
  <c r="M72" i="63"/>
  <c r="L72" i="63"/>
  <c r="K72" i="63"/>
  <c r="J72" i="63"/>
  <c r="I72" i="63"/>
  <c r="N33" i="63"/>
  <c r="M33" i="63"/>
  <c r="L33" i="63"/>
  <c r="K33" i="63"/>
  <c r="J33" i="63"/>
  <c r="I33" i="63"/>
  <c r="N32" i="63"/>
  <c r="M32" i="63"/>
  <c r="L32" i="63"/>
  <c r="K32" i="63"/>
  <c r="J32" i="63"/>
  <c r="I32" i="63"/>
  <c r="N31" i="63"/>
  <c r="M31" i="63"/>
  <c r="L31" i="63"/>
  <c r="K31" i="63"/>
  <c r="J31" i="63"/>
  <c r="I31" i="63"/>
  <c r="N30" i="63"/>
  <c r="M30" i="63"/>
  <c r="L30" i="63"/>
  <c r="K30" i="63"/>
  <c r="J30" i="63"/>
  <c r="I30" i="63"/>
  <c r="N29" i="63"/>
  <c r="M29" i="63"/>
  <c r="L29" i="63"/>
  <c r="K29" i="63"/>
  <c r="J29" i="63"/>
  <c r="I29" i="63"/>
  <c r="N28" i="63"/>
  <c r="M28" i="63"/>
  <c r="L28" i="63"/>
  <c r="K28" i="63"/>
  <c r="J28" i="63"/>
  <c r="I28" i="63"/>
  <c r="N27" i="63"/>
  <c r="M27" i="63"/>
  <c r="L27" i="63"/>
  <c r="K27" i="63"/>
  <c r="J27" i="63"/>
  <c r="I27" i="63"/>
  <c r="N26" i="63"/>
  <c r="M26" i="63"/>
  <c r="L26" i="63"/>
  <c r="K26" i="63"/>
  <c r="J26" i="63"/>
  <c r="I26" i="63"/>
  <c r="N25" i="63"/>
  <c r="M25" i="63"/>
  <c r="L25" i="63"/>
  <c r="K25" i="63"/>
  <c r="J25" i="63"/>
  <c r="I25" i="63"/>
  <c r="N24" i="63"/>
  <c r="M24" i="63"/>
  <c r="L24" i="63"/>
  <c r="K24" i="63"/>
  <c r="J24" i="63"/>
  <c r="I24" i="63"/>
  <c r="N23" i="63"/>
  <c r="M23" i="63"/>
  <c r="L23" i="63"/>
  <c r="K23" i="63"/>
  <c r="J23" i="63"/>
  <c r="I23" i="63"/>
  <c r="N22" i="63"/>
  <c r="M22" i="63"/>
  <c r="L22" i="63"/>
  <c r="K22" i="63"/>
  <c r="J22" i="63"/>
  <c r="I22" i="63"/>
  <c r="N21" i="63"/>
  <c r="M21" i="63"/>
  <c r="L21" i="63"/>
  <c r="K21" i="63"/>
  <c r="J21" i="63"/>
  <c r="I21" i="63"/>
  <c r="N20" i="63"/>
  <c r="M20" i="63"/>
  <c r="L20" i="63"/>
  <c r="K20" i="63"/>
  <c r="J20" i="63"/>
  <c r="I20" i="63"/>
  <c r="N19" i="63"/>
  <c r="M19" i="63"/>
  <c r="L19" i="63"/>
  <c r="K19" i="63"/>
  <c r="J19" i="63"/>
  <c r="I19" i="63"/>
  <c r="N18" i="63"/>
  <c r="M18" i="63"/>
  <c r="L18" i="63"/>
  <c r="K18" i="63"/>
  <c r="J18" i="63"/>
  <c r="I18" i="63"/>
  <c r="N17" i="63"/>
  <c r="M17" i="63"/>
  <c r="L17" i="63"/>
  <c r="K17" i="63"/>
  <c r="J17" i="63"/>
  <c r="I17" i="63"/>
  <c r="N16" i="63"/>
  <c r="M16" i="63"/>
  <c r="L16" i="63"/>
  <c r="K16" i="63"/>
  <c r="J16" i="63"/>
  <c r="I16" i="63"/>
  <c r="N15" i="63"/>
  <c r="M15" i="63"/>
  <c r="L15" i="63"/>
  <c r="K15" i="63"/>
  <c r="J15" i="63"/>
  <c r="I15" i="63"/>
  <c r="N14" i="63"/>
  <c r="M14" i="63"/>
  <c r="L14" i="63"/>
  <c r="K14" i="63"/>
  <c r="J14" i="63"/>
  <c r="I14" i="63"/>
  <c r="N13" i="63"/>
  <c r="M13" i="63"/>
  <c r="L13" i="63"/>
  <c r="K13" i="63"/>
  <c r="J13" i="63"/>
  <c r="I13" i="63"/>
  <c r="N12" i="63"/>
  <c r="M12" i="63"/>
  <c r="L12" i="63"/>
  <c r="K12" i="63"/>
  <c r="J12" i="63"/>
  <c r="I12" i="63"/>
  <c r="N11" i="63"/>
  <c r="M11" i="63"/>
  <c r="L11" i="63"/>
  <c r="K11" i="63"/>
  <c r="J11" i="63"/>
  <c r="I11" i="63"/>
  <c r="N10" i="63"/>
  <c r="M10" i="63"/>
  <c r="L10" i="63"/>
  <c r="K10" i="63"/>
  <c r="J10" i="63"/>
  <c r="I10" i="63"/>
  <c r="N9" i="63"/>
  <c r="M9" i="63"/>
  <c r="L9" i="63"/>
  <c r="K9" i="63"/>
  <c r="J9" i="63"/>
  <c r="I9" i="63"/>
  <c r="N8" i="63"/>
  <c r="M8" i="63"/>
  <c r="L8" i="63"/>
  <c r="K8" i="63"/>
  <c r="J8" i="63"/>
  <c r="I8" i="63"/>
  <c r="N7" i="63"/>
  <c r="M7" i="63"/>
  <c r="L7" i="63"/>
  <c r="K7" i="63"/>
  <c r="J7" i="63"/>
  <c r="I7" i="63"/>
  <c r="N6" i="63"/>
  <c r="M6" i="63"/>
  <c r="L6" i="63"/>
  <c r="K6" i="63"/>
  <c r="J6" i="63"/>
  <c r="I6" i="63"/>
  <c r="N5" i="63"/>
  <c r="M5" i="63"/>
  <c r="L5" i="63"/>
  <c r="K5" i="63"/>
  <c r="J5" i="63"/>
  <c r="I5" i="63"/>
  <c r="H80" i="63"/>
  <c r="G80" i="63"/>
  <c r="F80" i="63"/>
  <c r="E80" i="63"/>
  <c r="D80" i="63"/>
  <c r="C80" i="63"/>
  <c r="H79" i="63"/>
  <c r="G79" i="63"/>
  <c r="F79" i="63"/>
  <c r="E79" i="63"/>
  <c r="D79" i="63"/>
  <c r="C79" i="63"/>
  <c r="H78" i="63"/>
  <c r="G78" i="63"/>
  <c r="F78" i="63"/>
  <c r="E78" i="63"/>
  <c r="D78" i="63"/>
  <c r="C78" i="63"/>
  <c r="H77" i="63"/>
  <c r="G77" i="63"/>
  <c r="F77" i="63"/>
  <c r="E77" i="63"/>
  <c r="D77" i="63"/>
  <c r="C77" i="63"/>
  <c r="H76" i="63"/>
  <c r="G76" i="63"/>
  <c r="F76" i="63"/>
  <c r="E76" i="63"/>
  <c r="D76" i="63"/>
  <c r="C76" i="63"/>
  <c r="H75" i="63"/>
  <c r="G75" i="63"/>
  <c r="F75" i="63"/>
  <c r="E75" i="63"/>
  <c r="E73" i="63" s="1"/>
  <c r="D75" i="63"/>
  <c r="C75" i="63"/>
  <c r="H74" i="63"/>
  <c r="G74" i="63"/>
  <c r="G73" i="63" s="1"/>
  <c r="F74" i="63"/>
  <c r="E74" i="63"/>
  <c r="D74" i="63"/>
  <c r="C74" i="63"/>
  <c r="H71" i="63"/>
  <c r="G71" i="63"/>
  <c r="F71" i="63"/>
  <c r="E71" i="63"/>
  <c r="D71" i="63"/>
  <c r="C71" i="63"/>
  <c r="H70" i="63"/>
  <c r="G70" i="63"/>
  <c r="F70" i="63"/>
  <c r="E70" i="63"/>
  <c r="D70" i="63"/>
  <c r="C70" i="63"/>
  <c r="H69" i="63"/>
  <c r="G69" i="63"/>
  <c r="F69" i="63"/>
  <c r="E69" i="63"/>
  <c r="D69" i="63"/>
  <c r="C69" i="63"/>
  <c r="H68" i="63"/>
  <c r="G68" i="63"/>
  <c r="F68" i="63"/>
  <c r="E68" i="63"/>
  <c r="D68" i="63"/>
  <c r="C68" i="63"/>
  <c r="H67" i="63"/>
  <c r="G67" i="63"/>
  <c r="F67" i="63"/>
  <c r="E67" i="63"/>
  <c r="D67" i="63"/>
  <c r="C67" i="63"/>
  <c r="H66" i="63"/>
  <c r="G66" i="63"/>
  <c r="F66" i="63"/>
  <c r="E66" i="63"/>
  <c r="D66" i="63"/>
  <c r="C66" i="63"/>
  <c r="H65" i="63"/>
  <c r="G65" i="63"/>
  <c r="F65" i="63"/>
  <c r="E65" i="63"/>
  <c r="D65" i="63"/>
  <c r="C65" i="63"/>
  <c r="H64" i="63"/>
  <c r="G64" i="63"/>
  <c r="F64" i="63"/>
  <c r="E64" i="63"/>
  <c r="D64" i="63"/>
  <c r="C64" i="63"/>
  <c r="H63" i="63"/>
  <c r="G63" i="63"/>
  <c r="F63" i="63"/>
  <c r="E63" i="63"/>
  <c r="D63" i="63"/>
  <c r="C63" i="63"/>
  <c r="H62" i="63"/>
  <c r="G62" i="63"/>
  <c r="F62" i="63"/>
  <c r="E62" i="63"/>
  <c r="D62" i="63"/>
  <c r="C62" i="63"/>
  <c r="H61" i="63"/>
  <c r="G61" i="63"/>
  <c r="F61" i="63"/>
  <c r="E61" i="63"/>
  <c r="D61" i="63"/>
  <c r="C61" i="63"/>
  <c r="H60" i="63"/>
  <c r="G60" i="63"/>
  <c r="F60" i="63"/>
  <c r="E60" i="63"/>
  <c r="D60" i="63"/>
  <c r="C60" i="63"/>
  <c r="H59" i="63"/>
  <c r="G59" i="63"/>
  <c r="F59" i="63"/>
  <c r="E59" i="63"/>
  <c r="D59" i="63"/>
  <c r="C59" i="63"/>
  <c r="H58" i="63"/>
  <c r="G58" i="63"/>
  <c r="F58" i="63"/>
  <c r="E58" i="63"/>
  <c r="D58" i="63"/>
  <c r="C58" i="63"/>
  <c r="H57" i="63"/>
  <c r="G57" i="63"/>
  <c r="F57" i="63"/>
  <c r="E57" i="63"/>
  <c r="D57" i="63"/>
  <c r="C57" i="63"/>
  <c r="H56" i="63"/>
  <c r="G56" i="63"/>
  <c r="F56" i="63"/>
  <c r="E56" i="63"/>
  <c r="D56" i="63"/>
  <c r="C56" i="63"/>
  <c r="H55" i="63"/>
  <c r="G55" i="63"/>
  <c r="F55" i="63"/>
  <c r="E55" i="63"/>
  <c r="D55" i="63"/>
  <c r="C55" i="63"/>
  <c r="H54" i="63"/>
  <c r="G54" i="63"/>
  <c r="F54" i="63"/>
  <c r="E54" i="63"/>
  <c r="D54" i="63"/>
  <c r="C54" i="63"/>
  <c r="H53" i="63"/>
  <c r="G53" i="63"/>
  <c r="F53" i="63"/>
  <c r="E53" i="63"/>
  <c r="D53" i="63"/>
  <c r="C53" i="63"/>
  <c r="H52" i="63"/>
  <c r="G52" i="63"/>
  <c r="F52" i="63"/>
  <c r="E52" i="63"/>
  <c r="D52" i="63"/>
  <c r="C52" i="63"/>
  <c r="H51" i="63"/>
  <c r="G51" i="63"/>
  <c r="F51" i="63"/>
  <c r="E51" i="63"/>
  <c r="D51" i="63"/>
  <c r="C51" i="63"/>
  <c r="H50" i="63"/>
  <c r="G50" i="63"/>
  <c r="F50" i="63"/>
  <c r="E50" i="63"/>
  <c r="D50" i="63"/>
  <c r="C50" i="63"/>
  <c r="H49" i="63"/>
  <c r="G49" i="63"/>
  <c r="F49" i="63"/>
  <c r="E49" i="63"/>
  <c r="D49" i="63"/>
  <c r="C49" i="63"/>
  <c r="H48" i="63"/>
  <c r="G48" i="63"/>
  <c r="F48" i="63"/>
  <c r="E48" i="63"/>
  <c r="D48" i="63"/>
  <c r="C48" i="63"/>
  <c r="H47" i="63"/>
  <c r="G47" i="63"/>
  <c r="F47" i="63"/>
  <c r="E47" i="63"/>
  <c r="E46" i="63" s="1"/>
  <c r="D47" i="63"/>
  <c r="C47" i="63"/>
  <c r="H45" i="63"/>
  <c r="G45" i="63"/>
  <c r="F45" i="63"/>
  <c r="E45" i="63"/>
  <c r="D45" i="63"/>
  <c r="C45" i="63"/>
  <c r="H44" i="63"/>
  <c r="G44" i="63"/>
  <c r="F44" i="63"/>
  <c r="E44" i="63"/>
  <c r="D44" i="63"/>
  <c r="C44" i="63"/>
  <c r="H43" i="63"/>
  <c r="G43" i="63"/>
  <c r="F43" i="63"/>
  <c r="E43" i="63"/>
  <c r="D43" i="63"/>
  <c r="C43" i="63"/>
  <c r="H42" i="63"/>
  <c r="G42" i="63"/>
  <c r="F42" i="63"/>
  <c r="E42" i="63"/>
  <c r="D42" i="63"/>
  <c r="C42" i="63"/>
  <c r="H41" i="63"/>
  <c r="G41" i="63"/>
  <c r="F41" i="63"/>
  <c r="E41" i="63"/>
  <c r="D41" i="63"/>
  <c r="C41" i="63"/>
  <c r="H40" i="63"/>
  <c r="G40" i="63"/>
  <c r="F40" i="63"/>
  <c r="E40" i="63"/>
  <c r="D40" i="63"/>
  <c r="C40" i="63"/>
  <c r="H39" i="63"/>
  <c r="G39" i="63"/>
  <c r="F39" i="63"/>
  <c r="E39" i="63"/>
  <c r="D39" i="63"/>
  <c r="C39" i="63"/>
  <c r="H38" i="63"/>
  <c r="G38" i="63"/>
  <c r="F38" i="63"/>
  <c r="E38" i="63"/>
  <c r="D38" i="63"/>
  <c r="C38" i="63"/>
  <c r="H37" i="63"/>
  <c r="G37" i="63"/>
  <c r="F37" i="63"/>
  <c r="E37" i="63"/>
  <c r="D37" i="63"/>
  <c r="C37" i="63"/>
  <c r="H36" i="63"/>
  <c r="G36" i="63"/>
  <c r="F36" i="63"/>
  <c r="E36" i="63"/>
  <c r="D36" i="63"/>
  <c r="C36" i="63"/>
  <c r="H35" i="63"/>
  <c r="G35" i="63"/>
  <c r="F35" i="63"/>
  <c r="E35" i="63"/>
  <c r="D35" i="63"/>
  <c r="C35" i="63"/>
  <c r="H34" i="63"/>
  <c r="G34" i="63"/>
  <c r="F34" i="63"/>
  <c r="E34" i="63"/>
  <c r="D34" i="63"/>
  <c r="C34" i="63"/>
  <c r="H72" i="63"/>
  <c r="G72" i="63"/>
  <c r="F72" i="63"/>
  <c r="E72" i="63"/>
  <c r="D72" i="63"/>
  <c r="C72" i="63"/>
  <c r="H33" i="63"/>
  <c r="G33" i="63"/>
  <c r="F33" i="63"/>
  <c r="E33" i="63"/>
  <c r="D33" i="63"/>
  <c r="C33" i="63"/>
  <c r="H32" i="63"/>
  <c r="G32" i="63"/>
  <c r="F32" i="63"/>
  <c r="E32" i="63"/>
  <c r="D32" i="63"/>
  <c r="C32" i="63"/>
  <c r="H31" i="63"/>
  <c r="G31" i="63"/>
  <c r="F31" i="63"/>
  <c r="E31" i="63"/>
  <c r="D31" i="63"/>
  <c r="C31" i="63"/>
  <c r="H30" i="63"/>
  <c r="G30" i="63"/>
  <c r="F30" i="63"/>
  <c r="E30" i="63"/>
  <c r="D30" i="63"/>
  <c r="C30" i="63"/>
  <c r="H29" i="63"/>
  <c r="G29" i="63"/>
  <c r="F29" i="63"/>
  <c r="E29" i="63"/>
  <c r="D29" i="63"/>
  <c r="C29" i="63"/>
  <c r="H28" i="63"/>
  <c r="G28" i="63"/>
  <c r="F28" i="63"/>
  <c r="E28" i="63"/>
  <c r="D28" i="63"/>
  <c r="C28" i="63"/>
  <c r="H27" i="63"/>
  <c r="G27" i="63"/>
  <c r="F27" i="63"/>
  <c r="E27" i="63"/>
  <c r="D27" i="63"/>
  <c r="C27" i="63"/>
  <c r="H26" i="63"/>
  <c r="G26" i="63"/>
  <c r="F26" i="63"/>
  <c r="E26" i="63"/>
  <c r="D26" i="63"/>
  <c r="C26" i="63"/>
  <c r="H25" i="63"/>
  <c r="G25" i="63"/>
  <c r="F25" i="63"/>
  <c r="E25" i="63"/>
  <c r="D25" i="63"/>
  <c r="C25" i="63"/>
  <c r="H24" i="63"/>
  <c r="G24" i="63"/>
  <c r="F24" i="63"/>
  <c r="E24" i="63"/>
  <c r="D24" i="63"/>
  <c r="C24" i="63"/>
  <c r="H23" i="63"/>
  <c r="G23" i="63"/>
  <c r="F23" i="63"/>
  <c r="E23" i="63"/>
  <c r="D23" i="63"/>
  <c r="C23" i="63"/>
  <c r="H22" i="63"/>
  <c r="G22" i="63"/>
  <c r="F22" i="63"/>
  <c r="E22" i="63"/>
  <c r="D22" i="63"/>
  <c r="C22" i="63"/>
  <c r="H21" i="63"/>
  <c r="G21" i="63"/>
  <c r="F21" i="63"/>
  <c r="E21" i="63"/>
  <c r="D21" i="63"/>
  <c r="C21" i="63"/>
  <c r="H20" i="63"/>
  <c r="G20" i="63"/>
  <c r="F20" i="63"/>
  <c r="E20" i="63"/>
  <c r="D20" i="63"/>
  <c r="C20" i="63"/>
  <c r="H19" i="63"/>
  <c r="G19" i="63"/>
  <c r="F19" i="63"/>
  <c r="E19" i="63"/>
  <c r="D19" i="63"/>
  <c r="C19" i="63"/>
  <c r="H18" i="63"/>
  <c r="G18" i="63"/>
  <c r="F18" i="63"/>
  <c r="E18" i="63"/>
  <c r="D18" i="63"/>
  <c r="C18" i="63"/>
  <c r="H17" i="63"/>
  <c r="G17" i="63"/>
  <c r="F17" i="63"/>
  <c r="E17" i="63"/>
  <c r="D17" i="63"/>
  <c r="C17" i="63"/>
  <c r="H16" i="63"/>
  <c r="G16" i="63"/>
  <c r="F16" i="63"/>
  <c r="E16" i="63"/>
  <c r="D16" i="63"/>
  <c r="C16" i="63"/>
  <c r="H15" i="63"/>
  <c r="G15" i="63"/>
  <c r="F15" i="63"/>
  <c r="E15" i="63"/>
  <c r="D15" i="63"/>
  <c r="C15" i="63"/>
  <c r="H14" i="63"/>
  <c r="G14" i="63"/>
  <c r="F14" i="63"/>
  <c r="E14" i="63"/>
  <c r="D14" i="63"/>
  <c r="C14" i="63"/>
  <c r="H13" i="63"/>
  <c r="G13" i="63"/>
  <c r="F13" i="63"/>
  <c r="E13" i="63"/>
  <c r="D13" i="63"/>
  <c r="C13" i="63"/>
  <c r="H12" i="63"/>
  <c r="G12" i="63"/>
  <c r="F12" i="63"/>
  <c r="E12" i="63"/>
  <c r="D12" i="63"/>
  <c r="C12" i="63"/>
  <c r="H11" i="63"/>
  <c r="G11" i="63"/>
  <c r="F11" i="63"/>
  <c r="E11" i="63"/>
  <c r="D11" i="63"/>
  <c r="C11" i="63"/>
  <c r="H10" i="63"/>
  <c r="G10" i="63"/>
  <c r="F10" i="63"/>
  <c r="E10" i="63"/>
  <c r="D10" i="63"/>
  <c r="C10" i="63"/>
  <c r="H9" i="63"/>
  <c r="G9" i="63"/>
  <c r="F9" i="63"/>
  <c r="E9" i="63"/>
  <c r="D9" i="63"/>
  <c r="C9" i="63"/>
  <c r="H8" i="63"/>
  <c r="G8" i="63"/>
  <c r="F8" i="63"/>
  <c r="E8" i="63"/>
  <c r="D8" i="63"/>
  <c r="C8" i="63"/>
  <c r="H7" i="63"/>
  <c r="G7" i="63"/>
  <c r="F7" i="63"/>
  <c r="E7" i="63"/>
  <c r="D7" i="63"/>
  <c r="C7" i="63"/>
  <c r="H6" i="63"/>
  <c r="G6" i="63"/>
  <c r="F6" i="63"/>
  <c r="E6" i="63"/>
  <c r="D6" i="63"/>
  <c r="C6" i="63"/>
  <c r="H5" i="63"/>
  <c r="G5" i="63"/>
  <c r="F5" i="63"/>
  <c r="E5" i="63"/>
  <c r="D5" i="63"/>
  <c r="C5" i="63"/>
  <c r="C46" i="63" l="1"/>
  <c r="G46" i="63"/>
  <c r="K73" i="63"/>
  <c r="O7" i="63"/>
  <c r="O9" i="63"/>
  <c r="O11" i="63"/>
  <c r="O13" i="63"/>
  <c r="O15" i="63"/>
  <c r="O17" i="63"/>
  <c r="O19" i="63"/>
  <c r="O21" i="63"/>
  <c r="O23" i="63"/>
  <c r="O25" i="63"/>
  <c r="O27" i="63"/>
  <c r="O29" i="63"/>
  <c r="O31" i="63"/>
  <c r="O33" i="63"/>
  <c r="O34" i="63"/>
  <c r="O36" i="63"/>
  <c r="O38" i="63"/>
  <c r="O40" i="63"/>
  <c r="O42" i="63"/>
  <c r="O44" i="63"/>
  <c r="D46" i="63"/>
  <c r="D81" i="63" s="1"/>
  <c r="H46" i="63"/>
  <c r="O49" i="63"/>
  <c r="O51" i="63"/>
  <c r="O53" i="63"/>
  <c r="O55" i="63"/>
  <c r="O57" i="63"/>
  <c r="O59" i="63"/>
  <c r="O61" i="63"/>
  <c r="O63" i="63"/>
  <c r="O65" i="63"/>
  <c r="O67" i="63"/>
  <c r="O69" i="63"/>
  <c r="O71" i="63"/>
  <c r="F73" i="63"/>
  <c r="O75" i="63"/>
  <c r="O77" i="63"/>
  <c r="O79" i="63"/>
  <c r="J46" i="63"/>
  <c r="N46" i="63"/>
  <c r="L73" i="63"/>
  <c r="G81" i="63"/>
  <c r="E81" i="63"/>
  <c r="K81" i="63"/>
  <c r="F46" i="63"/>
  <c r="F81" i="63" s="1"/>
  <c r="D73" i="63"/>
  <c r="H73" i="63"/>
  <c r="L46" i="63"/>
  <c r="J73" i="63"/>
  <c r="J81" i="63" s="1"/>
  <c r="N73" i="63"/>
  <c r="I81" i="63"/>
  <c r="O6" i="63"/>
  <c r="O8" i="63"/>
  <c r="O10" i="63"/>
  <c r="O12" i="63"/>
  <c r="O14" i="63"/>
  <c r="O16" i="63"/>
  <c r="O18" i="63"/>
  <c r="O20" i="63"/>
  <c r="O22" i="63"/>
  <c r="O24" i="63"/>
  <c r="O26" i="63"/>
  <c r="O28" i="63"/>
  <c r="O30" i="63"/>
  <c r="O32" i="63"/>
  <c r="O72" i="63"/>
  <c r="O35" i="63"/>
  <c r="O37" i="63"/>
  <c r="O39" i="63"/>
  <c r="O41" i="63"/>
  <c r="O43" i="63"/>
  <c r="O45" i="63"/>
  <c r="O48" i="63"/>
  <c r="O50" i="63"/>
  <c r="O52" i="63"/>
  <c r="O54" i="63"/>
  <c r="O56" i="63"/>
  <c r="O58" i="63"/>
  <c r="O60" i="63"/>
  <c r="O62" i="63"/>
  <c r="O64" i="63"/>
  <c r="O66" i="63"/>
  <c r="O68" i="63"/>
  <c r="O70" i="63"/>
  <c r="O74" i="63"/>
  <c r="O73" i="63" s="1"/>
  <c r="O76" i="63"/>
  <c r="O78" i="63"/>
  <c r="O80" i="63"/>
  <c r="C73" i="63"/>
  <c r="C81" i="63" s="1"/>
  <c r="H81" i="63"/>
  <c r="N81" i="63"/>
  <c r="O47" i="63"/>
  <c r="O5" i="63"/>
  <c r="H38" i="30"/>
  <c r="H37" i="30"/>
  <c r="H36" i="30"/>
  <c r="H35" i="30"/>
  <c r="H34" i="30"/>
  <c r="H33" i="30"/>
  <c r="H32" i="30"/>
  <c r="H31" i="30"/>
  <c r="H30" i="30"/>
  <c r="H29" i="30"/>
  <c r="H28" i="30"/>
  <c r="H27" i="30"/>
  <c r="H39" i="30" s="1"/>
  <c r="H26" i="30"/>
  <c r="H25" i="30"/>
  <c r="H24" i="30"/>
  <c r="G38" i="30"/>
  <c r="G37" i="30"/>
  <c r="G36" i="30"/>
  <c r="G35" i="30"/>
  <c r="G34" i="30"/>
  <c r="G33" i="30"/>
  <c r="G32" i="30"/>
  <c r="G31" i="30"/>
  <c r="G30" i="30"/>
  <c r="G29" i="30"/>
  <c r="G28" i="30"/>
  <c r="G27" i="30"/>
  <c r="G26" i="30"/>
  <c r="G25" i="30"/>
  <c r="G24" i="30"/>
  <c r="E38" i="30"/>
  <c r="E37" i="30"/>
  <c r="E36" i="30"/>
  <c r="E35" i="30"/>
  <c r="E34" i="30"/>
  <c r="E33" i="30"/>
  <c r="E32" i="30"/>
  <c r="E31" i="30"/>
  <c r="E30" i="30"/>
  <c r="E29" i="30"/>
  <c r="E28" i="30"/>
  <c r="E27" i="30"/>
  <c r="E26" i="30"/>
  <c r="E25" i="30"/>
  <c r="D39" i="30"/>
  <c r="D38" i="30"/>
  <c r="D37" i="30"/>
  <c r="D36" i="30"/>
  <c r="D35" i="30"/>
  <c r="D34" i="30"/>
  <c r="D33" i="30"/>
  <c r="D32" i="30"/>
  <c r="D31" i="30"/>
  <c r="D30" i="30"/>
  <c r="D29" i="30"/>
  <c r="D28" i="30"/>
  <c r="D27" i="30"/>
  <c r="D26" i="30"/>
  <c r="D25" i="30"/>
  <c r="D24" i="30"/>
  <c r="G18" i="30"/>
  <c r="G17" i="30"/>
  <c r="G16" i="30"/>
  <c r="G15" i="30"/>
  <c r="G14" i="30"/>
  <c r="G13" i="30"/>
  <c r="G12" i="30"/>
  <c r="G11" i="30"/>
  <c r="G10" i="30"/>
  <c r="G9" i="30"/>
  <c r="G8" i="30"/>
  <c r="G7" i="30"/>
  <c r="G6" i="30"/>
  <c r="G5" i="30"/>
  <c r="G4" i="30"/>
  <c r="F18" i="30"/>
  <c r="F17" i="30"/>
  <c r="F16" i="30"/>
  <c r="F15" i="30"/>
  <c r="F14" i="30"/>
  <c r="F13" i="30"/>
  <c r="F12" i="30"/>
  <c r="F11" i="30"/>
  <c r="F10" i="30"/>
  <c r="F9" i="30"/>
  <c r="F8" i="30"/>
  <c r="F7" i="30"/>
  <c r="F19" i="30" s="1"/>
  <c r="F6" i="30"/>
  <c r="F5" i="30"/>
  <c r="F4" i="30"/>
  <c r="D19" i="30"/>
  <c r="D18" i="30"/>
  <c r="D17" i="30"/>
  <c r="D16" i="30"/>
  <c r="D15" i="30"/>
  <c r="D14" i="30"/>
  <c r="D13" i="30"/>
  <c r="D12" i="30"/>
  <c r="D11" i="30"/>
  <c r="D10" i="30"/>
  <c r="D9" i="30"/>
  <c r="D8" i="30"/>
  <c r="D7" i="30"/>
  <c r="D6" i="30"/>
  <c r="D5" i="30"/>
  <c r="D4" i="30"/>
  <c r="E18" i="30"/>
  <c r="E17" i="30"/>
  <c r="E16" i="30"/>
  <c r="E15" i="30"/>
  <c r="E14" i="30"/>
  <c r="E13" i="30"/>
  <c r="E12" i="30"/>
  <c r="E11" i="30"/>
  <c r="E10" i="30"/>
  <c r="E9" i="30"/>
  <c r="E8" i="30"/>
  <c r="E7" i="30"/>
  <c r="E6" i="30"/>
  <c r="E5" i="30"/>
  <c r="L81" i="63" l="1"/>
  <c r="O46" i="63"/>
  <c r="O81" i="63" s="1"/>
  <c r="G39" i="30"/>
  <c r="J29" i="24" l="1"/>
  <c r="J28" i="24"/>
  <c r="J27" i="24"/>
  <c r="J26" i="24"/>
  <c r="J25" i="24"/>
  <c r="J24" i="24"/>
  <c r="J23" i="24"/>
  <c r="J22" i="24"/>
  <c r="J21" i="24"/>
  <c r="J20" i="24"/>
  <c r="H28" i="24"/>
  <c r="H27" i="24"/>
  <c r="H26" i="24"/>
  <c r="H25" i="24"/>
  <c r="H24" i="24"/>
  <c r="H23" i="24"/>
  <c r="H22" i="24"/>
  <c r="H21" i="24"/>
  <c r="H29" i="24" s="1"/>
  <c r="H20" i="24"/>
  <c r="F28" i="24"/>
  <c r="F27" i="24"/>
  <c r="F26" i="24"/>
  <c r="F25" i="24"/>
  <c r="F24" i="24"/>
  <c r="F23" i="24"/>
  <c r="F22" i="24"/>
  <c r="F21" i="24"/>
  <c r="F29" i="24" s="1"/>
  <c r="F20" i="24"/>
  <c r="D28" i="24"/>
  <c r="D27" i="24"/>
  <c r="D26" i="24"/>
  <c r="D25" i="24"/>
  <c r="D24" i="24"/>
  <c r="D23" i="24"/>
  <c r="D22" i="24"/>
  <c r="D21" i="24"/>
  <c r="D20" i="24"/>
  <c r="J12" i="24"/>
  <c r="J11" i="24"/>
  <c r="J10" i="24"/>
  <c r="J9" i="24"/>
  <c r="J8" i="24"/>
  <c r="J7" i="24"/>
  <c r="J6" i="24"/>
  <c r="J5" i="24"/>
  <c r="J13" i="24" s="1"/>
  <c r="J4" i="24"/>
  <c r="H12" i="24"/>
  <c r="H11" i="24"/>
  <c r="H10" i="24"/>
  <c r="H9" i="24"/>
  <c r="H8" i="24"/>
  <c r="H7" i="24"/>
  <c r="H6" i="24"/>
  <c r="H5" i="24"/>
  <c r="H13" i="24" s="1"/>
  <c r="H4" i="24"/>
  <c r="F12" i="24"/>
  <c r="F11" i="24"/>
  <c r="F10" i="24"/>
  <c r="F9" i="24"/>
  <c r="F8" i="24"/>
  <c r="F7" i="24"/>
  <c r="F6" i="24"/>
  <c r="F5" i="24"/>
  <c r="F13" i="24" s="1"/>
  <c r="F4" i="24"/>
  <c r="D12" i="24"/>
  <c r="D11" i="24"/>
  <c r="D10" i="24"/>
  <c r="D9" i="24"/>
  <c r="D8" i="24"/>
  <c r="D7" i="24"/>
  <c r="D6" i="24"/>
  <c r="D5" i="24"/>
  <c r="D4" i="24"/>
  <c r="D13" i="24" s="1"/>
  <c r="J19" i="61" l="1"/>
  <c r="I19" i="61"/>
  <c r="H19" i="61"/>
  <c r="G19" i="61"/>
  <c r="F19" i="61"/>
  <c r="E19" i="61"/>
  <c r="D19" i="61"/>
  <c r="C19" i="61"/>
  <c r="B19" i="61"/>
  <c r="J17" i="61"/>
  <c r="I17" i="61"/>
  <c r="H17" i="61"/>
  <c r="G17" i="61"/>
  <c r="F17" i="61"/>
  <c r="E17" i="61"/>
  <c r="D17" i="61"/>
  <c r="C17" i="61"/>
  <c r="B17" i="61"/>
  <c r="J15" i="61"/>
  <c r="I15" i="61"/>
  <c r="H15" i="61"/>
  <c r="G15" i="61"/>
  <c r="F15" i="61"/>
  <c r="E15" i="61"/>
  <c r="D15" i="61"/>
  <c r="C15" i="61"/>
  <c r="B15" i="61"/>
  <c r="J13" i="61"/>
  <c r="I13" i="61"/>
  <c r="H13" i="61"/>
  <c r="G13" i="61"/>
  <c r="F13" i="61"/>
  <c r="E13" i="61"/>
  <c r="D13" i="61"/>
  <c r="C13" i="61"/>
  <c r="B13" i="61"/>
  <c r="J11" i="61"/>
  <c r="I11" i="61"/>
  <c r="H11" i="61"/>
  <c r="G11" i="61"/>
  <c r="F11" i="61"/>
  <c r="E11" i="61"/>
  <c r="D11" i="61"/>
  <c r="C11" i="61"/>
  <c r="B11" i="61"/>
  <c r="J9" i="61"/>
  <c r="I9" i="61"/>
  <c r="H9" i="61"/>
  <c r="G9" i="61"/>
  <c r="F9" i="61"/>
  <c r="E9" i="61"/>
  <c r="D9" i="61"/>
  <c r="C9" i="61"/>
  <c r="B9" i="61"/>
  <c r="J7" i="61"/>
  <c r="I7" i="61"/>
  <c r="H7" i="61"/>
  <c r="G7" i="61"/>
  <c r="F7" i="61"/>
  <c r="E7" i="61"/>
  <c r="D7" i="61"/>
  <c r="C7" i="61"/>
  <c r="B7" i="61"/>
  <c r="J5" i="61"/>
  <c r="I5" i="61"/>
  <c r="H5" i="61"/>
  <c r="G5" i="61"/>
  <c r="F5" i="61"/>
  <c r="E5" i="61"/>
  <c r="D5" i="61"/>
  <c r="C5" i="61"/>
  <c r="B5" i="61"/>
  <c r="I21" i="61" l="1"/>
  <c r="I16" i="61" s="1"/>
  <c r="H21" i="61"/>
  <c r="H16" i="61" s="1"/>
  <c r="D21" i="61"/>
  <c r="D14" i="61" s="1"/>
  <c r="E21" i="61"/>
  <c r="E18" i="61" s="1"/>
  <c r="D8" i="61"/>
  <c r="K13" i="61"/>
  <c r="I20" i="61"/>
  <c r="I18" i="61"/>
  <c r="I14" i="61"/>
  <c r="I10" i="61"/>
  <c r="I6" i="61"/>
  <c r="H8" i="61"/>
  <c r="K11" i="61"/>
  <c r="H6" i="61"/>
  <c r="K9" i="61"/>
  <c r="G12" i="61"/>
  <c r="H14" i="61"/>
  <c r="K17" i="61"/>
  <c r="G20" i="61"/>
  <c r="J21" i="61"/>
  <c r="J10" i="61" s="1"/>
  <c r="C21" i="61"/>
  <c r="C16" i="61" s="1"/>
  <c r="G6" i="61"/>
  <c r="G21" i="61"/>
  <c r="G14" i="61" s="1"/>
  <c r="K5" i="61"/>
  <c r="K7" i="61"/>
  <c r="G10" i="61"/>
  <c r="H12" i="61"/>
  <c r="K15" i="61"/>
  <c r="G18" i="61"/>
  <c r="H20" i="61"/>
  <c r="G8" i="61"/>
  <c r="H10" i="61"/>
  <c r="B21" i="61"/>
  <c r="B8" i="61" s="1"/>
  <c r="E12" i="61"/>
  <c r="J12" i="61"/>
  <c r="K19" i="61"/>
  <c r="F21" i="61"/>
  <c r="F20" i="61" s="1"/>
  <c r="K22" i="60"/>
  <c r="J19" i="60"/>
  <c r="J17" i="60"/>
  <c r="J15" i="60"/>
  <c r="J13" i="60"/>
  <c r="J11" i="60"/>
  <c r="J9" i="60"/>
  <c r="J7" i="60"/>
  <c r="J5" i="60"/>
  <c r="I19" i="60"/>
  <c r="H19" i="60"/>
  <c r="G19" i="60"/>
  <c r="F19" i="60"/>
  <c r="E19" i="60"/>
  <c r="D19" i="60"/>
  <c r="C19" i="60"/>
  <c r="I17" i="60"/>
  <c r="H17" i="60"/>
  <c r="G17" i="60"/>
  <c r="F17" i="60"/>
  <c r="E17" i="60"/>
  <c r="D17" i="60"/>
  <c r="C17" i="60"/>
  <c r="I15" i="60"/>
  <c r="H15" i="60"/>
  <c r="G15" i="60"/>
  <c r="F15" i="60"/>
  <c r="E15" i="60"/>
  <c r="D15" i="60"/>
  <c r="C15" i="60"/>
  <c r="I13" i="60"/>
  <c r="H13" i="60"/>
  <c r="G13" i="60"/>
  <c r="F13" i="60"/>
  <c r="E13" i="60"/>
  <c r="D13" i="60"/>
  <c r="C13" i="60"/>
  <c r="I11" i="60"/>
  <c r="H11" i="60"/>
  <c r="G11" i="60"/>
  <c r="F11" i="60"/>
  <c r="E11" i="60"/>
  <c r="D11" i="60"/>
  <c r="C11" i="60"/>
  <c r="I9" i="60"/>
  <c r="H9" i="60"/>
  <c r="G9" i="60"/>
  <c r="F9" i="60"/>
  <c r="E9" i="60"/>
  <c r="D9" i="60"/>
  <c r="C9" i="60"/>
  <c r="I7" i="60"/>
  <c r="H7" i="60"/>
  <c r="G7" i="60"/>
  <c r="F7" i="60"/>
  <c r="E7" i="60"/>
  <c r="D7" i="60"/>
  <c r="C7" i="60"/>
  <c r="I5" i="60"/>
  <c r="H5" i="60"/>
  <c r="G5" i="60"/>
  <c r="F5" i="60"/>
  <c r="E5" i="60"/>
  <c r="E21" i="60" s="1"/>
  <c r="D5" i="60"/>
  <c r="C5" i="60"/>
  <c r="B19" i="60"/>
  <c r="B17" i="60"/>
  <c r="J8" i="59"/>
  <c r="J6" i="59"/>
  <c r="J4" i="59"/>
  <c r="I8" i="59"/>
  <c r="I6" i="59"/>
  <c r="I4" i="59"/>
  <c r="J52" i="58"/>
  <c r="J50" i="58"/>
  <c r="J48" i="58"/>
  <c r="J46" i="58"/>
  <c r="J44" i="58"/>
  <c r="J42" i="58"/>
  <c r="J40" i="58"/>
  <c r="J38" i="58"/>
  <c r="J36" i="58"/>
  <c r="J34" i="58"/>
  <c r="J32" i="58"/>
  <c r="J30" i="58"/>
  <c r="J28" i="58"/>
  <c r="J26" i="58"/>
  <c r="J24" i="58"/>
  <c r="J22" i="58"/>
  <c r="J20" i="58"/>
  <c r="J18" i="58"/>
  <c r="J12" i="58"/>
  <c r="J10" i="58"/>
  <c r="J11" i="58" s="1"/>
  <c r="J8" i="58"/>
  <c r="J6" i="58"/>
  <c r="I53" i="58"/>
  <c r="I52" i="58"/>
  <c r="I51" i="58"/>
  <c r="I50" i="58"/>
  <c r="I49" i="58"/>
  <c r="I48" i="58"/>
  <c r="I47" i="58"/>
  <c r="I46" i="58"/>
  <c r="I45" i="58"/>
  <c r="I44" i="58"/>
  <c r="I43" i="58"/>
  <c r="I42" i="58"/>
  <c r="I41" i="58"/>
  <c r="I40" i="58"/>
  <c r="I39" i="58"/>
  <c r="I38" i="58"/>
  <c r="I37" i="58"/>
  <c r="I36" i="58"/>
  <c r="I35" i="58"/>
  <c r="I34" i="58"/>
  <c r="I33" i="58"/>
  <c r="I32" i="58"/>
  <c r="I31" i="58"/>
  <c r="I30" i="58"/>
  <c r="I29" i="58"/>
  <c r="I28" i="58"/>
  <c r="I27" i="58"/>
  <c r="I26" i="58"/>
  <c r="I25" i="58"/>
  <c r="I24" i="58"/>
  <c r="I23" i="58"/>
  <c r="I22" i="58"/>
  <c r="I21" i="58"/>
  <c r="I20" i="58"/>
  <c r="I19" i="58"/>
  <c r="I18" i="58"/>
  <c r="I12" i="58"/>
  <c r="I10" i="58"/>
  <c r="I11" i="58" s="1"/>
  <c r="J9" i="58"/>
  <c r="I8" i="58"/>
  <c r="I9" i="58" s="1"/>
  <c r="I6" i="58"/>
  <c r="I7" i="58" s="1"/>
  <c r="J8" i="57"/>
  <c r="J6" i="57"/>
  <c r="J4" i="57"/>
  <c r="I8" i="57"/>
  <c r="I6" i="57"/>
  <c r="I4" i="57"/>
  <c r="J14" i="56"/>
  <c r="J12" i="56"/>
  <c r="J10" i="56"/>
  <c r="J8" i="56"/>
  <c r="J6" i="56"/>
  <c r="J4" i="56"/>
  <c r="I14" i="56"/>
  <c r="I12" i="56"/>
  <c r="I10" i="56"/>
  <c r="I8" i="56"/>
  <c r="I6" i="56"/>
  <c r="I4" i="56"/>
  <c r="I16" i="56" s="1"/>
  <c r="J8" i="55"/>
  <c r="J6" i="55"/>
  <c r="J4" i="55"/>
  <c r="I8" i="55"/>
  <c r="I6" i="55"/>
  <c r="J10" i="55"/>
  <c r="I4" i="55"/>
  <c r="J34" i="54"/>
  <c r="J32" i="54"/>
  <c r="J30" i="54"/>
  <c r="J28" i="54"/>
  <c r="J26" i="54"/>
  <c r="J24" i="54"/>
  <c r="J22" i="54"/>
  <c r="J20" i="54"/>
  <c r="J18" i="54"/>
  <c r="J16" i="54"/>
  <c r="J14" i="54"/>
  <c r="J12" i="54"/>
  <c r="J10" i="54"/>
  <c r="J8" i="54"/>
  <c r="J6" i="54"/>
  <c r="J4" i="54"/>
  <c r="I34" i="54"/>
  <c r="I32" i="54"/>
  <c r="I30" i="54"/>
  <c r="I28" i="54"/>
  <c r="I26" i="54"/>
  <c r="I24" i="54"/>
  <c r="I22" i="54"/>
  <c r="I42" i="54" s="1"/>
  <c r="I20" i="54"/>
  <c r="I18" i="54"/>
  <c r="I16" i="54"/>
  <c r="I14" i="54"/>
  <c r="I12" i="54"/>
  <c r="I10" i="54"/>
  <c r="I8" i="54"/>
  <c r="I6" i="54"/>
  <c r="I4" i="54"/>
  <c r="J32" i="53"/>
  <c r="J30" i="53"/>
  <c r="J28" i="53"/>
  <c r="J26" i="53"/>
  <c r="J24" i="53"/>
  <c r="J22" i="53"/>
  <c r="J20" i="53"/>
  <c r="J18" i="53"/>
  <c r="J16" i="53"/>
  <c r="J14" i="53"/>
  <c r="J12" i="53"/>
  <c r="J10" i="53"/>
  <c r="J8" i="53"/>
  <c r="J6" i="53"/>
  <c r="I32" i="53"/>
  <c r="I30" i="53"/>
  <c r="I28" i="53"/>
  <c r="I26" i="53"/>
  <c r="I24" i="53"/>
  <c r="I22" i="53"/>
  <c r="I20" i="53"/>
  <c r="I18" i="53"/>
  <c r="I16" i="53"/>
  <c r="I14" i="53"/>
  <c r="I12" i="53"/>
  <c r="I10" i="53"/>
  <c r="I8" i="53"/>
  <c r="I6" i="53"/>
  <c r="K14" i="52"/>
  <c r="K12" i="52"/>
  <c r="K10" i="52"/>
  <c r="K8" i="52"/>
  <c r="K6" i="52"/>
  <c r="K4" i="52"/>
  <c r="J13" i="52"/>
  <c r="J11" i="52"/>
  <c r="J9" i="52"/>
  <c r="J7" i="52"/>
  <c r="J5" i="52"/>
  <c r="J14" i="52"/>
  <c r="J12" i="52"/>
  <c r="J10" i="52"/>
  <c r="J8" i="52"/>
  <c r="J6" i="52"/>
  <c r="J4" i="52"/>
  <c r="K22" i="51"/>
  <c r="K20" i="51"/>
  <c r="K18" i="51"/>
  <c r="K16" i="51"/>
  <c r="K14" i="51"/>
  <c r="K12" i="51"/>
  <c r="K10" i="51"/>
  <c r="K8" i="51"/>
  <c r="K6" i="51"/>
  <c r="K4" i="51"/>
  <c r="J20" i="51"/>
  <c r="J24" i="51" s="1"/>
  <c r="J18" i="51"/>
  <c r="J16" i="51"/>
  <c r="J14" i="51"/>
  <c r="J12" i="51"/>
  <c r="J10" i="51"/>
  <c r="J8" i="51"/>
  <c r="J6" i="51"/>
  <c r="J4" i="51"/>
  <c r="E20" i="61" l="1"/>
  <c r="D16" i="61"/>
  <c r="D6" i="61"/>
  <c r="D22" i="61" s="1"/>
  <c r="E16" i="61"/>
  <c r="E8" i="61"/>
  <c r="D18" i="61"/>
  <c r="D10" i="61"/>
  <c r="D20" i="61"/>
  <c r="D12" i="61"/>
  <c r="G16" i="61"/>
  <c r="E6" i="61"/>
  <c r="E14" i="61"/>
  <c r="I12" i="61"/>
  <c r="H18" i="61"/>
  <c r="E10" i="61"/>
  <c r="J6" i="61"/>
  <c r="I8" i="61"/>
  <c r="B16" i="61"/>
  <c r="B12" i="61"/>
  <c r="B20" i="61"/>
  <c r="C18" i="61"/>
  <c r="F10" i="61"/>
  <c r="B14" i="61"/>
  <c r="F18" i="61"/>
  <c r="G22" i="61"/>
  <c r="C14" i="61"/>
  <c r="J20" i="61"/>
  <c r="E22" i="61"/>
  <c r="K21" i="61"/>
  <c r="K16" i="61" s="1"/>
  <c r="J16" i="61"/>
  <c r="J8" i="61"/>
  <c r="C6" i="61"/>
  <c r="C20" i="61"/>
  <c r="B18" i="61"/>
  <c r="C12" i="61"/>
  <c r="B10" i="61"/>
  <c r="B6" i="61"/>
  <c r="F12" i="61"/>
  <c r="I22" i="61"/>
  <c r="J14" i="61"/>
  <c r="C8" i="61"/>
  <c r="C10" i="61"/>
  <c r="F6" i="61"/>
  <c r="F14" i="61"/>
  <c r="F16" i="61"/>
  <c r="F8" i="61"/>
  <c r="J18" i="61"/>
  <c r="H22" i="61"/>
  <c r="I21" i="60"/>
  <c r="C21" i="60"/>
  <c r="C6" i="60" s="1"/>
  <c r="C22" i="60" s="1"/>
  <c r="D21" i="60"/>
  <c r="D8" i="60" s="1"/>
  <c r="H21" i="60"/>
  <c r="H14" i="60" s="1"/>
  <c r="F21" i="60"/>
  <c r="F10" i="60" s="1"/>
  <c r="J21" i="60"/>
  <c r="J10" i="60" s="1"/>
  <c r="D10" i="60"/>
  <c r="D16" i="60"/>
  <c r="I8" i="60"/>
  <c r="E10" i="60"/>
  <c r="I10" i="60"/>
  <c r="E12" i="60"/>
  <c r="I12" i="60"/>
  <c r="E14" i="60"/>
  <c r="I14" i="60"/>
  <c r="E16" i="60"/>
  <c r="I16" i="60"/>
  <c r="E18" i="60"/>
  <c r="I18" i="60"/>
  <c r="E20" i="60"/>
  <c r="I20" i="60"/>
  <c r="J8" i="60"/>
  <c r="F12" i="60"/>
  <c r="J12" i="60"/>
  <c r="F14" i="60"/>
  <c r="J16" i="60"/>
  <c r="J20" i="60"/>
  <c r="C8" i="60"/>
  <c r="C10" i="60"/>
  <c r="C12" i="60"/>
  <c r="C14" i="60"/>
  <c r="C16" i="60"/>
  <c r="C18" i="60"/>
  <c r="C20" i="60"/>
  <c r="H8" i="60"/>
  <c r="D14" i="60"/>
  <c r="D20" i="60"/>
  <c r="E8" i="60"/>
  <c r="F20" i="60"/>
  <c r="G21" i="60"/>
  <c r="G6" i="60" s="1"/>
  <c r="E6" i="60"/>
  <c r="I6" i="60"/>
  <c r="J6" i="60"/>
  <c r="I10" i="59"/>
  <c r="I5" i="59" s="1"/>
  <c r="J10" i="59"/>
  <c r="J5" i="59" s="1"/>
  <c r="J7" i="58"/>
  <c r="J4" i="58"/>
  <c r="J5" i="58" s="1"/>
  <c r="J13" i="58" s="1"/>
  <c r="I4" i="58"/>
  <c r="I5" i="58" s="1"/>
  <c r="I13" i="58" s="1"/>
  <c r="I9" i="57"/>
  <c r="I10" i="57"/>
  <c r="I7" i="57" s="1"/>
  <c r="J10" i="57"/>
  <c r="J5" i="57" s="1"/>
  <c r="J16" i="56"/>
  <c r="J9" i="56" s="1"/>
  <c r="I15" i="56"/>
  <c r="I13" i="56"/>
  <c r="I11" i="56"/>
  <c r="I9" i="56"/>
  <c r="I7" i="56"/>
  <c r="I5" i="56"/>
  <c r="J13" i="56"/>
  <c r="J9" i="55"/>
  <c r="J7" i="55"/>
  <c r="J5" i="55"/>
  <c r="I7" i="55"/>
  <c r="I10" i="55"/>
  <c r="I5" i="55" s="1"/>
  <c r="I5" i="54"/>
  <c r="I13" i="54"/>
  <c r="I17" i="54"/>
  <c r="I21" i="54"/>
  <c r="I29" i="54"/>
  <c r="I33" i="54"/>
  <c r="I7" i="54"/>
  <c r="I15" i="54"/>
  <c r="I19" i="54"/>
  <c r="I43" i="54"/>
  <c r="I31" i="54"/>
  <c r="I35" i="54"/>
  <c r="I36" i="54"/>
  <c r="I9" i="54" s="1"/>
  <c r="I38" i="54"/>
  <c r="I39" i="54" s="1"/>
  <c r="I40" i="54"/>
  <c r="I41" i="54" s="1"/>
  <c r="I44" i="54"/>
  <c r="I45" i="54" s="1"/>
  <c r="J36" i="54"/>
  <c r="J7" i="54" s="1"/>
  <c r="J38" i="54"/>
  <c r="J40" i="54"/>
  <c r="J42" i="54"/>
  <c r="J44" i="54"/>
  <c r="J45" i="54" s="1"/>
  <c r="I23" i="54"/>
  <c r="I4" i="53"/>
  <c r="I5" i="53"/>
  <c r="I15" i="53"/>
  <c r="I31" i="53"/>
  <c r="I17" i="53"/>
  <c r="I33" i="53"/>
  <c r="I11" i="53"/>
  <c r="I13" i="53"/>
  <c r="I21" i="53"/>
  <c r="I29" i="53"/>
  <c r="I34" i="53"/>
  <c r="I23" i="53" s="1"/>
  <c r="I7" i="53"/>
  <c r="J22" i="51"/>
  <c r="J7" i="51" s="1"/>
  <c r="J26" i="51"/>
  <c r="J27" i="51" s="1"/>
  <c r="K19" i="60"/>
  <c r="B15" i="60"/>
  <c r="B13" i="60"/>
  <c r="B11" i="60"/>
  <c r="B9" i="60"/>
  <c r="B7" i="60"/>
  <c r="B5" i="60"/>
  <c r="H8" i="59"/>
  <c r="G8" i="59"/>
  <c r="F8" i="59"/>
  <c r="E8" i="59"/>
  <c r="D8" i="59"/>
  <c r="C8" i="59"/>
  <c r="B8" i="59"/>
  <c r="H6" i="59"/>
  <c r="G6" i="59"/>
  <c r="F6" i="59"/>
  <c r="E6" i="59"/>
  <c r="D6" i="59"/>
  <c r="C6" i="59"/>
  <c r="B6" i="59"/>
  <c r="H4" i="59"/>
  <c r="H10" i="59" s="1"/>
  <c r="G4" i="59"/>
  <c r="F4" i="59"/>
  <c r="E4" i="59"/>
  <c r="E10" i="59" s="1"/>
  <c r="E7" i="59" s="1"/>
  <c r="D4" i="59"/>
  <c r="C4" i="59"/>
  <c r="B4" i="59"/>
  <c r="H52" i="58"/>
  <c r="G52" i="58"/>
  <c r="F52" i="58"/>
  <c r="E52" i="58"/>
  <c r="D52" i="58"/>
  <c r="C52" i="58"/>
  <c r="B52" i="58"/>
  <c r="H50" i="58"/>
  <c r="G50" i="58"/>
  <c r="F50" i="58"/>
  <c r="E50" i="58"/>
  <c r="D50" i="58"/>
  <c r="C50" i="58"/>
  <c r="B50" i="58"/>
  <c r="H48" i="58"/>
  <c r="G48" i="58"/>
  <c r="F48" i="58"/>
  <c r="E48" i="58"/>
  <c r="D48" i="58"/>
  <c r="C48" i="58"/>
  <c r="B48" i="58"/>
  <c r="H46" i="58"/>
  <c r="G46" i="58"/>
  <c r="F46" i="58"/>
  <c r="E46" i="58"/>
  <c r="D46" i="58"/>
  <c r="C46" i="58"/>
  <c r="B46" i="58"/>
  <c r="H44" i="58"/>
  <c r="G44" i="58"/>
  <c r="F44" i="58"/>
  <c r="E44" i="58"/>
  <c r="D44" i="58"/>
  <c r="C44" i="58"/>
  <c r="B44" i="58"/>
  <c r="H42" i="58"/>
  <c r="G42" i="58"/>
  <c r="F42" i="58"/>
  <c r="E42" i="58"/>
  <c r="D42" i="58"/>
  <c r="C42" i="58"/>
  <c r="B42" i="58"/>
  <c r="H40" i="58"/>
  <c r="G40" i="58"/>
  <c r="F40" i="58"/>
  <c r="E40" i="58"/>
  <c r="D40" i="58"/>
  <c r="C40" i="58"/>
  <c r="B40" i="58"/>
  <c r="H38" i="58"/>
  <c r="G38" i="58"/>
  <c r="F38" i="58"/>
  <c r="E38" i="58"/>
  <c r="D38" i="58"/>
  <c r="C38" i="58"/>
  <c r="B38" i="58"/>
  <c r="H36" i="58"/>
  <c r="G36" i="58"/>
  <c r="F36" i="58"/>
  <c r="E36" i="58"/>
  <c r="D36" i="58"/>
  <c r="C36" i="58"/>
  <c r="B36" i="58"/>
  <c r="H34" i="58"/>
  <c r="G34" i="58"/>
  <c r="F34" i="58"/>
  <c r="E34" i="58"/>
  <c r="D34" i="58"/>
  <c r="C34" i="58"/>
  <c r="B34" i="58"/>
  <c r="H32" i="58"/>
  <c r="G32" i="58"/>
  <c r="F32" i="58"/>
  <c r="E32" i="58"/>
  <c r="D32" i="58"/>
  <c r="C32" i="58"/>
  <c r="B32" i="58"/>
  <c r="H30" i="58"/>
  <c r="G30" i="58"/>
  <c r="F30" i="58"/>
  <c r="E30" i="58"/>
  <c r="D30" i="58"/>
  <c r="C30" i="58"/>
  <c r="B30" i="58"/>
  <c r="H28" i="58"/>
  <c r="G28" i="58"/>
  <c r="F28" i="58"/>
  <c r="E28" i="58"/>
  <c r="D28" i="58"/>
  <c r="C28" i="58"/>
  <c r="B28" i="58"/>
  <c r="H26" i="58"/>
  <c r="G26" i="58"/>
  <c r="F26" i="58"/>
  <c r="E26" i="58"/>
  <c r="D26" i="58"/>
  <c r="C26" i="58"/>
  <c r="B26" i="58"/>
  <c r="H24" i="58"/>
  <c r="G24" i="58"/>
  <c r="F24" i="58"/>
  <c r="E24" i="58"/>
  <c r="D24" i="58"/>
  <c r="C24" i="58"/>
  <c r="B24" i="58"/>
  <c r="H22" i="58"/>
  <c r="G22" i="58"/>
  <c r="F22" i="58"/>
  <c r="E22" i="58"/>
  <c r="D22" i="58"/>
  <c r="C22" i="58"/>
  <c r="B22" i="58"/>
  <c r="H20" i="58"/>
  <c r="G20" i="58"/>
  <c r="F20" i="58"/>
  <c r="E20" i="58"/>
  <c r="D20" i="58"/>
  <c r="C20" i="58"/>
  <c r="B20" i="58"/>
  <c r="H18" i="58"/>
  <c r="G18" i="58"/>
  <c r="F18" i="58"/>
  <c r="E18" i="58"/>
  <c r="D18" i="58"/>
  <c r="C18" i="58"/>
  <c r="B18" i="58"/>
  <c r="H12" i="58"/>
  <c r="G12" i="58"/>
  <c r="F12" i="58"/>
  <c r="E12" i="58"/>
  <c r="D12" i="58"/>
  <c r="C12" i="58"/>
  <c r="B12" i="58"/>
  <c r="H10" i="58"/>
  <c r="G10" i="58"/>
  <c r="F10" i="58"/>
  <c r="E10" i="58"/>
  <c r="E11" i="58" s="1"/>
  <c r="D10" i="58"/>
  <c r="D11" i="58" s="1"/>
  <c r="C10" i="58"/>
  <c r="C11" i="58" s="1"/>
  <c r="B10" i="58"/>
  <c r="H8" i="58"/>
  <c r="G8" i="58"/>
  <c r="F8" i="58"/>
  <c r="E8" i="58"/>
  <c r="E9" i="58" s="1"/>
  <c r="D8" i="58"/>
  <c r="C8" i="58"/>
  <c r="B8" i="58"/>
  <c r="B9" i="58" s="1"/>
  <c r="H6" i="58"/>
  <c r="H7" i="58" s="1"/>
  <c r="G6" i="58"/>
  <c r="F6" i="58"/>
  <c r="E6" i="58"/>
  <c r="D6" i="58"/>
  <c r="D7" i="58" s="1"/>
  <c r="C6" i="58"/>
  <c r="B6" i="58"/>
  <c r="H8" i="57"/>
  <c r="G8" i="57"/>
  <c r="F8" i="57"/>
  <c r="E8" i="57"/>
  <c r="D8" i="57"/>
  <c r="C8" i="57"/>
  <c r="B8" i="57"/>
  <c r="H6" i="57"/>
  <c r="G6" i="57"/>
  <c r="F6" i="57"/>
  <c r="E6" i="57"/>
  <c r="D6" i="57"/>
  <c r="C6" i="57"/>
  <c r="B6" i="57"/>
  <c r="H4" i="57"/>
  <c r="H10" i="57" s="1"/>
  <c r="G4" i="57"/>
  <c r="F4" i="57"/>
  <c r="F10" i="57" s="1"/>
  <c r="E4" i="57"/>
  <c r="E10" i="57" s="1"/>
  <c r="D4" i="57"/>
  <c r="D10" i="57" s="1"/>
  <c r="C4" i="57"/>
  <c r="B4" i="57"/>
  <c r="B10" i="57" s="1"/>
  <c r="H14" i="56"/>
  <c r="G14" i="56"/>
  <c r="F14" i="56"/>
  <c r="E14" i="56"/>
  <c r="D14" i="56"/>
  <c r="C14" i="56"/>
  <c r="B14" i="56"/>
  <c r="H12" i="56"/>
  <c r="G12" i="56"/>
  <c r="F12" i="56"/>
  <c r="E12" i="56"/>
  <c r="D12" i="56"/>
  <c r="C12" i="56"/>
  <c r="B12" i="56"/>
  <c r="H10" i="56"/>
  <c r="G10" i="56"/>
  <c r="F10" i="56"/>
  <c r="E10" i="56"/>
  <c r="D10" i="56"/>
  <c r="C10" i="56"/>
  <c r="B10" i="56"/>
  <c r="H8" i="56"/>
  <c r="G8" i="56"/>
  <c r="F8" i="56"/>
  <c r="E8" i="56"/>
  <c r="D8" i="56"/>
  <c r="C8" i="56"/>
  <c r="B8" i="56"/>
  <c r="H6" i="56"/>
  <c r="G6" i="56"/>
  <c r="F6" i="56"/>
  <c r="E6" i="56"/>
  <c r="D6" i="56"/>
  <c r="C6" i="56"/>
  <c r="B6" i="56"/>
  <c r="H4" i="56"/>
  <c r="G4" i="56"/>
  <c r="F4" i="56"/>
  <c r="E4" i="56"/>
  <c r="E16" i="56" s="1"/>
  <c r="D4" i="56"/>
  <c r="C4" i="56"/>
  <c r="B4" i="56"/>
  <c r="H8" i="55"/>
  <c r="G8" i="55"/>
  <c r="F8" i="55"/>
  <c r="E8" i="55"/>
  <c r="D8" i="55"/>
  <c r="C8" i="55"/>
  <c r="B8" i="55"/>
  <c r="K8" i="55" s="1"/>
  <c r="H6" i="55"/>
  <c r="G6" i="55"/>
  <c r="F6" i="55"/>
  <c r="E6" i="55"/>
  <c r="D6" i="55"/>
  <c r="C6" i="55"/>
  <c r="B6" i="55"/>
  <c r="K6" i="55" s="1"/>
  <c r="H4" i="55"/>
  <c r="H10" i="55" s="1"/>
  <c r="G4" i="55"/>
  <c r="F4" i="55"/>
  <c r="F10" i="55" s="1"/>
  <c r="E4" i="55"/>
  <c r="E10" i="55" s="1"/>
  <c r="D4" i="55"/>
  <c r="D10" i="55" s="1"/>
  <c r="C4" i="55"/>
  <c r="B4" i="55"/>
  <c r="B10" i="55" s="1"/>
  <c r="J37" i="45"/>
  <c r="H34" i="54"/>
  <c r="H32" i="54"/>
  <c r="H30" i="54"/>
  <c r="H28" i="54"/>
  <c r="H26" i="54"/>
  <c r="H24" i="54"/>
  <c r="H22" i="54"/>
  <c r="H20" i="54"/>
  <c r="H18" i="54"/>
  <c r="H16" i="54"/>
  <c r="H14" i="54"/>
  <c r="H12" i="54"/>
  <c r="H10" i="54"/>
  <c r="H8" i="54"/>
  <c r="H6" i="54"/>
  <c r="H4" i="54"/>
  <c r="G34" i="54"/>
  <c r="F34" i="54"/>
  <c r="E34" i="54"/>
  <c r="D34" i="54"/>
  <c r="C34" i="54"/>
  <c r="B34" i="54"/>
  <c r="G32" i="54"/>
  <c r="G44" i="54" s="1"/>
  <c r="F32" i="54"/>
  <c r="E32" i="54"/>
  <c r="D32" i="54"/>
  <c r="C32" i="54"/>
  <c r="C44" i="54" s="1"/>
  <c r="B32" i="54"/>
  <c r="B44" i="54" s="1"/>
  <c r="G30" i="54"/>
  <c r="F30" i="54"/>
  <c r="E30" i="54"/>
  <c r="D30" i="54"/>
  <c r="C30" i="54"/>
  <c r="B30" i="54"/>
  <c r="G28" i="54"/>
  <c r="F28" i="54"/>
  <c r="E28" i="54"/>
  <c r="D28" i="54"/>
  <c r="C28" i="54"/>
  <c r="B28" i="54"/>
  <c r="G26" i="54"/>
  <c r="F26" i="54"/>
  <c r="E26" i="54"/>
  <c r="D26" i="54"/>
  <c r="C26" i="54"/>
  <c r="B26" i="54"/>
  <c r="G24" i="54"/>
  <c r="F24" i="54"/>
  <c r="E24" i="54"/>
  <c r="D24" i="54"/>
  <c r="C24" i="54"/>
  <c r="B24" i="54"/>
  <c r="G22" i="54"/>
  <c r="F22" i="54"/>
  <c r="F42" i="54" s="1"/>
  <c r="E22" i="54"/>
  <c r="E42" i="54" s="1"/>
  <c r="D22" i="54"/>
  <c r="C22" i="54"/>
  <c r="B22" i="54"/>
  <c r="G20" i="54"/>
  <c r="F20" i="54"/>
  <c r="E20" i="54"/>
  <c r="D20" i="54"/>
  <c r="C20" i="54"/>
  <c r="B20" i="54"/>
  <c r="G18" i="54"/>
  <c r="F18" i="54"/>
  <c r="E18" i="54"/>
  <c r="D18" i="54"/>
  <c r="C18" i="54"/>
  <c r="B18" i="54"/>
  <c r="G16" i="54"/>
  <c r="F16" i="54"/>
  <c r="E16" i="54"/>
  <c r="D16" i="54"/>
  <c r="C16" i="54"/>
  <c r="B16" i="54"/>
  <c r="G14" i="54"/>
  <c r="F14" i="54"/>
  <c r="E14" i="54"/>
  <c r="D14" i="54"/>
  <c r="C14" i="54"/>
  <c r="B14" i="54"/>
  <c r="G12" i="54"/>
  <c r="G40" i="54" s="1"/>
  <c r="F12" i="54"/>
  <c r="E12" i="54"/>
  <c r="D12" i="54"/>
  <c r="D40" i="54" s="1"/>
  <c r="C12" i="54"/>
  <c r="C40" i="54" s="1"/>
  <c r="B12" i="54"/>
  <c r="G10" i="54"/>
  <c r="F10" i="54"/>
  <c r="E10" i="54"/>
  <c r="D10" i="54"/>
  <c r="C10" i="54"/>
  <c r="B10" i="54"/>
  <c r="G8" i="54"/>
  <c r="F8" i="54"/>
  <c r="E8" i="54"/>
  <c r="D8" i="54"/>
  <c r="C8" i="54"/>
  <c r="B8" i="54"/>
  <c r="G6" i="54"/>
  <c r="F6" i="54"/>
  <c r="E6" i="54"/>
  <c r="D6" i="54"/>
  <c r="C6" i="54"/>
  <c r="B6" i="54"/>
  <c r="G4" i="54"/>
  <c r="G36" i="54" s="1"/>
  <c r="F4" i="54"/>
  <c r="E4" i="54"/>
  <c r="D4" i="54"/>
  <c r="D36" i="54" s="1"/>
  <c r="C4" i="54"/>
  <c r="C36" i="54" s="1"/>
  <c r="B4" i="54"/>
  <c r="H32" i="53"/>
  <c r="G32" i="53"/>
  <c r="F32" i="53"/>
  <c r="E32" i="53"/>
  <c r="D32" i="53"/>
  <c r="C32" i="53"/>
  <c r="B32" i="53"/>
  <c r="H30" i="53"/>
  <c r="G30" i="53"/>
  <c r="F30" i="53"/>
  <c r="E30" i="53"/>
  <c r="D30" i="53"/>
  <c r="C30" i="53"/>
  <c r="B30" i="53"/>
  <c r="H28" i="53"/>
  <c r="G28" i="53"/>
  <c r="F28" i="53"/>
  <c r="E28" i="53"/>
  <c r="D28" i="53"/>
  <c r="C28" i="53"/>
  <c r="B28" i="53"/>
  <c r="H26" i="53"/>
  <c r="G26" i="53"/>
  <c r="F26" i="53"/>
  <c r="E26" i="53"/>
  <c r="D26" i="53"/>
  <c r="C26" i="53"/>
  <c r="B26" i="53"/>
  <c r="H24" i="53"/>
  <c r="G24" i="53"/>
  <c r="F24" i="53"/>
  <c r="E24" i="53"/>
  <c r="D24" i="53"/>
  <c r="C24" i="53"/>
  <c r="B24" i="53"/>
  <c r="H22" i="53"/>
  <c r="G22" i="53"/>
  <c r="F22" i="53"/>
  <c r="E22" i="53"/>
  <c r="D22" i="53"/>
  <c r="C22" i="53"/>
  <c r="B22" i="53"/>
  <c r="H20" i="53"/>
  <c r="G20" i="53"/>
  <c r="F20" i="53"/>
  <c r="E20" i="53"/>
  <c r="D20" i="53"/>
  <c r="C20" i="53"/>
  <c r="B20" i="53"/>
  <c r="H18" i="53"/>
  <c r="G18" i="53"/>
  <c r="F18" i="53"/>
  <c r="E18" i="53"/>
  <c r="D18" i="53"/>
  <c r="C18" i="53"/>
  <c r="B18" i="53"/>
  <c r="H16" i="53"/>
  <c r="G16" i="53"/>
  <c r="F16" i="53"/>
  <c r="E16" i="53"/>
  <c r="D16" i="53"/>
  <c r="C16" i="53"/>
  <c r="B16" i="53"/>
  <c r="H14" i="53"/>
  <c r="G14" i="53"/>
  <c r="F14" i="53"/>
  <c r="E14" i="53"/>
  <c r="D14" i="53"/>
  <c r="C14" i="53"/>
  <c r="B14" i="53"/>
  <c r="H12" i="53"/>
  <c r="G12" i="53"/>
  <c r="F12" i="53"/>
  <c r="E12" i="53"/>
  <c r="D12" i="53"/>
  <c r="C12" i="53"/>
  <c r="B12" i="53"/>
  <c r="H10" i="53"/>
  <c r="G10" i="53"/>
  <c r="F10" i="53"/>
  <c r="E10" i="53"/>
  <c r="D10" i="53"/>
  <c r="C10" i="53"/>
  <c r="B10" i="53"/>
  <c r="H8" i="53"/>
  <c r="G8" i="53"/>
  <c r="F8" i="53"/>
  <c r="E8" i="53"/>
  <c r="D8" i="53"/>
  <c r="C8" i="53"/>
  <c r="B8" i="53"/>
  <c r="H6" i="53"/>
  <c r="H34" i="53" s="1"/>
  <c r="G6" i="53"/>
  <c r="F6" i="53"/>
  <c r="F34" i="53" s="1"/>
  <c r="E6" i="53"/>
  <c r="E4" i="53" s="1"/>
  <c r="D6" i="53"/>
  <c r="D34" i="53" s="1"/>
  <c r="C6" i="53"/>
  <c r="C4" i="53" s="1"/>
  <c r="B6" i="53"/>
  <c r="B34" i="53" s="1"/>
  <c r="J4" i="53"/>
  <c r="H4" i="53"/>
  <c r="G4" i="53"/>
  <c r="I12" i="52"/>
  <c r="H12" i="52"/>
  <c r="G12" i="52"/>
  <c r="F12" i="52"/>
  <c r="E12" i="52"/>
  <c r="D12" i="52"/>
  <c r="C12" i="52"/>
  <c r="B12" i="52"/>
  <c r="I10" i="52"/>
  <c r="H10" i="52"/>
  <c r="G10" i="52"/>
  <c r="F10" i="52"/>
  <c r="E10" i="52"/>
  <c r="D10" i="52"/>
  <c r="C10" i="52"/>
  <c r="B10" i="52"/>
  <c r="I8" i="52"/>
  <c r="H8" i="52"/>
  <c r="G8" i="52"/>
  <c r="F8" i="52"/>
  <c r="E8" i="52"/>
  <c r="D8" i="52"/>
  <c r="C8" i="52"/>
  <c r="B8" i="52"/>
  <c r="I6" i="52"/>
  <c r="H6" i="52"/>
  <c r="G6" i="52"/>
  <c r="F6" i="52"/>
  <c r="E6" i="52"/>
  <c r="D6" i="52"/>
  <c r="C6" i="52"/>
  <c r="B6" i="52"/>
  <c r="I4" i="52"/>
  <c r="I14" i="52" s="1"/>
  <c r="H4" i="52"/>
  <c r="H14" i="52" s="1"/>
  <c r="G4" i="52"/>
  <c r="F4" i="52"/>
  <c r="E4" i="52"/>
  <c r="E14" i="52" s="1"/>
  <c r="D4" i="52"/>
  <c r="D14" i="52" s="1"/>
  <c r="C4" i="52"/>
  <c r="B4" i="52"/>
  <c r="B22" i="61" l="1"/>
  <c r="J22" i="61"/>
  <c r="K18" i="61"/>
  <c r="K12" i="61"/>
  <c r="C22" i="61"/>
  <c r="K10" i="61"/>
  <c r="K20" i="61"/>
  <c r="K6" i="61"/>
  <c r="K14" i="61"/>
  <c r="F22" i="61"/>
  <c r="K8" i="61"/>
  <c r="H18" i="60"/>
  <c r="H12" i="60"/>
  <c r="H16" i="60"/>
  <c r="H6" i="60"/>
  <c r="H22" i="60" s="1"/>
  <c r="H10" i="60"/>
  <c r="H20" i="60"/>
  <c r="E22" i="60"/>
  <c r="D18" i="60"/>
  <c r="G20" i="60"/>
  <c r="G16" i="60"/>
  <c r="G12" i="60"/>
  <c r="G8" i="60"/>
  <c r="F18" i="60"/>
  <c r="F8" i="60"/>
  <c r="D12" i="60"/>
  <c r="B21" i="60"/>
  <c r="F6" i="60"/>
  <c r="D6" i="60"/>
  <c r="D22" i="60" s="1"/>
  <c r="G18" i="60"/>
  <c r="G14" i="60"/>
  <c r="G10" i="60"/>
  <c r="G22" i="60" s="1"/>
  <c r="F16" i="60"/>
  <c r="J18" i="60"/>
  <c r="J14" i="60"/>
  <c r="J22" i="60" s="1"/>
  <c r="F22" i="60"/>
  <c r="I22" i="60"/>
  <c r="J7" i="59"/>
  <c r="I7" i="59"/>
  <c r="I11" i="59" s="1"/>
  <c r="I9" i="59"/>
  <c r="J9" i="59"/>
  <c r="J47" i="58"/>
  <c r="J39" i="58"/>
  <c r="J31" i="58"/>
  <c r="J23" i="58"/>
  <c r="J51" i="58"/>
  <c r="J43" i="58"/>
  <c r="J35" i="58"/>
  <c r="J27" i="58"/>
  <c r="J19" i="58"/>
  <c r="J49" i="58"/>
  <c r="J41" i="58"/>
  <c r="J33" i="58"/>
  <c r="J25" i="58"/>
  <c r="J53" i="58"/>
  <c r="J45" i="58"/>
  <c r="J37" i="58"/>
  <c r="J29" i="58"/>
  <c r="J21" i="58"/>
  <c r="H4" i="58"/>
  <c r="G7" i="58"/>
  <c r="E4" i="58"/>
  <c r="E5" i="58" s="1"/>
  <c r="C7" i="58"/>
  <c r="F9" i="58"/>
  <c r="D4" i="58"/>
  <c r="D23" i="58" s="1"/>
  <c r="E25" i="58"/>
  <c r="E45" i="58"/>
  <c r="I5" i="57"/>
  <c r="I11" i="57" s="1"/>
  <c r="J9" i="57"/>
  <c r="J7" i="57"/>
  <c r="K6" i="57"/>
  <c r="K8" i="57"/>
  <c r="J15" i="56"/>
  <c r="J7" i="56"/>
  <c r="J5" i="56"/>
  <c r="J11" i="56"/>
  <c r="J17" i="56" s="1"/>
  <c r="I17" i="56"/>
  <c r="C16" i="56"/>
  <c r="C15" i="56" s="1"/>
  <c r="G16" i="56"/>
  <c r="D16" i="56"/>
  <c r="D7" i="56" s="1"/>
  <c r="H16" i="56"/>
  <c r="H9" i="56" s="1"/>
  <c r="J11" i="55"/>
  <c r="I9" i="55"/>
  <c r="I11" i="55" s="1"/>
  <c r="J39" i="54"/>
  <c r="J17" i="54"/>
  <c r="J33" i="54"/>
  <c r="J13" i="54"/>
  <c r="J31" i="54"/>
  <c r="J43" i="54"/>
  <c r="J35" i="54"/>
  <c r="J29" i="54"/>
  <c r="J5" i="54"/>
  <c r="J19" i="54"/>
  <c r="J41" i="54"/>
  <c r="J21" i="54"/>
  <c r="J15" i="54"/>
  <c r="J27" i="54"/>
  <c r="J11" i="54"/>
  <c r="I27" i="54"/>
  <c r="I11" i="54"/>
  <c r="J25" i="54"/>
  <c r="J9" i="54"/>
  <c r="I25" i="54"/>
  <c r="I37" i="54" s="1"/>
  <c r="J23" i="54"/>
  <c r="H36" i="54"/>
  <c r="H40" i="54"/>
  <c r="H44" i="54"/>
  <c r="H45" i="54" s="1"/>
  <c r="H38" i="54"/>
  <c r="H39" i="54" s="1"/>
  <c r="E38" i="54"/>
  <c r="E44" i="54"/>
  <c r="D42" i="54"/>
  <c r="D43" i="54" s="1"/>
  <c r="F44" i="54"/>
  <c r="I19" i="53"/>
  <c r="I9" i="53"/>
  <c r="I35" i="53" s="1"/>
  <c r="I27" i="53"/>
  <c r="I25" i="53"/>
  <c r="K8" i="53"/>
  <c r="K10" i="53"/>
  <c r="K14" i="53"/>
  <c r="K16" i="53"/>
  <c r="K18" i="53"/>
  <c r="K22" i="53"/>
  <c r="K24" i="53"/>
  <c r="K26" i="53"/>
  <c r="K28" i="53"/>
  <c r="K30" i="53"/>
  <c r="K12" i="53"/>
  <c r="D4" i="53"/>
  <c r="J19" i="51"/>
  <c r="J11" i="51"/>
  <c r="J25" i="51"/>
  <c r="J15" i="51"/>
  <c r="J9" i="51"/>
  <c r="J13" i="51"/>
  <c r="J5" i="51"/>
  <c r="J21" i="51"/>
  <c r="J17" i="51"/>
  <c r="K5" i="60"/>
  <c r="K7" i="60"/>
  <c r="K9" i="60"/>
  <c r="K11" i="60"/>
  <c r="K13" i="60"/>
  <c r="K17" i="60"/>
  <c r="K15" i="60"/>
  <c r="F10" i="59"/>
  <c r="F5" i="59" s="1"/>
  <c r="C10" i="59"/>
  <c r="C9" i="59" s="1"/>
  <c r="H7" i="59"/>
  <c r="H9" i="59"/>
  <c r="B9" i="59"/>
  <c r="E9" i="59"/>
  <c r="K6" i="59"/>
  <c r="B10" i="59"/>
  <c r="B7" i="59" s="1"/>
  <c r="H5" i="59"/>
  <c r="G10" i="59"/>
  <c r="K4" i="59"/>
  <c r="E5" i="59"/>
  <c r="K8" i="59"/>
  <c r="D10" i="59"/>
  <c r="D5" i="59" s="1"/>
  <c r="K20" i="58"/>
  <c r="K52" i="58"/>
  <c r="D35" i="58"/>
  <c r="C4" i="58"/>
  <c r="C39" i="58" s="1"/>
  <c r="F7" i="58"/>
  <c r="E7" i="58"/>
  <c r="H11" i="58"/>
  <c r="H19" i="58"/>
  <c r="K32" i="58"/>
  <c r="K36" i="58"/>
  <c r="K44" i="58"/>
  <c r="H35" i="58"/>
  <c r="G4" i="58"/>
  <c r="G43" i="58" s="1"/>
  <c r="B11" i="58"/>
  <c r="F11" i="58"/>
  <c r="K10" i="58"/>
  <c r="H5" i="58"/>
  <c r="H47" i="58"/>
  <c r="H39" i="58"/>
  <c r="H31" i="58"/>
  <c r="E33" i="58"/>
  <c r="K8" i="58"/>
  <c r="G9" i="58"/>
  <c r="G11" i="58"/>
  <c r="D21" i="58"/>
  <c r="H21" i="58"/>
  <c r="H23" i="58"/>
  <c r="K30" i="58"/>
  <c r="D45" i="58"/>
  <c r="H45" i="58"/>
  <c r="K48" i="58"/>
  <c r="D51" i="58"/>
  <c r="H51" i="58"/>
  <c r="B7" i="58"/>
  <c r="B4" i="58"/>
  <c r="B43" i="58" s="1"/>
  <c r="K6" i="58"/>
  <c r="C9" i="58"/>
  <c r="K24" i="58"/>
  <c r="K26" i="58"/>
  <c r="D53" i="58"/>
  <c r="H53" i="58"/>
  <c r="C23" i="58"/>
  <c r="C27" i="58"/>
  <c r="F4" i="58"/>
  <c r="F27" i="58" s="1"/>
  <c r="C21" i="58"/>
  <c r="K28" i="58"/>
  <c r="F33" i="58"/>
  <c r="D5" i="58"/>
  <c r="D47" i="58"/>
  <c r="D39" i="58"/>
  <c r="D19" i="58"/>
  <c r="G21" i="58"/>
  <c r="E21" i="58"/>
  <c r="D27" i="58"/>
  <c r="H27" i="58"/>
  <c r="D37" i="58"/>
  <c r="H37" i="58"/>
  <c r="F41" i="58"/>
  <c r="K40" i="58"/>
  <c r="D43" i="58"/>
  <c r="H43" i="58"/>
  <c r="B47" i="58"/>
  <c r="H33" i="58"/>
  <c r="E35" i="58"/>
  <c r="E51" i="58"/>
  <c r="D9" i="58"/>
  <c r="H9" i="58"/>
  <c r="F23" i="58"/>
  <c r="K22" i="58"/>
  <c r="D29" i="58"/>
  <c r="H29" i="58"/>
  <c r="D41" i="58"/>
  <c r="H41" i="58"/>
  <c r="D49" i="58"/>
  <c r="H49" i="58"/>
  <c r="B51" i="58"/>
  <c r="K18" i="58"/>
  <c r="D25" i="58"/>
  <c r="H25" i="58"/>
  <c r="C45" i="58"/>
  <c r="K34" i="58"/>
  <c r="K38" i="58"/>
  <c r="K42" i="58"/>
  <c r="K46" i="58"/>
  <c r="K50" i="58"/>
  <c r="B9" i="57"/>
  <c r="B5" i="57"/>
  <c r="B7" i="57"/>
  <c r="F9" i="57"/>
  <c r="F5" i="57"/>
  <c r="F7" i="57"/>
  <c r="D7" i="57"/>
  <c r="D9" i="57"/>
  <c r="D5" i="57"/>
  <c r="H7" i="57"/>
  <c r="H9" i="57"/>
  <c r="H5" i="57"/>
  <c r="E7" i="57"/>
  <c r="E9" i="57"/>
  <c r="C10" i="57"/>
  <c r="C5" i="57" s="1"/>
  <c r="G10" i="57"/>
  <c r="K4" i="57"/>
  <c r="E5" i="57"/>
  <c r="K6" i="56"/>
  <c r="K10" i="56"/>
  <c r="K14" i="56"/>
  <c r="C11" i="56"/>
  <c r="C7" i="56"/>
  <c r="C13" i="56"/>
  <c r="C5" i="56"/>
  <c r="G15" i="56"/>
  <c r="G11" i="56"/>
  <c r="G7" i="56"/>
  <c r="G13" i="56"/>
  <c r="G5" i="56"/>
  <c r="G9" i="56"/>
  <c r="D9" i="56"/>
  <c r="D13" i="56"/>
  <c r="E13" i="56"/>
  <c r="E9" i="56"/>
  <c r="E5" i="56"/>
  <c r="E15" i="56"/>
  <c r="E7" i="56"/>
  <c r="E11" i="56"/>
  <c r="K4" i="56"/>
  <c r="K8" i="56"/>
  <c r="K12" i="56"/>
  <c r="B16" i="56"/>
  <c r="F16" i="56"/>
  <c r="F5" i="56" s="1"/>
  <c r="D7" i="55"/>
  <c r="D9" i="55"/>
  <c r="D5" i="55"/>
  <c r="H7" i="55"/>
  <c r="H9" i="55"/>
  <c r="H5" i="55"/>
  <c r="B9" i="55"/>
  <c r="B5" i="55"/>
  <c r="B7" i="55"/>
  <c r="F9" i="55"/>
  <c r="F5" i="55"/>
  <c r="F7" i="55"/>
  <c r="E7" i="55"/>
  <c r="E9" i="55"/>
  <c r="C10" i="55"/>
  <c r="G10" i="55"/>
  <c r="G7" i="55" s="1"/>
  <c r="K4" i="55"/>
  <c r="E5" i="55"/>
  <c r="H33" i="54"/>
  <c r="H29" i="54"/>
  <c r="H25" i="54"/>
  <c r="H21" i="54"/>
  <c r="H17" i="54"/>
  <c r="H13" i="54"/>
  <c r="H9" i="54"/>
  <c r="H5" i="54"/>
  <c r="H41" i="54"/>
  <c r="H15" i="54"/>
  <c r="H23" i="54"/>
  <c r="H31" i="54"/>
  <c r="H11" i="54"/>
  <c r="H19" i="54"/>
  <c r="H27" i="54"/>
  <c r="H35" i="54"/>
  <c r="H42" i="54"/>
  <c r="H43" i="54" s="1"/>
  <c r="H7" i="54"/>
  <c r="K18" i="54"/>
  <c r="K20" i="54"/>
  <c r="K22" i="54"/>
  <c r="K24" i="54"/>
  <c r="K26" i="54"/>
  <c r="K28" i="54"/>
  <c r="B36" i="54"/>
  <c r="B21" i="54" s="1"/>
  <c r="F36" i="54"/>
  <c r="F25" i="54" s="1"/>
  <c r="K6" i="54"/>
  <c r="F38" i="54"/>
  <c r="K8" i="54"/>
  <c r="K10" i="54"/>
  <c r="B40" i="54"/>
  <c r="F40" i="54"/>
  <c r="K14" i="54"/>
  <c r="K16" i="54"/>
  <c r="G25" i="54"/>
  <c r="G21" i="54"/>
  <c r="G17" i="54"/>
  <c r="G35" i="54"/>
  <c r="G31" i="54"/>
  <c r="G27" i="54"/>
  <c r="G33" i="54"/>
  <c r="G29" i="54"/>
  <c r="G13" i="54"/>
  <c r="G5" i="54"/>
  <c r="G9" i="54"/>
  <c r="C7" i="54"/>
  <c r="G7" i="54"/>
  <c r="C11" i="54"/>
  <c r="G11" i="54"/>
  <c r="G41" i="54"/>
  <c r="G15" i="54"/>
  <c r="C19" i="54"/>
  <c r="G19" i="54"/>
  <c r="F27" i="54"/>
  <c r="B31" i="54"/>
  <c r="B45" i="54"/>
  <c r="F45" i="54"/>
  <c r="B35" i="54"/>
  <c r="D35" i="54"/>
  <c r="D31" i="54"/>
  <c r="D27" i="54"/>
  <c r="D23" i="54"/>
  <c r="D19" i="54"/>
  <c r="D15" i="54"/>
  <c r="D11" i="54"/>
  <c r="D7" i="54"/>
  <c r="D9" i="54"/>
  <c r="D41" i="54"/>
  <c r="D17" i="54"/>
  <c r="C23" i="54"/>
  <c r="G23" i="54"/>
  <c r="C45" i="54"/>
  <c r="G45" i="54"/>
  <c r="C13" i="54"/>
  <c r="C9" i="54"/>
  <c r="C35" i="54"/>
  <c r="C31" i="54"/>
  <c r="C27" i="54"/>
  <c r="C25" i="54"/>
  <c r="C33" i="54"/>
  <c r="C29" i="54"/>
  <c r="C21" i="54"/>
  <c r="C17" i="54"/>
  <c r="C5" i="54"/>
  <c r="C41" i="54"/>
  <c r="C15" i="54"/>
  <c r="D21" i="54"/>
  <c r="D25" i="54"/>
  <c r="D29" i="54"/>
  <c r="D33" i="54"/>
  <c r="B33" i="54"/>
  <c r="B29" i="54"/>
  <c r="B25" i="54"/>
  <c r="B17" i="54"/>
  <c r="B13" i="54"/>
  <c r="B9" i="54"/>
  <c r="F29" i="54"/>
  <c r="F13" i="54"/>
  <c r="B41" i="54"/>
  <c r="B19" i="54"/>
  <c r="K30" i="54"/>
  <c r="K34" i="54"/>
  <c r="B38" i="54"/>
  <c r="B42" i="54"/>
  <c r="D44" i="54"/>
  <c r="D45" i="54" s="1"/>
  <c r="D5" i="54"/>
  <c r="B7" i="54"/>
  <c r="D13" i="54"/>
  <c r="B15" i="54"/>
  <c r="B23" i="54"/>
  <c r="B27" i="54"/>
  <c r="E36" i="54"/>
  <c r="E21" i="54" s="1"/>
  <c r="C38" i="54"/>
  <c r="C39" i="54" s="1"/>
  <c r="G38" i="54"/>
  <c r="G39" i="54" s="1"/>
  <c r="E40" i="54"/>
  <c r="C42" i="54"/>
  <c r="C43" i="54" s="1"/>
  <c r="G42" i="54"/>
  <c r="G43" i="54" s="1"/>
  <c r="K4" i="54"/>
  <c r="K12" i="54"/>
  <c r="K32" i="54"/>
  <c r="D38" i="54"/>
  <c r="D39" i="54" s="1"/>
  <c r="K32" i="53"/>
  <c r="K20" i="53"/>
  <c r="H31" i="53"/>
  <c r="H27" i="53"/>
  <c r="H23" i="53"/>
  <c r="H19" i="53"/>
  <c r="H15" i="53"/>
  <c r="H11" i="53"/>
  <c r="H7" i="53"/>
  <c r="H33" i="53"/>
  <c r="H29" i="53"/>
  <c r="H25" i="53"/>
  <c r="H21" i="53"/>
  <c r="H17" i="53"/>
  <c r="H13" i="53"/>
  <c r="H9" i="53"/>
  <c r="H5" i="53"/>
  <c r="B33" i="53"/>
  <c r="B29" i="53"/>
  <c r="B25" i="53"/>
  <c r="B21" i="53"/>
  <c r="B17" i="53"/>
  <c r="B13" i="53"/>
  <c r="B9" i="53"/>
  <c r="B31" i="53"/>
  <c r="B27" i="53"/>
  <c r="B23" i="53"/>
  <c r="B19" i="53"/>
  <c r="B15" i="53"/>
  <c r="B11" i="53"/>
  <c r="B7" i="53"/>
  <c r="F33" i="53"/>
  <c r="F29" i="53"/>
  <c r="F25" i="53"/>
  <c r="F21" i="53"/>
  <c r="F17" i="53"/>
  <c r="F13" i="53"/>
  <c r="F9" i="53"/>
  <c r="F31" i="53"/>
  <c r="F27" i="53"/>
  <c r="F23" i="53"/>
  <c r="F19" i="53"/>
  <c r="F15" i="53"/>
  <c r="F11" i="53"/>
  <c r="F7" i="53"/>
  <c r="D31" i="53"/>
  <c r="D27" i="53"/>
  <c r="D23" i="53"/>
  <c r="D19" i="53"/>
  <c r="D15" i="53"/>
  <c r="D11" i="53"/>
  <c r="D7" i="53"/>
  <c r="D33" i="53"/>
  <c r="D29" i="53"/>
  <c r="D25" i="53"/>
  <c r="D21" i="53"/>
  <c r="D17" i="53"/>
  <c r="D13" i="53"/>
  <c r="D9" i="53"/>
  <c r="D5" i="53"/>
  <c r="C34" i="53"/>
  <c r="C7" i="53" s="1"/>
  <c r="G34" i="53"/>
  <c r="G5" i="53" s="1"/>
  <c r="B4" i="53"/>
  <c r="F4" i="53"/>
  <c r="F5" i="53" s="1"/>
  <c r="E34" i="53"/>
  <c r="E7" i="53" s="1"/>
  <c r="J34" i="53"/>
  <c r="J5" i="53" s="1"/>
  <c r="K6" i="53"/>
  <c r="F14" i="52"/>
  <c r="F5" i="52" s="1"/>
  <c r="C14" i="52"/>
  <c r="C9" i="52" s="1"/>
  <c r="D7" i="52"/>
  <c r="H7" i="52"/>
  <c r="D9" i="52"/>
  <c r="H9" i="52"/>
  <c r="D11" i="52"/>
  <c r="H11" i="52"/>
  <c r="H13" i="52"/>
  <c r="E7" i="52"/>
  <c r="E11" i="52"/>
  <c r="I11" i="52"/>
  <c r="I7" i="52"/>
  <c r="E9" i="52"/>
  <c r="I9" i="52"/>
  <c r="E13" i="52"/>
  <c r="I13" i="52"/>
  <c r="F11" i="52"/>
  <c r="F13" i="52"/>
  <c r="C13" i="52"/>
  <c r="C11" i="52"/>
  <c r="B14" i="52"/>
  <c r="B11" i="52" s="1"/>
  <c r="D5" i="52"/>
  <c r="D13" i="52"/>
  <c r="H5" i="52"/>
  <c r="G14" i="52"/>
  <c r="E5" i="52"/>
  <c r="I5" i="52"/>
  <c r="I20" i="51"/>
  <c r="H20" i="51"/>
  <c r="G20" i="51"/>
  <c r="F20" i="51"/>
  <c r="E20" i="51"/>
  <c r="D20" i="51"/>
  <c r="C20" i="51"/>
  <c r="B20" i="51"/>
  <c r="I18" i="51"/>
  <c r="H18" i="51"/>
  <c r="G18" i="51"/>
  <c r="F18" i="51"/>
  <c r="E18" i="51"/>
  <c r="D18" i="51"/>
  <c r="C18" i="51"/>
  <c r="B18" i="51"/>
  <c r="I16" i="51"/>
  <c r="I26" i="51" s="1"/>
  <c r="H16" i="51"/>
  <c r="G16" i="51"/>
  <c r="F16" i="51"/>
  <c r="E16" i="51"/>
  <c r="E26" i="51" s="1"/>
  <c r="D16" i="51"/>
  <c r="D26" i="51" s="1"/>
  <c r="C16" i="51"/>
  <c r="B16" i="51"/>
  <c r="I14" i="51"/>
  <c r="H14" i="51"/>
  <c r="G14" i="51"/>
  <c r="G24" i="51" s="1"/>
  <c r="F14" i="51"/>
  <c r="F24" i="51" s="1"/>
  <c r="E14" i="51"/>
  <c r="D14" i="51"/>
  <c r="C14" i="51"/>
  <c r="C24" i="51" s="1"/>
  <c r="B14" i="51"/>
  <c r="B24" i="51" s="1"/>
  <c r="I12" i="51"/>
  <c r="H12" i="51"/>
  <c r="G12" i="51"/>
  <c r="F12" i="51"/>
  <c r="E12" i="51"/>
  <c r="D12" i="51"/>
  <c r="C12" i="51"/>
  <c r="B12" i="51"/>
  <c r="I10" i="51"/>
  <c r="H10" i="51"/>
  <c r="G10" i="51"/>
  <c r="F10" i="51"/>
  <c r="E10" i="51"/>
  <c r="D10" i="51"/>
  <c r="C10" i="51"/>
  <c r="B10" i="51"/>
  <c r="I8" i="51"/>
  <c r="H8" i="51"/>
  <c r="G8" i="51"/>
  <c r="F8" i="51"/>
  <c r="E8" i="51"/>
  <c r="D8" i="51"/>
  <c r="C8" i="51"/>
  <c r="B8" i="51"/>
  <c r="I6" i="51"/>
  <c r="H6" i="51"/>
  <c r="G6" i="51"/>
  <c r="F6" i="51"/>
  <c r="E6" i="51"/>
  <c r="D6" i="51"/>
  <c r="C6" i="51"/>
  <c r="B6" i="51"/>
  <c r="I4" i="51"/>
  <c r="I22" i="51" s="1"/>
  <c r="H4" i="51"/>
  <c r="G4" i="51"/>
  <c r="F4" i="51"/>
  <c r="E4" i="51"/>
  <c r="E22" i="51" s="1"/>
  <c r="D4" i="51"/>
  <c r="D22" i="51" s="1"/>
  <c r="C4" i="51"/>
  <c r="B4" i="51"/>
  <c r="K22" i="61" l="1"/>
  <c r="J11" i="59"/>
  <c r="F7" i="59"/>
  <c r="F9" i="59"/>
  <c r="F11" i="59" s="1"/>
  <c r="C37" i="58"/>
  <c r="C29" i="58"/>
  <c r="C53" i="58"/>
  <c r="B35" i="58"/>
  <c r="C49" i="58"/>
  <c r="E53" i="58"/>
  <c r="C51" i="58"/>
  <c r="B25" i="58"/>
  <c r="E49" i="58"/>
  <c r="E13" i="58"/>
  <c r="C19" i="58"/>
  <c r="C35" i="58"/>
  <c r="E47" i="58"/>
  <c r="C41" i="58"/>
  <c r="C47" i="58"/>
  <c r="C33" i="58"/>
  <c r="C31" i="58"/>
  <c r="C5" i="58"/>
  <c r="E37" i="58"/>
  <c r="E29" i="58"/>
  <c r="E39" i="58"/>
  <c r="E43" i="58"/>
  <c r="D33" i="58"/>
  <c r="E31" i="58"/>
  <c r="E23" i="58"/>
  <c r="G23" i="58"/>
  <c r="C43" i="58"/>
  <c r="C25" i="58"/>
  <c r="E19" i="58"/>
  <c r="E41" i="58"/>
  <c r="E27" i="58"/>
  <c r="C13" i="58"/>
  <c r="D31" i="58"/>
  <c r="J11" i="57"/>
  <c r="K10" i="57"/>
  <c r="K9" i="57" s="1"/>
  <c r="C7" i="57"/>
  <c r="H5" i="56"/>
  <c r="H17" i="56" s="1"/>
  <c r="H15" i="56"/>
  <c r="H11" i="56"/>
  <c r="H7" i="56"/>
  <c r="D5" i="56"/>
  <c r="D15" i="56"/>
  <c r="D17" i="56" s="1"/>
  <c r="D11" i="56"/>
  <c r="C9" i="56"/>
  <c r="H13" i="56"/>
  <c r="J37" i="54"/>
  <c r="F35" i="53"/>
  <c r="F7" i="52"/>
  <c r="F9" i="52"/>
  <c r="F15" i="52"/>
  <c r="J23" i="51"/>
  <c r="B18" i="60"/>
  <c r="B16" i="60"/>
  <c r="B12" i="60"/>
  <c r="B8" i="60"/>
  <c r="K21" i="60"/>
  <c r="B20" i="60"/>
  <c r="B14" i="60"/>
  <c r="B10" i="60"/>
  <c r="B6" i="60"/>
  <c r="H11" i="59"/>
  <c r="C5" i="59"/>
  <c r="C7" i="59"/>
  <c r="E11" i="59"/>
  <c r="D7" i="59"/>
  <c r="G9" i="59"/>
  <c r="G5" i="59"/>
  <c r="G7" i="59"/>
  <c r="C11" i="59"/>
  <c r="K10" i="59"/>
  <c r="K7" i="59" s="1"/>
  <c r="D9" i="59"/>
  <c r="B5" i="59"/>
  <c r="B11" i="59" s="1"/>
  <c r="G33" i="58"/>
  <c r="G29" i="58"/>
  <c r="G27" i="58"/>
  <c r="G47" i="58"/>
  <c r="D13" i="58"/>
  <c r="G35" i="58"/>
  <c r="G25" i="58"/>
  <c r="G39" i="58"/>
  <c r="G53" i="58"/>
  <c r="G45" i="58"/>
  <c r="G37" i="58"/>
  <c r="G49" i="58"/>
  <c r="G41" i="58"/>
  <c r="G5" i="58"/>
  <c r="G13" i="58" s="1"/>
  <c r="G19" i="58"/>
  <c r="G31" i="58"/>
  <c r="G51" i="58"/>
  <c r="B53" i="58"/>
  <c r="B45" i="58"/>
  <c r="B37" i="58"/>
  <c r="B21" i="58"/>
  <c r="B5" i="58"/>
  <c r="B13" i="58" s="1"/>
  <c r="K4" i="58"/>
  <c r="K47" i="58" s="1"/>
  <c r="B33" i="58"/>
  <c r="B19" i="58"/>
  <c r="F53" i="58"/>
  <c r="F45" i="58"/>
  <c r="F37" i="58"/>
  <c r="F25" i="58"/>
  <c r="F5" i="58"/>
  <c r="F13" i="58" s="1"/>
  <c r="B27" i="58"/>
  <c r="B49" i="58"/>
  <c r="F21" i="58"/>
  <c r="F51" i="58"/>
  <c r="F43" i="58"/>
  <c r="F35" i="58"/>
  <c r="F47" i="58"/>
  <c r="F31" i="58"/>
  <c r="B39" i="58"/>
  <c r="B31" i="58"/>
  <c r="F19" i="58"/>
  <c r="B23" i="58"/>
  <c r="B41" i="58"/>
  <c r="F39" i="58"/>
  <c r="F49" i="58"/>
  <c r="H13" i="58"/>
  <c r="B29" i="58"/>
  <c r="F29" i="58"/>
  <c r="G9" i="57"/>
  <c r="G5" i="57"/>
  <c r="B11" i="57"/>
  <c r="D11" i="57"/>
  <c r="C9" i="57"/>
  <c r="C11" i="57" s="1"/>
  <c r="F11" i="57"/>
  <c r="E11" i="57"/>
  <c r="H11" i="57"/>
  <c r="G7" i="57"/>
  <c r="F15" i="56"/>
  <c r="F11" i="56"/>
  <c r="F7" i="56"/>
  <c r="K16" i="56"/>
  <c r="B15" i="56"/>
  <c r="G17" i="56"/>
  <c r="B11" i="56"/>
  <c r="C17" i="56"/>
  <c r="F13" i="56"/>
  <c r="F9" i="56"/>
  <c r="B7" i="56"/>
  <c r="E17" i="56"/>
  <c r="B13" i="56"/>
  <c r="B9" i="56"/>
  <c r="B5" i="56"/>
  <c r="K10" i="55"/>
  <c r="K7" i="55" s="1"/>
  <c r="F11" i="55"/>
  <c r="G9" i="55"/>
  <c r="H11" i="55"/>
  <c r="G5" i="55"/>
  <c r="G11" i="55" s="1"/>
  <c r="C7" i="55"/>
  <c r="C9" i="55"/>
  <c r="C5" i="55"/>
  <c r="D11" i="55"/>
  <c r="E11" i="55"/>
  <c r="B11" i="55"/>
  <c r="H37" i="54"/>
  <c r="K40" i="54"/>
  <c r="F19" i="54"/>
  <c r="F11" i="54"/>
  <c r="F17" i="54"/>
  <c r="F33" i="54"/>
  <c r="F43" i="54"/>
  <c r="F5" i="54"/>
  <c r="F21" i="54"/>
  <c r="F35" i="54"/>
  <c r="F31" i="54"/>
  <c r="F41" i="54"/>
  <c r="F39" i="54"/>
  <c r="F23" i="54"/>
  <c r="F7" i="54"/>
  <c r="F37" i="54" s="1"/>
  <c r="F15" i="54"/>
  <c r="F9" i="54"/>
  <c r="B11" i="54"/>
  <c r="B5" i="54"/>
  <c r="B37" i="54" s="1"/>
  <c r="B43" i="54"/>
  <c r="K42" i="54"/>
  <c r="E25" i="54"/>
  <c r="E31" i="54"/>
  <c r="E19" i="54"/>
  <c r="E33" i="54"/>
  <c r="E29" i="54"/>
  <c r="E35" i="54"/>
  <c r="E23" i="54"/>
  <c r="E15" i="54"/>
  <c r="E7" i="54"/>
  <c r="E27" i="54"/>
  <c r="E11" i="54"/>
  <c r="E9" i="54"/>
  <c r="E13" i="54"/>
  <c r="E39" i="54"/>
  <c r="C37" i="54"/>
  <c r="G37" i="54"/>
  <c r="E41" i="54"/>
  <c r="E45" i="54"/>
  <c r="K36" i="54"/>
  <c r="E17" i="54"/>
  <c r="E5" i="54"/>
  <c r="D37" i="54"/>
  <c r="K38" i="54"/>
  <c r="B39" i="54"/>
  <c r="E43" i="54"/>
  <c r="K44" i="54"/>
  <c r="J31" i="53"/>
  <c r="J23" i="53"/>
  <c r="J15" i="53"/>
  <c r="J7" i="53"/>
  <c r="G31" i="53"/>
  <c r="G27" i="53"/>
  <c r="G23" i="53"/>
  <c r="G19" i="53"/>
  <c r="G15" i="53"/>
  <c r="G11" i="53"/>
  <c r="G7" i="53"/>
  <c r="K34" i="53"/>
  <c r="K7" i="53" s="1"/>
  <c r="J33" i="53"/>
  <c r="J29" i="53"/>
  <c r="J25" i="53"/>
  <c r="J21" i="53"/>
  <c r="J17" i="53"/>
  <c r="J13" i="53"/>
  <c r="J9" i="53"/>
  <c r="G33" i="53"/>
  <c r="G29" i="53"/>
  <c r="G25" i="53"/>
  <c r="G21" i="53"/>
  <c r="G17" i="53"/>
  <c r="G13" i="53"/>
  <c r="G9" i="53"/>
  <c r="C5" i="53"/>
  <c r="B35" i="53"/>
  <c r="H35" i="53"/>
  <c r="B5" i="53"/>
  <c r="K4" i="53"/>
  <c r="E33" i="53"/>
  <c r="E29" i="53"/>
  <c r="E25" i="53"/>
  <c r="E21" i="53"/>
  <c r="E17" i="53"/>
  <c r="E13" i="53"/>
  <c r="E9" i="53"/>
  <c r="E5" i="53"/>
  <c r="D35" i="53"/>
  <c r="C33" i="53"/>
  <c r="C29" i="53"/>
  <c r="C25" i="53"/>
  <c r="C21" i="53"/>
  <c r="C17" i="53"/>
  <c r="C13" i="53"/>
  <c r="C9" i="53"/>
  <c r="J27" i="53"/>
  <c r="J19" i="53"/>
  <c r="J11" i="53"/>
  <c r="E31" i="53"/>
  <c r="E27" i="53"/>
  <c r="E23" i="53"/>
  <c r="E19" i="53"/>
  <c r="E15" i="53"/>
  <c r="E11" i="53"/>
  <c r="C31" i="53"/>
  <c r="C27" i="53"/>
  <c r="C23" i="53"/>
  <c r="C19" i="53"/>
  <c r="C15" i="53"/>
  <c r="C11" i="53"/>
  <c r="E15" i="52"/>
  <c r="C7" i="52"/>
  <c r="D15" i="52"/>
  <c r="C5" i="52"/>
  <c r="G13" i="52"/>
  <c r="G9" i="52"/>
  <c r="G5" i="52"/>
  <c r="K13" i="52"/>
  <c r="G7" i="52"/>
  <c r="B5" i="52"/>
  <c r="H15" i="52"/>
  <c r="B13" i="52"/>
  <c r="B9" i="52"/>
  <c r="I15" i="52"/>
  <c r="K11" i="52"/>
  <c r="G11" i="52"/>
  <c r="B7" i="52"/>
  <c r="B22" i="51"/>
  <c r="B13" i="51" s="1"/>
  <c r="F26" i="51"/>
  <c r="G22" i="51"/>
  <c r="I15" i="51"/>
  <c r="I11" i="51"/>
  <c r="I7" i="51"/>
  <c r="I19" i="51"/>
  <c r="E21" i="51"/>
  <c r="E19" i="51"/>
  <c r="E15" i="51"/>
  <c r="E11" i="51"/>
  <c r="E7" i="51"/>
  <c r="E9" i="51"/>
  <c r="I9" i="51"/>
  <c r="E13" i="51"/>
  <c r="I13" i="51"/>
  <c r="E27" i="51"/>
  <c r="I27" i="51"/>
  <c r="I21" i="51"/>
  <c r="B21" i="51"/>
  <c r="B17" i="51"/>
  <c r="B5" i="51"/>
  <c r="B11" i="51"/>
  <c r="B19" i="51"/>
  <c r="G13" i="51"/>
  <c r="G9" i="51"/>
  <c r="G21" i="51"/>
  <c r="G17" i="51"/>
  <c r="G5" i="51"/>
  <c r="G11" i="51"/>
  <c r="G25" i="51"/>
  <c r="G19" i="51"/>
  <c r="D19" i="51"/>
  <c r="D15" i="51"/>
  <c r="D11" i="51"/>
  <c r="D7" i="51"/>
  <c r="D9" i="51"/>
  <c r="D13" i="51"/>
  <c r="D27" i="51"/>
  <c r="D21" i="51"/>
  <c r="K26" i="51"/>
  <c r="F22" i="51"/>
  <c r="F19" i="51" s="1"/>
  <c r="D24" i="51"/>
  <c r="D25" i="51" s="1"/>
  <c r="B26" i="51"/>
  <c r="D5" i="51"/>
  <c r="B7" i="51"/>
  <c r="B15" i="51"/>
  <c r="D17" i="51"/>
  <c r="C22" i="51"/>
  <c r="C7" i="51" s="1"/>
  <c r="E24" i="51"/>
  <c r="E25" i="51" s="1"/>
  <c r="I24" i="51"/>
  <c r="I25" i="51" s="1"/>
  <c r="C26" i="51"/>
  <c r="G26" i="51"/>
  <c r="G27" i="51" s="1"/>
  <c r="E5" i="51"/>
  <c r="I5" i="51"/>
  <c r="G7" i="51"/>
  <c r="C15" i="51"/>
  <c r="G15" i="51"/>
  <c r="E17" i="51"/>
  <c r="I17" i="51"/>
  <c r="H22" i="51"/>
  <c r="H5" i="51" s="1"/>
  <c r="H26" i="51"/>
  <c r="H24" i="51"/>
  <c r="I8" i="50"/>
  <c r="H8" i="50"/>
  <c r="G8" i="50"/>
  <c r="F8" i="50"/>
  <c r="E8" i="50"/>
  <c r="D8" i="50"/>
  <c r="C8" i="50"/>
  <c r="B8" i="50"/>
  <c r="I6" i="50"/>
  <c r="H6" i="50"/>
  <c r="G6" i="50"/>
  <c r="F6" i="50"/>
  <c r="E6" i="50"/>
  <c r="D6" i="50"/>
  <c r="C6" i="50"/>
  <c r="B6" i="50"/>
  <c r="I4" i="50"/>
  <c r="I10" i="50" s="1"/>
  <c r="I7" i="50" s="1"/>
  <c r="H4" i="50"/>
  <c r="H10" i="50" s="1"/>
  <c r="G4" i="50"/>
  <c r="F4" i="50"/>
  <c r="F10" i="50" s="1"/>
  <c r="F7" i="50" s="1"/>
  <c r="E4" i="50"/>
  <c r="E10" i="50" s="1"/>
  <c r="E7" i="50" s="1"/>
  <c r="D4" i="50"/>
  <c r="D10" i="50" s="1"/>
  <c r="C4" i="50"/>
  <c r="B4" i="50"/>
  <c r="B10" i="50" s="1"/>
  <c r="B22" i="60" l="1"/>
  <c r="D11" i="59"/>
  <c r="K9" i="59"/>
  <c r="K5" i="59"/>
  <c r="G11" i="59"/>
  <c r="K27" i="58"/>
  <c r="K29" i="58"/>
  <c r="K19" i="58"/>
  <c r="K51" i="58"/>
  <c r="K5" i="57"/>
  <c r="K7" i="57"/>
  <c r="K11" i="57" s="1"/>
  <c r="K5" i="55"/>
  <c r="K11" i="55" s="1"/>
  <c r="K9" i="55"/>
  <c r="C15" i="52"/>
  <c r="K6" i="60"/>
  <c r="K12" i="60"/>
  <c r="K20" i="60"/>
  <c r="K8" i="60"/>
  <c r="K10" i="60"/>
  <c r="K18" i="60"/>
  <c r="K14" i="60"/>
  <c r="K16" i="60"/>
  <c r="K43" i="58"/>
  <c r="K41" i="58"/>
  <c r="K31" i="58"/>
  <c r="K49" i="58"/>
  <c r="K25" i="58"/>
  <c r="K23" i="58"/>
  <c r="K35" i="58"/>
  <c r="K39" i="58"/>
  <c r="K12" i="58"/>
  <c r="K5" i="58" s="1"/>
  <c r="K53" i="58"/>
  <c r="K21" i="58"/>
  <c r="K45" i="58"/>
  <c r="K37" i="58"/>
  <c r="K33" i="58"/>
  <c r="G11" i="57"/>
  <c r="F17" i="56"/>
  <c r="K7" i="56"/>
  <c r="K11" i="56"/>
  <c r="K15" i="56"/>
  <c r="B17" i="56"/>
  <c r="K9" i="56"/>
  <c r="K13" i="56"/>
  <c r="K5" i="56"/>
  <c r="C11" i="55"/>
  <c r="K45" i="54"/>
  <c r="K23" i="54"/>
  <c r="K29" i="54"/>
  <c r="K7" i="54"/>
  <c r="K15" i="54"/>
  <c r="K25" i="54"/>
  <c r="K19" i="54"/>
  <c r="K21" i="54"/>
  <c r="K11" i="54"/>
  <c r="K27" i="54"/>
  <c r="K9" i="54"/>
  <c r="K17" i="54"/>
  <c r="K31" i="54"/>
  <c r="K43" i="54"/>
  <c r="K33" i="54"/>
  <c r="K5" i="54"/>
  <c r="K35" i="54"/>
  <c r="K13" i="54"/>
  <c r="K39" i="54"/>
  <c r="E37" i="54"/>
  <c r="K41" i="54"/>
  <c r="K5" i="53"/>
  <c r="C35" i="53"/>
  <c r="E35" i="53"/>
  <c r="K13" i="53"/>
  <c r="K21" i="53"/>
  <c r="K29" i="53"/>
  <c r="K9" i="53"/>
  <c r="K17" i="53"/>
  <c r="K25" i="53"/>
  <c r="K33" i="53"/>
  <c r="K11" i="53"/>
  <c r="K19" i="53"/>
  <c r="K27" i="53"/>
  <c r="K15" i="53"/>
  <c r="K23" i="53"/>
  <c r="K31" i="53"/>
  <c r="J35" i="53"/>
  <c r="G35" i="53"/>
  <c r="K9" i="52"/>
  <c r="K5" i="52"/>
  <c r="B15" i="52"/>
  <c r="G15" i="52"/>
  <c r="K7" i="52"/>
  <c r="B9" i="51"/>
  <c r="B23" i="51" s="1"/>
  <c r="B27" i="51"/>
  <c r="B25" i="51"/>
  <c r="G23" i="51"/>
  <c r="C27" i="51"/>
  <c r="H21" i="51"/>
  <c r="C25" i="51"/>
  <c r="I23" i="51"/>
  <c r="H19" i="51"/>
  <c r="H15" i="51"/>
  <c r="H11" i="51"/>
  <c r="H7" i="51"/>
  <c r="C17" i="51"/>
  <c r="C5" i="51"/>
  <c r="C21" i="51"/>
  <c r="C13" i="51"/>
  <c r="C9" i="51"/>
  <c r="H25" i="51"/>
  <c r="F21" i="51"/>
  <c r="F17" i="51"/>
  <c r="F13" i="51"/>
  <c r="F9" i="51"/>
  <c r="F5" i="51"/>
  <c r="H13" i="51"/>
  <c r="F7" i="51"/>
  <c r="D23" i="51"/>
  <c r="F11" i="51"/>
  <c r="K11" i="51"/>
  <c r="H27" i="51"/>
  <c r="E23" i="51"/>
  <c r="F15" i="51"/>
  <c r="K24" i="51"/>
  <c r="H17" i="51"/>
  <c r="H9" i="51"/>
  <c r="C19" i="51"/>
  <c r="C11" i="51"/>
  <c r="F27" i="51"/>
  <c r="F25" i="51"/>
  <c r="J6" i="50"/>
  <c r="G10" i="50"/>
  <c r="G7" i="50" s="1"/>
  <c r="D5" i="50"/>
  <c r="D9" i="50"/>
  <c r="H9" i="50"/>
  <c r="H5" i="50"/>
  <c r="D7" i="50"/>
  <c r="H7" i="50"/>
  <c r="E9" i="50"/>
  <c r="I9" i="50"/>
  <c r="B7" i="50"/>
  <c r="B9" i="50"/>
  <c r="F9" i="50"/>
  <c r="C7" i="50"/>
  <c r="C10" i="50"/>
  <c r="J4" i="50"/>
  <c r="E5" i="50"/>
  <c r="I5" i="50"/>
  <c r="J8" i="50"/>
  <c r="B5" i="50"/>
  <c r="F5" i="50"/>
  <c r="F11" i="50" s="1"/>
  <c r="J52" i="49"/>
  <c r="J53" i="49" s="1"/>
  <c r="J50" i="49"/>
  <c r="J51" i="49" s="1"/>
  <c r="J48" i="49"/>
  <c r="J49" i="49" s="1"/>
  <c r="J46" i="49"/>
  <c r="J47" i="49" s="1"/>
  <c r="J44" i="49"/>
  <c r="J45" i="49" s="1"/>
  <c r="J42" i="49"/>
  <c r="J43" i="49" s="1"/>
  <c r="J40" i="49"/>
  <c r="J41" i="49" s="1"/>
  <c r="J38" i="49"/>
  <c r="J39" i="49" s="1"/>
  <c r="J36" i="49"/>
  <c r="J37" i="49" s="1"/>
  <c r="J34" i="49"/>
  <c r="J35" i="49" s="1"/>
  <c r="J32" i="49"/>
  <c r="J33" i="49" s="1"/>
  <c r="J30" i="49"/>
  <c r="J31" i="49" s="1"/>
  <c r="J28" i="49"/>
  <c r="J29" i="49" s="1"/>
  <c r="J26" i="49"/>
  <c r="J27" i="49" s="1"/>
  <c r="J24" i="49"/>
  <c r="J25" i="49" s="1"/>
  <c r="J22" i="49"/>
  <c r="J23" i="49" s="1"/>
  <c r="J20" i="49"/>
  <c r="J21" i="49" s="1"/>
  <c r="J19" i="49"/>
  <c r="J18" i="49"/>
  <c r="H53" i="49"/>
  <c r="F53" i="49"/>
  <c r="D53" i="49"/>
  <c r="I52" i="49"/>
  <c r="I53" i="49" s="1"/>
  <c r="H52" i="49"/>
  <c r="G52" i="49"/>
  <c r="G53" i="49" s="1"/>
  <c r="F52" i="49"/>
  <c r="E52" i="49"/>
  <c r="E53" i="49" s="1"/>
  <c r="D52" i="49"/>
  <c r="C52" i="49"/>
  <c r="C53" i="49" s="1"/>
  <c r="H51" i="49"/>
  <c r="F51" i="49"/>
  <c r="D51" i="49"/>
  <c r="I50" i="49"/>
  <c r="I51" i="49" s="1"/>
  <c r="H50" i="49"/>
  <c r="G50" i="49"/>
  <c r="G51" i="49" s="1"/>
  <c r="F50" i="49"/>
  <c r="E50" i="49"/>
  <c r="E51" i="49" s="1"/>
  <c r="D50" i="49"/>
  <c r="C50" i="49"/>
  <c r="C51" i="49" s="1"/>
  <c r="H49" i="49"/>
  <c r="F49" i="49"/>
  <c r="D49" i="49"/>
  <c r="I48" i="49"/>
  <c r="I49" i="49" s="1"/>
  <c r="H48" i="49"/>
  <c r="G48" i="49"/>
  <c r="G49" i="49" s="1"/>
  <c r="F48" i="49"/>
  <c r="E48" i="49"/>
  <c r="E49" i="49" s="1"/>
  <c r="D48" i="49"/>
  <c r="C48" i="49"/>
  <c r="C49" i="49" s="1"/>
  <c r="H47" i="49"/>
  <c r="F47" i="49"/>
  <c r="D47" i="49"/>
  <c r="I46" i="49"/>
  <c r="I47" i="49" s="1"/>
  <c r="H46" i="49"/>
  <c r="G46" i="49"/>
  <c r="G47" i="49" s="1"/>
  <c r="F46" i="49"/>
  <c r="E46" i="49"/>
  <c r="E47" i="49" s="1"/>
  <c r="D46" i="49"/>
  <c r="C46" i="49"/>
  <c r="C47" i="49" s="1"/>
  <c r="H45" i="49"/>
  <c r="F45" i="49"/>
  <c r="D45" i="49"/>
  <c r="I44" i="49"/>
  <c r="I45" i="49" s="1"/>
  <c r="H44" i="49"/>
  <c r="G44" i="49"/>
  <c r="G45" i="49" s="1"/>
  <c r="F44" i="49"/>
  <c r="E44" i="49"/>
  <c r="E45" i="49" s="1"/>
  <c r="D44" i="49"/>
  <c r="C44" i="49"/>
  <c r="C45" i="49" s="1"/>
  <c r="H43" i="49"/>
  <c r="F43" i="49"/>
  <c r="D43" i="49"/>
  <c r="I42" i="49"/>
  <c r="I43" i="49" s="1"/>
  <c r="H42" i="49"/>
  <c r="G42" i="49"/>
  <c r="G43" i="49" s="1"/>
  <c r="F42" i="49"/>
  <c r="E42" i="49"/>
  <c r="E43" i="49" s="1"/>
  <c r="D42" i="49"/>
  <c r="C42" i="49"/>
  <c r="C43" i="49" s="1"/>
  <c r="H41" i="49"/>
  <c r="F41" i="49"/>
  <c r="D41" i="49"/>
  <c r="I40" i="49"/>
  <c r="I41" i="49" s="1"/>
  <c r="H40" i="49"/>
  <c r="G40" i="49"/>
  <c r="G41" i="49" s="1"/>
  <c r="F40" i="49"/>
  <c r="E40" i="49"/>
  <c r="E41" i="49" s="1"/>
  <c r="D40" i="49"/>
  <c r="C40" i="49"/>
  <c r="C41" i="49" s="1"/>
  <c r="H39" i="49"/>
  <c r="F39" i="49"/>
  <c r="D39" i="49"/>
  <c r="I38" i="49"/>
  <c r="I39" i="49" s="1"/>
  <c r="H38" i="49"/>
  <c r="G38" i="49"/>
  <c r="G39" i="49" s="1"/>
  <c r="F38" i="49"/>
  <c r="E38" i="49"/>
  <c r="E39" i="49" s="1"/>
  <c r="D38" i="49"/>
  <c r="C38" i="49"/>
  <c r="C39" i="49" s="1"/>
  <c r="H37" i="49"/>
  <c r="F37" i="49"/>
  <c r="D37" i="49"/>
  <c r="I36" i="49"/>
  <c r="I37" i="49" s="1"/>
  <c r="H36" i="49"/>
  <c r="G36" i="49"/>
  <c r="G37" i="49" s="1"/>
  <c r="F36" i="49"/>
  <c r="E36" i="49"/>
  <c r="E37" i="49" s="1"/>
  <c r="D36" i="49"/>
  <c r="C36" i="49"/>
  <c r="C37" i="49" s="1"/>
  <c r="H35" i="49"/>
  <c r="F35" i="49"/>
  <c r="D35" i="49"/>
  <c r="I34" i="49"/>
  <c r="I35" i="49" s="1"/>
  <c r="H34" i="49"/>
  <c r="G34" i="49"/>
  <c r="G35" i="49" s="1"/>
  <c r="F34" i="49"/>
  <c r="E34" i="49"/>
  <c r="E35" i="49" s="1"/>
  <c r="D34" i="49"/>
  <c r="C34" i="49"/>
  <c r="C35" i="49" s="1"/>
  <c r="H33" i="49"/>
  <c r="F33" i="49"/>
  <c r="D33" i="49"/>
  <c r="I32" i="49"/>
  <c r="I33" i="49" s="1"/>
  <c r="H32" i="49"/>
  <c r="G32" i="49"/>
  <c r="G33" i="49" s="1"/>
  <c r="F32" i="49"/>
  <c r="E32" i="49"/>
  <c r="E33" i="49" s="1"/>
  <c r="D32" i="49"/>
  <c r="C32" i="49"/>
  <c r="C33" i="49" s="1"/>
  <c r="H31" i="49"/>
  <c r="F31" i="49"/>
  <c r="D31" i="49"/>
  <c r="I30" i="49"/>
  <c r="I31" i="49" s="1"/>
  <c r="H30" i="49"/>
  <c r="G30" i="49"/>
  <c r="G31" i="49" s="1"/>
  <c r="F30" i="49"/>
  <c r="E30" i="49"/>
  <c r="E31" i="49" s="1"/>
  <c r="D30" i="49"/>
  <c r="C30" i="49"/>
  <c r="C31" i="49" s="1"/>
  <c r="H29" i="49"/>
  <c r="F29" i="49"/>
  <c r="D29" i="49"/>
  <c r="I28" i="49"/>
  <c r="I29" i="49" s="1"/>
  <c r="H28" i="49"/>
  <c r="G28" i="49"/>
  <c r="G29" i="49" s="1"/>
  <c r="F28" i="49"/>
  <c r="E28" i="49"/>
  <c r="E29" i="49" s="1"/>
  <c r="D28" i="49"/>
  <c r="C28" i="49"/>
  <c r="C29" i="49" s="1"/>
  <c r="H27" i="49"/>
  <c r="F27" i="49"/>
  <c r="D27" i="49"/>
  <c r="I26" i="49"/>
  <c r="I27" i="49" s="1"/>
  <c r="H26" i="49"/>
  <c r="G26" i="49"/>
  <c r="G27" i="49" s="1"/>
  <c r="F26" i="49"/>
  <c r="E26" i="49"/>
  <c r="E27" i="49" s="1"/>
  <c r="D26" i="49"/>
  <c r="C26" i="49"/>
  <c r="C27" i="49" s="1"/>
  <c r="H25" i="49"/>
  <c r="F25" i="49"/>
  <c r="D25" i="49"/>
  <c r="I24" i="49"/>
  <c r="I25" i="49" s="1"/>
  <c r="H24" i="49"/>
  <c r="G24" i="49"/>
  <c r="G25" i="49" s="1"/>
  <c r="F24" i="49"/>
  <c r="E24" i="49"/>
  <c r="E25" i="49" s="1"/>
  <c r="D24" i="49"/>
  <c r="C24" i="49"/>
  <c r="C25" i="49" s="1"/>
  <c r="H23" i="49"/>
  <c r="F23" i="49"/>
  <c r="D23" i="49"/>
  <c r="I22" i="49"/>
  <c r="I23" i="49" s="1"/>
  <c r="H22" i="49"/>
  <c r="G22" i="49"/>
  <c r="G23" i="49" s="1"/>
  <c r="F22" i="49"/>
  <c r="E22" i="49"/>
  <c r="E23" i="49" s="1"/>
  <c r="D22" i="49"/>
  <c r="C22" i="49"/>
  <c r="C23" i="49" s="1"/>
  <c r="H21" i="49"/>
  <c r="F21" i="49"/>
  <c r="D21" i="49"/>
  <c r="I20" i="49"/>
  <c r="I21" i="49" s="1"/>
  <c r="H20" i="49"/>
  <c r="G20" i="49"/>
  <c r="G21" i="49" s="1"/>
  <c r="F20" i="49"/>
  <c r="E20" i="49"/>
  <c r="E21" i="49" s="1"/>
  <c r="D20" i="49"/>
  <c r="C20" i="49"/>
  <c r="C21" i="49" s="1"/>
  <c r="H19" i="49"/>
  <c r="F19" i="49"/>
  <c r="D19" i="49"/>
  <c r="I18" i="49"/>
  <c r="I19" i="49" s="1"/>
  <c r="H18" i="49"/>
  <c r="G18" i="49"/>
  <c r="G19" i="49" s="1"/>
  <c r="F18" i="49"/>
  <c r="E18" i="49"/>
  <c r="E19" i="49" s="1"/>
  <c r="D18" i="49"/>
  <c r="C18" i="49"/>
  <c r="C19" i="49" s="1"/>
  <c r="B53" i="49"/>
  <c r="B51" i="49"/>
  <c r="B49" i="49"/>
  <c r="B47" i="49"/>
  <c r="B45" i="49"/>
  <c r="B43" i="49"/>
  <c r="B41" i="49"/>
  <c r="B39" i="49"/>
  <c r="B37" i="49"/>
  <c r="B35" i="49"/>
  <c r="B33" i="49"/>
  <c r="B31" i="49"/>
  <c r="B29" i="49"/>
  <c r="B27" i="49"/>
  <c r="B25" i="49"/>
  <c r="B23" i="49"/>
  <c r="B21" i="49"/>
  <c r="B19" i="49"/>
  <c r="B18" i="49"/>
  <c r="B20" i="49"/>
  <c r="B22" i="49"/>
  <c r="B24" i="49"/>
  <c r="B26" i="49"/>
  <c r="B28" i="49"/>
  <c r="B30" i="49"/>
  <c r="B32" i="49"/>
  <c r="B34" i="49"/>
  <c r="B36" i="49"/>
  <c r="B38" i="49"/>
  <c r="B40" i="49"/>
  <c r="B42" i="49"/>
  <c r="B44" i="49"/>
  <c r="B46" i="49"/>
  <c r="B48" i="49"/>
  <c r="B50" i="49"/>
  <c r="B52" i="49"/>
  <c r="I12" i="49"/>
  <c r="H12" i="49"/>
  <c r="G12" i="49"/>
  <c r="F12" i="49"/>
  <c r="E12" i="49"/>
  <c r="D12" i="49"/>
  <c r="C12" i="49"/>
  <c r="I10" i="49"/>
  <c r="H10" i="49"/>
  <c r="G10" i="49"/>
  <c r="F10" i="49"/>
  <c r="E10" i="49"/>
  <c r="D10" i="49"/>
  <c r="C10" i="49"/>
  <c r="I8" i="49"/>
  <c r="I9" i="49" s="1"/>
  <c r="H8" i="49"/>
  <c r="G8" i="49"/>
  <c r="F8" i="49"/>
  <c r="E8" i="49"/>
  <c r="E9" i="49" s="1"/>
  <c r="D8" i="49"/>
  <c r="D9" i="49" s="1"/>
  <c r="C8" i="49"/>
  <c r="I6" i="49"/>
  <c r="H6" i="49"/>
  <c r="G6" i="49"/>
  <c r="F6" i="49"/>
  <c r="E6" i="49"/>
  <c r="D6" i="49"/>
  <c r="C6" i="49"/>
  <c r="B6" i="49"/>
  <c r="B8" i="49"/>
  <c r="B10" i="49"/>
  <c r="B12" i="49"/>
  <c r="I8" i="48"/>
  <c r="H8" i="48"/>
  <c r="H9" i="48" s="1"/>
  <c r="G8" i="48"/>
  <c r="F8" i="48"/>
  <c r="E8" i="48"/>
  <c r="D8" i="48"/>
  <c r="D9" i="48" s="1"/>
  <c r="C8" i="48"/>
  <c r="D7" i="48"/>
  <c r="I6" i="48"/>
  <c r="H6" i="48"/>
  <c r="G6" i="48"/>
  <c r="F6" i="48"/>
  <c r="F7" i="48" s="1"/>
  <c r="E6" i="48"/>
  <c r="D6" i="48"/>
  <c r="C6" i="48"/>
  <c r="I4" i="48"/>
  <c r="H4" i="48"/>
  <c r="H5" i="48" s="1"/>
  <c r="G4" i="48"/>
  <c r="F4" i="48"/>
  <c r="F10" i="48" s="1"/>
  <c r="E4" i="48"/>
  <c r="D4" i="48"/>
  <c r="D5" i="48" s="1"/>
  <c r="C4" i="48"/>
  <c r="B8" i="48"/>
  <c r="B6" i="48"/>
  <c r="B4" i="48"/>
  <c r="H10" i="48"/>
  <c r="H7" i="48" s="1"/>
  <c r="D10" i="48"/>
  <c r="J17" i="47"/>
  <c r="I14" i="47"/>
  <c r="H14" i="47"/>
  <c r="G14" i="47"/>
  <c r="F14" i="47"/>
  <c r="E14" i="47"/>
  <c r="D14" i="47"/>
  <c r="C14" i="47"/>
  <c r="I12" i="47"/>
  <c r="H12" i="47"/>
  <c r="G12" i="47"/>
  <c r="F12" i="47"/>
  <c r="E12" i="47"/>
  <c r="D12" i="47"/>
  <c r="C12" i="47"/>
  <c r="I10" i="47"/>
  <c r="H10" i="47"/>
  <c r="G10" i="47"/>
  <c r="F10" i="47"/>
  <c r="E10" i="47"/>
  <c r="D10" i="47"/>
  <c r="C10" i="47"/>
  <c r="I8" i="47"/>
  <c r="H8" i="47"/>
  <c r="G8" i="47"/>
  <c r="F8" i="47"/>
  <c r="E8" i="47"/>
  <c r="D8" i="47"/>
  <c r="C8" i="47"/>
  <c r="I6" i="47"/>
  <c r="H6" i="47"/>
  <c r="G6" i="47"/>
  <c r="F6" i="47"/>
  <c r="E6" i="47"/>
  <c r="D6" i="47"/>
  <c r="C6" i="47"/>
  <c r="I4" i="47"/>
  <c r="H4" i="47"/>
  <c r="H16" i="47" s="1"/>
  <c r="G4" i="47"/>
  <c r="F4" i="47"/>
  <c r="F16" i="47" s="1"/>
  <c r="E4" i="47"/>
  <c r="D4" i="47"/>
  <c r="D16" i="47" s="1"/>
  <c r="C4" i="47"/>
  <c r="B17" i="47"/>
  <c r="B16" i="47"/>
  <c r="B14" i="47"/>
  <c r="B12" i="47"/>
  <c r="B10" i="47"/>
  <c r="B8" i="47"/>
  <c r="B6" i="47"/>
  <c r="B4" i="47"/>
  <c r="J11" i="46"/>
  <c r="I10" i="46"/>
  <c r="H10" i="46"/>
  <c r="G10" i="46"/>
  <c r="F10" i="46"/>
  <c r="E10" i="46"/>
  <c r="D10" i="46"/>
  <c r="C10" i="46"/>
  <c r="B11" i="46"/>
  <c r="B10" i="46"/>
  <c r="I8" i="46"/>
  <c r="H8" i="46"/>
  <c r="G8" i="46"/>
  <c r="F8" i="46"/>
  <c r="E8" i="46"/>
  <c r="D8" i="46"/>
  <c r="C8" i="46"/>
  <c r="B8" i="46"/>
  <c r="I6" i="46"/>
  <c r="H6" i="46"/>
  <c r="G6" i="46"/>
  <c r="F6" i="46"/>
  <c r="E6" i="46"/>
  <c r="D6" i="46"/>
  <c r="C6" i="46"/>
  <c r="B6" i="46"/>
  <c r="J6" i="46" s="1"/>
  <c r="I4" i="46"/>
  <c r="H4" i="46"/>
  <c r="G4" i="46"/>
  <c r="F4" i="46"/>
  <c r="E4" i="46"/>
  <c r="D4" i="46"/>
  <c r="C4" i="46"/>
  <c r="B4" i="46"/>
  <c r="J44" i="45"/>
  <c r="J45" i="45" s="1"/>
  <c r="J42" i="45"/>
  <c r="J43" i="45" s="1"/>
  <c r="J40" i="45"/>
  <c r="J41" i="45" s="1"/>
  <c r="J38" i="45"/>
  <c r="J39" i="45" s="1"/>
  <c r="I34" i="45"/>
  <c r="H34" i="45"/>
  <c r="G34" i="45"/>
  <c r="F34" i="45"/>
  <c r="E34" i="45"/>
  <c r="D34" i="45"/>
  <c r="C34" i="45"/>
  <c r="H33" i="45"/>
  <c r="I32" i="45"/>
  <c r="H32" i="45"/>
  <c r="H44" i="45" s="1"/>
  <c r="G32" i="45"/>
  <c r="F32" i="45"/>
  <c r="F44" i="45" s="1"/>
  <c r="E32" i="45"/>
  <c r="D32" i="45"/>
  <c r="D44" i="45" s="1"/>
  <c r="C32" i="45"/>
  <c r="I30" i="45"/>
  <c r="H30" i="45"/>
  <c r="G30" i="45"/>
  <c r="F30" i="45"/>
  <c r="E30" i="45"/>
  <c r="D30" i="45"/>
  <c r="C30" i="45"/>
  <c r="I28" i="45"/>
  <c r="H28" i="45"/>
  <c r="G28" i="45"/>
  <c r="F28" i="45"/>
  <c r="E28" i="45"/>
  <c r="D28" i="45"/>
  <c r="C28" i="45"/>
  <c r="I26" i="45"/>
  <c r="H26" i="45"/>
  <c r="G26" i="45"/>
  <c r="F26" i="45"/>
  <c r="E26" i="45"/>
  <c r="D26" i="45"/>
  <c r="C26" i="45"/>
  <c r="I24" i="45"/>
  <c r="H24" i="45"/>
  <c r="G24" i="45"/>
  <c r="F24" i="45"/>
  <c r="E24" i="45"/>
  <c r="D24" i="45"/>
  <c r="C24" i="45"/>
  <c r="I22" i="45"/>
  <c r="H22" i="45"/>
  <c r="H42" i="45" s="1"/>
  <c r="G22" i="45"/>
  <c r="F22" i="45"/>
  <c r="F42" i="45" s="1"/>
  <c r="E22" i="45"/>
  <c r="D22" i="45"/>
  <c r="D42" i="45" s="1"/>
  <c r="C22" i="45"/>
  <c r="D21" i="45"/>
  <c r="I20" i="45"/>
  <c r="H20" i="45"/>
  <c r="G20" i="45"/>
  <c r="F20" i="45"/>
  <c r="E20" i="45"/>
  <c r="D20" i="45"/>
  <c r="C20" i="45"/>
  <c r="I18" i="45"/>
  <c r="H18" i="45"/>
  <c r="G18" i="45"/>
  <c r="F18" i="45"/>
  <c r="E18" i="45"/>
  <c r="D18" i="45"/>
  <c r="C18" i="45"/>
  <c r="H17" i="45"/>
  <c r="I16" i="45"/>
  <c r="H16" i="45"/>
  <c r="G16" i="45"/>
  <c r="F16" i="45"/>
  <c r="E16" i="45"/>
  <c r="D16" i="45"/>
  <c r="C16" i="45"/>
  <c r="I14" i="45"/>
  <c r="H14" i="45"/>
  <c r="G14" i="45"/>
  <c r="F14" i="45"/>
  <c r="E14" i="45"/>
  <c r="D14" i="45"/>
  <c r="C14" i="45"/>
  <c r="I12" i="45"/>
  <c r="H12" i="45"/>
  <c r="H40" i="45" s="1"/>
  <c r="H41" i="45" s="1"/>
  <c r="G12" i="45"/>
  <c r="F12" i="45"/>
  <c r="F40" i="45" s="1"/>
  <c r="E12" i="45"/>
  <c r="D12" i="45"/>
  <c r="D40" i="45" s="1"/>
  <c r="D41" i="45" s="1"/>
  <c r="C12" i="45"/>
  <c r="I10" i="45"/>
  <c r="H10" i="45"/>
  <c r="G10" i="45"/>
  <c r="F10" i="45"/>
  <c r="E10" i="45"/>
  <c r="D10" i="45"/>
  <c r="C10" i="45"/>
  <c r="I8" i="45"/>
  <c r="H8" i="45"/>
  <c r="G8" i="45"/>
  <c r="F8" i="45"/>
  <c r="E8" i="45"/>
  <c r="D8" i="45"/>
  <c r="C8" i="45"/>
  <c r="I6" i="45"/>
  <c r="H6" i="45"/>
  <c r="G6" i="45"/>
  <c r="F6" i="45"/>
  <c r="E6" i="45"/>
  <c r="D6" i="45"/>
  <c r="C6" i="45"/>
  <c r="I4" i="45"/>
  <c r="H4" i="45"/>
  <c r="H36" i="45" s="1"/>
  <c r="G4" i="45"/>
  <c r="F4" i="45"/>
  <c r="F38" i="45" s="1"/>
  <c r="E4" i="45"/>
  <c r="D4" i="45"/>
  <c r="D36" i="45" s="1"/>
  <c r="D33" i="45" s="1"/>
  <c r="C4" i="45"/>
  <c r="B44" i="45"/>
  <c r="B42" i="45"/>
  <c r="B40" i="45"/>
  <c r="B38" i="45"/>
  <c r="B37" i="45"/>
  <c r="B36" i="45"/>
  <c r="B34" i="45"/>
  <c r="B32" i="45"/>
  <c r="B30" i="45"/>
  <c r="B28" i="45"/>
  <c r="B26" i="45"/>
  <c r="B24" i="45"/>
  <c r="B22" i="45"/>
  <c r="B20" i="45"/>
  <c r="B18" i="45"/>
  <c r="B16" i="45"/>
  <c r="B14" i="45"/>
  <c r="B12" i="45"/>
  <c r="B10" i="45"/>
  <c r="B8" i="45"/>
  <c r="B6" i="45"/>
  <c r="B4" i="45"/>
  <c r="K11" i="59" l="1"/>
  <c r="K37" i="54"/>
  <c r="K15" i="52"/>
  <c r="K9" i="58"/>
  <c r="K7" i="58"/>
  <c r="K11" i="58"/>
  <c r="K17" i="56"/>
  <c r="K35" i="53"/>
  <c r="K15" i="51"/>
  <c r="F23" i="51"/>
  <c r="H23" i="51"/>
  <c r="K19" i="51"/>
  <c r="K27" i="51"/>
  <c r="C23" i="51"/>
  <c r="K17" i="51"/>
  <c r="K13" i="51"/>
  <c r="K5" i="51"/>
  <c r="K21" i="51"/>
  <c r="K9" i="51"/>
  <c r="K7" i="51"/>
  <c r="K25" i="51"/>
  <c r="I11" i="50"/>
  <c r="G5" i="50"/>
  <c r="E11" i="50"/>
  <c r="G9" i="50"/>
  <c r="H11" i="50"/>
  <c r="B11" i="50"/>
  <c r="C9" i="50"/>
  <c r="C5" i="50"/>
  <c r="J10" i="50"/>
  <c r="J7" i="50" s="1"/>
  <c r="D11" i="50"/>
  <c r="D7" i="49"/>
  <c r="H7" i="49"/>
  <c r="F4" i="49"/>
  <c r="H9" i="49"/>
  <c r="D11" i="49"/>
  <c r="H11" i="49"/>
  <c r="F9" i="49"/>
  <c r="F11" i="49"/>
  <c r="F7" i="49"/>
  <c r="C9" i="49"/>
  <c r="G9" i="49"/>
  <c r="C11" i="49"/>
  <c r="G11" i="49"/>
  <c r="J8" i="49"/>
  <c r="B11" i="49"/>
  <c r="C7" i="49"/>
  <c r="G7" i="49"/>
  <c r="D4" i="49"/>
  <c r="D5" i="49" s="1"/>
  <c r="D13" i="49" s="1"/>
  <c r="H4" i="49"/>
  <c r="E4" i="49"/>
  <c r="E5" i="49" s="1"/>
  <c r="I4" i="49"/>
  <c r="I5" i="49" s="1"/>
  <c r="J6" i="49"/>
  <c r="B4" i="49"/>
  <c r="B7" i="49"/>
  <c r="C4" i="49"/>
  <c r="C5" i="49" s="1"/>
  <c r="G4" i="49"/>
  <c r="G5" i="49" s="1"/>
  <c r="G13" i="49" s="1"/>
  <c r="B9" i="49"/>
  <c r="E7" i="49"/>
  <c r="I7" i="49"/>
  <c r="E11" i="49"/>
  <c r="I11" i="49"/>
  <c r="J10" i="49"/>
  <c r="F5" i="49"/>
  <c r="F13" i="49" s="1"/>
  <c r="H5" i="49"/>
  <c r="H13" i="49" s="1"/>
  <c r="B5" i="49"/>
  <c r="E9" i="48"/>
  <c r="F9" i="48"/>
  <c r="F5" i="48"/>
  <c r="G7" i="48"/>
  <c r="I10" i="48"/>
  <c r="I7" i="48" s="1"/>
  <c r="J8" i="48"/>
  <c r="E10" i="48"/>
  <c r="E7" i="48" s="1"/>
  <c r="J6" i="48"/>
  <c r="B10" i="48"/>
  <c r="B9" i="48"/>
  <c r="B5" i="48"/>
  <c r="B7" i="48"/>
  <c r="C10" i="48"/>
  <c r="C7" i="48" s="1"/>
  <c r="G10" i="48"/>
  <c r="J4" i="48"/>
  <c r="E9" i="47"/>
  <c r="C13" i="47"/>
  <c r="D9" i="47"/>
  <c r="D5" i="47"/>
  <c r="D15" i="47"/>
  <c r="D11" i="47"/>
  <c r="D7" i="47"/>
  <c r="D13" i="47"/>
  <c r="H15" i="47"/>
  <c r="H11" i="47"/>
  <c r="H7" i="47"/>
  <c r="H13" i="47"/>
  <c r="H9" i="47"/>
  <c r="H5" i="47"/>
  <c r="E7" i="47"/>
  <c r="C11" i="47"/>
  <c r="G11" i="47"/>
  <c r="C9" i="47"/>
  <c r="G9" i="47"/>
  <c r="F11" i="47"/>
  <c r="F7" i="47"/>
  <c r="F13" i="47"/>
  <c r="F9" i="47"/>
  <c r="F5" i="47"/>
  <c r="F15" i="47"/>
  <c r="C5" i="47"/>
  <c r="E15" i="47"/>
  <c r="C16" i="47"/>
  <c r="C7" i="47" s="1"/>
  <c r="G16" i="47"/>
  <c r="G5" i="47" s="1"/>
  <c r="E16" i="47"/>
  <c r="E11" i="47" s="1"/>
  <c r="I16" i="47"/>
  <c r="I9" i="47" s="1"/>
  <c r="B11" i="47"/>
  <c r="J6" i="47"/>
  <c r="J10" i="47"/>
  <c r="J12" i="47"/>
  <c r="J14" i="47"/>
  <c r="J8" i="47"/>
  <c r="B9" i="47"/>
  <c r="B15" i="47"/>
  <c r="B7" i="47"/>
  <c r="B13" i="47"/>
  <c r="J4" i="47"/>
  <c r="H5" i="46"/>
  <c r="E9" i="46"/>
  <c r="E5" i="46"/>
  <c r="E7" i="46"/>
  <c r="B7" i="46"/>
  <c r="J10" i="46"/>
  <c r="F7" i="46"/>
  <c r="B9" i="46"/>
  <c r="F9" i="46"/>
  <c r="C7" i="46"/>
  <c r="G7" i="46"/>
  <c r="C9" i="46"/>
  <c r="G9" i="46"/>
  <c r="I9" i="46"/>
  <c r="I5" i="46"/>
  <c r="I7" i="46"/>
  <c r="J4" i="46"/>
  <c r="J8" i="46"/>
  <c r="J9" i="46" s="1"/>
  <c r="D7" i="46"/>
  <c r="B5" i="46"/>
  <c r="F5" i="46"/>
  <c r="F11" i="46" s="1"/>
  <c r="C5" i="46"/>
  <c r="C11" i="46" s="1"/>
  <c r="G5" i="46"/>
  <c r="C38" i="45"/>
  <c r="C39" i="45" s="1"/>
  <c r="G38" i="45"/>
  <c r="G39" i="45" s="1"/>
  <c r="C9" i="45"/>
  <c r="G15" i="45"/>
  <c r="E42" i="45"/>
  <c r="E43" i="45" s="1"/>
  <c r="E25" i="45"/>
  <c r="H35" i="45"/>
  <c r="H31" i="45"/>
  <c r="H27" i="45"/>
  <c r="H23" i="45"/>
  <c r="H19" i="45"/>
  <c r="H15" i="45"/>
  <c r="H11" i="45"/>
  <c r="H5" i="45"/>
  <c r="D7" i="45"/>
  <c r="H9" i="45"/>
  <c r="D11" i="45"/>
  <c r="I13" i="45"/>
  <c r="G21" i="45"/>
  <c r="H21" i="45"/>
  <c r="E5" i="45"/>
  <c r="E36" i="45"/>
  <c r="E7" i="45" s="1"/>
  <c r="I5" i="45"/>
  <c r="I38" i="45"/>
  <c r="I36" i="45"/>
  <c r="I21" i="45" s="1"/>
  <c r="G7" i="45"/>
  <c r="I9" i="45"/>
  <c r="G11" i="45"/>
  <c r="D13" i="45"/>
  <c r="E15" i="45"/>
  <c r="I15" i="45"/>
  <c r="I17" i="45"/>
  <c r="G23" i="45"/>
  <c r="G25" i="45"/>
  <c r="H25" i="45"/>
  <c r="D29" i="45"/>
  <c r="I31" i="45"/>
  <c r="E33" i="45"/>
  <c r="I33" i="45"/>
  <c r="G36" i="45"/>
  <c r="G5" i="45" s="1"/>
  <c r="D5" i="45"/>
  <c r="H7" i="45"/>
  <c r="D9" i="45"/>
  <c r="C40" i="45"/>
  <c r="G40" i="45"/>
  <c r="G41" i="45" s="1"/>
  <c r="G13" i="45"/>
  <c r="H13" i="45"/>
  <c r="D17" i="45"/>
  <c r="E19" i="45"/>
  <c r="E21" i="45"/>
  <c r="D43" i="45"/>
  <c r="H43" i="45"/>
  <c r="G27" i="45"/>
  <c r="C29" i="45"/>
  <c r="G29" i="45"/>
  <c r="H29" i="45"/>
  <c r="E35" i="45"/>
  <c r="I7" i="45"/>
  <c r="G9" i="45"/>
  <c r="E11" i="45"/>
  <c r="G17" i="45"/>
  <c r="I42" i="45"/>
  <c r="I43" i="45" s="1"/>
  <c r="I23" i="45"/>
  <c r="G31" i="45"/>
  <c r="C44" i="45"/>
  <c r="C33" i="45"/>
  <c r="G44" i="45"/>
  <c r="G45" i="45" s="1"/>
  <c r="G33" i="45"/>
  <c r="D35" i="45"/>
  <c r="D31" i="45"/>
  <c r="D27" i="45"/>
  <c r="D23" i="45"/>
  <c r="D19" i="45"/>
  <c r="D15" i="45"/>
  <c r="D25" i="45"/>
  <c r="I27" i="45"/>
  <c r="I29" i="45"/>
  <c r="D45" i="45"/>
  <c r="H45" i="45"/>
  <c r="G35" i="45"/>
  <c r="C36" i="45"/>
  <c r="C5" i="45" s="1"/>
  <c r="E38" i="45"/>
  <c r="E39" i="45" s="1"/>
  <c r="E40" i="45"/>
  <c r="I40" i="45"/>
  <c r="I41" i="45" s="1"/>
  <c r="C42" i="45"/>
  <c r="C43" i="45" s="1"/>
  <c r="G42" i="45"/>
  <c r="G43" i="45" s="1"/>
  <c r="E44" i="45"/>
  <c r="I44" i="45"/>
  <c r="I45" i="45" s="1"/>
  <c r="F36" i="45"/>
  <c r="F41" i="45" s="1"/>
  <c r="D38" i="45"/>
  <c r="D39" i="45" s="1"/>
  <c r="H38" i="45"/>
  <c r="H39" i="45" s="1"/>
  <c r="B11" i="45"/>
  <c r="J35" i="44"/>
  <c r="I32" i="44"/>
  <c r="H32" i="44"/>
  <c r="G32" i="44"/>
  <c r="F32" i="44"/>
  <c r="E32" i="44"/>
  <c r="D32" i="44"/>
  <c r="C32" i="44"/>
  <c r="I30" i="44"/>
  <c r="H30" i="44"/>
  <c r="G30" i="44"/>
  <c r="F30" i="44"/>
  <c r="E30" i="44"/>
  <c r="D30" i="44"/>
  <c r="C30" i="44"/>
  <c r="I28" i="44"/>
  <c r="H28" i="44"/>
  <c r="G28" i="44"/>
  <c r="F28" i="44"/>
  <c r="E28" i="44"/>
  <c r="D28" i="44"/>
  <c r="C28" i="44"/>
  <c r="I26" i="44"/>
  <c r="H26" i="44"/>
  <c r="G26" i="44"/>
  <c r="F26" i="44"/>
  <c r="E26" i="44"/>
  <c r="D26" i="44"/>
  <c r="C26" i="44"/>
  <c r="I24" i="44"/>
  <c r="H24" i="44"/>
  <c r="G24" i="44"/>
  <c r="F24" i="44"/>
  <c r="E24" i="44"/>
  <c r="D24" i="44"/>
  <c r="C24" i="44"/>
  <c r="I22" i="44"/>
  <c r="H22" i="44"/>
  <c r="G22" i="44"/>
  <c r="F22" i="44"/>
  <c r="E22" i="44"/>
  <c r="D22" i="44"/>
  <c r="C22" i="44"/>
  <c r="I20" i="44"/>
  <c r="H20" i="44"/>
  <c r="G20" i="44"/>
  <c r="F20" i="44"/>
  <c r="E20" i="44"/>
  <c r="D20" i="44"/>
  <c r="C20" i="44"/>
  <c r="I18" i="44"/>
  <c r="H18" i="44"/>
  <c r="G18" i="44"/>
  <c r="F18" i="44"/>
  <c r="E18" i="44"/>
  <c r="D18" i="44"/>
  <c r="C18" i="44"/>
  <c r="I16" i="44"/>
  <c r="H16" i="44"/>
  <c r="G16" i="44"/>
  <c r="F16" i="44"/>
  <c r="E16" i="44"/>
  <c r="D16" i="44"/>
  <c r="C16" i="44"/>
  <c r="I14" i="44"/>
  <c r="H14" i="44"/>
  <c r="G14" i="44"/>
  <c r="F14" i="44"/>
  <c r="E14" i="44"/>
  <c r="D14" i="44"/>
  <c r="C14" i="44"/>
  <c r="I12" i="44"/>
  <c r="H12" i="44"/>
  <c r="G12" i="44"/>
  <c r="F12" i="44"/>
  <c r="E12" i="44"/>
  <c r="D12" i="44"/>
  <c r="C12" i="44"/>
  <c r="I10" i="44"/>
  <c r="H10" i="44"/>
  <c r="G10" i="44"/>
  <c r="F10" i="44"/>
  <c r="E10" i="44"/>
  <c r="D10" i="44"/>
  <c r="C10" i="44"/>
  <c r="I8" i="44"/>
  <c r="H8" i="44"/>
  <c r="G8" i="44"/>
  <c r="F8" i="44"/>
  <c r="E8" i="44"/>
  <c r="D8" i="44"/>
  <c r="C8" i="44"/>
  <c r="I6" i="44"/>
  <c r="H6" i="44"/>
  <c r="H34" i="44" s="1"/>
  <c r="G6" i="44"/>
  <c r="G34" i="44" s="1"/>
  <c r="F6" i="44"/>
  <c r="F34" i="44" s="1"/>
  <c r="E6" i="44"/>
  <c r="D6" i="44"/>
  <c r="D34" i="44" s="1"/>
  <c r="C6" i="44"/>
  <c r="C34" i="44" s="1"/>
  <c r="I4" i="44"/>
  <c r="F4" i="44"/>
  <c r="E4" i="44"/>
  <c r="B35" i="44"/>
  <c r="B4" i="44"/>
  <c r="B34" i="44"/>
  <c r="B32" i="44"/>
  <c r="J32" i="44" s="1"/>
  <c r="B30" i="44"/>
  <c r="B28" i="44"/>
  <c r="B26" i="44"/>
  <c r="B24" i="44"/>
  <c r="B22" i="44"/>
  <c r="B20" i="44"/>
  <c r="B18" i="44"/>
  <c r="B16" i="44"/>
  <c r="B14" i="44"/>
  <c r="B12" i="44"/>
  <c r="B10" i="44"/>
  <c r="B8" i="44"/>
  <c r="B6" i="44"/>
  <c r="F14" i="43"/>
  <c r="I12" i="43"/>
  <c r="H12" i="43"/>
  <c r="G12" i="43"/>
  <c r="F12" i="43"/>
  <c r="E12" i="43"/>
  <c r="D12" i="43"/>
  <c r="C12" i="43"/>
  <c r="B12" i="43"/>
  <c r="I10" i="43"/>
  <c r="H10" i="43"/>
  <c r="G10" i="43"/>
  <c r="F10" i="43"/>
  <c r="E10" i="43"/>
  <c r="D10" i="43"/>
  <c r="C10" i="43"/>
  <c r="B10" i="43"/>
  <c r="I8" i="43"/>
  <c r="H8" i="43"/>
  <c r="G8" i="43"/>
  <c r="F8" i="43"/>
  <c r="E8" i="43"/>
  <c r="D8" i="43"/>
  <c r="C8" i="43"/>
  <c r="B8" i="43"/>
  <c r="I6" i="43"/>
  <c r="H6" i="43"/>
  <c r="G6" i="43"/>
  <c r="F6" i="43"/>
  <c r="E6" i="43"/>
  <c r="D6" i="43"/>
  <c r="C6" i="43"/>
  <c r="B6" i="43"/>
  <c r="I4" i="43"/>
  <c r="I14" i="43" s="1"/>
  <c r="H4" i="43"/>
  <c r="H14" i="43" s="1"/>
  <c r="G4" i="43"/>
  <c r="G14" i="43" s="1"/>
  <c r="F4" i="43"/>
  <c r="E4" i="43"/>
  <c r="E14" i="43" s="1"/>
  <c r="D4" i="43"/>
  <c r="D14" i="43" s="1"/>
  <c r="C4" i="43"/>
  <c r="C14" i="43" s="1"/>
  <c r="B4" i="43"/>
  <c r="B14" i="43" s="1"/>
  <c r="I20" i="41"/>
  <c r="H20" i="41"/>
  <c r="G20" i="41"/>
  <c r="F20" i="41"/>
  <c r="E20" i="41"/>
  <c r="J20" i="41" s="1"/>
  <c r="D20" i="41"/>
  <c r="C20" i="41"/>
  <c r="I18" i="41"/>
  <c r="H18" i="41"/>
  <c r="G18" i="41"/>
  <c r="F18" i="41"/>
  <c r="E18" i="41"/>
  <c r="D18" i="41"/>
  <c r="C18" i="41"/>
  <c r="I16" i="41"/>
  <c r="H16" i="41"/>
  <c r="G16" i="41"/>
  <c r="F16" i="41"/>
  <c r="E16" i="41"/>
  <c r="D16" i="41"/>
  <c r="C16" i="41"/>
  <c r="I14" i="41"/>
  <c r="H14" i="41"/>
  <c r="G14" i="41"/>
  <c r="F14" i="41"/>
  <c r="F24" i="41" s="1"/>
  <c r="E14" i="41"/>
  <c r="D14" i="41"/>
  <c r="C14" i="41"/>
  <c r="I12" i="41"/>
  <c r="H12" i="41"/>
  <c r="G12" i="41"/>
  <c r="F12" i="41"/>
  <c r="E12" i="41"/>
  <c r="J12" i="41" s="1"/>
  <c r="D12" i="41"/>
  <c r="C12" i="41"/>
  <c r="I10" i="41"/>
  <c r="H10" i="41"/>
  <c r="G10" i="41"/>
  <c r="F10" i="41"/>
  <c r="E10" i="41"/>
  <c r="D10" i="41"/>
  <c r="J10" i="41" s="1"/>
  <c r="C10" i="41"/>
  <c r="I8" i="41"/>
  <c r="H8" i="41"/>
  <c r="G8" i="41"/>
  <c r="F8" i="41"/>
  <c r="E8" i="41"/>
  <c r="D8" i="41"/>
  <c r="C8" i="41"/>
  <c r="I6" i="41"/>
  <c r="H6" i="41"/>
  <c r="G6" i="41"/>
  <c r="F6" i="41"/>
  <c r="E6" i="41"/>
  <c r="D6" i="41"/>
  <c r="C6" i="41"/>
  <c r="I4" i="41"/>
  <c r="H4" i="41"/>
  <c r="G4" i="41"/>
  <c r="F4" i="41"/>
  <c r="E4" i="41"/>
  <c r="J4" i="41" s="1"/>
  <c r="D4" i="41"/>
  <c r="C4" i="41"/>
  <c r="B24" i="41"/>
  <c r="B20" i="41"/>
  <c r="B18" i="41"/>
  <c r="B16" i="41"/>
  <c r="J16" i="41" s="1"/>
  <c r="B14" i="41"/>
  <c r="B12" i="41"/>
  <c r="B10" i="41"/>
  <c r="B8" i="41"/>
  <c r="J8" i="41" s="1"/>
  <c r="B6" i="41"/>
  <c r="B4" i="41"/>
  <c r="K13" i="58" l="1"/>
  <c r="K23" i="51"/>
  <c r="C11" i="50"/>
  <c r="J5" i="50"/>
  <c r="G11" i="50"/>
  <c r="J9" i="50"/>
  <c r="E13" i="49"/>
  <c r="B13" i="49"/>
  <c r="C13" i="49"/>
  <c r="J4" i="49"/>
  <c r="J12" i="49" s="1"/>
  <c r="J5" i="49" s="1"/>
  <c r="I13" i="49"/>
  <c r="I5" i="48"/>
  <c r="E5" i="48"/>
  <c r="G9" i="48"/>
  <c r="G5" i="48"/>
  <c r="G11" i="48" s="1"/>
  <c r="I9" i="48"/>
  <c r="C9" i="48"/>
  <c r="C5" i="48"/>
  <c r="I11" i="48"/>
  <c r="J10" i="48"/>
  <c r="J9" i="48" s="1"/>
  <c r="F11" i="48"/>
  <c r="H11" i="48"/>
  <c r="J5" i="48"/>
  <c r="C11" i="48"/>
  <c r="D11" i="48"/>
  <c r="E11" i="48"/>
  <c r="B11" i="48"/>
  <c r="I11" i="47"/>
  <c r="I15" i="47"/>
  <c r="G15" i="47"/>
  <c r="G7" i="47"/>
  <c r="G17" i="47" s="1"/>
  <c r="I13" i="47"/>
  <c r="I5" i="47"/>
  <c r="C15" i="47"/>
  <c r="C17" i="47" s="1"/>
  <c r="E13" i="47"/>
  <c r="E5" i="47"/>
  <c r="E17" i="47" s="1"/>
  <c r="I7" i="47"/>
  <c r="D17" i="47"/>
  <c r="F17" i="47"/>
  <c r="H17" i="47"/>
  <c r="G13" i="47"/>
  <c r="B5" i="47"/>
  <c r="J16" i="47"/>
  <c r="J9" i="47" s="1"/>
  <c r="G11" i="46"/>
  <c r="I11" i="46"/>
  <c r="E11" i="46"/>
  <c r="H9" i="46"/>
  <c r="H7" i="46"/>
  <c r="H11" i="46" s="1"/>
  <c r="J5" i="46"/>
  <c r="J7" i="46"/>
  <c r="D9" i="46"/>
  <c r="D5" i="46"/>
  <c r="F43" i="45"/>
  <c r="C27" i="45"/>
  <c r="C41" i="45"/>
  <c r="F39" i="45"/>
  <c r="C21" i="45"/>
  <c r="E45" i="45"/>
  <c r="E41" i="45"/>
  <c r="C35" i="45"/>
  <c r="E29" i="45"/>
  <c r="C19" i="45"/>
  <c r="I25" i="45"/>
  <c r="C15" i="45"/>
  <c r="I35" i="45"/>
  <c r="I37" i="45" s="1"/>
  <c r="I19" i="45"/>
  <c r="E31" i="45"/>
  <c r="C25" i="45"/>
  <c r="E17" i="45"/>
  <c r="E9" i="45"/>
  <c r="I39" i="45"/>
  <c r="E27" i="45"/>
  <c r="G19" i="45"/>
  <c r="G37" i="45" s="1"/>
  <c r="E23" i="45"/>
  <c r="I11" i="45"/>
  <c r="F33" i="45"/>
  <c r="F29" i="45"/>
  <c r="F25" i="45"/>
  <c r="F21" i="45"/>
  <c r="F17" i="45"/>
  <c r="F13" i="45"/>
  <c r="F35" i="45"/>
  <c r="F5" i="45"/>
  <c r="F31" i="45"/>
  <c r="F15" i="45"/>
  <c r="F27" i="45"/>
  <c r="F11" i="45"/>
  <c r="F7" i="45"/>
  <c r="F23" i="45"/>
  <c r="F19" i="45"/>
  <c r="F9" i="45"/>
  <c r="C45" i="45"/>
  <c r="F45" i="45"/>
  <c r="C13" i="45"/>
  <c r="D37" i="45"/>
  <c r="C23" i="45"/>
  <c r="C11" i="45"/>
  <c r="C7" i="45"/>
  <c r="C37" i="45" s="1"/>
  <c r="E13" i="45"/>
  <c r="E37" i="45" s="1"/>
  <c r="H37" i="45"/>
  <c r="C31" i="45"/>
  <c r="C17" i="45"/>
  <c r="J30" i="45"/>
  <c r="B31" i="45"/>
  <c r="J6" i="45"/>
  <c r="J8" i="45"/>
  <c r="J22" i="45"/>
  <c r="B39" i="45"/>
  <c r="J24" i="45"/>
  <c r="B41" i="45"/>
  <c r="J26" i="45"/>
  <c r="B45" i="45"/>
  <c r="B21" i="45" s="1"/>
  <c r="J32" i="45"/>
  <c r="J34" i="45"/>
  <c r="J18" i="45"/>
  <c r="B19" i="45"/>
  <c r="B35" i="45"/>
  <c r="B29" i="45"/>
  <c r="B25" i="45"/>
  <c r="B9" i="45"/>
  <c r="B5" i="45"/>
  <c r="B33" i="45"/>
  <c r="B27" i="45"/>
  <c r="B23" i="45"/>
  <c r="B7" i="45"/>
  <c r="J4" i="45"/>
  <c r="J28" i="45"/>
  <c r="I11" i="44"/>
  <c r="C15" i="44"/>
  <c r="G15" i="44"/>
  <c r="I19" i="44"/>
  <c r="C23" i="44"/>
  <c r="G23" i="44"/>
  <c r="I27" i="44"/>
  <c r="C31" i="44"/>
  <c r="G31" i="44"/>
  <c r="D31" i="44"/>
  <c r="D27" i="44"/>
  <c r="D23" i="44"/>
  <c r="D19" i="44"/>
  <c r="D15" i="44"/>
  <c r="D33" i="44"/>
  <c r="D29" i="44"/>
  <c r="D25" i="44"/>
  <c r="D21" i="44"/>
  <c r="D17" i="44"/>
  <c r="D13" i="44"/>
  <c r="D9" i="44"/>
  <c r="D11" i="44"/>
  <c r="D7" i="44"/>
  <c r="I9" i="44"/>
  <c r="C13" i="44"/>
  <c r="G13" i="44"/>
  <c r="I17" i="44"/>
  <c r="C21" i="44"/>
  <c r="G21" i="44"/>
  <c r="I25" i="44"/>
  <c r="C29" i="44"/>
  <c r="G29" i="44"/>
  <c r="I33" i="44"/>
  <c r="C11" i="44"/>
  <c r="G11" i="44"/>
  <c r="C19" i="44"/>
  <c r="G19" i="44"/>
  <c r="C27" i="44"/>
  <c r="G27" i="44"/>
  <c r="I5" i="44"/>
  <c r="F33" i="44"/>
  <c r="F29" i="44"/>
  <c r="F25" i="44"/>
  <c r="F21" i="44"/>
  <c r="F17" i="44"/>
  <c r="F13" i="44"/>
  <c r="F9" i="44"/>
  <c r="F31" i="44"/>
  <c r="F27" i="44"/>
  <c r="F23" i="44"/>
  <c r="F19" i="44"/>
  <c r="F15" i="44"/>
  <c r="F11" i="44"/>
  <c r="F7" i="44"/>
  <c r="F35" i="44" s="1"/>
  <c r="F5" i="44"/>
  <c r="C9" i="44"/>
  <c r="G9" i="44"/>
  <c r="C17" i="44"/>
  <c r="G17" i="44"/>
  <c r="C25" i="44"/>
  <c r="G25" i="44"/>
  <c r="C33" i="44"/>
  <c r="G33" i="44"/>
  <c r="H31" i="44"/>
  <c r="H27" i="44"/>
  <c r="H23" i="44"/>
  <c r="H19" i="44"/>
  <c r="H15" i="44"/>
  <c r="H11" i="44"/>
  <c r="H7" i="44"/>
  <c r="H33" i="44"/>
  <c r="H29" i="44"/>
  <c r="H25" i="44"/>
  <c r="H21" i="44"/>
  <c r="H17" i="44"/>
  <c r="H13" i="44"/>
  <c r="H9" i="44"/>
  <c r="C4" i="44"/>
  <c r="C5" i="44" s="1"/>
  <c r="G4" i="44"/>
  <c r="G5" i="44" s="1"/>
  <c r="E34" i="44"/>
  <c r="E11" i="44" s="1"/>
  <c r="I34" i="44"/>
  <c r="I7" i="44" s="1"/>
  <c r="D4" i="44"/>
  <c r="D5" i="44" s="1"/>
  <c r="H4" i="44"/>
  <c r="H5" i="44" s="1"/>
  <c r="C7" i="44"/>
  <c r="C35" i="44" s="1"/>
  <c r="G7" i="44"/>
  <c r="J28" i="44"/>
  <c r="J30" i="44"/>
  <c r="J26" i="44"/>
  <c r="J22" i="44"/>
  <c r="J24" i="44"/>
  <c r="J8" i="44"/>
  <c r="J14" i="44"/>
  <c r="B23" i="44"/>
  <c r="J4" i="44"/>
  <c r="J12" i="44"/>
  <c r="J16" i="44"/>
  <c r="J20" i="44"/>
  <c r="J6" i="44"/>
  <c r="J10" i="44"/>
  <c r="J18" i="44"/>
  <c r="B21" i="41"/>
  <c r="B26" i="41"/>
  <c r="H26" i="41"/>
  <c r="H27" i="41" s="1"/>
  <c r="D7" i="41"/>
  <c r="H7" i="41"/>
  <c r="H15" i="41"/>
  <c r="J6" i="41"/>
  <c r="J14" i="41"/>
  <c r="D11" i="41"/>
  <c r="H11" i="41"/>
  <c r="H19" i="41"/>
  <c r="J18" i="41"/>
  <c r="D26" i="41"/>
  <c r="D27" i="41" s="1"/>
  <c r="B22" i="41"/>
  <c r="D22" i="41"/>
  <c r="D19" i="41" s="1"/>
  <c r="H22" i="41"/>
  <c r="J6" i="43"/>
  <c r="J10" i="43"/>
  <c r="E9" i="43"/>
  <c r="F11" i="43"/>
  <c r="F7" i="43"/>
  <c r="F9" i="43"/>
  <c r="F13" i="43"/>
  <c r="C7" i="43"/>
  <c r="C11" i="43"/>
  <c r="G11" i="43"/>
  <c r="G7" i="43"/>
  <c r="C9" i="43"/>
  <c r="G9" i="43"/>
  <c r="C13" i="43"/>
  <c r="G13" i="43"/>
  <c r="E13" i="43"/>
  <c r="J4" i="43"/>
  <c r="J8" i="43"/>
  <c r="J12" i="43"/>
  <c r="F5" i="43"/>
  <c r="F15" i="43" s="1"/>
  <c r="I11" i="43"/>
  <c r="C5" i="43"/>
  <c r="G5" i="43"/>
  <c r="G15" i="43" s="1"/>
  <c r="F13" i="41"/>
  <c r="D21" i="41"/>
  <c r="D13" i="41"/>
  <c r="D9" i="41"/>
  <c r="D5" i="41"/>
  <c r="H13" i="41"/>
  <c r="H9" i="41"/>
  <c r="H5" i="41"/>
  <c r="H23" i="41" s="1"/>
  <c r="H21" i="41"/>
  <c r="H17" i="41"/>
  <c r="I7" i="41"/>
  <c r="F17" i="41"/>
  <c r="I22" i="41"/>
  <c r="I11" i="41" s="1"/>
  <c r="G24" i="41"/>
  <c r="E26" i="41"/>
  <c r="I26" i="41"/>
  <c r="F22" i="41"/>
  <c r="F25" i="41" s="1"/>
  <c r="D24" i="41"/>
  <c r="D25" i="41" s="1"/>
  <c r="H24" i="41"/>
  <c r="H25" i="41" s="1"/>
  <c r="F26" i="41"/>
  <c r="C22" i="41"/>
  <c r="G22" i="41"/>
  <c r="G13" i="41" s="1"/>
  <c r="E24" i="41"/>
  <c r="I24" i="41"/>
  <c r="C26" i="41"/>
  <c r="C27" i="41" s="1"/>
  <c r="G26" i="41"/>
  <c r="G27" i="41" s="1"/>
  <c r="E22" i="41"/>
  <c r="E15" i="41" s="1"/>
  <c r="C24" i="41"/>
  <c r="J11" i="50" l="1"/>
  <c r="J9" i="49"/>
  <c r="J7" i="49"/>
  <c r="J11" i="49"/>
  <c r="J7" i="48"/>
  <c r="J11" i="48" s="1"/>
  <c r="I17" i="47"/>
  <c r="J7" i="47"/>
  <c r="J13" i="47"/>
  <c r="J5" i="47"/>
  <c r="J15" i="47"/>
  <c r="J11" i="47"/>
  <c r="D11" i="46"/>
  <c r="F37" i="45"/>
  <c r="B43" i="45"/>
  <c r="B17" i="45" s="1"/>
  <c r="J10" i="45"/>
  <c r="J20" i="45"/>
  <c r="J36" i="45"/>
  <c r="J31" i="45" s="1"/>
  <c r="B13" i="45"/>
  <c r="H35" i="44"/>
  <c r="E33" i="44"/>
  <c r="E25" i="44"/>
  <c r="E17" i="44"/>
  <c r="E9" i="44"/>
  <c r="G35" i="44"/>
  <c r="I29" i="44"/>
  <c r="I21" i="44"/>
  <c r="I13" i="44"/>
  <c r="I35" i="44" s="1"/>
  <c r="I31" i="44"/>
  <c r="I23" i="44"/>
  <c r="I15" i="44"/>
  <c r="D35" i="44"/>
  <c r="E29" i="44"/>
  <c r="E21" i="44"/>
  <c r="E13" i="44"/>
  <c r="E31" i="44"/>
  <c r="E23" i="44"/>
  <c r="E15" i="44"/>
  <c r="E7" i="44"/>
  <c r="E5" i="44"/>
  <c r="E27" i="44"/>
  <c r="E19" i="44"/>
  <c r="B31" i="44"/>
  <c r="B19" i="44"/>
  <c r="B25" i="44"/>
  <c r="B27" i="44"/>
  <c r="B29" i="44"/>
  <c r="B33" i="44"/>
  <c r="B13" i="44"/>
  <c r="J34" i="44"/>
  <c r="J25" i="44" s="1"/>
  <c r="B7" i="44"/>
  <c r="B15" i="44"/>
  <c r="B5" i="44"/>
  <c r="B21" i="44"/>
  <c r="B17" i="44"/>
  <c r="B9" i="44"/>
  <c r="B11" i="44"/>
  <c r="E19" i="41"/>
  <c r="J22" i="41"/>
  <c r="J7" i="41"/>
  <c r="B17" i="41"/>
  <c r="B11" i="41"/>
  <c r="E7" i="41"/>
  <c r="B25" i="41"/>
  <c r="D17" i="41"/>
  <c r="F5" i="41"/>
  <c r="J19" i="41"/>
  <c r="B9" i="41"/>
  <c r="D15" i="41"/>
  <c r="D23" i="41" s="1"/>
  <c r="B27" i="41"/>
  <c r="B15" i="41"/>
  <c r="B5" i="41"/>
  <c r="J26" i="41"/>
  <c r="J27" i="41" s="1"/>
  <c r="B13" i="41"/>
  <c r="J15" i="41"/>
  <c r="J24" i="41"/>
  <c r="J25" i="41" s="1"/>
  <c r="B7" i="41"/>
  <c r="B19" i="41"/>
  <c r="C15" i="43"/>
  <c r="E11" i="43"/>
  <c r="H7" i="43"/>
  <c r="E7" i="43"/>
  <c r="E5" i="43"/>
  <c r="I7" i="43"/>
  <c r="B11" i="43"/>
  <c r="B7" i="43"/>
  <c r="J14" i="43"/>
  <c r="J13" i="43" s="1"/>
  <c r="D13" i="43"/>
  <c r="D9" i="43"/>
  <c r="D5" i="43"/>
  <c r="H13" i="43"/>
  <c r="H9" i="43"/>
  <c r="H5" i="43"/>
  <c r="H11" i="43"/>
  <c r="B13" i="43"/>
  <c r="I13" i="43"/>
  <c r="I9" i="43"/>
  <c r="I5" i="43"/>
  <c r="D7" i="43"/>
  <c r="B9" i="43"/>
  <c r="D11" i="43"/>
  <c r="B5" i="43"/>
  <c r="C25" i="41"/>
  <c r="I25" i="41"/>
  <c r="F27" i="41"/>
  <c r="I27" i="41"/>
  <c r="G17" i="41"/>
  <c r="F21" i="41"/>
  <c r="G19" i="41"/>
  <c r="G15" i="41"/>
  <c r="G11" i="41"/>
  <c r="G7" i="41"/>
  <c r="G25" i="41"/>
  <c r="G21" i="41"/>
  <c r="G5" i="41"/>
  <c r="C7" i="41"/>
  <c r="C19" i="41"/>
  <c r="C15" i="41"/>
  <c r="C11" i="41"/>
  <c r="F11" i="41"/>
  <c r="F19" i="41"/>
  <c r="F15" i="41"/>
  <c r="F7" i="41"/>
  <c r="I9" i="41"/>
  <c r="I5" i="41"/>
  <c r="I21" i="41"/>
  <c r="I17" i="41"/>
  <c r="I13" i="41"/>
  <c r="I15" i="41"/>
  <c r="C21" i="41"/>
  <c r="C5" i="41"/>
  <c r="C17" i="41"/>
  <c r="E21" i="41"/>
  <c r="E17" i="41"/>
  <c r="E13" i="41"/>
  <c r="E9" i="41"/>
  <c r="E5" i="41"/>
  <c r="E25" i="41"/>
  <c r="E27" i="41"/>
  <c r="G9" i="41"/>
  <c r="F9" i="41"/>
  <c r="C13" i="41"/>
  <c r="I19" i="41"/>
  <c r="E11" i="41"/>
  <c r="C9" i="41"/>
  <c r="J13" i="49" l="1"/>
  <c r="J5" i="45"/>
  <c r="J21" i="45"/>
  <c r="J14" i="45"/>
  <c r="J15" i="45" s="1"/>
  <c r="B15" i="45"/>
  <c r="J29" i="45"/>
  <c r="J12" i="45"/>
  <c r="J13" i="45" s="1"/>
  <c r="J16" i="45"/>
  <c r="J17" i="45" s="1"/>
  <c r="J11" i="45"/>
  <c r="J19" i="45"/>
  <c r="J23" i="45"/>
  <c r="J35" i="45"/>
  <c r="J25" i="45"/>
  <c r="J7" i="45"/>
  <c r="J9" i="45"/>
  <c r="J27" i="45"/>
  <c r="J33" i="45"/>
  <c r="E35" i="44"/>
  <c r="J19" i="44"/>
  <c r="J7" i="44"/>
  <c r="J23" i="44"/>
  <c r="J9" i="44"/>
  <c r="J33" i="44"/>
  <c r="J29" i="44"/>
  <c r="J31" i="44"/>
  <c r="J27" i="44"/>
  <c r="J11" i="44"/>
  <c r="J5" i="44"/>
  <c r="J21" i="44"/>
  <c r="J13" i="44"/>
  <c r="J15" i="44"/>
  <c r="J17" i="44"/>
  <c r="B15" i="43"/>
  <c r="I15" i="43"/>
  <c r="D15" i="43"/>
  <c r="F23" i="41"/>
  <c r="J9" i="41"/>
  <c r="J5" i="41"/>
  <c r="J11" i="41"/>
  <c r="J17" i="41"/>
  <c r="J13" i="41"/>
  <c r="J21" i="41"/>
  <c r="I23" i="41"/>
  <c r="B23" i="41"/>
  <c r="H15" i="43"/>
  <c r="E15" i="43"/>
  <c r="J5" i="43"/>
  <c r="J11" i="43"/>
  <c r="J7" i="43"/>
  <c r="J9" i="43"/>
  <c r="C23" i="41"/>
  <c r="E23" i="41"/>
  <c r="G23" i="41"/>
  <c r="H53" i="40"/>
  <c r="H52" i="40"/>
  <c r="H51" i="40"/>
  <c r="H50" i="40"/>
  <c r="H49" i="40"/>
  <c r="H48" i="40"/>
  <c r="H47" i="40"/>
  <c r="H46" i="40"/>
  <c r="H45" i="40"/>
  <c r="H44" i="40"/>
  <c r="H43" i="40"/>
  <c r="H42" i="40"/>
  <c r="H41" i="40"/>
  <c r="H40" i="40"/>
  <c r="H39" i="40"/>
  <c r="H38" i="40"/>
  <c r="H37" i="40"/>
  <c r="H36" i="40"/>
  <c r="H35" i="40"/>
  <c r="H34" i="40"/>
  <c r="H33" i="40"/>
  <c r="H32" i="40"/>
  <c r="H31" i="40"/>
  <c r="F53" i="40"/>
  <c r="F52" i="40"/>
  <c r="F51" i="40"/>
  <c r="F50" i="40"/>
  <c r="F49" i="40"/>
  <c r="F48" i="40"/>
  <c r="F47" i="40"/>
  <c r="F46" i="40"/>
  <c r="F45" i="40"/>
  <c r="F44" i="40"/>
  <c r="F43" i="40"/>
  <c r="F42" i="40"/>
  <c r="F41" i="40"/>
  <c r="F40" i="40"/>
  <c r="F39" i="40"/>
  <c r="F38" i="40"/>
  <c r="F37" i="40"/>
  <c r="F36" i="40"/>
  <c r="F35" i="40"/>
  <c r="F34" i="40"/>
  <c r="F33" i="40"/>
  <c r="F32" i="40"/>
  <c r="F31" i="40"/>
  <c r="D53" i="40"/>
  <c r="D52" i="40"/>
  <c r="D51" i="40"/>
  <c r="D50" i="40"/>
  <c r="D49" i="40"/>
  <c r="D48" i="40"/>
  <c r="D47" i="40"/>
  <c r="D46" i="40"/>
  <c r="D45" i="40"/>
  <c r="D44" i="40"/>
  <c r="D43" i="40"/>
  <c r="D42" i="40"/>
  <c r="D41" i="40"/>
  <c r="D40" i="40"/>
  <c r="D39" i="40"/>
  <c r="D38" i="40"/>
  <c r="D37" i="40"/>
  <c r="D36" i="40"/>
  <c r="D35" i="40"/>
  <c r="D34" i="40"/>
  <c r="D33" i="40"/>
  <c r="D32" i="40"/>
  <c r="D31" i="40"/>
  <c r="G53" i="40"/>
  <c r="E53" i="40"/>
  <c r="C53" i="40"/>
  <c r="G52" i="40"/>
  <c r="E52" i="40"/>
  <c r="C52" i="40"/>
  <c r="G51" i="40"/>
  <c r="E51" i="40"/>
  <c r="C51" i="40"/>
  <c r="G50" i="40"/>
  <c r="E50" i="40"/>
  <c r="C50" i="40"/>
  <c r="G49" i="40"/>
  <c r="E49" i="40"/>
  <c r="C49" i="40"/>
  <c r="G48" i="40"/>
  <c r="E48" i="40"/>
  <c r="C48" i="40"/>
  <c r="G47" i="40"/>
  <c r="E47" i="40"/>
  <c r="C47" i="40"/>
  <c r="G46" i="40"/>
  <c r="E46" i="40"/>
  <c r="C46" i="40"/>
  <c r="G45" i="40"/>
  <c r="E45" i="40"/>
  <c r="C45" i="40"/>
  <c r="G44" i="40"/>
  <c r="E44" i="40"/>
  <c r="C44" i="40"/>
  <c r="G43" i="40"/>
  <c r="E43" i="40"/>
  <c r="C43" i="40"/>
  <c r="G42" i="40"/>
  <c r="E42" i="40"/>
  <c r="C42" i="40"/>
  <c r="G41" i="40"/>
  <c r="E41" i="40"/>
  <c r="C41" i="40"/>
  <c r="G40" i="40"/>
  <c r="E40" i="40"/>
  <c r="C40" i="40"/>
  <c r="G39" i="40"/>
  <c r="E39" i="40"/>
  <c r="C39" i="40"/>
  <c r="G38" i="40"/>
  <c r="E38" i="40"/>
  <c r="C38" i="40"/>
  <c r="G37" i="40"/>
  <c r="E37" i="40"/>
  <c r="C37" i="40"/>
  <c r="G36" i="40"/>
  <c r="E36" i="40"/>
  <c r="C36" i="40"/>
  <c r="G35" i="40"/>
  <c r="E35" i="40"/>
  <c r="C35" i="40"/>
  <c r="G34" i="40"/>
  <c r="E34" i="40"/>
  <c r="C34" i="40"/>
  <c r="G33" i="40"/>
  <c r="E33" i="40"/>
  <c r="C33" i="40"/>
  <c r="G32" i="40"/>
  <c r="E32" i="40"/>
  <c r="C32" i="40"/>
  <c r="E31" i="40"/>
  <c r="G26" i="40"/>
  <c r="G25" i="40"/>
  <c r="G24" i="40"/>
  <c r="G23" i="40"/>
  <c r="G22" i="40"/>
  <c r="G21" i="40"/>
  <c r="G20" i="40"/>
  <c r="G19" i="40"/>
  <c r="G18" i="40"/>
  <c r="G17" i="40"/>
  <c r="G16" i="40"/>
  <c r="G15" i="40"/>
  <c r="G14" i="40"/>
  <c r="G13" i="40"/>
  <c r="G12" i="40"/>
  <c r="G11" i="40"/>
  <c r="G10" i="40"/>
  <c r="G9" i="40"/>
  <c r="G8" i="40"/>
  <c r="G7" i="40"/>
  <c r="G6" i="40"/>
  <c r="G5" i="40"/>
  <c r="E26" i="40"/>
  <c r="E25" i="40"/>
  <c r="E24" i="40"/>
  <c r="E23" i="40"/>
  <c r="E22" i="40"/>
  <c r="E21" i="40"/>
  <c r="E20" i="40"/>
  <c r="E19" i="40"/>
  <c r="E18" i="40"/>
  <c r="E17" i="40"/>
  <c r="E16" i="40"/>
  <c r="E15" i="40"/>
  <c r="E14" i="40"/>
  <c r="E13" i="40"/>
  <c r="E12" i="40"/>
  <c r="E11" i="40"/>
  <c r="E10" i="40"/>
  <c r="E9" i="40"/>
  <c r="E8" i="40"/>
  <c r="E7" i="40"/>
  <c r="E6" i="40"/>
  <c r="E5" i="40"/>
  <c r="E4" i="40" s="1"/>
  <c r="C26" i="40"/>
  <c r="C25" i="40"/>
  <c r="C24" i="40"/>
  <c r="C23" i="40"/>
  <c r="C22" i="40"/>
  <c r="C21" i="40"/>
  <c r="C20" i="40"/>
  <c r="C19" i="40"/>
  <c r="C18" i="40"/>
  <c r="C17" i="40"/>
  <c r="C16" i="40"/>
  <c r="C15" i="40"/>
  <c r="C14" i="40"/>
  <c r="C13" i="40"/>
  <c r="C12" i="40"/>
  <c r="C11" i="40"/>
  <c r="C10" i="40"/>
  <c r="C9" i="40"/>
  <c r="C8" i="40"/>
  <c r="C7" i="40"/>
  <c r="C6" i="40"/>
  <c r="C5" i="40"/>
  <c r="J15" i="43" l="1"/>
  <c r="J23" i="41"/>
  <c r="C31" i="40"/>
  <c r="G31" i="40"/>
  <c r="C4" i="40"/>
  <c r="F4" i="40"/>
  <c r="D8" i="40" l="1"/>
  <c r="D20" i="40" l="1"/>
  <c r="D12" i="40"/>
  <c r="D13" i="40"/>
  <c r="D18" i="40"/>
  <c r="D11" i="40"/>
  <c r="D16" i="40"/>
  <c r="D22" i="40"/>
  <c r="D10" i="40"/>
  <c r="D21" i="40"/>
  <c r="D26" i="40"/>
  <c r="D14" i="40"/>
  <c r="D19" i="40"/>
  <c r="D24" i="40"/>
  <c r="D6" i="40"/>
  <c r="D5" i="40"/>
  <c r="D15" i="40"/>
  <c r="D23" i="40"/>
  <c r="D4" i="40"/>
  <c r="F19" i="40"/>
  <c r="D7" i="40"/>
  <c r="D9" i="40"/>
  <c r="F14" i="40"/>
  <c r="D17" i="40"/>
  <c r="D25" i="40"/>
  <c r="I26" i="39"/>
  <c r="I25" i="39"/>
  <c r="I24" i="39"/>
  <c r="I23" i="39"/>
  <c r="I22" i="39"/>
  <c r="I21" i="39"/>
  <c r="I20" i="39"/>
  <c r="I19" i="39"/>
  <c r="I18" i="39"/>
  <c r="I17" i="39"/>
  <c r="I16" i="39"/>
  <c r="I15" i="39"/>
  <c r="I14" i="39"/>
  <c r="I13" i="39"/>
  <c r="I12" i="39"/>
  <c r="I11" i="39"/>
  <c r="I10" i="39"/>
  <c r="I9" i="39"/>
  <c r="I8" i="39"/>
  <c r="I7" i="39"/>
  <c r="I6" i="39"/>
  <c r="I4" i="39" s="1"/>
  <c r="J26" i="39" s="1"/>
  <c r="I5" i="39"/>
  <c r="G26" i="39"/>
  <c r="G25" i="39"/>
  <c r="G24" i="39"/>
  <c r="G23" i="39"/>
  <c r="G22" i="39"/>
  <c r="G21" i="39"/>
  <c r="G20" i="39"/>
  <c r="G19" i="39"/>
  <c r="G18" i="39"/>
  <c r="G17" i="39"/>
  <c r="G16" i="39"/>
  <c r="G15" i="39"/>
  <c r="G14" i="39"/>
  <c r="G13" i="39"/>
  <c r="G12" i="39"/>
  <c r="G11" i="39"/>
  <c r="G10" i="39"/>
  <c r="G9" i="39"/>
  <c r="G8" i="39"/>
  <c r="H8" i="39" s="1"/>
  <c r="G7" i="39"/>
  <c r="G6" i="39"/>
  <c r="G5" i="39"/>
  <c r="H5" i="39" s="1"/>
  <c r="E26" i="39"/>
  <c r="E25" i="39"/>
  <c r="E24" i="39"/>
  <c r="E23" i="39"/>
  <c r="E22" i="39"/>
  <c r="E21" i="39"/>
  <c r="E20" i="39"/>
  <c r="E19" i="39"/>
  <c r="E18" i="39"/>
  <c r="E17" i="39"/>
  <c r="E16" i="39"/>
  <c r="E15" i="39"/>
  <c r="E14" i="39"/>
  <c r="E13" i="39"/>
  <c r="E12" i="39"/>
  <c r="E11" i="39"/>
  <c r="E10" i="39"/>
  <c r="E9" i="39"/>
  <c r="E8" i="39"/>
  <c r="F8" i="39" s="1"/>
  <c r="E7" i="39"/>
  <c r="E6" i="39"/>
  <c r="F6" i="39" s="1"/>
  <c r="E5" i="39"/>
  <c r="I53" i="39"/>
  <c r="G53" i="39"/>
  <c r="I52" i="39"/>
  <c r="G52" i="39"/>
  <c r="I51" i="39"/>
  <c r="G51" i="39"/>
  <c r="I50" i="39"/>
  <c r="G50" i="39"/>
  <c r="I49" i="39"/>
  <c r="G49" i="39"/>
  <c r="I48" i="39"/>
  <c r="G48" i="39"/>
  <c r="I47" i="39"/>
  <c r="G47" i="39"/>
  <c r="I46" i="39"/>
  <c r="G46" i="39"/>
  <c r="I45" i="39"/>
  <c r="G45" i="39"/>
  <c r="I44" i="39"/>
  <c r="G44" i="39"/>
  <c r="I43" i="39"/>
  <c r="G43" i="39"/>
  <c r="I42" i="39"/>
  <c r="G42" i="39"/>
  <c r="I41" i="39"/>
  <c r="G41" i="39"/>
  <c r="I40" i="39"/>
  <c r="G40" i="39"/>
  <c r="I39" i="39"/>
  <c r="G39" i="39"/>
  <c r="I38" i="39"/>
  <c r="G38" i="39"/>
  <c r="I37" i="39"/>
  <c r="G37" i="39"/>
  <c r="I36" i="39"/>
  <c r="G36" i="39"/>
  <c r="J35" i="39"/>
  <c r="I35" i="39"/>
  <c r="G35" i="39"/>
  <c r="H35" i="39" s="1"/>
  <c r="I34" i="39"/>
  <c r="G34" i="39"/>
  <c r="I33" i="39"/>
  <c r="J33" i="39" s="1"/>
  <c r="G33" i="39"/>
  <c r="I32" i="39"/>
  <c r="J32" i="39" s="1"/>
  <c r="G32" i="39"/>
  <c r="J8" i="39"/>
  <c r="J5" i="39"/>
  <c r="C26" i="39"/>
  <c r="C25" i="39"/>
  <c r="C24" i="39"/>
  <c r="C23" i="39"/>
  <c r="C22" i="39"/>
  <c r="C21" i="39"/>
  <c r="C20" i="39"/>
  <c r="C19" i="39"/>
  <c r="C18" i="39"/>
  <c r="C17" i="39"/>
  <c r="C16" i="39"/>
  <c r="C15" i="39"/>
  <c r="C14" i="39"/>
  <c r="C13" i="39"/>
  <c r="C12" i="39"/>
  <c r="C11" i="39"/>
  <c r="C10" i="39"/>
  <c r="C9" i="39"/>
  <c r="C8" i="39"/>
  <c r="C7" i="39"/>
  <c r="C6" i="39"/>
  <c r="C5" i="39"/>
  <c r="E53" i="39"/>
  <c r="C53" i="39"/>
  <c r="E52" i="39"/>
  <c r="C52" i="39"/>
  <c r="E51" i="39"/>
  <c r="C51" i="39"/>
  <c r="E50" i="39"/>
  <c r="C50" i="39"/>
  <c r="E49" i="39"/>
  <c r="C49" i="39"/>
  <c r="E48" i="39"/>
  <c r="C48" i="39"/>
  <c r="E47" i="39"/>
  <c r="C47" i="39"/>
  <c r="E46" i="39"/>
  <c r="C46" i="39"/>
  <c r="E45" i="39"/>
  <c r="C45" i="39"/>
  <c r="E44" i="39"/>
  <c r="C44" i="39"/>
  <c r="E43" i="39"/>
  <c r="C43" i="39"/>
  <c r="E42" i="39"/>
  <c r="C42" i="39"/>
  <c r="E41" i="39"/>
  <c r="C41" i="39"/>
  <c r="E40" i="39"/>
  <c r="C40" i="39"/>
  <c r="E39" i="39"/>
  <c r="C39" i="39"/>
  <c r="E38" i="39"/>
  <c r="C38" i="39"/>
  <c r="E37" i="39"/>
  <c r="C37" i="39"/>
  <c r="E36" i="39"/>
  <c r="C36" i="39"/>
  <c r="E35" i="39"/>
  <c r="F35" i="39" s="1"/>
  <c r="C35" i="39"/>
  <c r="D35" i="39" s="1"/>
  <c r="E34" i="39"/>
  <c r="C34" i="39"/>
  <c r="E33" i="39"/>
  <c r="F33" i="39" s="1"/>
  <c r="C33" i="39"/>
  <c r="E32" i="39"/>
  <c r="C32" i="39"/>
  <c r="D8" i="39"/>
  <c r="D6" i="39"/>
  <c r="E53" i="37"/>
  <c r="E52" i="37"/>
  <c r="E51" i="37"/>
  <c r="E50" i="37"/>
  <c r="E49" i="37"/>
  <c r="E48" i="37"/>
  <c r="E47" i="37"/>
  <c r="E46" i="37"/>
  <c r="E45" i="37"/>
  <c r="E44" i="37"/>
  <c r="E43" i="37"/>
  <c r="E42" i="37"/>
  <c r="E41" i="37"/>
  <c r="E40" i="37"/>
  <c r="E39" i="37"/>
  <c r="E38" i="37"/>
  <c r="E37" i="37"/>
  <c r="E36" i="37"/>
  <c r="E35" i="37"/>
  <c r="E34" i="37"/>
  <c r="E33" i="37"/>
  <c r="E32" i="37"/>
  <c r="E26" i="37"/>
  <c r="E25" i="37"/>
  <c r="E24" i="37"/>
  <c r="E23" i="37"/>
  <c r="E22" i="37"/>
  <c r="E21" i="37"/>
  <c r="E20" i="37"/>
  <c r="E19" i="37"/>
  <c r="E18" i="37"/>
  <c r="E17" i="37"/>
  <c r="E16" i="37"/>
  <c r="E15" i="37"/>
  <c r="E14" i="37"/>
  <c r="E13" i="37"/>
  <c r="E12" i="37"/>
  <c r="E11" i="37"/>
  <c r="E10" i="37"/>
  <c r="E9" i="37"/>
  <c r="E8" i="37"/>
  <c r="E7" i="37"/>
  <c r="F7" i="37" s="1"/>
  <c r="E6" i="37"/>
  <c r="E5" i="37"/>
  <c r="C53" i="37"/>
  <c r="C52" i="37"/>
  <c r="C51" i="37"/>
  <c r="C50" i="37"/>
  <c r="C49" i="37"/>
  <c r="C48" i="37"/>
  <c r="C47" i="37"/>
  <c r="C46" i="37"/>
  <c r="C45" i="37"/>
  <c r="C44" i="37"/>
  <c r="C43" i="37"/>
  <c r="C42" i="37"/>
  <c r="C41" i="37"/>
  <c r="C40" i="37"/>
  <c r="C39" i="37"/>
  <c r="C38" i="37"/>
  <c r="C37" i="37"/>
  <c r="C36" i="37"/>
  <c r="C35" i="37"/>
  <c r="D35" i="37" s="1"/>
  <c r="C34" i="37"/>
  <c r="D34" i="37" s="1"/>
  <c r="C33" i="37"/>
  <c r="C32" i="37"/>
  <c r="C8" i="37"/>
  <c r="C7" i="37"/>
  <c r="C6" i="37"/>
  <c r="C5" i="37"/>
  <c r="C26" i="37"/>
  <c r="C25" i="37"/>
  <c r="C24" i="37"/>
  <c r="C23" i="37"/>
  <c r="C22" i="37"/>
  <c r="C21" i="37"/>
  <c r="C20" i="37"/>
  <c r="C19" i="37"/>
  <c r="C18" i="37"/>
  <c r="C17" i="37"/>
  <c r="C16" i="37"/>
  <c r="C15" i="37"/>
  <c r="C14" i="37"/>
  <c r="C13" i="37"/>
  <c r="C12" i="37"/>
  <c r="C11" i="37"/>
  <c r="C10" i="37"/>
  <c r="C9" i="37"/>
  <c r="F24" i="40" l="1"/>
  <c r="F22" i="40"/>
  <c r="F20" i="40"/>
  <c r="F18" i="40"/>
  <c r="F13" i="40"/>
  <c r="F16" i="40"/>
  <c r="F10" i="40"/>
  <c r="F21" i="40"/>
  <c r="F11" i="40"/>
  <c r="F23" i="40"/>
  <c r="F15" i="40"/>
  <c r="F25" i="40"/>
  <c r="F17" i="40"/>
  <c r="F9" i="40"/>
  <c r="F12" i="40"/>
  <c r="F26" i="40"/>
  <c r="J6" i="39"/>
  <c r="J7" i="39"/>
  <c r="J11" i="39"/>
  <c r="H7" i="39"/>
  <c r="H6" i="39"/>
  <c r="D32" i="39"/>
  <c r="D5" i="39"/>
  <c r="J34" i="39"/>
  <c r="F34" i="39"/>
  <c r="J48" i="39"/>
  <c r="I31" i="39"/>
  <c r="H34" i="39"/>
  <c r="J45" i="39"/>
  <c r="J49" i="39"/>
  <c r="J51" i="39"/>
  <c r="J53" i="39"/>
  <c r="H32" i="39"/>
  <c r="D34" i="39"/>
  <c r="H33" i="39"/>
  <c r="J10" i="39"/>
  <c r="J14" i="39"/>
  <c r="J18" i="39"/>
  <c r="J15" i="39"/>
  <c r="J12" i="39"/>
  <c r="J16" i="39"/>
  <c r="J9" i="39"/>
  <c r="J13" i="39"/>
  <c r="J17" i="39"/>
  <c r="G4" i="39"/>
  <c r="H4" i="39" s="1"/>
  <c r="H10" i="39"/>
  <c r="H16" i="39"/>
  <c r="H18" i="39"/>
  <c r="H24" i="39"/>
  <c r="H26" i="39"/>
  <c r="H13" i="39"/>
  <c r="H15" i="39"/>
  <c r="H21" i="39"/>
  <c r="H23" i="39"/>
  <c r="G31" i="39"/>
  <c r="H31" i="39" s="1"/>
  <c r="J4" i="39"/>
  <c r="J19" i="39"/>
  <c r="J20" i="39"/>
  <c r="J21" i="39"/>
  <c r="J22" i="39"/>
  <c r="J23" i="39"/>
  <c r="J24" i="39"/>
  <c r="J25" i="39"/>
  <c r="J36" i="39"/>
  <c r="J37" i="39"/>
  <c r="J39" i="39"/>
  <c r="J40" i="39"/>
  <c r="J41" i="39"/>
  <c r="F5" i="39"/>
  <c r="F7" i="39"/>
  <c r="C31" i="39"/>
  <c r="D31" i="39" s="1"/>
  <c r="C4" i="39"/>
  <c r="D15" i="39" s="1"/>
  <c r="F32" i="39"/>
  <c r="E31" i="39"/>
  <c r="F50" i="39" s="1"/>
  <c r="E4" i="39"/>
  <c r="F4" i="39" s="1"/>
  <c r="D7" i="39"/>
  <c r="D33" i="39"/>
  <c r="F47" i="39"/>
  <c r="E31" i="37"/>
  <c r="F43" i="37" s="1"/>
  <c r="E4" i="37"/>
  <c r="F33" i="37"/>
  <c r="F35" i="37"/>
  <c r="F24" i="37"/>
  <c r="F16" i="37"/>
  <c r="F8" i="37"/>
  <c r="F32" i="37"/>
  <c r="F5" i="37"/>
  <c r="F34" i="37"/>
  <c r="F9" i="37"/>
  <c r="F13" i="37"/>
  <c r="F21" i="37"/>
  <c r="F4" i="37"/>
  <c r="F19" i="37"/>
  <c r="F26" i="37"/>
  <c r="F18" i="37"/>
  <c r="F10" i="37"/>
  <c r="C4" i="37"/>
  <c r="D21" i="37" s="1"/>
  <c r="D32" i="37"/>
  <c r="D33" i="37"/>
  <c r="F6" i="37"/>
  <c r="C31" i="37"/>
  <c r="D38" i="37" s="1"/>
  <c r="D14" i="37"/>
  <c r="F8" i="40" l="1"/>
  <c r="F5" i="40"/>
  <c r="F7" i="40"/>
  <c r="F6" i="40"/>
  <c r="D41" i="39"/>
  <c r="H43" i="39"/>
  <c r="H19" i="39"/>
  <c r="H11" i="39"/>
  <c r="H22" i="39"/>
  <c r="H14" i="39"/>
  <c r="H25" i="39"/>
  <c r="H17" i="39"/>
  <c r="H9" i="39"/>
  <c r="H20" i="39"/>
  <c r="H12" i="39"/>
  <c r="F39" i="39"/>
  <c r="J43" i="39"/>
  <c r="J31" i="39"/>
  <c r="J46" i="39"/>
  <c r="J42" i="39"/>
  <c r="J38" i="39"/>
  <c r="H51" i="39"/>
  <c r="J47" i="39"/>
  <c r="J52" i="39"/>
  <c r="J44" i="39"/>
  <c r="J50" i="39"/>
  <c r="H52" i="39"/>
  <c r="F42" i="39"/>
  <c r="H46" i="39"/>
  <c r="F19" i="39"/>
  <c r="H41" i="39"/>
  <c r="H50" i="39"/>
  <c r="H38" i="39"/>
  <c r="H47" i="39"/>
  <c r="H39" i="39"/>
  <c r="H40" i="39"/>
  <c r="H42" i="39"/>
  <c r="H49" i="39"/>
  <c r="H44" i="39"/>
  <c r="H48" i="39"/>
  <c r="H53" i="39"/>
  <c r="H45" i="39"/>
  <c r="H37" i="39"/>
  <c r="H36" i="39"/>
  <c r="D49" i="39"/>
  <c r="F15" i="39"/>
  <c r="F12" i="39"/>
  <c r="F23" i="39"/>
  <c r="F20" i="39"/>
  <c r="F11" i="39"/>
  <c r="F22" i="39"/>
  <c r="F21" i="39"/>
  <c r="F16" i="39"/>
  <c r="F17" i="39"/>
  <c r="F24" i="39"/>
  <c r="F13" i="39"/>
  <c r="D24" i="39"/>
  <c r="D19" i="39"/>
  <c r="D16" i="39"/>
  <c r="D18" i="39"/>
  <c r="F25" i="39"/>
  <c r="F9" i="39"/>
  <c r="F14" i="39"/>
  <c r="D48" i="39"/>
  <c r="D9" i="39"/>
  <c r="D39" i="39"/>
  <c r="D38" i="39"/>
  <c r="D21" i="39"/>
  <c r="D53" i="39"/>
  <c r="D45" i="39"/>
  <c r="D37" i="39"/>
  <c r="D23" i="39"/>
  <c r="D52" i="39"/>
  <c r="D44" i="39"/>
  <c r="D36" i="39"/>
  <c r="D40" i="39"/>
  <c r="D47" i="39"/>
  <c r="D46" i="39"/>
  <c r="D10" i="39"/>
  <c r="D51" i="39"/>
  <c r="D43" i="39"/>
  <c r="D50" i="39"/>
  <c r="D42" i="39"/>
  <c r="F31" i="39"/>
  <c r="F53" i="39"/>
  <c r="F45" i="39"/>
  <c r="F37" i="39"/>
  <c r="F48" i="39"/>
  <c r="F40" i="39"/>
  <c r="D4" i="39"/>
  <c r="D13" i="39"/>
  <c r="F51" i="39"/>
  <c r="F43" i="39"/>
  <c r="D14" i="39"/>
  <c r="F46" i="39"/>
  <c r="F38" i="39"/>
  <c r="F26" i="39"/>
  <c r="D20" i="39"/>
  <c r="D12" i="39"/>
  <c r="D26" i="39"/>
  <c r="F18" i="39"/>
  <c r="F10" i="39"/>
  <c r="F49" i="39"/>
  <c r="F41" i="39"/>
  <c r="D22" i="39"/>
  <c r="D11" i="39"/>
  <c r="F52" i="39"/>
  <c r="F44" i="39"/>
  <c r="F36" i="39"/>
  <c r="D25" i="39"/>
  <c r="D17" i="39"/>
  <c r="F38" i="37"/>
  <c r="F49" i="37"/>
  <c r="F31" i="37"/>
  <c r="F37" i="37"/>
  <c r="F48" i="37"/>
  <c r="F42" i="37"/>
  <c r="F45" i="37"/>
  <c r="F51" i="37"/>
  <c r="F36" i="37"/>
  <c r="F52" i="37"/>
  <c r="F46" i="37"/>
  <c r="F47" i="37"/>
  <c r="F40" i="37"/>
  <c r="F53" i="37"/>
  <c r="F39" i="37"/>
  <c r="F41" i="37"/>
  <c r="F44" i="37"/>
  <c r="F50" i="37"/>
  <c r="F22" i="37"/>
  <c r="F15" i="37"/>
  <c r="F17" i="37"/>
  <c r="F20" i="37"/>
  <c r="F14" i="37"/>
  <c r="F23" i="37"/>
  <c r="F25" i="37"/>
  <c r="F11" i="37"/>
  <c r="F12" i="37"/>
  <c r="D48" i="37"/>
  <c r="D50" i="37"/>
  <c r="D36" i="37"/>
  <c r="D11" i="37"/>
  <c r="D40" i="37"/>
  <c r="D52" i="37"/>
  <c r="D46" i="37"/>
  <c r="D51" i="37"/>
  <c r="D47" i="37"/>
  <c r="D43" i="37"/>
  <c r="D39" i="37"/>
  <c r="D31" i="37"/>
  <c r="D53" i="37"/>
  <c r="D49" i="37"/>
  <c r="D45" i="37"/>
  <c r="D41" i="37"/>
  <c r="D37" i="37"/>
  <c r="D44" i="37"/>
  <c r="D42" i="37"/>
  <c r="D16" i="37"/>
  <c r="D13" i="37"/>
  <c r="D22" i="37"/>
  <c r="D19" i="37"/>
  <c r="D24" i="37"/>
  <c r="D4" i="37"/>
  <c r="D8" i="37"/>
  <c r="D5" i="37"/>
  <c r="D10" i="37"/>
  <c r="D18" i="37"/>
  <c r="D26" i="37"/>
  <c r="D15" i="37"/>
  <c r="D23" i="37"/>
  <c r="D12" i="37"/>
  <c r="D20" i="37"/>
  <c r="D9" i="37"/>
  <c r="D17" i="37"/>
  <c r="D25" i="37"/>
  <c r="D6" i="37"/>
  <c r="D7" i="37"/>
  <c r="G53" i="36" l="1"/>
  <c r="E53" i="36"/>
  <c r="C53" i="36"/>
  <c r="G52" i="36"/>
  <c r="E52" i="36"/>
  <c r="C52" i="36"/>
  <c r="G51" i="36"/>
  <c r="E51" i="36"/>
  <c r="C51" i="36"/>
  <c r="G50" i="36"/>
  <c r="E50" i="36"/>
  <c r="C50" i="36"/>
  <c r="G49" i="36"/>
  <c r="E49" i="36"/>
  <c r="C49" i="36"/>
  <c r="G48" i="36"/>
  <c r="E48" i="36"/>
  <c r="C48" i="36"/>
  <c r="G47" i="36"/>
  <c r="E47" i="36"/>
  <c r="C47" i="36"/>
  <c r="G46" i="36"/>
  <c r="E46" i="36"/>
  <c r="C46" i="36"/>
  <c r="G45" i="36"/>
  <c r="E45" i="36"/>
  <c r="C45" i="36"/>
  <c r="G44" i="36"/>
  <c r="E44" i="36"/>
  <c r="C44" i="36"/>
  <c r="G43" i="36"/>
  <c r="E43" i="36"/>
  <c r="C43" i="36"/>
  <c r="G42" i="36"/>
  <c r="E42" i="36"/>
  <c r="C42" i="36"/>
  <c r="G41" i="36"/>
  <c r="E41" i="36"/>
  <c r="C41" i="36"/>
  <c r="G40" i="36"/>
  <c r="E40" i="36"/>
  <c r="C40" i="36"/>
  <c r="G39" i="36"/>
  <c r="E39" i="36"/>
  <c r="C39" i="36"/>
  <c r="G38" i="36"/>
  <c r="E38" i="36"/>
  <c r="C38" i="36"/>
  <c r="G37" i="36"/>
  <c r="E37" i="36"/>
  <c r="C37" i="36"/>
  <c r="G36" i="36"/>
  <c r="E36" i="36"/>
  <c r="C36" i="36"/>
  <c r="G34" i="36"/>
  <c r="E34" i="36"/>
  <c r="C34" i="36"/>
  <c r="G33" i="36"/>
  <c r="G31" i="36" s="1"/>
  <c r="E33" i="36"/>
  <c r="C33" i="36"/>
  <c r="G32" i="36"/>
  <c r="E32" i="36"/>
  <c r="C32" i="36"/>
  <c r="G26" i="36"/>
  <c r="G25" i="36"/>
  <c r="G24" i="36"/>
  <c r="G23" i="36"/>
  <c r="G22" i="36"/>
  <c r="G21" i="36"/>
  <c r="G20" i="36"/>
  <c r="G19" i="36"/>
  <c r="G18" i="36"/>
  <c r="G17" i="36"/>
  <c r="G16" i="36"/>
  <c r="G15" i="36"/>
  <c r="G14" i="36"/>
  <c r="G13" i="36"/>
  <c r="G12" i="36"/>
  <c r="G11" i="36"/>
  <c r="G10" i="36"/>
  <c r="G9" i="36"/>
  <c r="E26" i="36"/>
  <c r="E25" i="36"/>
  <c r="E24" i="36"/>
  <c r="E23" i="36"/>
  <c r="E22" i="36"/>
  <c r="E21" i="36"/>
  <c r="E20" i="36"/>
  <c r="E19" i="36"/>
  <c r="E18" i="36"/>
  <c r="E17" i="36"/>
  <c r="E16" i="36"/>
  <c r="E15" i="36"/>
  <c r="E14" i="36"/>
  <c r="E13" i="36"/>
  <c r="E12" i="36"/>
  <c r="E11" i="36"/>
  <c r="E10" i="36"/>
  <c r="E9" i="36"/>
  <c r="G7" i="36"/>
  <c r="G6" i="36"/>
  <c r="G5" i="36"/>
  <c r="E7" i="36"/>
  <c r="E6" i="36"/>
  <c r="E5" i="36"/>
  <c r="C7" i="36"/>
  <c r="C6" i="36"/>
  <c r="C5" i="36"/>
  <c r="C26" i="36"/>
  <c r="C25" i="36"/>
  <c r="C24" i="36"/>
  <c r="C23" i="36"/>
  <c r="C22" i="36"/>
  <c r="C21" i="36"/>
  <c r="C20" i="36"/>
  <c r="C19" i="36"/>
  <c r="C18" i="36"/>
  <c r="C17" i="36"/>
  <c r="C16" i="36"/>
  <c r="C15" i="36"/>
  <c r="C14" i="36"/>
  <c r="C13" i="36"/>
  <c r="C12" i="36"/>
  <c r="C11" i="36"/>
  <c r="C10" i="36"/>
  <c r="H40" i="36" l="1"/>
  <c r="H44" i="36"/>
  <c r="H49" i="36"/>
  <c r="H53" i="36"/>
  <c r="D51" i="36"/>
  <c r="H39" i="36"/>
  <c r="H43" i="36"/>
  <c r="H47" i="36"/>
  <c r="D49" i="36"/>
  <c r="H51" i="36"/>
  <c r="H41" i="36"/>
  <c r="H52" i="36"/>
  <c r="H36" i="36"/>
  <c r="H45" i="36"/>
  <c r="H37" i="36"/>
  <c r="D36" i="36"/>
  <c r="H38" i="36"/>
  <c r="H42" i="36"/>
  <c r="H50" i="36"/>
  <c r="H48" i="36"/>
  <c r="H46" i="36"/>
  <c r="C31" i="36"/>
  <c r="D38" i="36" s="1"/>
  <c r="E31" i="36"/>
  <c r="F52" i="36" s="1"/>
  <c r="G35" i="36"/>
  <c r="H34" i="36" s="1"/>
  <c r="G4" i="36"/>
  <c r="H12" i="36" s="1"/>
  <c r="E4" i="36"/>
  <c r="F9" i="36" s="1"/>
  <c r="C4" i="36"/>
  <c r="D21" i="36" s="1"/>
  <c r="C9" i="36"/>
  <c r="D48" i="36" l="1"/>
  <c r="F22" i="36"/>
  <c r="D53" i="36"/>
  <c r="D45" i="36"/>
  <c r="D46" i="36"/>
  <c r="F11" i="36"/>
  <c r="C35" i="36"/>
  <c r="D32" i="36" s="1"/>
  <c r="D42" i="36"/>
  <c r="D44" i="36"/>
  <c r="D37" i="36"/>
  <c r="F49" i="36"/>
  <c r="F37" i="36"/>
  <c r="F38" i="36"/>
  <c r="D34" i="36"/>
  <c r="H33" i="36"/>
  <c r="F53" i="36"/>
  <c r="F41" i="36"/>
  <c r="F42" i="36"/>
  <c r="D33" i="36"/>
  <c r="D47" i="36"/>
  <c r="D43" i="36"/>
  <c r="D39" i="36"/>
  <c r="D31" i="36"/>
  <c r="D50" i="36"/>
  <c r="D52" i="36"/>
  <c r="F45" i="36"/>
  <c r="D40" i="36"/>
  <c r="F46" i="36"/>
  <c r="D41" i="36"/>
  <c r="F47" i="36"/>
  <c r="F39" i="36"/>
  <c r="H35" i="36"/>
  <c r="H32" i="36"/>
  <c r="F40" i="36"/>
  <c r="F51" i="36"/>
  <c r="F48" i="36"/>
  <c r="F44" i="36"/>
  <c r="F36" i="36"/>
  <c r="F43" i="36"/>
  <c r="E35" i="36"/>
  <c r="F31" i="36" s="1"/>
  <c r="H31" i="36"/>
  <c r="F50" i="36"/>
  <c r="F23" i="36"/>
  <c r="E8" i="36"/>
  <c r="F7" i="36" s="1"/>
  <c r="F14" i="36"/>
  <c r="F19" i="36"/>
  <c r="H21" i="36"/>
  <c r="D26" i="36"/>
  <c r="F18" i="36"/>
  <c r="F21" i="36"/>
  <c r="F26" i="36"/>
  <c r="F12" i="36"/>
  <c r="F13" i="36"/>
  <c r="H24" i="36"/>
  <c r="H15" i="36"/>
  <c r="H13" i="36"/>
  <c r="H16" i="36"/>
  <c r="D18" i="36"/>
  <c r="D25" i="36"/>
  <c r="D22" i="36"/>
  <c r="H18" i="36"/>
  <c r="D9" i="36"/>
  <c r="D12" i="36"/>
  <c r="D23" i="36"/>
  <c r="D15" i="36"/>
  <c r="D11" i="36"/>
  <c r="C8" i="36"/>
  <c r="D24" i="36"/>
  <c r="D20" i="36"/>
  <c r="D16" i="36"/>
  <c r="D19" i="36"/>
  <c r="F20" i="36"/>
  <c r="F10" i="36"/>
  <c r="F15" i="36"/>
  <c r="H23" i="36"/>
  <c r="H26" i="36"/>
  <c r="H10" i="36"/>
  <c r="D10" i="36"/>
  <c r="D17" i="36"/>
  <c r="D14" i="36"/>
  <c r="D13" i="36"/>
  <c r="H19" i="36"/>
  <c r="H11" i="36"/>
  <c r="H22" i="36"/>
  <c r="H14" i="36"/>
  <c r="G8" i="36"/>
  <c r="H25" i="36"/>
  <c r="H17" i="36"/>
  <c r="H9" i="36"/>
  <c r="H20" i="36"/>
  <c r="F24" i="36"/>
  <c r="F16" i="36"/>
  <c r="F25" i="36"/>
  <c r="F17" i="36"/>
  <c r="D35" i="36" l="1"/>
  <c r="F35" i="36"/>
  <c r="F33" i="36"/>
  <c r="F34" i="36"/>
  <c r="F32" i="36"/>
  <c r="F8" i="36"/>
  <c r="F6" i="36"/>
  <c r="F4" i="36"/>
  <c r="D4" i="36"/>
  <c r="F5" i="36"/>
  <c r="D8" i="36"/>
  <c r="D7" i="36"/>
  <c r="D5" i="36"/>
  <c r="D6" i="36"/>
  <c r="H8" i="36"/>
  <c r="H7" i="36"/>
  <c r="H5" i="36"/>
  <c r="H4" i="36"/>
  <c r="H6" i="36"/>
  <c r="I28" i="34"/>
  <c r="G28" i="34"/>
  <c r="E28" i="34"/>
  <c r="C28" i="34"/>
  <c r="I27" i="34"/>
  <c r="G27" i="34"/>
  <c r="E27" i="34"/>
  <c r="C27" i="34"/>
  <c r="I26" i="34"/>
  <c r="G26" i="34"/>
  <c r="E26" i="34"/>
  <c r="C26" i="34"/>
  <c r="I25" i="34"/>
  <c r="G25" i="34"/>
  <c r="E25" i="34"/>
  <c r="C25" i="34"/>
  <c r="I24" i="34"/>
  <c r="G24" i="34"/>
  <c r="E24" i="34"/>
  <c r="C24" i="34"/>
  <c r="I23" i="34"/>
  <c r="G23" i="34"/>
  <c r="E23" i="34"/>
  <c r="C23" i="34"/>
  <c r="I22" i="34"/>
  <c r="G22" i="34"/>
  <c r="E22" i="34"/>
  <c r="C22" i="34"/>
  <c r="I21" i="34"/>
  <c r="G21" i="34"/>
  <c r="E21" i="34"/>
  <c r="C21" i="34"/>
  <c r="I20" i="34"/>
  <c r="G20" i="34"/>
  <c r="G29" i="34" s="1"/>
  <c r="H29" i="34" s="1"/>
  <c r="E20" i="34"/>
  <c r="C20" i="34"/>
  <c r="C29" i="34" s="1"/>
  <c r="D29" i="34" s="1"/>
  <c r="I12" i="34"/>
  <c r="G12" i="34"/>
  <c r="E12" i="34"/>
  <c r="C12" i="34"/>
  <c r="I11" i="34"/>
  <c r="G11" i="34"/>
  <c r="E11" i="34"/>
  <c r="C11" i="34"/>
  <c r="I10" i="34"/>
  <c r="G10" i="34"/>
  <c r="E10" i="34"/>
  <c r="C10" i="34"/>
  <c r="I9" i="34"/>
  <c r="G9" i="34"/>
  <c r="E9" i="34"/>
  <c r="C9" i="34"/>
  <c r="I8" i="34"/>
  <c r="G8" i="34"/>
  <c r="E8" i="34"/>
  <c r="C8" i="34"/>
  <c r="I7" i="34"/>
  <c r="G7" i="34"/>
  <c r="E7" i="34"/>
  <c r="C7" i="34"/>
  <c r="I6" i="34"/>
  <c r="G6" i="34"/>
  <c r="E6" i="34"/>
  <c r="C6" i="34"/>
  <c r="I5" i="34"/>
  <c r="G5" i="34"/>
  <c r="E5" i="34"/>
  <c r="C5" i="34"/>
  <c r="K5" i="34" s="1"/>
  <c r="I4" i="34"/>
  <c r="G4" i="34"/>
  <c r="G13" i="34" s="1"/>
  <c r="H13" i="34" s="1"/>
  <c r="E4" i="34"/>
  <c r="C4" i="34"/>
  <c r="C13" i="34" s="1"/>
  <c r="D13" i="34" s="1"/>
  <c r="I28" i="33"/>
  <c r="G28" i="33"/>
  <c r="E28" i="33"/>
  <c r="C28" i="33"/>
  <c r="I27" i="33"/>
  <c r="G27" i="33"/>
  <c r="E27" i="33"/>
  <c r="C27" i="33"/>
  <c r="I26" i="33"/>
  <c r="G26" i="33"/>
  <c r="E26" i="33"/>
  <c r="C26" i="33"/>
  <c r="I25" i="33"/>
  <c r="G25" i="33"/>
  <c r="G30" i="33" s="1"/>
  <c r="E25" i="33"/>
  <c r="C25" i="33"/>
  <c r="I24" i="33"/>
  <c r="G24" i="33"/>
  <c r="E24" i="33"/>
  <c r="C24" i="33"/>
  <c r="I23" i="33"/>
  <c r="G23" i="33"/>
  <c r="E23" i="33"/>
  <c r="C23" i="33"/>
  <c r="I22" i="33"/>
  <c r="G22" i="33"/>
  <c r="E22" i="33"/>
  <c r="C22" i="33"/>
  <c r="I21" i="33"/>
  <c r="G21" i="33"/>
  <c r="E21" i="33"/>
  <c r="C21" i="33"/>
  <c r="I20" i="33"/>
  <c r="G20" i="33"/>
  <c r="E20" i="33"/>
  <c r="C20" i="33"/>
  <c r="I12" i="33"/>
  <c r="G12" i="33"/>
  <c r="E12" i="33"/>
  <c r="C12" i="33"/>
  <c r="I11" i="33"/>
  <c r="G11" i="33"/>
  <c r="E11" i="33"/>
  <c r="C11" i="33"/>
  <c r="I10" i="33"/>
  <c r="G10" i="33"/>
  <c r="E10" i="33"/>
  <c r="C10" i="33"/>
  <c r="I9" i="33"/>
  <c r="G9" i="33"/>
  <c r="G14" i="33" s="1"/>
  <c r="E9" i="33"/>
  <c r="C9" i="33"/>
  <c r="I8" i="33"/>
  <c r="G8" i="33"/>
  <c r="E8" i="33"/>
  <c r="C8" i="33"/>
  <c r="I7" i="33"/>
  <c r="G7" i="33"/>
  <c r="E7" i="33"/>
  <c r="E13" i="33" s="1"/>
  <c r="C7" i="33"/>
  <c r="I6" i="33"/>
  <c r="G6" i="33"/>
  <c r="E6" i="33"/>
  <c r="C6" i="33"/>
  <c r="I5" i="33"/>
  <c r="I13" i="33" s="1"/>
  <c r="J13" i="33" s="1"/>
  <c r="G5" i="33"/>
  <c r="E5" i="33"/>
  <c r="C5" i="33"/>
  <c r="I4" i="33"/>
  <c r="G4" i="33"/>
  <c r="E4" i="33"/>
  <c r="C4" i="33"/>
  <c r="K4" i="33" s="1"/>
  <c r="K27" i="33" l="1"/>
  <c r="H6" i="34"/>
  <c r="H7" i="34"/>
  <c r="H8" i="34"/>
  <c r="H9" i="34"/>
  <c r="H10" i="34"/>
  <c r="H11" i="34"/>
  <c r="H12" i="34"/>
  <c r="I13" i="34"/>
  <c r="J13" i="34" s="1"/>
  <c r="H21" i="34"/>
  <c r="H22" i="34"/>
  <c r="H23" i="34"/>
  <c r="H24" i="34"/>
  <c r="H25" i="34"/>
  <c r="H26" i="34"/>
  <c r="H27" i="34"/>
  <c r="H28" i="34"/>
  <c r="D5" i="34"/>
  <c r="J8" i="34"/>
  <c r="J20" i="34"/>
  <c r="E13" i="34"/>
  <c r="F13" i="34" s="1"/>
  <c r="D6" i="34"/>
  <c r="D7" i="34"/>
  <c r="K7" i="34"/>
  <c r="D8" i="34"/>
  <c r="D9" i="34"/>
  <c r="D10" i="34"/>
  <c r="D11" i="34"/>
  <c r="D12" i="34"/>
  <c r="D21" i="34"/>
  <c r="D22" i="34"/>
  <c r="D23" i="34"/>
  <c r="D24" i="34"/>
  <c r="D25" i="34"/>
  <c r="D26" i="34"/>
  <c r="D27" i="34"/>
  <c r="D28" i="34"/>
  <c r="H5" i="34"/>
  <c r="K4" i="34"/>
  <c r="K6" i="34"/>
  <c r="K8" i="34"/>
  <c r="K10" i="34"/>
  <c r="K12" i="34"/>
  <c r="C14" i="34"/>
  <c r="D14" i="34" s="1"/>
  <c r="G14" i="34"/>
  <c r="H14" i="34" s="1"/>
  <c r="E15" i="34"/>
  <c r="I15" i="34"/>
  <c r="J15" i="34" s="1"/>
  <c r="K20" i="34"/>
  <c r="K22" i="34"/>
  <c r="K24" i="34"/>
  <c r="K26" i="34"/>
  <c r="K28" i="34"/>
  <c r="E29" i="34"/>
  <c r="F29" i="34" s="1"/>
  <c r="I29" i="34"/>
  <c r="J29" i="34" s="1"/>
  <c r="C30" i="34"/>
  <c r="D30" i="34" s="1"/>
  <c r="G30" i="34"/>
  <c r="H30" i="34" s="1"/>
  <c r="E31" i="34"/>
  <c r="F31" i="34" s="1"/>
  <c r="I31" i="34"/>
  <c r="J31" i="34" s="1"/>
  <c r="D4" i="34"/>
  <c r="H4" i="34"/>
  <c r="D20" i="34"/>
  <c r="H20" i="34"/>
  <c r="K9" i="34"/>
  <c r="K11" i="34"/>
  <c r="E14" i="34"/>
  <c r="I14" i="34"/>
  <c r="C15" i="34"/>
  <c r="D15" i="34" s="1"/>
  <c r="G15" i="34"/>
  <c r="H15" i="34" s="1"/>
  <c r="K21" i="34"/>
  <c r="K23" i="34"/>
  <c r="K25" i="34"/>
  <c r="K27" i="34"/>
  <c r="E30" i="34"/>
  <c r="F30" i="34" s="1"/>
  <c r="I30" i="34"/>
  <c r="J30" i="34" s="1"/>
  <c r="C31" i="34"/>
  <c r="D31" i="34" s="1"/>
  <c r="G31" i="34"/>
  <c r="H31" i="34" s="1"/>
  <c r="K6" i="33"/>
  <c r="G13" i="33"/>
  <c r="E29" i="33"/>
  <c r="F24" i="33" s="1"/>
  <c r="F13" i="33"/>
  <c r="F5" i="33"/>
  <c r="H5" i="33"/>
  <c r="J6" i="33"/>
  <c r="H7" i="33"/>
  <c r="H8" i="33"/>
  <c r="F9" i="33"/>
  <c r="E14" i="33"/>
  <c r="F14" i="33" s="1"/>
  <c r="F10" i="33"/>
  <c r="K12" i="33"/>
  <c r="H14" i="33"/>
  <c r="C29" i="33"/>
  <c r="D28" i="33" s="1"/>
  <c r="K20" i="33"/>
  <c r="E30" i="33"/>
  <c r="K28" i="33"/>
  <c r="C13" i="33"/>
  <c r="D13" i="33" s="1"/>
  <c r="H4" i="33"/>
  <c r="F6" i="33"/>
  <c r="J7" i="33"/>
  <c r="J8" i="33"/>
  <c r="H9" i="33"/>
  <c r="G15" i="33"/>
  <c r="H15" i="33" s="1"/>
  <c r="H10" i="33"/>
  <c r="F11" i="33"/>
  <c r="F12" i="33"/>
  <c r="K21" i="33"/>
  <c r="K22" i="33"/>
  <c r="G31" i="33"/>
  <c r="D4" i="33"/>
  <c r="J4" i="33"/>
  <c r="J5" i="33"/>
  <c r="D7" i="33"/>
  <c r="D8" i="33"/>
  <c r="K8" i="33"/>
  <c r="I14" i="33"/>
  <c r="J14" i="33" s="1"/>
  <c r="J9" i="33"/>
  <c r="J10" i="33"/>
  <c r="H11" i="33"/>
  <c r="H12" i="33"/>
  <c r="E15" i="33"/>
  <c r="F15" i="33" s="1"/>
  <c r="G29" i="33"/>
  <c r="H30" i="33" s="1"/>
  <c r="K23" i="33"/>
  <c r="K24" i="33"/>
  <c r="I30" i="33"/>
  <c r="I29" i="33"/>
  <c r="J23" i="33" s="1"/>
  <c r="E31" i="33"/>
  <c r="F4" i="33"/>
  <c r="F7" i="33"/>
  <c r="F8" i="33"/>
  <c r="D9" i="33"/>
  <c r="D10" i="33"/>
  <c r="C15" i="33"/>
  <c r="D15" i="33" s="1"/>
  <c r="K10" i="33"/>
  <c r="J11" i="33"/>
  <c r="J12" i="33"/>
  <c r="C14" i="33"/>
  <c r="D14" i="33" s="1"/>
  <c r="I15" i="33"/>
  <c r="J15" i="33" s="1"/>
  <c r="K25" i="33"/>
  <c r="C31" i="33"/>
  <c r="K26" i="33"/>
  <c r="C30" i="33"/>
  <c r="I31" i="33"/>
  <c r="K5" i="33"/>
  <c r="K7" i="33"/>
  <c r="K9" i="33"/>
  <c r="K11" i="33"/>
  <c r="J25" i="34" l="1"/>
  <c r="D24" i="33"/>
  <c r="F22" i="34"/>
  <c r="F21" i="34"/>
  <c r="F26" i="34"/>
  <c r="F25" i="34"/>
  <c r="F11" i="34"/>
  <c r="F7" i="34"/>
  <c r="K30" i="34"/>
  <c r="K14" i="34"/>
  <c r="K31" i="34"/>
  <c r="K13" i="34"/>
  <c r="J14" i="34"/>
  <c r="F15" i="34"/>
  <c r="J5" i="34"/>
  <c r="F14" i="34"/>
  <c r="L8" i="34"/>
  <c r="J24" i="34"/>
  <c r="F28" i="34"/>
  <c r="F24" i="34"/>
  <c r="F20" i="34"/>
  <c r="F9" i="34"/>
  <c r="J27" i="34"/>
  <c r="J22" i="34"/>
  <c r="J10" i="34"/>
  <c r="J6" i="34"/>
  <c r="K29" i="34"/>
  <c r="L29" i="34" s="1"/>
  <c r="J12" i="34"/>
  <c r="F27" i="34"/>
  <c r="F23" i="34"/>
  <c r="F12" i="34"/>
  <c r="F8" i="34"/>
  <c r="F5" i="34"/>
  <c r="J26" i="34"/>
  <c r="J21" i="34"/>
  <c r="J9" i="34"/>
  <c r="K15" i="34"/>
  <c r="J28" i="34"/>
  <c r="F10" i="34"/>
  <c r="F6" i="34"/>
  <c r="F4" i="34"/>
  <c r="J23" i="34"/>
  <c r="J11" i="34"/>
  <c r="J7" i="34"/>
  <c r="J4" i="34"/>
  <c r="D12" i="33"/>
  <c r="D6" i="33"/>
  <c r="D11" i="33"/>
  <c r="H13" i="33"/>
  <c r="H6" i="33"/>
  <c r="D5" i="33"/>
  <c r="F30" i="33"/>
  <c r="F29" i="33"/>
  <c r="F26" i="33"/>
  <c r="J31" i="33"/>
  <c r="H28" i="33"/>
  <c r="F27" i="33"/>
  <c r="J21" i="33"/>
  <c r="F20" i="33"/>
  <c r="F28" i="33"/>
  <c r="J30" i="33"/>
  <c r="F22" i="33"/>
  <c r="J27" i="33"/>
  <c r="F23" i="33"/>
  <c r="F31" i="33"/>
  <c r="J25" i="33"/>
  <c r="F21" i="33"/>
  <c r="F25" i="33"/>
  <c r="K31" i="33"/>
  <c r="H24" i="33"/>
  <c r="D29" i="33"/>
  <c r="D27" i="33"/>
  <c r="D25" i="33"/>
  <c r="D23" i="33"/>
  <c r="D21" i="33"/>
  <c r="D26" i="33"/>
  <c r="H22" i="33"/>
  <c r="H31" i="33"/>
  <c r="D22" i="33"/>
  <c r="K14" i="33"/>
  <c r="D30" i="33"/>
  <c r="D31" i="33"/>
  <c r="K15" i="33"/>
  <c r="J28" i="33"/>
  <c r="J26" i="33"/>
  <c r="J24" i="33"/>
  <c r="J22" i="33"/>
  <c r="J20" i="33"/>
  <c r="J29" i="33"/>
  <c r="H20" i="33"/>
  <c r="H26" i="33"/>
  <c r="K29" i="33"/>
  <c r="L23" i="33" s="1"/>
  <c r="K13" i="33"/>
  <c r="L10" i="33" s="1"/>
  <c r="K30" i="33"/>
  <c r="H29" i="33"/>
  <c r="H27" i="33"/>
  <c r="H25" i="33"/>
  <c r="H23" i="33"/>
  <c r="H21" i="33"/>
  <c r="D20" i="33"/>
  <c r="L30" i="33" l="1"/>
  <c r="L30" i="34"/>
  <c r="L28" i="34"/>
  <c r="L22" i="34"/>
  <c r="L24" i="34"/>
  <c r="L26" i="34"/>
  <c r="L25" i="34"/>
  <c r="L27" i="34"/>
  <c r="L31" i="34"/>
  <c r="L20" i="34"/>
  <c r="L23" i="34"/>
  <c r="L15" i="34"/>
  <c r="L13" i="34"/>
  <c r="L5" i="34"/>
  <c r="L14" i="34"/>
  <c r="L7" i="34"/>
  <c r="L21" i="34"/>
  <c r="L12" i="34"/>
  <c r="L9" i="34"/>
  <c r="L10" i="34"/>
  <c r="L6" i="34"/>
  <c r="L11" i="34"/>
  <c r="L4" i="34"/>
  <c r="L8" i="33"/>
  <c r="L11" i="33"/>
  <c r="L12" i="33"/>
  <c r="L25" i="33"/>
  <c r="L29" i="33"/>
  <c r="L27" i="33"/>
  <c r="L26" i="33"/>
  <c r="L28" i="33"/>
  <c r="L7" i="33"/>
  <c r="L20" i="33"/>
  <c r="L14" i="33"/>
  <c r="L31" i="33"/>
  <c r="L13" i="33"/>
  <c r="L6" i="33"/>
  <c r="L4" i="33"/>
  <c r="L21" i="33"/>
  <c r="L24" i="33"/>
  <c r="L15" i="33"/>
  <c r="L9" i="33"/>
  <c r="L22" i="33"/>
  <c r="L5" i="33"/>
  <c r="I28" i="32" l="1"/>
  <c r="G28" i="32"/>
  <c r="E28" i="32"/>
  <c r="C28" i="32"/>
  <c r="I27" i="32"/>
  <c r="G27" i="32"/>
  <c r="E27" i="32"/>
  <c r="C27" i="32"/>
  <c r="I26" i="32"/>
  <c r="I31" i="32" s="1"/>
  <c r="G26" i="32"/>
  <c r="E26" i="32"/>
  <c r="E31" i="32" s="1"/>
  <c r="C26" i="32"/>
  <c r="I25" i="32"/>
  <c r="G25" i="32"/>
  <c r="E25" i="32"/>
  <c r="E30" i="32" s="1"/>
  <c r="C25" i="32"/>
  <c r="C30" i="32" s="1"/>
  <c r="I24" i="32"/>
  <c r="G24" i="32"/>
  <c r="E24" i="32"/>
  <c r="C24" i="32"/>
  <c r="I23" i="32"/>
  <c r="G23" i="32"/>
  <c r="E23" i="32"/>
  <c r="C23" i="32"/>
  <c r="I22" i="32"/>
  <c r="G22" i="32"/>
  <c r="E22" i="32"/>
  <c r="C22" i="32"/>
  <c r="I21" i="32"/>
  <c r="G21" i="32"/>
  <c r="E21" i="32"/>
  <c r="C21" i="32"/>
  <c r="I20" i="32"/>
  <c r="G20" i="32"/>
  <c r="E20" i="32"/>
  <c r="C20" i="32"/>
  <c r="G14" i="32"/>
  <c r="I12" i="32"/>
  <c r="G12" i="32"/>
  <c r="E12" i="32"/>
  <c r="C12" i="32"/>
  <c r="K12" i="32" s="1"/>
  <c r="I11" i="32"/>
  <c r="G11" i="32"/>
  <c r="E11" i="32"/>
  <c r="C11" i="32"/>
  <c r="I10" i="32"/>
  <c r="G10" i="32"/>
  <c r="E10" i="32"/>
  <c r="C10" i="32"/>
  <c r="C15" i="32" s="1"/>
  <c r="I9" i="32"/>
  <c r="G9" i="32"/>
  <c r="E9" i="32"/>
  <c r="C9" i="32"/>
  <c r="I8" i="32"/>
  <c r="G8" i="32"/>
  <c r="E8" i="32"/>
  <c r="C8" i="32"/>
  <c r="I7" i="32"/>
  <c r="G7" i="32"/>
  <c r="E7" i="32"/>
  <c r="C7" i="32"/>
  <c r="I6" i="32"/>
  <c r="G6" i="32"/>
  <c r="E6" i="32"/>
  <c r="C6" i="32"/>
  <c r="I5" i="32"/>
  <c r="G5" i="32"/>
  <c r="E5" i="32"/>
  <c r="C5" i="32"/>
  <c r="I4" i="32"/>
  <c r="G4" i="32"/>
  <c r="E4" i="32"/>
  <c r="E13" i="32" s="1"/>
  <c r="C4" i="32"/>
  <c r="C13" i="32" s="1"/>
  <c r="K24" i="32" l="1"/>
  <c r="K10" i="32"/>
  <c r="E29" i="32"/>
  <c r="F24" i="32" s="1"/>
  <c r="K22" i="32"/>
  <c r="K23" i="32"/>
  <c r="K26" i="32"/>
  <c r="I15" i="32"/>
  <c r="G13" i="32"/>
  <c r="H7" i="32" s="1"/>
  <c r="K5" i="32"/>
  <c r="K6" i="32"/>
  <c r="K8" i="32"/>
  <c r="C14" i="32"/>
  <c r="D14" i="32" s="1"/>
  <c r="D9" i="32"/>
  <c r="D13" i="32"/>
  <c r="D4" i="32"/>
  <c r="D5" i="32"/>
  <c r="D7" i="32"/>
  <c r="F28" i="32"/>
  <c r="F20" i="32"/>
  <c r="F13" i="32"/>
  <c r="F12" i="32"/>
  <c r="F4" i="32"/>
  <c r="F8" i="32"/>
  <c r="F5" i="32"/>
  <c r="F6" i="32"/>
  <c r="H11" i="32"/>
  <c r="H4" i="32"/>
  <c r="H9" i="32"/>
  <c r="D15" i="32"/>
  <c r="I29" i="32"/>
  <c r="J24" i="32" s="1"/>
  <c r="F31" i="32"/>
  <c r="F7" i="32"/>
  <c r="K7" i="32"/>
  <c r="D12" i="32"/>
  <c r="I13" i="32"/>
  <c r="J12" i="32" s="1"/>
  <c r="E14" i="32"/>
  <c r="F14" i="32" s="1"/>
  <c r="E15" i="32"/>
  <c r="F15" i="32" s="1"/>
  <c r="K20" i="32"/>
  <c r="J25" i="32"/>
  <c r="K27" i="32"/>
  <c r="K28" i="32"/>
  <c r="G29" i="32"/>
  <c r="H21" i="32" s="1"/>
  <c r="G30" i="32"/>
  <c r="C31" i="32"/>
  <c r="H8" i="32"/>
  <c r="D10" i="32"/>
  <c r="D11" i="32"/>
  <c r="G15" i="32"/>
  <c r="H15" i="32" s="1"/>
  <c r="J23" i="32"/>
  <c r="F25" i="32"/>
  <c r="K25" i="32"/>
  <c r="C29" i="32"/>
  <c r="D26" i="32" s="1"/>
  <c r="I30" i="32"/>
  <c r="J30" i="32" s="1"/>
  <c r="H6" i="32"/>
  <c r="D8" i="32"/>
  <c r="F11" i="32"/>
  <c r="K11" i="32"/>
  <c r="H14" i="32"/>
  <c r="J21" i="32"/>
  <c r="F23" i="32"/>
  <c r="K4" i="32"/>
  <c r="D6" i="32"/>
  <c r="F9" i="32"/>
  <c r="K9" i="32"/>
  <c r="F10" i="32"/>
  <c r="H12" i="32"/>
  <c r="I14" i="32"/>
  <c r="F21" i="32"/>
  <c r="K21" i="32"/>
  <c r="J27" i="32"/>
  <c r="G31" i="32"/>
  <c r="H13" i="31"/>
  <c r="H9" i="31"/>
  <c r="H5" i="31"/>
  <c r="D13" i="31"/>
  <c r="D11" i="31"/>
  <c r="D10" i="31"/>
  <c r="D9" i="31"/>
  <c r="D7" i="31"/>
  <c r="D6" i="31"/>
  <c r="D5" i="31"/>
  <c r="I12" i="31"/>
  <c r="G12" i="31"/>
  <c r="H12" i="31" s="1"/>
  <c r="E12" i="31"/>
  <c r="C12" i="31"/>
  <c r="D12" i="31" s="1"/>
  <c r="I11" i="31"/>
  <c r="G11" i="31"/>
  <c r="H11" i="31" s="1"/>
  <c r="E11" i="31"/>
  <c r="C11" i="31"/>
  <c r="I10" i="31"/>
  <c r="G10" i="31"/>
  <c r="H10" i="31" s="1"/>
  <c r="E10" i="31"/>
  <c r="C10" i="31"/>
  <c r="I9" i="31"/>
  <c r="G9" i="31"/>
  <c r="E9" i="31"/>
  <c r="C9" i="31"/>
  <c r="I8" i="31"/>
  <c r="G8" i="31"/>
  <c r="H8" i="31" s="1"/>
  <c r="E8" i="31"/>
  <c r="C8" i="31"/>
  <c r="D8" i="31" s="1"/>
  <c r="I7" i="31"/>
  <c r="G7" i="31"/>
  <c r="H7" i="31" s="1"/>
  <c r="E7" i="31"/>
  <c r="C7" i="31"/>
  <c r="I6" i="31"/>
  <c r="G6" i="31"/>
  <c r="H6" i="31" s="1"/>
  <c r="E6" i="31"/>
  <c r="C6" i="31"/>
  <c r="I5" i="31"/>
  <c r="G5" i="31"/>
  <c r="E5" i="31"/>
  <c r="C5" i="31"/>
  <c r="I4" i="31"/>
  <c r="G4" i="31"/>
  <c r="G13" i="31" s="1"/>
  <c r="E4" i="31"/>
  <c r="C4" i="31"/>
  <c r="C13" i="31" s="1"/>
  <c r="C38" i="30"/>
  <c r="C37" i="30"/>
  <c r="C36" i="30"/>
  <c r="C35" i="30"/>
  <c r="C34" i="30"/>
  <c r="C33" i="30"/>
  <c r="C32" i="30"/>
  <c r="C31" i="30"/>
  <c r="C30" i="30"/>
  <c r="C29" i="30"/>
  <c r="C28" i="30"/>
  <c r="C27" i="30"/>
  <c r="C26" i="30"/>
  <c r="C25" i="30"/>
  <c r="C18" i="30"/>
  <c r="C17" i="30"/>
  <c r="C16" i="30"/>
  <c r="C15" i="30"/>
  <c r="C14" i="30"/>
  <c r="C13" i="30"/>
  <c r="C12" i="30"/>
  <c r="C11" i="30"/>
  <c r="C10" i="30"/>
  <c r="C9" i="30"/>
  <c r="C8" i="30"/>
  <c r="C7" i="30"/>
  <c r="C6" i="30"/>
  <c r="C5" i="30"/>
  <c r="J6" i="31" l="1"/>
  <c r="J11" i="31"/>
  <c r="F6" i="31"/>
  <c r="F10" i="31"/>
  <c r="D4" i="31"/>
  <c r="H4" i="31"/>
  <c r="C4" i="30"/>
  <c r="E24" i="30"/>
  <c r="C19" i="30"/>
  <c r="H22" i="32"/>
  <c r="H24" i="32"/>
  <c r="H28" i="32"/>
  <c r="F30" i="32"/>
  <c r="F29" i="32"/>
  <c r="F22" i="32"/>
  <c r="F27" i="32"/>
  <c r="F26" i="32"/>
  <c r="J11" i="32"/>
  <c r="H26" i="32"/>
  <c r="H10" i="32"/>
  <c r="H5" i="32"/>
  <c r="H13" i="32"/>
  <c r="J14" i="32"/>
  <c r="H25" i="32"/>
  <c r="K14" i="32"/>
  <c r="L9" i="32"/>
  <c r="D29" i="32"/>
  <c r="D25" i="32"/>
  <c r="D21" i="32"/>
  <c r="L28" i="32"/>
  <c r="D28" i="32"/>
  <c r="J13" i="32"/>
  <c r="J6" i="32"/>
  <c r="J5" i="32"/>
  <c r="J10" i="32"/>
  <c r="J4" i="32"/>
  <c r="J15" i="32"/>
  <c r="H31" i="32"/>
  <c r="J7" i="32"/>
  <c r="K30" i="32"/>
  <c r="H20" i="32"/>
  <c r="H30" i="32"/>
  <c r="K29" i="32"/>
  <c r="L27" i="32" s="1"/>
  <c r="J28" i="32"/>
  <c r="J8" i="32"/>
  <c r="K13" i="32"/>
  <c r="L11" i="32" s="1"/>
  <c r="D24" i="32"/>
  <c r="D30" i="32"/>
  <c r="D23" i="32"/>
  <c r="K31" i="32"/>
  <c r="D22" i="32"/>
  <c r="D31" i="32"/>
  <c r="D20" i="32"/>
  <c r="H27" i="32"/>
  <c r="H29" i="32"/>
  <c r="H23" i="32"/>
  <c r="J29" i="32"/>
  <c r="J26" i="32"/>
  <c r="J22" i="32"/>
  <c r="J9" i="32"/>
  <c r="J31" i="32"/>
  <c r="J20" i="32"/>
  <c r="K15" i="32"/>
  <c r="L15" i="32" s="1"/>
  <c r="D27" i="32"/>
  <c r="K5" i="31"/>
  <c r="K7" i="31"/>
  <c r="K4" i="31"/>
  <c r="K6" i="31"/>
  <c r="K8" i="31"/>
  <c r="K10" i="31"/>
  <c r="K12" i="31"/>
  <c r="E13" i="31"/>
  <c r="F13" i="31" s="1"/>
  <c r="I13" i="31"/>
  <c r="C14" i="31"/>
  <c r="D14" i="31" s="1"/>
  <c r="G14" i="31"/>
  <c r="H14" i="31" s="1"/>
  <c r="E15" i="31"/>
  <c r="F15" i="31" s="1"/>
  <c r="I15" i="31"/>
  <c r="J15" i="31" s="1"/>
  <c r="K9" i="31"/>
  <c r="K11" i="31"/>
  <c r="E14" i="31"/>
  <c r="F14" i="31" s="1"/>
  <c r="I14" i="31"/>
  <c r="J14" i="31" s="1"/>
  <c r="C15" i="31"/>
  <c r="D15" i="31" s="1"/>
  <c r="G15" i="31"/>
  <c r="H15" i="31" s="1"/>
  <c r="C39" i="30"/>
  <c r="E19" i="30"/>
  <c r="C24" i="30"/>
  <c r="E4" i="30"/>
  <c r="E39" i="30"/>
  <c r="J13" i="31" l="1"/>
  <c r="J5" i="31"/>
  <c r="J9" i="31"/>
  <c r="L8" i="31"/>
  <c r="L6" i="31"/>
  <c r="F12" i="31"/>
  <c r="F8" i="31"/>
  <c r="F4" i="31"/>
  <c r="J8" i="31"/>
  <c r="L4" i="31"/>
  <c r="F11" i="31"/>
  <c r="F7" i="31"/>
  <c r="J12" i="31"/>
  <c r="J7" i="31"/>
  <c r="L9" i="31"/>
  <c r="F9" i="31"/>
  <c r="F5" i="31"/>
  <c r="J10" i="31"/>
  <c r="J4" i="31"/>
  <c r="F24" i="30"/>
  <c r="F38" i="30"/>
  <c r="F34" i="30"/>
  <c r="F30" i="30"/>
  <c r="F26" i="30"/>
  <c r="F37" i="30"/>
  <c r="F33" i="30"/>
  <c r="F29" i="30"/>
  <c r="F36" i="30"/>
  <c r="F32" i="30"/>
  <c r="F28" i="30"/>
  <c r="F35" i="30"/>
  <c r="F31" i="30"/>
  <c r="F27" i="30"/>
  <c r="F25" i="30"/>
  <c r="L30" i="32"/>
  <c r="L21" i="32"/>
  <c r="L31" i="32"/>
  <c r="L20" i="32"/>
  <c r="L14" i="32"/>
  <c r="L7" i="32"/>
  <c r="L4" i="32"/>
  <c r="L29" i="32"/>
  <c r="L22" i="32"/>
  <c r="L23" i="32"/>
  <c r="L24" i="32"/>
  <c r="L26" i="32"/>
  <c r="L25" i="32"/>
  <c r="L13" i="32"/>
  <c r="L5" i="32"/>
  <c r="L8" i="32"/>
  <c r="L12" i="32"/>
  <c r="L6" i="32"/>
  <c r="L10" i="32"/>
  <c r="K14" i="31"/>
  <c r="K13" i="31"/>
  <c r="L13" i="31" s="1"/>
  <c r="K15" i="31"/>
  <c r="L15" i="31" s="1"/>
  <c r="L5" i="31" l="1"/>
  <c r="L12" i="31"/>
  <c r="L14" i="31"/>
  <c r="L10" i="31"/>
  <c r="L11" i="31"/>
  <c r="L7" i="31"/>
  <c r="F39" i="30"/>
  <c r="G19" i="29" l="1"/>
  <c r="E19" i="29"/>
  <c r="C19" i="29"/>
  <c r="G18" i="29"/>
  <c r="E18" i="29"/>
  <c r="C18" i="29"/>
  <c r="G17" i="29"/>
  <c r="E17" i="29"/>
  <c r="C17" i="29"/>
  <c r="G16" i="29"/>
  <c r="E16" i="29"/>
  <c r="C16" i="29"/>
  <c r="G15" i="29"/>
  <c r="E15" i="29"/>
  <c r="C15" i="29"/>
  <c r="G14" i="29"/>
  <c r="E14" i="29"/>
  <c r="C14" i="29"/>
  <c r="G13" i="29"/>
  <c r="E13" i="29"/>
  <c r="C13" i="29"/>
  <c r="G12" i="29"/>
  <c r="E12" i="29"/>
  <c r="C12" i="29"/>
  <c r="G11" i="29"/>
  <c r="E11" i="29"/>
  <c r="C11" i="29"/>
  <c r="G10" i="29"/>
  <c r="E10" i="29"/>
  <c r="C10" i="29"/>
  <c r="G9" i="29"/>
  <c r="E9" i="29"/>
  <c r="C9" i="29"/>
  <c r="G8" i="29"/>
  <c r="E8" i="29"/>
  <c r="C8" i="29"/>
  <c r="G7" i="29"/>
  <c r="E7" i="29"/>
  <c r="C7" i="29"/>
  <c r="G6" i="29"/>
  <c r="E6" i="29"/>
  <c r="C6" i="29"/>
  <c r="G5" i="29"/>
  <c r="E5" i="29"/>
  <c r="C5" i="29"/>
  <c r="G4" i="29"/>
  <c r="E4" i="29"/>
  <c r="C4" i="29"/>
  <c r="E21" i="29" l="1"/>
  <c r="I8" i="29"/>
  <c r="G22" i="29"/>
  <c r="E23" i="29"/>
  <c r="I16" i="29"/>
  <c r="I12" i="29"/>
  <c r="G24" i="29"/>
  <c r="G21" i="29"/>
  <c r="E22" i="29"/>
  <c r="G23" i="29"/>
  <c r="E24" i="29"/>
  <c r="I7" i="29"/>
  <c r="I11" i="29"/>
  <c r="I15" i="29"/>
  <c r="I19" i="29"/>
  <c r="I10" i="29"/>
  <c r="I14" i="29"/>
  <c r="I18" i="29"/>
  <c r="I9" i="29"/>
  <c r="I13" i="29"/>
  <c r="I17" i="29"/>
  <c r="C20" i="29"/>
  <c r="D4" i="29" s="1"/>
  <c r="G20" i="29"/>
  <c r="C21" i="29"/>
  <c r="C22" i="29"/>
  <c r="C23" i="29"/>
  <c r="D23" i="29" s="1"/>
  <c r="C24" i="29"/>
  <c r="I4" i="29"/>
  <c r="I5" i="29"/>
  <c r="I6" i="29"/>
  <c r="E20" i="29"/>
  <c r="F22" i="29" s="1"/>
  <c r="J31" i="24"/>
  <c r="J30" i="24"/>
  <c r="H31" i="24"/>
  <c r="H30" i="24"/>
  <c r="F31" i="24"/>
  <c r="F30" i="24"/>
  <c r="D31" i="24"/>
  <c r="D30" i="24"/>
  <c r="I15" i="24"/>
  <c r="J15" i="24" s="1"/>
  <c r="G15" i="24"/>
  <c r="H15" i="24" s="1"/>
  <c r="E15" i="24"/>
  <c r="F15" i="24" s="1"/>
  <c r="C15" i="24"/>
  <c r="D15" i="24" s="1"/>
  <c r="I14" i="24"/>
  <c r="J14" i="24" s="1"/>
  <c r="G14" i="24"/>
  <c r="H14" i="24" s="1"/>
  <c r="E14" i="24"/>
  <c r="F14" i="24" s="1"/>
  <c r="C14" i="24"/>
  <c r="D14" i="24" s="1"/>
  <c r="D14" i="29" l="1"/>
  <c r="D13" i="29"/>
  <c r="D15" i="29"/>
  <c r="D17" i="29"/>
  <c r="D9" i="29"/>
  <c r="D24" i="29"/>
  <c r="H21" i="29"/>
  <c r="D12" i="29"/>
  <c r="H4" i="29"/>
  <c r="H13" i="29"/>
  <c r="F19" i="29"/>
  <c r="F4" i="29"/>
  <c r="I24" i="29"/>
  <c r="H19" i="29"/>
  <c r="H11" i="29"/>
  <c r="D11" i="29"/>
  <c r="D18" i="29"/>
  <c r="H12" i="29"/>
  <c r="F7" i="29"/>
  <c r="F12" i="29"/>
  <c r="D16" i="29"/>
  <c r="F5" i="29"/>
  <c r="F18" i="29"/>
  <c r="F10" i="29"/>
  <c r="F6" i="29"/>
  <c r="D19" i="29"/>
  <c r="F8" i="29"/>
  <c r="F17" i="29"/>
  <c r="F9" i="29"/>
  <c r="H16" i="29"/>
  <c r="F11" i="29"/>
  <c r="D6" i="29"/>
  <c r="H9" i="29"/>
  <c r="I22" i="29"/>
  <c r="H18" i="29"/>
  <c r="H8" i="29"/>
  <c r="H15" i="29"/>
  <c r="H7" i="29"/>
  <c r="H10" i="29"/>
  <c r="D21" i="29"/>
  <c r="F14" i="29"/>
  <c r="D5" i="29"/>
  <c r="F16" i="29"/>
  <c r="H5" i="29"/>
  <c r="H14" i="29"/>
  <c r="H6" i="29"/>
  <c r="F15" i="29"/>
  <c r="D10" i="29"/>
  <c r="H17" i="29"/>
  <c r="D7" i="29"/>
  <c r="F13" i="29"/>
  <c r="D8" i="29"/>
  <c r="I21" i="29"/>
  <c r="I23" i="29"/>
  <c r="H24" i="29"/>
  <c r="F21" i="29"/>
  <c r="F23" i="29"/>
  <c r="F24" i="29"/>
  <c r="D22" i="29"/>
  <c r="H22" i="29"/>
  <c r="H23" i="29"/>
  <c r="G19" i="30"/>
  <c r="I20" i="29"/>
  <c r="J11" i="29" s="1"/>
  <c r="G28" i="24"/>
  <c r="E28" i="24"/>
  <c r="C28" i="24"/>
  <c r="G27" i="24"/>
  <c r="E27" i="24"/>
  <c r="C27" i="24"/>
  <c r="G26" i="24"/>
  <c r="E26" i="24"/>
  <c r="C26" i="24"/>
  <c r="G25" i="24"/>
  <c r="E25" i="24"/>
  <c r="C25" i="24"/>
  <c r="G24" i="24"/>
  <c r="E24" i="24"/>
  <c r="C24" i="24"/>
  <c r="G23" i="24"/>
  <c r="E23" i="24"/>
  <c r="C23" i="24"/>
  <c r="G22" i="24"/>
  <c r="E22" i="24"/>
  <c r="C22" i="24"/>
  <c r="G21" i="24"/>
  <c r="E21" i="24"/>
  <c r="C21" i="24"/>
  <c r="G20" i="24"/>
  <c r="E20" i="24"/>
  <c r="C20" i="24"/>
  <c r="D20" i="29" l="1"/>
  <c r="J18" i="29"/>
  <c r="J12" i="29"/>
  <c r="H20" i="29"/>
  <c r="J21" i="29"/>
  <c r="J8" i="29"/>
  <c r="J9" i="29"/>
  <c r="J5" i="29"/>
  <c r="F20" i="29"/>
  <c r="J19" i="29"/>
  <c r="J10" i="29"/>
  <c r="J15" i="29"/>
  <c r="J14" i="29"/>
  <c r="J23" i="29"/>
  <c r="J13" i="29"/>
  <c r="J6" i="29"/>
  <c r="J17" i="29"/>
  <c r="J7" i="29"/>
  <c r="J4" i="29"/>
  <c r="J16" i="29"/>
  <c r="H6" i="30"/>
  <c r="H17" i="30"/>
  <c r="H13" i="30"/>
  <c r="H9" i="30"/>
  <c r="H5" i="30"/>
  <c r="H16" i="30"/>
  <c r="H12" i="30"/>
  <c r="H8" i="30"/>
  <c r="H4" i="30"/>
  <c r="H15" i="30"/>
  <c r="H11" i="30"/>
  <c r="H7" i="30"/>
  <c r="H18" i="30"/>
  <c r="H14" i="30"/>
  <c r="H10" i="30"/>
  <c r="J22" i="29"/>
  <c r="J24" i="29"/>
  <c r="I21" i="24"/>
  <c r="I23" i="24"/>
  <c r="I22" i="24"/>
  <c r="I24" i="24"/>
  <c r="I20" i="24"/>
  <c r="I28" i="24"/>
  <c r="I25" i="24"/>
  <c r="I26" i="24"/>
  <c r="I27" i="24"/>
  <c r="E29" i="24"/>
  <c r="E30" i="24"/>
  <c r="C29" i="24"/>
  <c r="G29" i="24"/>
  <c r="C30" i="24"/>
  <c r="G30" i="24"/>
  <c r="C31" i="24"/>
  <c r="G31" i="24"/>
  <c r="E31" i="24"/>
  <c r="J20" i="29" l="1"/>
  <c r="H19" i="30"/>
  <c r="I31" i="24"/>
  <c r="I29" i="24"/>
  <c r="I30" i="24"/>
  <c r="G12" i="24" l="1"/>
  <c r="E12" i="24"/>
  <c r="C12" i="24"/>
  <c r="G11" i="24"/>
  <c r="E11" i="24"/>
  <c r="C11" i="24"/>
  <c r="G10" i="24"/>
  <c r="E10" i="24"/>
  <c r="C10" i="24"/>
  <c r="G9" i="24"/>
  <c r="E9" i="24"/>
  <c r="C9" i="24"/>
  <c r="G8" i="24"/>
  <c r="E8" i="24"/>
  <c r="C8" i="24"/>
  <c r="G7" i="24"/>
  <c r="E7" i="24"/>
  <c r="C7" i="24"/>
  <c r="G6" i="24"/>
  <c r="E6" i="24"/>
  <c r="C6" i="24"/>
  <c r="G5" i="24"/>
  <c r="E5" i="24"/>
  <c r="C5" i="24"/>
  <c r="G4" i="24"/>
  <c r="E4" i="24"/>
  <c r="C4" i="24"/>
  <c r="I5" i="24" l="1"/>
  <c r="E13" i="24"/>
  <c r="C13" i="24"/>
  <c r="G13" i="24"/>
  <c r="I7" i="24"/>
  <c r="I11" i="24"/>
  <c r="I6" i="24"/>
  <c r="I10" i="24"/>
  <c r="I9" i="24"/>
  <c r="I4" i="24"/>
  <c r="I8" i="24"/>
  <c r="I12" i="24"/>
  <c r="I13" i="24" l="1"/>
  <c r="C15" i="19"/>
  <c r="B15" i="19"/>
  <c r="B8" i="19"/>
  <c r="D14" i="19"/>
  <c r="C7" i="19"/>
  <c r="D13" i="19"/>
  <c r="C6" i="19"/>
  <c r="D12" i="19"/>
  <c r="C5" i="19"/>
  <c r="C8" i="19" s="1"/>
  <c r="H32" i="8"/>
  <c r="H31" i="8"/>
  <c r="H30" i="8"/>
  <c r="H29" i="8"/>
  <c r="H28" i="8"/>
  <c r="H27" i="8"/>
  <c r="H26" i="8"/>
  <c r="H25" i="8"/>
  <c r="H24" i="8"/>
  <c r="H23" i="8"/>
  <c r="H22" i="8"/>
  <c r="H21" i="8"/>
  <c r="H20" i="8"/>
  <c r="H19" i="8"/>
  <c r="H18" i="8"/>
  <c r="H17" i="8"/>
  <c r="H16" i="8"/>
  <c r="H8" i="8"/>
  <c r="H7" i="8"/>
  <c r="H6" i="8"/>
  <c r="H5" i="8"/>
  <c r="H15" i="8"/>
  <c r="H8" i="18"/>
  <c r="H7" i="18"/>
  <c r="H6" i="18"/>
  <c r="H5" i="18"/>
  <c r="I15" i="18" s="1"/>
  <c r="H32" i="18"/>
  <c r="H31" i="18"/>
  <c r="H30" i="18"/>
  <c r="H29" i="18"/>
  <c r="H28" i="18"/>
  <c r="H27" i="18"/>
  <c r="H26" i="18"/>
  <c r="H25" i="18"/>
  <c r="I25" i="18" s="1"/>
  <c r="H24" i="18"/>
  <c r="H23" i="18"/>
  <c r="H22" i="18"/>
  <c r="H21" i="18"/>
  <c r="I21" i="18" s="1"/>
  <c r="H20" i="18"/>
  <c r="H19" i="18"/>
  <c r="H18" i="18"/>
  <c r="H17" i="18"/>
  <c r="I17" i="18" s="1"/>
  <c r="H16" i="18"/>
  <c r="H15" i="18"/>
  <c r="I32" i="18"/>
  <c r="I31" i="18"/>
  <c r="I27" i="18"/>
  <c r="I26" i="18"/>
  <c r="I22" i="18"/>
  <c r="I20" i="18"/>
  <c r="I16" i="18"/>
  <c r="H9" i="18"/>
  <c r="I8" i="18" s="1"/>
  <c r="G9" i="18"/>
  <c r="F9" i="18"/>
  <c r="I6" i="18"/>
  <c r="G9" i="8"/>
  <c r="F9" i="8"/>
  <c r="C32" i="18"/>
  <c r="C31" i="18"/>
  <c r="C30" i="18"/>
  <c r="C29" i="18"/>
  <c r="C28" i="18"/>
  <c r="C27" i="18"/>
  <c r="C26" i="18"/>
  <c r="C25" i="18"/>
  <c r="C24" i="18"/>
  <c r="C23" i="18"/>
  <c r="C22" i="18"/>
  <c r="C21" i="18"/>
  <c r="C20" i="18"/>
  <c r="C19" i="18"/>
  <c r="C18" i="18"/>
  <c r="C17" i="18"/>
  <c r="C16" i="18"/>
  <c r="C15" i="18"/>
  <c r="B9" i="18"/>
  <c r="C8" i="18" s="1"/>
  <c r="C5" i="18"/>
  <c r="C16" i="17"/>
  <c r="B16" i="17"/>
  <c r="D15" i="17"/>
  <c r="D14" i="17"/>
  <c r="D13" i="17"/>
  <c r="D16" i="17" s="1"/>
  <c r="B9" i="17"/>
  <c r="C7" i="17" s="1"/>
  <c r="B11" i="16"/>
  <c r="C9" i="16" s="1"/>
  <c r="C10" i="16"/>
  <c r="C8" i="16"/>
  <c r="C7" i="16"/>
  <c r="C6" i="16"/>
  <c r="C5" i="16"/>
  <c r="C15" i="15"/>
  <c r="B15" i="15"/>
  <c r="B8" i="15"/>
  <c r="D14" i="15"/>
  <c r="C7" i="15"/>
  <c r="D13" i="15"/>
  <c r="C6" i="15"/>
  <c r="D12" i="15"/>
  <c r="C5" i="15"/>
  <c r="C8" i="15" s="1"/>
  <c r="G5" i="13"/>
  <c r="G20" i="13"/>
  <c r="F20" i="13"/>
  <c r="B20" i="13"/>
  <c r="C19" i="13" s="1"/>
  <c r="H19" i="13"/>
  <c r="H18" i="13"/>
  <c r="H17" i="13"/>
  <c r="H16" i="13"/>
  <c r="H15" i="13"/>
  <c r="H14" i="13"/>
  <c r="H13" i="13"/>
  <c r="H12" i="13"/>
  <c r="H11" i="13"/>
  <c r="H10" i="13"/>
  <c r="H9" i="13"/>
  <c r="H8" i="13"/>
  <c r="H7" i="13"/>
  <c r="H6" i="13"/>
  <c r="F5" i="13"/>
  <c r="B5" i="13"/>
  <c r="C5" i="13" s="1"/>
  <c r="C19" i="12"/>
  <c r="B19" i="12"/>
  <c r="B10" i="12"/>
  <c r="C7" i="12" s="1"/>
  <c r="D18" i="12"/>
  <c r="D17" i="12"/>
  <c r="D16" i="12"/>
  <c r="D15" i="12"/>
  <c r="C6" i="12"/>
  <c r="D14" i="12"/>
  <c r="G16" i="1"/>
  <c r="F16" i="1"/>
  <c r="B16" i="1"/>
  <c r="G15" i="1"/>
  <c r="F15" i="1"/>
  <c r="B15" i="1"/>
  <c r="G16" i="11"/>
  <c r="F16" i="11"/>
  <c r="G15" i="11"/>
  <c r="F15" i="11"/>
  <c r="D29" i="24" l="1"/>
  <c r="D15" i="19"/>
  <c r="E12" i="19" s="1"/>
  <c r="I7" i="18"/>
  <c r="I18" i="18"/>
  <c r="I23" i="18"/>
  <c r="I28" i="18"/>
  <c r="I5" i="18"/>
  <c r="I19" i="18"/>
  <c r="I24" i="18"/>
  <c r="I30" i="18"/>
  <c r="I29" i="18"/>
  <c r="I9" i="18"/>
  <c r="C7" i="18"/>
  <c r="C6" i="18"/>
  <c r="C8" i="17"/>
  <c r="E15" i="17"/>
  <c r="E13" i="17"/>
  <c r="E14" i="17"/>
  <c r="C6" i="17"/>
  <c r="C9" i="17" s="1"/>
  <c r="C11" i="16"/>
  <c r="D15" i="15"/>
  <c r="E12" i="15" s="1"/>
  <c r="H5" i="13"/>
  <c r="C16" i="13"/>
  <c r="C8" i="13"/>
  <c r="C12" i="13"/>
  <c r="H20" i="13"/>
  <c r="I9" i="13" s="1"/>
  <c r="C7" i="13"/>
  <c r="C6" i="13"/>
  <c r="C10" i="13"/>
  <c r="C14" i="13"/>
  <c r="C18" i="13"/>
  <c r="C9" i="13"/>
  <c r="C13" i="13"/>
  <c r="C17" i="13"/>
  <c r="C11" i="13"/>
  <c r="C15" i="13"/>
  <c r="D19" i="12"/>
  <c r="E16" i="12" s="1"/>
  <c r="C8" i="12"/>
  <c r="C9" i="12"/>
  <c r="C5" i="12"/>
  <c r="C10" i="12" s="1"/>
  <c r="E18" i="12"/>
  <c r="E14" i="12"/>
  <c r="E13" i="19" l="1"/>
  <c r="E15" i="19" s="1"/>
  <c r="E14" i="19"/>
  <c r="C9" i="18"/>
  <c r="E16" i="17"/>
  <c r="E13" i="15"/>
  <c r="E15" i="15" s="1"/>
  <c r="E14" i="15"/>
  <c r="I15" i="13"/>
  <c r="I13" i="13"/>
  <c r="I17" i="13"/>
  <c r="I7" i="13"/>
  <c r="I11" i="13"/>
  <c r="C20" i="13"/>
  <c r="I10" i="13"/>
  <c r="I18" i="13"/>
  <c r="I14" i="13"/>
  <c r="I6" i="13"/>
  <c r="I19" i="13"/>
  <c r="I8" i="13"/>
  <c r="I16" i="13"/>
  <c r="I12" i="13"/>
  <c r="I5" i="13"/>
  <c r="E17" i="12"/>
  <c r="E15" i="12"/>
  <c r="E19" i="12" l="1"/>
  <c r="I20" i="13"/>
  <c r="B16" i="11" l="1"/>
  <c r="C16" i="11" s="1"/>
  <c r="B15" i="11"/>
  <c r="G14" i="11"/>
  <c r="F14" i="11"/>
  <c r="B14" i="11"/>
  <c r="C13" i="11" s="1"/>
  <c r="H13" i="11"/>
  <c r="H12" i="11"/>
  <c r="H11" i="11"/>
  <c r="H10" i="11"/>
  <c r="H9" i="11"/>
  <c r="H8" i="11"/>
  <c r="H7" i="11"/>
  <c r="H6" i="11"/>
  <c r="C6" i="11"/>
  <c r="H5" i="11"/>
  <c r="H15" i="11" l="1"/>
  <c r="H16" i="11"/>
  <c r="C12" i="11"/>
  <c r="C10" i="11"/>
  <c r="H14" i="11"/>
  <c r="I8" i="11" s="1"/>
  <c r="C8" i="11"/>
  <c r="C5" i="11"/>
  <c r="C14" i="11" s="1"/>
  <c r="C7" i="11"/>
  <c r="C9" i="11"/>
  <c r="C11" i="11"/>
  <c r="C15" i="11"/>
  <c r="I9" i="11"/>
  <c r="B8" i="10"/>
  <c r="C6" i="10" s="1"/>
  <c r="C7" i="10"/>
  <c r="I7" i="11" l="1"/>
  <c r="I12" i="11"/>
  <c r="I15" i="11"/>
  <c r="I5" i="11"/>
  <c r="I13" i="11"/>
  <c r="I16" i="11"/>
  <c r="I10" i="11"/>
  <c r="I11" i="11"/>
  <c r="I6" i="11"/>
  <c r="C5" i="10"/>
  <c r="C8" i="10" s="1"/>
  <c r="C15" i="9"/>
  <c r="B15" i="9"/>
  <c r="D14" i="9"/>
  <c r="D13" i="9"/>
  <c r="D12" i="9"/>
  <c r="B8" i="9"/>
  <c r="C6" i="9" s="1"/>
  <c r="I25" i="4"/>
  <c r="I24" i="4"/>
  <c r="I23" i="4"/>
  <c r="I22" i="4"/>
  <c r="C25" i="4"/>
  <c r="C24" i="4"/>
  <c r="C23" i="4"/>
  <c r="C22" i="4"/>
  <c r="G25" i="4"/>
  <c r="F25" i="4"/>
  <c r="G24" i="4"/>
  <c r="F24" i="4"/>
  <c r="G23" i="4"/>
  <c r="F23" i="4"/>
  <c r="G22" i="4"/>
  <c r="F22" i="4"/>
  <c r="B25" i="4"/>
  <c r="B24" i="4"/>
  <c r="B23" i="4"/>
  <c r="B22" i="4"/>
  <c r="G21" i="4"/>
  <c r="F21" i="4"/>
  <c r="H20" i="4"/>
  <c r="H19" i="4"/>
  <c r="H18" i="4"/>
  <c r="H17" i="4"/>
  <c r="H16" i="4"/>
  <c r="H15" i="4"/>
  <c r="H14" i="4"/>
  <c r="H13" i="4"/>
  <c r="H12" i="4"/>
  <c r="H11" i="4"/>
  <c r="H10" i="4"/>
  <c r="H9" i="4"/>
  <c r="H8" i="4"/>
  <c r="H7" i="4"/>
  <c r="H6" i="4"/>
  <c r="H5" i="4"/>
  <c r="I32" i="8"/>
  <c r="I31" i="8"/>
  <c r="I30" i="8"/>
  <c r="I29" i="8"/>
  <c r="I28" i="8"/>
  <c r="I27" i="8"/>
  <c r="I26" i="8"/>
  <c r="I25" i="8"/>
  <c r="I24" i="8"/>
  <c r="I23" i="8"/>
  <c r="I22" i="8"/>
  <c r="I21" i="8"/>
  <c r="I20" i="8"/>
  <c r="I19" i="8"/>
  <c r="I18" i="8"/>
  <c r="I17" i="8"/>
  <c r="I16" i="8"/>
  <c r="I15" i="8"/>
  <c r="H9" i="8"/>
  <c r="I8" i="8" s="1"/>
  <c r="B9" i="8"/>
  <c r="B11" i="7"/>
  <c r="C8" i="7" s="1"/>
  <c r="C15" i="6"/>
  <c r="B15" i="6"/>
  <c r="D14" i="6"/>
  <c r="D13" i="6"/>
  <c r="D12" i="6"/>
  <c r="B8" i="6"/>
  <c r="C6" i="6" s="1"/>
  <c r="B21" i="4"/>
  <c r="C19" i="4" s="1"/>
  <c r="H19" i="3"/>
  <c r="H18" i="3"/>
  <c r="H17" i="3"/>
  <c r="H16" i="3"/>
  <c r="H15" i="3"/>
  <c r="H14" i="3"/>
  <c r="H13" i="3"/>
  <c r="H12" i="3"/>
  <c r="H11" i="3"/>
  <c r="H10" i="3"/>
  <c r="H9" i="3"/>
  <c r="H8" i="3"/>
  <c r="H6" i="3"/>
  <c r="H7" i="3"/>
  <c r="G20" i="3"/>
  <c r="F20" i="3"/>
  <c r="G5" i="3"/>
  <c r="F5" i="3"/>
  <c r="C7" i="3"/>
  <c r="B5" i="3"/>
  <c r="B20" i="3"/>
  <c r="C18" i="3" s="1"/>
  <c r="C10" i="3"/>
  <c r="D14" i="2"/>
  <c r="D15" i="2"/>
  <c r="D16" i="2"/>
  <c r="D17" i="2"/>
  <c r="D18" i="2"/>
  <c r="B19" i="2"/>
  <c r="C19" i="2"/>
  <c r="B10" i="2"/>
  <c r="C8" i="2" s="1"/>
  <c r="I14" i="11" l="1"/>
  <c r="D15" i="9"/>
  <c r="E13" i="9" s="1"/>
  <c r="C7" i="9"/>
  <c r="E12" i="9"/>
  <c r="C5" i="9"/>
  <c r="C8" i="9" s="1"/>
  <c r="H22" i="4"/>
  <c r="H25" i="4"/>
  <c r="H23" i="4"/>
  <c r="H24" i="4"/>
  <c r="H21" i="4"/>
  <c r="I18" i="4" s="1"/>
  <c r="C12" i="4"/>
  <c r="C10" i="4"/>
  <c r="C14" i="4"/>
  <c r="C18" i="4"/>
  <c r="C20" i="4"/>
  <c r="C7" i="4"/>
  <c r="C11" i="4"/>
  <c r="C15" i="4"/>
  <c r="C8" i="4"/>
  <c r="C16" i="4"/>
  <c r="C9" i="4"/>
  <c r="C13" i="4"/>
  <c r="C17" i="4"/>
  <c r="C8" i="3"/>
  <c r="H5" i="3"/>
  <c r="I5" i="8"/>
  <c r="I6" i="8"/>
  <c r="I7" i="8"/>
  <c r="C7" i="8"/>
  <c r="C6" i="8"/>
  <c r="C5" i="8"/>
  <c r="C8" i="8"/>
  <c r="C21" i="8"/>
  <c r="C5" i="7"/>
  <c r="C10" i="7"/>
  <c r="C9" i="7"/>
  <c r="C6" i="7"/>
  <c r="C7" i="7"/>
  <c r="C7" i="6"/>
  <c r="D15" i="6"/>
  <c r="E12" i="6" s="1"/>
  <c r="C5" i="6"/>
  <c r="C5" i="4"/>
  <c r="C6" i="4"/>
  <c r="H20" i="3"/>
  <c r="I6" i="3" s="1"/>
  <c r="C19" i="3"/>
  <c r="C14" i="3"/>
  <c r="C11" i="3"/>
  <c r="C15" i="3"/>
  <c r="C6" i="3"/>
  <c r="C12" i="3"/>
  <c r="C16" i="3"/>
  <c r="C9" i="3"/>
  <c r="C13" i="3"/>
  <c r="C17" i="3"/>
  <c r="C5" i="3"/>
  <c r="D19" i="2"/>
  <c r="E15" i="2" s="1"/>
  <c r="C5" i="2"/>
  <c r="C9" i="2"/>
  <c r="C6" i="2"/>
  <c r="C7" i="2"/>
  <c r="H10" i="1"/>
  <c r="H9" i="1"/>
  <c r="H13" i="1"/>
  <c r="I9" i="8" l="1"/>
  <c r="E18" i="2"/>
  <c r="E14" i="9"/>
  <c r="E15" i="9"/>
  <c r="I13" i="4"/>
  <c r="I9" i="4"/>
  <c r="I15" i="4"/>
  <c r="I11" i="4"/>
  <c r="I12" i="4"/>
  <c r="I5" i="4"/>
  <c r="I16" i="4"/>
  <c r="I6" i="4"/>
  <c r="I14" i="4"/>
  <c r="I20" i="4"/>
  <c r="I8" i="4"/>
  <c r="I7" i="4"/>
  <c r="I10" i="4"/>
  <c r="I17" i="4"/>
  <c r="I19" i="4"/>
  <c r="E17" i="2"/>
  <c r="C31" i="8"/>
  <c r="C24" i="8"/>
  <c r="C29" i="8"/>
  <c r="C19" i="8"/>
  <c r="C22" i="8"/>
  <c r="C27" i="8"/>
  <c r="C15" i="8"/>
  <c r="C32" i="8"/>
  <c r="C16" i="8"/>
  <c r="C23" i="8"/>
  <c r="C30" i="8"/>
  <c r="C9" i="8"/>
  <c r="C28" i="8"/>
  <c r="C20" i="8"/>
  <c r="C25" i="8"/>
  <c r="C17" i="8"/>
  <c r="C26" i="8"/>
  <c r="C18" i="8"/>
  <c r="C11" i="7"/>
  <c r="E13" i="6"/>
  <c r="C8" i="6"/>
  <c r="E14" i="6"/>
  <c r="C21" i="4"/>
  <c r="I16" i="3"/>
  <c r="I12" i="3"/>
  <c r="I19" i="3"/>
  <c r="I15" i="3"/>
  <c r="I11" i="3"/>
  <c r="I18" i="3"/>
  <c r="I14" i="3"/>
  <c r="I10" i="3"/>
  <c r="I17" i="3"/>
  <c r="I13" i="3"/>
  <c r="I9" i="3"/>
  <c r="I8" i="3"/>
  <c r="C20" i="3"/>
  <c r="I7" i="3"/>
  <c r="I5" i="3"/>
  <c r="E14" i="2"/>
  <c r="E16" i="2"/>
  <c r="C10" i="2"/>
  <c r="F14" i="1"/>
  <c r="H5" i="1"/>
  <c r="H7" i="1"/>
  <c r="H11" i="1"/>
  <c r="H12" i="1"/>
  <c r="H15" i="1" s="1"/>
  <c r="H6" i="1"/>
  <c r="H8" i="1"/>
  <c r="G14" i="1"/>
  <c r="H16" i="1" l="1"/>
  <c r="I21" i="4"/>
  <c r="I20" i="3"/>
  <c r="E19" i="2"/>
  <c r="E15" i="6"/>
  <c r="B14" i="1"/>
  <c r="H14" i="1"/>
  <c r="I15" i="1" s="1"/>
  <c r="C15" i="1" l="1"/>
  <c r="C16" i="1"/>
  <c r="I16" i="1"/>
  <c r="C5" i="1"/>
  <c r="I9" i="1"/>
  <c r="I10" i="1"/>
  <c r="I13" i="1"/>
  <c r="I5" i="1"/>
  <c r="C13" i="1"/>
  <c r="C7" i="1"/>
  <c r="C11" i="1"/>
  <c r="C12" i="1"/>
  <c r="C8" i="1"/>
  <c r="C6" i="1"/>
  <c r="C10" i="1"/>
  <c r="C9" i="1"/>
  <c r="I11" i="1"/>
  <c r="I8" i="1"/>
  <c r="I7" i="1"/>
  <c r="I12" i="1"/>
  <c r="I6" i="1"/>
  <c r="C14" i="1" l="1"/>
  <c r="I14" i="1"/>
  <c r="H6" i="40"/>
  <c r="H5" i="40"/>
  <c r="H8" i="40"/>
  <c r="G4" i="40"/>
  <c r="H7" i="40"/>
  <c r="H22" i="40" l="1"/>
  <c r="H14" i="40"/>
  <c r="H25" i="40"/>
  <c r="H12" i="40"/>
  <c r="H11" i="40"/>
  <c r="H18" i="40"/>
  <c r="H9" i="40"/>
  <c r="H10" i="40"/>
  <c r="H20" i="40"/>
  <c r="H15" i="40"/>
  <c r="H24" i="40"/>
  <c r="H4" i="40"/>
  <c r="H13" i="40"/>
  <c r="H19" i="40"/>
  <c r="H26" i="40"/>
  <c r="H16" i="40"/>
  <c r="H23" i="40"/>
  <c r="H21" i="40"/>
  <c r="H17" i="40"/>
  <c r="J15" i="52"/>
</calcChain>
</file>

<file path=xl/sharedStrings.xml><?xml version="1.0" encoding="utf-8"?>
<sst xmlns="http://schemas.openxmlformats.org/spreadsheetml/2006/main" count="2276" uniqueCount="421">
  <si>
    <t>人数</t>
    <rPh sb="0" eb="2">
      <t>ニンズウ</t>
    </rPh>
    <phoneticPr fontId="4"/>
  </si>
  <si>
    <t>割合</t>
    <rPh sb="0" eb="2">
      <t>ワリアイ</t>
    </rPh>
    <phoneticPr fontId="4"/>
  </si>
  <si>
    <t>19歳以下</t>
  </si>
  <si>
    <t>20歳代</t>
  </si>
  <si>
    <t>30歳代</t>
  </si>
  <si>
    <t>40歳代</t>
  </si>
  <si>
    <t>50歳代</t>
  </si>
  <si>
    <t>60歳代</t>
  </si>
  <si>
    <t>70歳代</t>
  </si>
  <si>
    <t>80歳代</t>
  </si>
  <si>
    <t>90歳以上</t>
  </si>
  <si>
    <t>総計</t>
    <rPh sb="0" eb="2">
      <t>ソウケイ</t>
    </rPh>
    <phoneticPr fontId="4"/>
  </si>
  <si>
    <t>寛解</t>
    <phoneticPr fontId="4"/>
  </si>
  <si>
    <t>院内寛解</t>
    <phoneticPr fontId="4"/>
  </si>
  <si>
    <t>計</t>
    <rPh sb="0" eb="1">
      <t>ケイ</t>
    </rPh>
    <phoneticPr fontId="4"/>
  </si>
  <si>
    <t>【年齢区分】</t>
    <phoneticPr fontId="4"/>
  </si>
  <si>
    <t>〔寛解・院内寛解群〕</t>
    <phoneticPr fontId="4"/>
  </si>
  <si>
    <t>〔全状態像〕</t>
    <rPh sb="1" eb="2">
      <t>ゼン</t>
    </rPh>
    <rPh sb="2" eb="4">
      <t>ジョウタイ</t>
    </rPh>
    <rPh sb="4" eb="5">
      <t>ゾウ</t>
    </rPh>
    <phoneticPr fontId="4"/>
  </si>
  <si>
    <t>【入院形態区分】</t>
    <phoneticPr fontId="4"/>
  </si>
  <si>
    <t>措置入院・緊急措置入院</t>
  </si>
  <si>
    <t>医療保護入院</t>
  </si>
  <si>
    <t>任意入院</t>
  </si>
  <si>
    <t>応急入院</t>
  </si>
  <si>
    <t>その他</t>
  </si>
  <si>
    <t>【疾患名区分】</t>
    <phoneticPr fontId="4"/>
  </si>
  <si>
    <t>アルツハイマー病の認知症・血管性認知症以外の、
症状性を含む器質性精神障害（F02-F09）</t>
  </si>
  <si>
    <t>精神作用物質使用による精神及び行動の障害（F1）</t>
  </si>
  <si>
    <t>統合失調症、統合失調症型障害及び妄想性障害（F2）</t>
  </si>
  <si>
    <t>気分（感情）障害（F3）</t>
  </si>
  <si>
    <t>成人の人格及び行動の障害（F6）</t>
  </si>
  <si>
    <t>精神遅滞（F7）</t>
  </si>
  <si>
    <t>心理的発達の障害（F8）</t>
  </si>
  <si>
    <t>小児期及び青年期の通常発症する行動及び
情緒の障害及び特定不能の精神障害（F9）</t>
  </si>
  <si>
    <t>症状性を含む器質性精神障害（F0）</t>
    <phoneticPr fontId="4"/>
  </si>
  <si>
    <t>神経症性障害、ストレス関連障害及び身体表現性障害（F4）</t>
    <phoneticPr fontId="4"/>
  </si>
  <si>
    <t>生理的障害及び身体的要因に関連した行動症候群（F5）</t>
    <phoneticPr fontId="4"/>
  </si>
  <si>
    <t>てんかん（症状性を含む器質性障害(F0)に属さないもの）</t>
    <phoneticPr fontId="4"/>
  </si>
  <si>
    <t>アルツハイマー病の認知症を含む器質性精神障害（F00）</t>
    <phoneticPr fontId="4"/>
  </si>
  <si>
    <t>血管性認知症を含む器質性精神障害（F01）</t>
    <phoneticPr fontId="4"/>
  </si>
  <si>
    <t>【在院期間区分】</t>
    <phoneticPr fontId="4"/>
  </si>
  <si>
    <t>1ヶ月未満</t>
    <phoneticPr fontId="4"/>
  </si>
  <si>
    <t>1ヶ月～3ヶ月未満</t>
    <phoneticPr fontId="4"/>
  </si>
  <si>
    <t>3ヶ月～6ヶ月未満</t>
    <phoneticPr fontId="4"/>
  </si>
  <si>
    <t>6ヶ月～1年未満</t>
    <phoneticPr fontId="4"/>
  </si>
  <si>
    <t>1年～1年6ヶ月未満</t>
    <phoneticPr fontId="4"/>
  </si>
  <si>
    <t>1年6ヶ月～2年未満</t>
    <phoneticPr fontId="4"/>
  </si>
  <si>
    <t>2年～3年未満</t>
    <phoneticPr fontId="4"/>
  </si>
  <si>
    <t>3年～4年未満</t>
    <phoneticPr fontId="4"/>
  </si>
  <si>
    <t>4年～5年未満</t>
    <phoneticPr fontId="4"/>
  </si>
  <si>
    <t>5年～6年未満</t>
    <phoneticPr fontId="4"/>
  </si>
  <si>
    <t>6年～7年未満</t>
    <phoneticPr fontId="4"/>
  </si>
  <si>
    <t>7年～8年未満</t>
    <phoneticPr fontId="4"/>
  </si>
  <si>
    <t>8年～9年未満</t>
    <phoneticPr fontId="4"/>
  </si>
  <si>
    <t>9年～10年未満</t>
    <phoneticPr fontId="4"/>
  </si>
  <si>
    <t>10年～20年未満</t>
    <phoneticPr fontId="4"/>
  </si>
  <si>
    <t>20年以上</t>
    <phoneticPr fontId="4"/>
  </si>
  <si>
    <t>閉鎖処遇</t>
  </si>
  <si>
    <t>院内開放処遇</t>
  </si>
  <si>
    <t>院外開放処遇</t>
  </si>
  <si>
    <t>【開放処遇区分】</t>
    <phoneticPr fontId="4"/>
  </si>
  <si>
    <t>【状態像区分】</t>
    <phoneticPr fontId="4"/>
  </si>
  <si>
    <t>寛解</t>
  </si>
  <si>
    <t>院内寛解</t>
  </si>
  <si>
    <t>軽度</t>
  </si>
  <si>
    <t>中等度</t>
  </si>
  <si>
    <t>重度</t>
  </si>
  <si>
    <t>最重度</t>
  </si>
  <si>
    <t>退院阻害要因がある</t>
    <rPh sb="0" eb="2">
      <t>タイイン</t>
    </rPh>
    <rPh sb="2" eb="4">
      <t>ソガイ</t>
    </rPh>
    <rPh sb="4" eb="6">
      <t>ヨウイン</t>
    </rPh>
    <phoneticPr fontId="4"/>
  </si>
  <si>
    <t>退院阻害要因はない</t>
  </si>
  <si>
    <t>病状（主症状）が退院のレベルに至っていない</t>
  </si>
  <si>
    <t>退院予定</t>
  </si>
  <si>
    <t>回答数</t>
    <rPh sb="0" eb="2">
      <t>カイトウ</t>
    </rPh>
    <rPh sb="2" eb="3">
      <t>スウ</t>
    </rPh>
    <phoneticPr fontId="4"/>
  </si>
  <si>
    <t>病状が不安定</t>
  </si>
  <si>
    <t>病識がなく通院服薬の中断が予測される。</t>
  </si>
  <si>
    <t>反社会的行動が予測される</t>
  </si>
  <si>
    <t>退院意欲が乏しい</t>
  </si>
  <si>
    <t>現実認識が乏しい</t>
  </si>
  <si>
    <t>退院による環境変化への不安が強い</t>
  </si>
  <si>
    <t>援助者との対人関係がもてない</t>
  </si>
  <si>
    <t>家事（食事・洗濯・金銭管理など）ができない</t>
  </si>
  <si>
    <t>家族がいない、本人をサポートする機能が実質ない</t>
  </si>
  <si>
    <t>家族から退院に反対がある</t>
  </si>
  <si>
    <t>住まいの確保ができない</t>
  </si>
  <si>
    <t>生活費の確保ができない</t>
  </si>
  <si>
    <t>日常生活を支える制度がない</t>
  </si>
  <si>
    <t>救急診療体制がない</t>
  </si>
  <si>
    <t>退院に向けてサポートする人的資源が乏しい</t>
  </si>
  <si>
    <t>退院後サポート・マネジメントする人的資源が乏しい</t>
  </si>
  <si>
    <t>住所地と入院先の距離があり支援体制をとりにくい</t>
  </si>
  <si>
    <t>その他の退院阻害要因がある</t>
  </si>
  <si>
    <t>【退院阻害要因の有無】</t>
    <phoneticPr fontId="4"/>
  </si>
  <si>
    <t>【退院阻害要因（複数回答）】</t>
    <phoneticPr fontId="4"/>
  </si>
  <si>
    <t>1年未満（再掲）</t>
    <rPh sb="5" eb="7">
      <t>サイケイ</t>
    </rPh>
    <phoneticPr fontId="4"/>
  </si>
  <si>
    <t>1年以上5年未満（再掲）</t>
    <rPh sb="2" eb="4">
      <t>イジョウ</t>
    </rPh>
    <rPh sb="9" eb="11">
      <t>サイケイ</t>
    </rPh>
    <phoneticPr fontId="4"/>
  </si>
  <si>
    <t>5年以上10年未満（再掲）</t>
    <rPh sb="1" eb="2">
      <t>ネン</t>
    </rPh>
    <rPh sb="2" eb="4">
      <t>イジョウ</t>
    </rPh>
    <rPh sb="10" eb="12">
      <t>サイケイ</t>
    </rPh>
    <phoneticPr fontId="4"/>
  </si>
  <si>
    <t>10年以上（再掲）</t>
    <rPh sb="6" eb="8">
      <t>サイケイ</t>
    </rPh>
    <phoneticPr fontId="4"/>
  </si>
  <si>
    <t>【退院促進支援事業または地域移行支援の利用経験の有無】</t>
    <phoneticPr fontId="4"/>
  </si>
  <si>
    <t>現在、利用中</t>
    <rPh sb="0" eb="2">
      <t>ゲンザイ</t>
    </rPh>
    <rPh sb="3" eb="6">
      <t>リヨウチュウ</t>
    </rPh>
    <phoneticPr fontId="1"/>
  </si>
  <si>
    <t>過去に利用経験あり</t>
  </si>
  <si>
    <t>利用経験なし</t>
  </si>
  <si>
    <t>【「地域移行支援」の必要性の有無】</t>
    <phoneticPr fontId="4"/>
  </si>
  <si>
    <t>可能（必要）</t>
  </si>
  <si>
    <t>困難（不要）</t>
  </si>
  <si>
    <t>判断できない</t>
  </si>
  <si>
    <t>60歳以上（再掲）</t>
    <rPh sb="3" eb="5">
      <t>イジョウ</t>
    </rPh>
    <rPh sb="6" eb="8">
      <t>サイケイ</t>
    </rPh>
    <phoneticPr fontId="4"/>
  </si>
  <si>
    <t>70歳以上（再掲）</t>
    <rPh sb="3" eb="5">
      <t>イジョウ</t>
    </rPh>
    <rPh sb="6" eb="8">
      <t>サイケイ</t>
    </rPh>
    <phoneticPr fontId="4"/>
  </si>
  <si>
    <t>1ヶ月未満</t>
  </si>
  <si>
    <t>1ヶ月～3ヶ月未満</t>
  </si>
  <si>
    <t>3ヶ月～6ヶ月未満</t>
  </si>
  <si>
    <t>6ヶ月～1年未満</t>
  </si>
  <si>
    <t>1年～1年6ヶ月未満</t>
  </si>
  <si>
    <t>1年6ヶ月～2年未満</t>
  </si>
  <si>
    <t>2年～3年未満</t>
  </si>
  <si>
    <t>3年～4年未満</t>
  </si>
  <si>
    <t>4年～5年未満</t>
  </si>
  <si>
    <t>5年～6年未満</t>
  </si>
  <si>
    <t>6年～7年未満</t>
  </si>
  <si>
    <t>7年～8年未満</t>
  </si>
  <si>
    <t>8年～9年未満</t>
  </si>
  <si>
    <t>9年～10年未満</t>
  </si>
  <si>
    <t>10年～20年未満</t>
  </si>
  <si>
    <t>20年以上</t>
  </si>
  <si>
    <t>合計</t>
    <rPh sb="0" eb="2">
      <t>ゴウケイ</t>
    </rPh>
    <phoneticPr fontId="4"/>
  </si>
  <si>
    <t>データ貼り付け箇所</t>
    <rPh sb="3" eb="4">
      <t>ハ</t>
    </rPh>
    <rPh sb="5" eb="6">
      <t>ツ</t>
    </rPh>
    <rPh sb="7" eb="9">
      <t>カショ</t>
    </rPh>
    <phoneticPr fontId="4"/>
  </si>
  <si>
    <t>在院期間区分</t>
    <rPh sb="0" eb="2">
      <t>ザイイン</t>
    </rPh>
    <rPh sb="2" eb="4">
      <t>キカン</t>
    </rPh>
    <rPh sb="4" eb="6">
      <t>クブン</t>
    </rPh>
    <phoneticPr fontId="4"/>
  </si>
  <si>
    <t>年齢階層</t>
    <rPh sb="0" eb="2">
      <t>ネンレイ</t>
    </rPh>
    <rPh sb="2" eb="4">
      <t>カイソウ</t>
    </rPh>
    <phoneticPr fontId="4"/>
  </si>
  <si>
    <t>地域移行支援の必要性（可能性）</t>
    <rPh sb="0" eb="2">
      <t>チイキ</t>
    </rPh>
    <rPh sb="2" eb="4">
      <t>イコウ</t>
    </rPh>
    <rPh sb="4" eb="6">
      <t>シエン</t>
    </rPh>
    <rPh sb="7" eb="10">
      <t>ヒツヨウセイ</t>
    </rPh>
    <rPh sb="11" eb="14">
      <t>カノウセイ</t>
    </rPh>
    <phoneticPr fontId="4"/>
  </si>
  <si>
    <t>【年齢階層×地域移行支援の必要性（可能性）】</t>
    <rPh sb="6" eb="8">
      <t>チイキ</t>
    </rPh>
    <rPh sb="8" eb="10">
      <t>イコウ</t>
    </rPh>
    <rPh sb="10" eb="12">
      <t>シエン</t>
    </rPh>
    <rPh sb="13" eb="16">
      <t>ヒツヨウセイ</t>
    </rPh>
    <rPh sb="17" eb="20">
      <t>カノウセイ</t>
    </rPh>
    <phoneticPr fontId="4"/>
  </si>
  <si>
    <t>【年齢階層×地域移行支援の必要性（可能性）】〔寛解・院内寛解群〕</t>
    <rPh sb="6" eb="8">
      <t>チイキ</t>
    </rPh>
    <rPh sb="8" eb="10">
      <t>イコウ</t>
    </rPh>
    <rPh sb="10" eb="12">
      <t>シエン</t>
    </rPh>
    <rPh sb="13" eb="16">
      <t>ヒツヨウセイ</t>
    </rPh>
    <rPh sb="17" eb="20">
      <t>カノウセイ</t>
    </rPh>
    <rPh sb="23" eb="25">
      <t>カンカイ</t>
    </rPh>
    <rPh sb="26" eb="28">
      <t>インナイ</t>
    </rPh>
    <rPh sb="28" eb="30">
      <t>カンカイ</t>
    </rPh>
    <rPh sb="30" eb="31">
      <t>グン</t>
    </rPh>
    <phoneticPr fontId="4"/>
  </si>
  <si>
    <t>病識がなく通院服薬の中断が予測される</t>
    <phoneticPr fontId="4"/>
  </si>
  <si>
    <t>【在院期間区分×地域移行支援の必要性（可能性）】〔寛解・院内寛解群〕</t>
    <rPh sb="1" eb="3">
      <t>ザイイン</t>
    </rPh>
    <rPh sb="3" eb="5">
      <t>キカン</t>
    </rPh>
    <rPh sb="5" eb="7">
      <t>クブン</t>
    </rPh>
    <rPh sb="8" eb="10">
      <t>チイキ</t>
    </rPh>
    <rPh sb="10" eb="12">
      <t>イコウ</t>
    </rPh>
    <rPh sb="12" eb="14">
      <t>シエン</t>
    </rPh>
    <rPh sb="15" eb="18">
      <t>ヒツヨウセイ</t>
    </rPh>
    <rPh sb="19" eb="22">
      <t>カノウセイ</t>
    </rPh>
    <rPh sb="25" eb="27">
      <t>カンカイ</t>
    </rPh>
    <rPh sb="28" eb="30">
      <t>インナイ</t>
    </rPh>
    <rPh sb="30" eb="32">
      <t>カンカイ</t>
    </rPh>
    <rPh sb="32" eb="33">
      <t>グン</t>
    </rPh>
    <phoneticPr fontId="4"/>
  </si>
  <si>
    <t>症状性を含む器質性精神障害（F0）</t>
  </si>
  <si>
    <t>アルツハイマー病の認知症を含む器質性精神障害（F00）</t>
  </si>
  <si>
    <t>血管性認知症を含む器質性精神障害（F01）</t>
  </si>
  <si>
    <t>神経症性障害、ストレス関連障害及び身体表現性障害（F4）</t>
  </si>
  <si>
    <t>生理的障害及び身体的要因に関連した行動症候群（F5）</t>
  </si>
  <si>
    <t>てんかん（症状性を含む器質性障害(F0)に属さないもの）</t>
  </si>
  <si>
    <t>小児期及び青年期の通常発症する行動及び情緒の障害及び特定不能の精神障害（F9）</t>
  </si>
  <si>
    <t>アルツハイマー病の認知症・血管性認知症以外の、症状性を含む器質性精神障害（F02-F09）</t>
  </si>
  <si>
    <t>アルツハイマー病の認知症・血管性認知症以外の、
症状性を含む器質性精神障害（F02-F09）</t>
    <phoneticPr fontId="4"/>
  </si>
  <si>
    <t>小児期及び青年期の通常発症する行動及び
情緒の障害及び特定不能の精神障害（F9）</t>
    <phoneticPr fontId="4"/>
  </si>
  <si>
    <t>疾患名区分</t>
    <rPh sb="3" eb="5">
      <t>クブン</t>
    </rPh>
    <phoneticPr fontId="4"/>
  </si>
  <si>
    <t>1年未満</t>
    <phoneticPr fontId="4"/>
  </si>
  <si>
    <t>1年以上
5年未満</t>
    <phoneticPr fontId="4"/>
  </si>
  <si>
    <t>5年以上
10年未満</t>
    <phoneticPr fontId="4"/>
  </si>
  <si>
    <t>10年以上</t>
    <phoneticPr fontId="4"/>
  </si>
  <si>
    <t>１ヶ月未満</t>
  </si>
  <si>
    <t>１年～１年
６ヶ月未満</t>
    <phoneticPr fontId="4"/>
  </si>
  <si>
    <t>１ヶ月～
３ヶ月未満</t>
    <phoneticPr fontId="4"/>
  </si>
  <si>
    <t>３ヶ月～
６ヶ月未満</t>
    <phoneticPr fontId="4"/>
  </si>
  <si>
    <t>６ヶ月～
１年未満</t>
    <phoneticPr fontId="4"/>
  </si>
  <si>
    <t>１年６ヶ月
～２年未満</t>
    <phoneticPr fontId="4"/>
  </si>
  <si>
    <t>２年～
３年未満</t>
    <phoneticPr fontId="4"/>
  </si>
  <si>
    <t>３年～
４年未満</t>
    <phoneticPr fontId="4"/>
  </si>
  <si>
    <t>４年～
５年未満</t>
    <phoneticPr fontId="4"/>
  </si>
  <si>
    <t>５年～
６年未満</t>
    <phoneticPr fontId="4"/>
  </si>
  <si>
    <t>６年～
７年未満</t>
    <phoneticPr fontId="4"/>
  </si>
  <si>
    <t>７年～
８年未満</t>
    <phoneticPr fontId="4"/>
  </si>
  <si>
    <t>８年～
９年未満</t>
    <phoneticPr fontId="4"/>
  </si>
  <si>
    <t>９年～
10年未満</t>
    <phoneticPr fontId="4"/>
  </si>
  <si>
    <t>10年～
20年未満</t>
    <phoneticPr fontId="4"/>
  </si>
  <si>
    <t>20年以上</t>
    <phoneticPr fontId="4"/>
  </si>
  <si>
    <t>【年齢階層×在院期間区分】〔支援の利用「可能（必要）」〕&amp;〔寛解・院内寛解群〕</t>
    <rPh sb="30" eb="32">
      <t>カンカイ</t>
    </rPh>
    <rPh sb="33" eb="35">
      <t>インナイ</t>
    </rPh>
    <rPh sb="35" eb="37">
      <t>カンカイ</t>
    </rPh>
    <rPh sb="37" eb="38">
      <t>グン</t>
    </rPh>
    <phoneticPr fontId="4"/>
  </si>
  <si>
    <t>統合失調症、統合失調症型障害及び妄想性障害（F2）</t>
    <phoneticPr fontId="4"/>
  </si>
  <si>
    <t>【年齢階層×在院期間区分】〔統合失調症、統合失調症型障害及び妄想性障害（F2）〕</t>
    <rPh sb="14" eb="19">
      <t>トウゴウシッチョウショウ</t>
    </rPh>
    <rPh sb="20" eb="25">
      <t>トウゴウシッチョウショウ</t>
    </rPh>
    <rPh sb="25" eb="26">
      <t>ガタ</t>
    </rPh>
    <rPh sb="26" eb="28">
      <t>ショウガイ</t>
    </rPh>
    <rPh sb="28" eb="29">
      <t>オヨ</t>
    </rPh>
    <rPh sb="30" eb="33">
      <t>モウソウセイ</t>
    </rPh>
    <rPh sb="33" eb="35">
      <t>ショウガイ</t>
    </rPh>
    <phoneticPr fontId="4"/>
  </si>
  <si>
    <t>【年齢階層×在院期間区分】〔統合失調症、統合失調症型障害及び妄想性障害（F2）〕&amp;〔寛解・院内寛解群〕</t>
    <rPh sb="14" eb="19">
      <t>トウゴウシッチョウショウ</t>
    </rPh>
    <rPh sb="20" eb="25">
      <t>トウゴウシッチョウショウ</t>
    </rPh>
    <rPh sb="25" eb="26">
      <t>ガタ</t>
    </rPh>
    <rPh sb="26" eb="28">
      <t>ショウガイ</t>
    </rPh>
    <rPh sb="28" eb="29">
      <t>オヨ</t>
    </rPh>
    <rPh sb="30" eb="33">
      <t>モウソウセイ</t>
    </rPh>
    <rPh sb="33" eb="35">
      <t>ショウガイ</t>
    </rPh>
    <phoneticPr fontId="4"/>
  </si>
  <si>
    <t>【年齢階層×在院期間区分】〔症状性を含む器質性精神障害（F0）〕</t>
    <phoneticPr fontId="4"/>
  </si>
  <si>
    <t>【年齢階層×在院期間区分】〔症状性を含む器質性精神障害（F0）〕&amp;〔寛解・院内寛解群〕</t>
    <rPh sb="14" eb="16">
      <t>ショウジョウ</t>
    </rPh>
    <rPh sb="16" eb="17">
      <t>セイ</t>
    </rPh>
    <rPh sb="18" eb="19">
      <t>フク</t>
    </rPh>
    <rPh sb="20" eb="23">
      <t>キシツセイ</t>
    </rPh>
    <rPh sb="23" eb="25">
      <t>セイシン</t>
    </rPh>
    <rPh sb="25" eb="27">
      <t>ショウガイ</t>
    </rPh>
    <phoneticPr fontId="4"/>
  </si>
  <si>
    <t>気分（感情）障害（F3）</t>
    <phoneticPr fontId="4"/>
  </si>
  <si>
    <t>【年齢階層×在院期間区分】〔気分（感情）障害（F3）〕</t>
    <phoneticPr fontId="4"/>
  </si>
  <si>
    <t>【年齢階層×在院期間区分】〔気分（感情）障害（F3）〕&amp;〔寛解・院内寛解群〕</t>
    <rPh sb="14" eb="16">
      <t>キブン</t>
    </rPh>
    <rPh sb="17" eb="19">
      <t>カンジョウ</t>
    </rPh>
    <rPh sb="20" eb="22">
      <t>ショウガイ</t>
    </rPh>
    <phoneticPr fontId="4"/>
  </si>
  <si>
    <t>退院阻害要因</t>
    <rPh sb="0" eb="2">
      <t>タイイン</t>
    </rPh>
    <rPh sb="2" eb="4">
      <t>ソガイ</t>
    </rPh>
    <rPh sb="4" eb="6">
      <t>ヨウイン</t>
    </rPh>
    <phoneticPr fontId="4"/>
  </si>
  <si>
    <t>データの個数 / 患者
番号</t>
  </si>
  <si>
    <t>【退院阻害要因×地域移行支援の必要性（可能性）】</t>
    <rPh sb="1" eb="3">
      <t>タイイン</t>
    </rPh>
    <rPh sb="3" eb="5">
      <t>ソガイ</t>
    </rPh>
    <rPh sb="5" eb="7">
      <t>ヨウイン</t>
    </rPh>
    <rPh sb="8" eb="10">
      <t>チイキ</t>
    </rPh>
    <rPh sb="10" eb="12">
      <t>イコウ</t>
    </rPh>
    <rPh sb="12" eb="14">
      <t>シエン</t>
    </rPh>
    <rPh sb="15" eb="18">
      <t>ヒツヨウセイ</t>
    </rPh>
    <rPh sb="19" eb="22">
      <t>カノウセイ</t>
    </rPh>
    <phoneticPr fontId="4"/>
  </si>
  <si>
    <t>病識がなく通院服薬の中断が予測される</t>
    <phoneticPr fontId="4"/>
  </si>
  <si>
    <t>【退院阻害要因×地域移行支援の必要性（可能性）】〔寛解・院内寛解群〕</t>
    <rPh sb="25" eb="27">
      <t>カンカイ</t>
    </rPh>
    <rPh sb="28" eb="30">
      <t>インナイ</t>
    </rPh>
    <rPh sb="30" eb="32">
      <t>カンカイ</t>
    </rPh>
    <rPh sb="32" eb="33">
      <t>グン</t>
    </rPh>
    <phoneticPr fontId="4"/>
  </si>
  <si>
    <t>【退院阻害要因×年齢階層】</t>
    <rPh sb="1" eb="3">
      <t>タイイン</t>
    </rPh>
    <rPh sb="3" eb="5">
      <t>ソガイ</t>
    </rPh>
    <rPh sb="5" eb="7">
      <t>ヨウイン</t>
    </rPh>
    <rPh sb="8" eb="10">
      <t>ネンレイ</t>
    </rPh>
    <rPh sb="10" eb="12">
      <t>カイソウ</t>
    </rPh>
    <phoneticPr fontId="4"/>
  </si>
  <si>
    <t>60歳未満</t>
    <rPh sb="2" eb="5">
      <t>サイミマン</t>
    </rPh>
    <phoneticPr fontId="4"/>
  </si>
  <si>
    <t>60歳以上</t>
    <rPh sb="2" eb="3">
      <t>サイ</t>
    </rPh>
    <rPh sb="3" eb="5">
      <t>イジョウ</t>
    </rPh>
    <phoneticPr fontId="4"/>
  </si>
  <si>
    <t>【退院阻害要因×在院期間区分】</t>
    <rPh sb="1" eb="3">
      <t>タイイン</t>
    </rPh>
    <rPh sb="3" eb="5">
      <t>ソガイ</t>
    </rPh>
    <rPh sb="5" eb="7">
      <t>ヨウイン</t>
    </rPh>
    <rPh sb="8" eb="10">
      <t>ザイイン</t>
    </rPh>
    <rPh sb="10" eb="12">
      <t>キカン</t>
    </rPh>
    <rPh sb="12" eb="14">
      <t>クブン</t>
    </rPh>
    <phoneticPr fontId="4"/>
  </si>
  <si>
    <t>１ヶ月～
３ヶ月未満</t>
  </si>
  <si>
    <t>３ヶ月～
６ヶ月未満</t>
  </si>
  <si>
    <t>６ヶ月～
１年未満</t>
  </si>
  <si>
    <t>１年～１年
６ヶ月未満</t>
  </si>
  <si>
    <t>１年６ヶ月
～２年未満</t>
  </si>
  <si>
    <t>２年～
３年未満</t>
  </si>
  <si>
    <t>３年～
４年未満</t>
  </si>
  <si>
    <t>４年～
５年未満</t>
  </si>
  <si>
    <t>５年～
６年未満</t>
  </si>
  <si>
    <t>６年～
７年未満</t>
  </si>
  <si>
    <t>７年～
８年未満</t>
  </si>
  <si>
    <t>８年～
９年未満</t>
  </si>
  <si>
    <t>９年～
10年未満</t>
  </si>
  <si>
    <t>10年～
20年未満</t>
  </si>
  <si>
    <t>【退院阻害要因×在院期間区分】〔寛解・院内寛解群〕</t>
    <rPh sb="16" eb="18">
      <t>カンカイ</t>
    </rPh>
    <rPh sb="19" eb="21">
      <t>インナイ</t>
    </rPh>
    <rPh sb="21" eb="23">
      <t>カンカイ</t>
    </rPh>
    <rPh sb="23" eb="24">
      <t>グン</t>
    </rPh>
    <phoneticPr fontId="4"/>
  </si>
  <si>
    <t>【退院阻害要因×疾患名区分（F0,F2,F3）】</t>
    <rPh sb="1" eb="3">
      <t>タイイン</t>
    </rPh>
    <rPh sb="3" eb="5">
      <t>ソガイ</t>
    </rPh>
    <rPh sb="5" eb="7">
      <t>ヨウイン</t>
    </rPh>
    <rPh sb="8" eb="10">
      <t>シッカン</t>
    </rPh>
    <rPh sb="10" eb="11">
      <t>メイ</t>
    </rPh>
    <rPh sb="11" eb="13">
      <t>クブン</t>
    </rPh>
    <phoneticPr fontId="4"/>
  </si>
  <si>
    <t>症状性を含む器質性精神障害（F0）</t>
    <phoneticPr fontId="4"/>
  </si>
  <si>
    <t>疾患名区分</t>
    <rPh sb="0" eb="2">
      <t>シッカン</t>
    </rPh>
    <rPh sb="2" eb="3">
      <t>メイ</t>
    </rPh>
    <rPh sb="3" eb="5">
      <t>クブン</t>
    </rPh>
    <phoneticPr fontId="4"/>
  </si>
  <si>
    <t>【退院阻害要因×疾患名区分（F0,F2,F3）】〔寛解・院内寛解群〕</t>
    <rPh sb="25" eb="27">
      <t>カンカイ</t>
    </rPh>
    <rPh sb="28" eb="30">
      <t>インナイ</t>
    </rPh>
    <rPh sb="30" eb="32">
      <t>カンカイ</t>
    </rPh>
    <rPh sb="32" eb="33">
      <t>グン</t>
    </rPh>
    <phoneticPr fontId="4"/>
  </si>
  <si>
    <t>豊能</t>
  </si>
  <si>
    <t>三島</t>
  </si>
  <si>
    <t>北河内</t>
  </si>
  <si>
    <t>中河内</t>
  </si>
  <si>
    <t>南河内</t>
  </si>
  <si>
    <t>泉州</t>
  </si>
  <si>
    <t>大阪市</t>
  </si>
  <si>
    <t>堺市</t>
  </si>
  <si>
    <t>アルツハイマー病の認知症・血管性認知症以外の、症状性を含む器質性精神障害（F02-F09）</t>
    <phoneticPr fontId="4"/>
  </si>
  <si>
    <t>成人の人格及び行動の障害（F6）</t>
    <phoneticPr fontId="4"/>
  </si>
  <si>
    <t>精神遅滞（F7）</t>
    <phoneticPr fontId="4"/>
  </si>
  <si>
    <t>心理的発達の障害（F8）</t>
    <phoneticPr fontId="4"/>
  </si>
  <si>
    <t>小児期及び青年期の通常発症する行動及び情緒の障害及び特定不能の精神障害（F9）</t>
    <phoneticPr fontId="4"/>
  </si>
  <si>
    <t>てんかん（症状性を含む器質性障害(F0)に属さないもの）</t>
    <phoneticPr fontId="4"/>
  </si>
  <si>
    <t>その他</t>
    <phoneticPr fontId="4"/>
  </si>
  <si>
    <t>1ヶ月～</t>
    <phoneticPr fontId="4"/>
  </si>
  <si>
    <t>3ヶ月未満</t>
    <phoneticPr fontId="4"/>
  </si>
  <si>
    <t>3ヶ月～</t>
    <phoneticPr fontId="4"/>
  </si>
  <si>
    <t>6ヶ月未満</t>
    <phoneticPr fontId="4"/>
  </si>
  <si>
    <t>6ヶ月～</t>
    <phoneticPr fontId="4"/>
  </si>
  <si>
    <t>1年未満</t>
    <phoneticPr fontId="4"/>
  </si>
  <si>
    <t>1年～</t>
    <phoneticPr fontId="4"/>
  </si>
  <si>
    <t>1年6ヶ月未満</t>
    <phoneticPr fontId="4"/>
  </si>
  <si>
    <t>1年6ヶ月</t>
    <phoneticPr fontId="4"/>
  </si>
  <si>
    <t>～2年未満</t>
    <phoneticPr fontId="4"/>
  </si>
  <si>
    <t>2年～</t>
    <phoneticPr fontId="4"/>
  </si>
  <si>
    <t>3年未満</t>
    <phoneticPr fontId="4"/>
  </si>
  <si>
    <t>3年～</t>
    <phoneticPr fontId="4"/>
  </si>
  <si>
    <t>4年未満</t>
    <phoneticPr fontId="4"/>
  </si>
  <si>
    <t>4年～</t>
    <phoneticPr fontId="4"/>
  </si>
  <si>
    <t>5年未満</t>
    <phoneticPr fontId="4"/>
  </si>
  <si>
    <t>5年～</t>
    <phoneticPr fontId="4"/>
  </si>
  <si>
    <t>6年未満</t>
    <phoneticPr fontId="4"/>
  </si>
  <si>
    <t>6年～</t>
    <phoneticPr fontId="4"/>
  </si>
  <si>
    <t>7年未満</t>
    <phoneticPr fontId="4"/>
  </si>
  <si>
    <t>7年～</t>
    <phoneticPr fontId="4"/>
  </si>
  <si>
    <t>8年未満</t>
    <phoneticPr fontId="4"/>
  </si>
  <si>
    <t>8年～</t>
    <phoneticPr fontId="4"/>
  </si>
  <si>
    <t>9年未満</t>
    <phoneticPr fontId="4"/>
  </si>
  <si>
    <t>10年～</t>
    <phoneticPr fontId="4"/>
  </si>
  <si>
    <t>20年未満</t>
    <phoneticPr fontId="4"/>
  </si>
  <si>
    <t>9年～</t>
    <phoneticPr fontId="4"/>
  </si>
  <si>
    <t>10年未満</t>
    <phoneticPr fontId="4"/>
  </si>
  <si>
    <t>1年以上</t>
    <rPh sb="2" eb="4">
      <t>イジョウ</t>
    </rPh>
    <phoneticPr fontId="2"/>
  </si>
  <si>
    <t>5年以上</t>
    <rPh sb="1" eb="2">
      <t>ネン</t>
    </rPh>
    <rPh sb="2" eb="4">
      <t>イジョウ</t>
    </rPh>
    <phoneticPr fontId="2"/>
  </si>
  <si>
    <t>5年未満（再掲）</t>
    <phoneticPr fontId="4"/>
  </si>
  <si>
    <t>10年未満（再掲）</t>
    <phoneticPr fontId="4"/>
  </si>
  <si>
    <t>10年以上（再掲）</t>
    <phoneticPr fontId="4"/>
  </si>
  <si>
    <t>過去に</t>
    <phoneticPr fontId="4"/>
  </si>
  <si>
    <t>利用経験あり</t>
    <phoneticPr fontId="4"/>
  </si>
  <si>
    <t>合計 / 病状が不安定</t>
  </si>
  <si>
    <t>合計 / 病識がなく通院服薬の中断が予測される。</t>
  </si>
  <si>
    <t>合計 / 反社会的行動が予測される</t>
  </si>
  <si>
    <t>合計 / 退院意欲が乏しい</t>
  </si>
  <si>
    <t>合計 / 現実認識が乏しい</t>
  </si>
  <si>
    <t>合計 / 退院による環境変化への不安が強い</t>
  </si>
  <si>
    <t>合計 / 援助者との対人関係がもてない</t>
  </si>
  <si>
    <t>合計 / 家事（食事,洗濯,金銭管理など）ができない</t>
  </si>
  <si>
    <t>合計 / 家族がいない、本人をサポートする機能が実質ない</t>
  </si>
  <si>
    <t>合計 / 家族から退院に反対がある</t>
  </si>
  <si>
    <t>合計 / 住まいの確保ができない</t>
  </si>
  <si>
    <t>合計 / 生活費の確保ができない</t>
  </si>
  <si>
    <t>合計 / 日常生活を支える制度がない</t>
  </si>
  <si>
    <t>合計 / 救急診療体制がない</t>
  </si>
  <si>
    <t>合計 / 退院に向けてサポートする人的資源が乏しい</t>
  </si>
  <si>
    <t>合計 / 退院後サポート・マネジメントする人的資源が乏しい</t>
  </si>
  <si>
    <t>合計 / 住所地と入院先の距離があり支援体制をとりにくい</t>
  </si>
  <si>
    <t>合計 / その他の退院阻害要因がある</t>
  </si>
  <si>
    <t>合計 / 退院阻害要因はない</t>
  </si>
  <si>
    <t>合計 / 病状（主症状）が退院のレベルに至っていない</t>
  </si>
  <si>
    <t>合計 / 退院予定</t>
  </si>
  <si>
    <t>病状が不安定</t>
    <phoneticPr fontId="4"/>
  </si>
  <si>
    <t>病識がなく通院服薬の中断が予測される</t>
    <phoneticPr fontId="4"/>
  </si>
  <si>
    <t>反社会的行動が予測される</t>
    <phoneticPr fontId="4"/>
  </si>
  <si>
    <t>退院意欲が乏しい</t>
    <phoneticPr fontId="4"/>
  </si>
  <si>
    <t>現実認識が乏しい</t>
    <phoneticPr fontId="4"/>
  </si>
  <si>
    <t>退院による環境変化への不安が強い</t>
    <phoneticPr fontId="4"/>
  </si>
  <si>
    <t>援助者との対人関係がもてない</t>
    <phoneticPr fontId="4"/>
  </si>
  <si>
    <t>家事（食事・洗濯・金銭管理など）ができない</t>
    <phoneticPr fontId="4"/>
  </si>
  <si>
    <t>家族がいない、本人をサポートする機能が実質ない</t>
    <phoneticPr fontId="4"/>
  </si>
  <si>
    <t>家族から退院に反対がある</t>
    <phoneticPr fontId="4"/>
  </si>
  <si>
    <t>住まいの確保ができない</t>
    <phoneticPr fontId="4"/>
  </si>
  <si>
    <t>生活費の確保ができない</t>
    <phoneticPr fontId="4"/>
  </si>
  <si>
    <t>日常生活を支える制度がない</t>
    <phoneticPr fontId="4"/>
  </si>
  <si>
    <t>救急診療体制がない</t>
    <phoneticPr fontId="4"/>
  </si>
  <si>
    <t>退院に向けてサポートする人的資源が乏しい</t>
    <phoneticPr fontId="4"/>
  </si>
  <si>
    <t>退院後サポート・マネジメントする人的資源が乏しい</t>
    <phoneticPr fontId="4"/>
  </si>
  <si>
    <t>住所地と入院先の距離があり支援体制をとりにくい</t>
    <phoneticPr fontId="4"/>
  </si>
  <si>
    <t>その他の退院阻害要因がある</t>
    <phoneticPr fontId="4"/>
  </si>
  <si>
    <t>17大阪市</t>
  </si>
  <si>
    <t>18堺市</t>
  </si>
  <si>
    <t>98他府県</t>
  </si>
  <si>
    <t>99不明</t>
  </si>
  <si>
    <t>【病院所在地】</t>
    <rPh sb="1" eb="3">
      <t>ビョウイン</t>
    </rPh>
    <rPh sb="3" eb="6">
      <t>ショザイチ</t>
    </rPh>
    <phoneticPr fontId="4"/>
  </si>
  <si>
    <t>病院所在地</t>
    <rPh sb="0" eb="2">
      <t>ビョウイン</t>
    </rPh>
    <rPh sb="2" eb="5">
      <t>ショザイチ</t>
    </rPh>
    <phoneticPr fontId="4"/>
  </si>
  <si>
    <t>入院時住所地</t>
    <rPh sb="0" eb="2">
      <t>ニュウイン</t>
    </rPh>
    <rPh sb="2" eb="3">
      <t>ジ</t>
    </rPh>
    <rPh sb="3" eb="5">
      <t>ジュウショ</t>
    </rPh>
    <rPh sb="5" eb="6">
      <t>チ</t>
    </rPh>
    <phoneticPr fontId="4"/>
  </si>
  <si>
    <t>府外・
その他</t>
    <rPh sb="0" eb="1">
      <t>フ</t>
    </rPh>
    <rPh sb="1" eb="2">
      <t>ガイ</t>
    </rPh>
    <rPh sb="6" eb="7">
      <t>タ</t>
    </rPh>
    <phoneticPr fontId="4"/>
  </si>
  <si>
    <t>【年齢区分×病院所在地（圏域）】</t>
    <phoneticPr fontId="4"/>
  </si>
  <si>
    <t>【入院形態区分×病院所在地（圏域）】</t>
    <phoneticPr fontId="4"/>
  </si>
  <si>
    <t>【疾患名区分×病院所在地（圏域）】</t>
    <rPh sb="1" eb="3">
      <t>シッカン</t>
    </rPh>
    <rPh sb="3" eb="4">
      <t>メイ</t>
    </rPh>
    <phoneticPr fontId="4"/>
  </si>
  <si>
    <t>【在院期間区分×病院所在地（圏域）】</t>
    <rPh sb="1" eb="3">
      <t>ザイイン</t>
    </rPh>
    <rPh sb="3" eb="5">
      <t>キカン</t>
    </rPh>
    <phoneticPr fontId="4"/>
  </si>
  <si>
    <t>【開放処遇区分×病院所在地（圏域）】</t>
    <rPh sb="1" eb="3">
      <t>カイホウ</t>
    </rPh>
    <rPh sb="3" eb="5">
      <t>ショグウ</t>
    </rPh>
    <phoneticPr fontId="4"/>
  </si>
  <si>
    <t>【状態像区分×病院所在地（圏域）】</t>
    <rPh sb="1" eb="3">
      <t>ジョウタイ</t>
    </rPh>
    <rPh sb="3" eb="4">
      <t>ゾウ</t>
    </rPh>
    <phoneticPr fontId="4"/>
  </si>
  <si>
    <t>【退院促進支援事業または地域移行支援の利用経験の有無×病院所在地（圏域）】</t>
    <phoneticPr fontId="4"/>
  </si>
  <si>
    <t>【退院阻害要因の有無×病院所在地（圏域）】</t>
    <phoneticPr fontId="4"/>
  </si>
  <si>
    <t>【退院阻害要因（複数回答）×病院所在地（圏域）】</t>
    <phoneticPr fontId="4"/>
  </si>
  <si>
    <t>【「地域移行支援」の必要性の有無×病院所在地（圏域）】</t>
    <phoneticPr fontId="4"/>
  </si>
  <si>
    <t>【年齢区分×入院時住所地（圏域）】</t>
    <rPh sb="6" eb="8">
      <t>ニュウイン</t>
    </rPh>
    <rPh sb="8" eb="9">
      <t>ジ</t>
    </rPh>
    <rPh sb="9" eb="11">
      <t>ジュウショ</t>
    </rPh>
    <phoneticPr fontId="4"/>
  </si>
  <si>
    <t>措置入院・</t>
    <phoneticPr fontId="4"/>
  </si>
  <si>
    <t>緊急措置入院</t>
    <phoneticPr fontId="4"/>
  </si>
  <si>
    <t>【疾患名区分×入院時住所地（圏域）】</t>
    <rPh sb="1" eb="3">
      <t>シッカン</t>
    </rPh>
    <rPh sb="3" eb="4">
      <t>メイ</t>
    </rPh>
    <phoneticPr fontId="4"/>
  </si>
  <si>
    <t>【在院期間区分×入院時住所地（圏域）】</t>
    <rPh sb="1" eb="3">
      <t>ザイイン</t>
    </rPh>
    <rPh sb="3" eb="5">
      <t>キカン</t>
    </rPh>
    <phoneticPr fontId="4"/>
  </si>
  <si>
    <t>【開放処遇区分×入院時住所地（圏域）】</t>
    <rPh sb="1" eb="3">
      <t>カイホウ</t>
    </rPh>
    <rPh sb="3" eb="5">
      <t>ショグウ</t>
    </rPh>
    <phoneticPr fontId="4"/>
  </si>
  <si>
    <t>【状態像区分×入院時住所地（圏域）】</t>
    <rPh sb="1" eb="3">
      <t>ジョウタイ</t>
    </rPh>
    <rPh sb="3" eb="4">
      <t>ゾウ</t>
    </rPh>
    <phoneticPr fontId="4"/>
  </si>
  <si>
    <t>【退院促進支援事業または地域移行支援の利用経験の有無×入院時住所地（圏域）】</t>
    <phoneticPr fontId="4"/>
  </si>
  <si>
    <t>【退院阻害要因の有無×入院時住所地（圏域）】</t>
    <phoneticPr fontId="4"/>
  </si>
  <si>
    <t>【退院阻害要因（複数回答）×入院時住所地（圏域）】</t>
    <phoneticPr fontId="4"/>
  </si>
  <si>
    <t>【「地域移行支援」の必要性の有無×入院時住所地（圏域）】</t>
    <phoneticPr fontId="4"/>
  </si>
  <si>
    <t>【病院所在地〔１年以上入院患者〕】</t>
    <rPh sb="1" eb="3">
      <t>ビョウイン</t>
    </rPh>
    <rPh sb="3" eb="6">
      <t>ショザイチ</t>
    </rPh>
    <rPh sb="8" eb="11">
      <t>ネンイジョウ</t>
    </rPh>
    <rPh sb="11" eb="13">
      <t>ニュウイン</t>
    </rPh>
    <rPh sb="13" eb="15">
      <t>カンジャ</t>
    </rPh>
    <phoneticPr fontId="4"/>
  </si>
  <si>
    <t>池田市</t>
  </si>
  <si>
    <t>箕面市</t>
  </si>
  <si>
    <t>能勢町</t>
  </si>
  <si>
    <t>豊能町</t>
  </si>
  <si>
    <t>豊中市</t>
  </si>
  <si>
    <t>吹田市</t>
  </si>
  <si>
    <t>摂津市</t>
  </si>
  <si>
    <t>茨木市</t>
  </si>
  <si>
    <t>高槻市</t>
  </si>
  <si>
    <t>島本町</t>
  </si>
  <si>
    <t>枚方市</t>
  </si>
  <si>
    <t>寝屋川市</t>
  </si>
  <si>
    <t>交野市</t>
  </si>
  <si>
    <t>守口市</t>
  </si>
  <si>
    <t>門真市</t>
  </si>
  <si>
    <t>四條畷市</t>
  </si>
  <si>
    <t>大東市</t>
  </si>
  <si>
    <t>東大阪市</t>
  </si>
  <si>
    <t>八尾市</t>
  </si>
  <si>
    <t>柏原市</t>
  </si>
  <si>
    <t>松原市</t>
  </si>
  <si>
    <t>藤井寺市</t>
  </si>
  <si>
    <t>羽曳野市</t>
  </si>
  <si>
    <t>大阪狭山市</t>
  </si>
  <si>
    <t>富田林市</t>
  </si>
  <si>
    <t>太子町</t>
  </si>
  <si>
    <t>河南町</t>
  </si>
  <si>
    <t>千早赤阪村</t>
  </si>
  <si>
    <t>河内長野市</t>
  </si>
  <si>
    <t>和泉市</t>
  </si>
  <si>
    <t>泉大津市</t>
  </si>
  <si>
    <t>高石市</t>
  </si>
  <si>
    <t>忠岡町</t>
  </si>
  <si>
    <t>岸和田市</t>
  </si>
  <si>
    <t>貝塚市</t>
  </si>
  <si>
    <t>熊取町</t>
  </si>
  <si>
    <t>泉佐野市</t>
  </si>
  <si>
    <t>田尻町</t>
  </si>
  <si>
    <t>泉南市</t>
  </si>
  <si>
    <t>阪南市</t>
  </si>
  <si>
    <t>岬町</t>
  </si>
  <si>
    <t>北区</t>
  </si>
  <si>
    <t>都島区</t>
  </si>
  <si>
    <t>福島区</t>
  </si>
  <si>
    <t>此花区</t>
  </si>
  <si>
    <t>中央区</t>
  </si>
  <si>
    <t>西区</t>
  </si>
  <si>
    <t>港区</t>
  </si>
  <si>
    <t>大正区</t>
  </si>
  <si>
    <t>天王寺区</t>
  </si>
  <si>
    <t>浪速区</t>
  </si>
  <si>
    <t>西淀川区</t>
  </si>
  <si>
    <t>淀川区</t>
  </si>
  <si>
    <t>東淀川区</t>
  </si>
  <si>
    <t>東成区</t>
  </si>
  <si>
    <t>生野区</t>
  </si>
  <si>
    <t>旭区</t>
  </si>
  <si>
    <t>城東区</t>
  </si>
  <si>
    <t>鶴見区</t>
  </si>
  <si>
    <t>阿倍野区</t>
  </si>
  <si>
    <t>住之江区</t>
  </si>
  <si>
    <t>住吉区</t>
  </si>
  <si>
    <t>東住吉区</t>
  </si>
  <si>
    <t>平野区</t>
  </si>
  <si>
    <t>西成区</t>
  </si>
  <si>
    <t>滋賀県</t>
  </si>
  <si>
    <t>京都府</t>
  </si>
  <si>
    <t>奈良県</t>
  </si>
  <si>
    <t>兵庫県</t>
  </si>
  <si>
    <t>和歌山県</t>
  </si>
  <si>
    <t>不明</t>
  </si>
  <si>
    <t>うち、１年以上</t>
    <rPh sb="4" eb="7">
      <t>ネンイジョウ</t>
    </rPh>
    <phoneticPr fontId="4"/>
  </si>
  <si>
    <t>【疾患名区分×在院期間区分】〔地域移行支援の利用可能（必要）〕</t>
    <rPh sb="4" eb="6">
      <t>クブン</t>
    </rPh>
    <rPh sb="7" eb="9">
      <t>ザイイン</t>
    </rPh>
    <rPh sb="9" eb="11">
      <t>キカン</t>
    </rPh>
    <rPh sb="11" eb="13">
      <t>クブン</t>
    </rPh>
    <phoneticPr fontId="4"/>
  </si>
  <si>
    <t>1年未満</t>
  </si>
  <si>
    <t>1年未満</t>
    <rPh sb="1" eb="2">
      <t>ネン</t>
    </rPh>
    <rPh sb="2" eb="4">
      <t>ミマン</t>
    </rPh>
    <phoneticPr fontId="4"/>
  </si>
  <si>
    <t>1年以上</t>
  </si>
  <si>
    <t>1年以上</t>
    <rPh sb="1" eb="2">
      <t>ネン</t>
    </rPh>
    <rPh sb="2" eb="4">
      <t>イジョウ</t>
    </rPh>
    <phoneticPr fontId="4"/>
  </si>
  <si>
    <t>【疾患名区分×在院期間区分】〔地域移行支援の利用可能（必要）〕&amp;〔寛解・院内寛解群〕</t>
    <rPh sb="33" eb="35">
      <t>カンカイ</t>
    </rPh>
    <rPh sb="36" eb="38">
      <t>インナイ</t>
    </rPh>
    <rPh sb="38" eb="40">
      <t>カンカイ</t>
    </rPh>
    <rPh sb="40" eb="41">
      <t>グン</t>
    </rPh>
    <phoneticPr fontId="4"/>
  </si>
  <si>
    <t>【入院時住所地別在院患者の状況】</t>
    <rPh sb="1" eb="3">
      <t>ニュウイン</t>
    </rPh>
    <rPh sb="3" eb="4">
      <t>ジ</t>
    </rPh>
    <rPh sb="4" eb="6">
      <t>ジュウショ</t>
    </rPh>
    <rPh sb="6" eb="7">
      <t>チ</t>
    </rPh>
    <rPh sb="7" eb="8">
      <t>ベツ</t>
    </rPh>
    <rPh sb="8" eb="10">
      <t>ザイイン</t>
    </rPh>
    <rPh sb="10" eb="12">
      <t>カンジャ</t>
    </rPh>
    <rPh sb="13" eb="15">
      <t>ジョウキョウ</t>
    </rPh>
    <phoneticPr fontId="4"/>
  </si>
  <si>
    <t>寛解</t>
    <rPh sb="0" eb="2">
      <t>カンカイ</t>
    </rPh>
    <phoneticPr fontId="4"/>
  </si>
  <si>
    <t>軽度</t>
    <rPh sb="0" eb="2">
      <t>ケイド</t>
    </rPh>
    <phoneticPr fontId="4"/>
  </si>
  <si>
    <t>中等度</t>
    <rPh sb="0" eb="2">
      <t>チュウトウ</t>
    </rPh>
    <rPh sb="2" eb="3">
      <t>ド</t>
    </rPh>
    <phoneticPr fontId="4"/>
  </si>
  <si>
    <t>重度</t>
    <rPh sb="0" eb="2">
      <t>ジュウド</t>
    </rPh>
    <phoneticPr fontId="4"/>
  </si>
  <si>
    <t>最重度</t>
    <rPh sb="0" eb="1">
      <t>サイ</t>
    </rPh>
    <rPh sb="1" eb="3">
      <t>ジュウド</t>
    </rPh>
    <phoneticPr fontId="4"/>
  </si>
  <si>
    <t>在院1年以上</t>
    <rPh sb="0" eb="2">
      <t>ザイイン</t>
    </rPh>
    <rPh sb="3" eb="6">
      <t>ネンイジョウ</t>
    </rPh>
    <phoneticPr fontId="4"/>
  </si>
  <si>
    <t>院内
寛解</t>
    <rPh sb="0" eb="2">
      <t>インナイ</t>
    </rPh>
    <rPh sb="3" eb="5">
      <t>カンカイ</t>
    </rPh>
    <phoneticPr fontId="4"/>
  </si>
  <si>
    <t>在院1年未満</t>
    <rPh sb="0" eb="2">
      <t>ザイイン</t>
    </rPh>
    <rPh sb="3" eb="4">
      <t>ネン</t>
    </rPh>
    <rPh sb="4" eb="6">
      <t>ミマン</t>
    </rPh>
    <phoneticPr fontId="4"/>
  </si>
  <si>
    <t>他府県</t>
    <rPh sb="0" eb="1">
      <t>タ</t>
    </rPh>
    <rPh sb="1" eb="3">
      <t>フケン</t>
    </rPh>
    <phoneticPr fontId="4"/>
  </si>
  <si>
    <t>大阪市</t>
    <phoneticPr fontId="4"/>
  </si>
  <si>
    <t>区域不明</t>
    <phoneticPr fontId="4"/>
  </si>
  <si>
    <t>その他</t>
    <phoneticPr fontId="4"/>
  </si>
  <si>
    <t>【年齢区分（在院期間１年以上）】</t>
    <rPh sb="6" eb="8">
      <t>ザイイン</t>
    </rPh>
    <rPh sb="8" eb="10">
      <t>キカン</t>
    </rPh>
    <rPh sb="11" eb="12">
      <t>ネン</t>
    </rPh>
    <rPh sb="12" eb="14">
      <t>イジョウ</t>
    </rPh>
    <phoneticPr fontId="4"/>
  </si>
  <si>
    <t>【入院形態区分（在院期間１年以上）】</t>
    <phoneticPr fontId="4"/>
  </si>
  <si>
    <t>【疾患名区分（在院期間１年以上）】</t>
    <phoneticPr fontId="4"/>
  </si>
  <si>
    <t>【開放処遇区分（在院期間１年以上）】</t>
    <phoneticPr fontId="4"/>
  </si>
  <si>
    <t>【状態像区分（在院期間１年以上）】</t>
    <phoneticPr fontId="4"/>
  </si>
  <si>
    <t>利用経験の有無（在院期間１年以上）】</t>
    <phoneticPr fontId="4"/>
  </si>
  <si>
    <t>【退院促進支援事業または地域移行支援の</t>
    <phoneticPr fontId="4"/>
  </si>
  <si>
    <t>【退院阻害要因の有無（在院期間１年以上）】</t>
    <phoneticPr fontId="4"/>
  </si>
  <si>
    <t>【退院阻害要因（複数回答）（在院期間１年以上）】</t>
    <phoneticPr fontId="4"/>
  </si>
  <si>
    <t>【「地域移行支援」の必要性の有無（在院期間１年以上）】</t>
    <phoneticPr fontId="4"/>
  </si>
  <si>
    <t>【退院阻害要因×年齢階層】〔寛解・院内寛解群〕</t>
    <rPh sb="14" eb="16">
      <t>カンカイ</t>
    </rPh>
    <rPh sb="17" eb="19">
      <t>インナイ</t>
    </rPh>
    <rPh sb="19" eb="21">
      <t>カンカイ</t>
    </rPh>
    <rPh sb="21" eb="22">
      <t>グン</t>
    </rPh>
    <phoneticPr fontId="4"/>
  </si>
  <si>
    <t>巻末資料</t>
    <rPh sb="0" eb="2">
      <t>カンマツ</t>
    </rPh>
    <rPh sb="2" eb="4">
      <t>シリョウ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</si>
</sst>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Red]\-#,##0\ "/>
    <numFmt numFmtId="177" formatCode="0.0%"/>
    <numFmt numFmtId="178" formatCode="\(#,##0\)"/>
    <numFmt numFmtId="179" formatCode="\(0.0%\)&quot;   &quot;"/>
    <numFmt numFmtId="180" formatCode="0_);[Red]\(0\)"/>
    <numFmt numFmtId="181" formatCode="\(0.0%\)"/>
  </numFmts>
  <fonts count="22">
    <font>
      <sz val="11"/>
      <color theme="1"/>
      <name val="ＭＳ Ｐゴシック"/>
      <family val="2"/>
      <charset val="128"/>
      <scheme val="minor"/>
    </font>
    <font>
      <sz val="11"/>
      <color theme="1"/>
      <name val="ＭＳ Ｐゴシック"/>
      <family val="2"/>
      <charset val="128"/>
      <scheme val="minor"/>
    </font>
    <font>
      <b/>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sz val="12"/>
      <color theme="1"/>
      <name val="ＭＳ Ｐゴシック"/>
      <family val="3"/>
      <charset val="128"/>
      <scheme val="minor"/>
    </font>
    <font>
      <sz val="11"/>
      <color theme="0"/>
      <name val="ＭＳ Ｐゴシック"/>
      <family val="2"/>
      <charset val="128"/>
      <scheme val="minor"/>
    </font>
    <font>
      <sz val="11"/>
      <color theme="0"/>
      <name val="ＭＳ Ｐゴシック"/>
      <family val="3"/>
      <charset val="128"/>
      <scheme val="minor"/>
    </font>
    <font>
      <sz val="11"/>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0"/>
      <color theme="1"/>
      <name val="ＭＳ Ｐゴシック"/>
      <family val="3"/>
      <charset val="128"/>
      <scheme val="minor"/>
    </font>
    <font>
      <b/>
      <sz val="10"/>
      <color theme="1"/>
      <name val="ＭＳ Ｐゴシック"/>
      <family val="2"/>
      <charset val="128"/>
      <scheme val="minor"/>
    </font>
    <font>
      <b/>
      <sz val="9"/>
      <color theme="1"/>
      <name val="ＭＳ Ｐゴシック"/>
      <family val="3"/>
      <charset val="128"/>
      <scheme val="minor"/>
    </font>
    <font>
      <sz val="48"/>
      <color theme="1"/>
      <name val="ＭＳ Ｐゴシック"/>
      <family val="2"/>
      <charset val="128"/>
      <scheme val="minor"/>
    </font>
  </fonts>
  <fills count="8">
    <fill>
      <patternFill patternType="none"/>
    </fill>
    <fill>
      <patternFill patternType="gray125"/>
    </fill>
    <fill>
      <patternFill patternType="solid">
        <fgColor theme="6" tint="0.59999389629810485"/>
        <bgColor theme="4" tint="0.79998168889431442"/>
      </patternFill>
    </fill>
    <fill>
      <patternFill patternType="solid">
        <fgColor theme="5" tint="-0.499984740745262"/>
        <bgColor indexed="64"/>
      </patternFill>
    </fill>
    <fill>
      <patternFill patternType="solid">
        <fgColor theme="8" tint="0.79998168889431442"/>
        <bgColor indexed="64"/>
      </patternFill>
    </fill>
    <fill>
      <patternFill patternType="solid">
        <fgColor theme="9" tint="0.59996337778862885"/>
        <bgColor theme="4" tint="0.79998168889431442"/>
      </patternFill>
    </fill>
    <fill>
      <patternFill patternType="solid">
        <fgColor theme="9" tint="0.59996337778862885"/>
        <bgColor indexed="64"/>
      </patternFill>
    </fill>
    <fill>
      <patternFill patternType="solid">
        <fgColor rgb="FFFFFF00"/>
        <bgColor indexed="64"/>
      </patternFill>
    </fill>
  </fills>
  <borders count="31">
    <border>
      <left/>
      <right/>
      <top/>
      <bottom/>
      <diagonal/>
    </border>
    <border>
      <left/>
      <right/>
      <top/>
      <bottom style="thin">
        <color theme="6" tint="-0.499984740745262"/>
      </bottom>
      <diagonal/>
    </border>
    <border>
      <left/>
      <right/>
      <top style="thin">
        <color theme="6" tint="-0.499984740745262"/>
      </top>
      <bottom/>
      <diagonal/>
    </border>
    <border>
      <left/>
      <right/>
      <top style="thin">
        <color theme="6" tint="-0.499984740745262"/>
      </top>
      <bottom style="thin">
        <color theme="6" tint="-0.499984740745262"/>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style="thin">
        <color auto="1"/>
      </top>
      <bottom style="hair">
        <color auto="1"/>
      </bottom>
      <diagonal/>
    </border>
    <border>
      <left style="dotted">
        <color auto="1"/>
      </left>
      <right style="thin">
        <color auto="1"/>
      </right>
      <top style="thin">
        <color auto="1"/>
      </top>
      <bottom style="hair">
        <color auto="1"/>
      </bottom>
      <diagonal/>
    </border>
    <border>
      <left style="thin">
        <color auto="1"/>
      </left>
      <right style="dotted">
        <color auto="1"/>
      </right>
      <top style="hair">
        <color auto="1"/>
      </top>
      <bottom style="hair">
        <color auto="1"/>
      </bottom>
      <diagonal/>
    </border>
    <border>
      <left style="dotted">
        <color auto="1"/>
      </left>
      <right style="thin">
        <color auto="1"/>
      </right>
      <top style="hair">
        <color auto="1"/>
      </top>
      <bottom style="hair">
        <color auto="1"/>
      </bottom>
      <diagonal/>
    </border>
    <border>
      <left style="thin">
        <color auto="1"/>
      </left>
      <right style="dotted">
        <color auto="1"/>
      </right>
      <top style="hair">
        <color auto="1"/>
      </top>
      <bottom style="thin">
        <color auto="1"/>
      </bottom>
      <diagonal/>
    </border>
    <border>
      <left style="dotted">
        <color auto="1"/>
      </left>
      <right style="thin">
        <color auto="1"/>
      </right>
      <top style="hair">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auto="1"/>
      </left>
      <right/>
      <top style="hair">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s>
  <cellStyleXfs count="7">
    <xf numFmtId="0" fontId="0" fillId="0" borderId="0">
      <alignment vertical="center"/>
    </xf>
    <xf numFmtId="9" fontId="1" fillId="0" borderId="0" applyFont="0" applyFill="0" applyBorder="0" applyAlignment="0" applyProtection="0">
      <alignment vertical="center"/>
    </xf>
    <xf numFmtId="0" fontId="5" fillId="0" borderId="0">
      <alignment vertical="center"/>
    </xf>
    <xf numFmtId="0" fontId="11" fillId="0" borderId="0">
      <alignment vertical="center"/>
    </xf>
    <xf numFmtId="0" fontId="11" fillId="0" borderId="0">
      <alignment vertical="center"/>
    </xf>
    <xf numFmtId="0" fontId="5" fillId="0" borderId="0">
      <alignment vertical="center"/>
    </xf>
    <xf numFmtId="0" fontId="11" fillId="0" borderId="0"/>
  </cellStyleXfs>
  <cellXfs count="184">
    <xf numFmtId="0" fontId="0" fillId="0" borderId="0" xfId="0">
      <alignment vertical="center"/>
    </xf>
    <xf numFmtId="0" fontId="3" fillId="0" borderId="0" xfId="0" applyFont="1">
      <alignment vertical="center"/>
    </xf>
    <xf numFmtId="0" fontId="5" fillId="0" borderId="0" xfId="0" applyFont="1">
      <alignment vertical="center"/>
    </xf>
    <xf numFmtId="0" fontId="2" fillId="2" borderId="1" xfId="0" applyFont="1" applyFill="1" applyBorder="1" applyAlignment="1">
      <alignment horizontal="center" vertical="center"/>
    </xf>
    <xf numFmtId="0" fontId="0" fillId="0" borderId="0" xfId="0" applyAlignment="1">
      <alignment horizontal="left" vertical="center"/>
    </xf>
    <xf numFmtId="177" fontId="0" fillId="0" borderId="0" xfId="0" applyNumberFormat="1" applyAlignment="1">
      <alignment horizontal="right" vertical="center" indent="1"/>
    </xf>
    <xf numFmtId="0" fontId="2" fillId="2" borderId="2" xfId="0" applyFont="1" applyFill="1" applyBorder="1" applyAlignment="1">
      <alignment horizontal="left" vertical="center" indent="1"/>
    </xf>
    <xf numFmtId="177" fontId="2" fillId="2" borderId="2" xfId="1" applyNumberFormat="1" applyFont="1" applyFill="1" applyBorder="1" applyAlignment="1">
      <alignment horizontal="right" vertical="center" indent="1"/>
    </xf>
    <xf numFmtId="0" fontId="0" fillId="0" borderId="0" xfId="0" applyNumberFormat="1">
      <alignment vertical="center"/>
    </xf>
    <xf numFmtId="177" fontId="0" fillId="0" borderId="0" xfId="0" applyNumberFormat="1">
      <alignment vertical="center"/>
    </xf>
    <xf numFmtId="0" fontId="6" fillId="0" borderId="0" xfId="0" applyFont="1">
      <alignment vertical="center"/>
    </xf>
    <xf numFmtId="0" fontId="0" fillId="0" borderId="0" xfId="0" applyFont="1">
      <alignment vertical="center"/>
    </xf>
    <xf numFmtId="176" fontId="5" fillId="0" borderId="0" xfId="0" applyNumberFormat="1" applyFont="1">
      <alignment vertical="center"/>
    </xf>
    <xf numFmtId="0" fontId="0" fillId="0" borderId="0" xfId="0" applyAlignment="1">
      <alignment horizontal="center" vertical="center"/>
    </xf>
    <xf numFmtId="179" fontId="0" fillId="0" borderId="0" xfId="0" applyNumberFormat="1" applyAlignment="1">
      <alignment horizontal="right" vertical="center"/>
    </xf>
    <xf numFmtId="176" fontId="0" fillId="0" borderId="0" xfId="0" applyNumberFormat="1" applyAlignment="1">
      <alignment horizontal="right" vertical="center"/>
    </xf>
    <xf numFmtId="178" fontId="0" fillId="0" borderId="0" xfId="0" applyNumberFormat="1" applyAlignment="1">
      <alignment horizontal="right" vertical="center"/>
    </xf>
    <xf numFmtId="176" fontId="2" fillId="2" borderId="2" xfId="0" applyNumberFormat="1" applyFont="1" applyFill="1" applyBorder="1" applyAlignment="1">
      <alignment horizontal="right" vertical="center"/>
    </xf>
    <xf numFmtId="0" fontId="0" fillId="0" borderId="0" xfId="0" applyFont="1" applyAlignment="1">
      <alignment horizontal="left" vertical="center"/>
    </xf>
    <xf numFmtId="0" fontId="5" fillId="0" borderId="0" xfId="0" applyFont="1" applyAlignment="1">
      <alignment horizontal="left" vertical="center" inden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0" xfId="0" applyFont="1" applyAlignment="1">
      <alignment horizontal="left" vertical="center" wrapText="1"/>
    </xf>
    <xf numFmtId="0" fontId="2" fillId="2" borderId="1" xfId="0" applyFont="1" applyFill="1" applyBorder="1" applyAlignment="1">
      <alignment horizontal="right" vertical="center"/>
    </xf>
    <xf numFmtId="176" fontId="0" fillId="0" borderId="1" xfId="0" applyNumberFormat="1" applyBorder="1" applyAlignment="1">
      <alignment horizontal="right" vertical="center"/>
    </xf>
    <xf numFmtId="177" fontId="0" fillId="0" borderId="0" xfId="0" applyNumberFormat="1" applyAlignment="1">
      <alignment horizontal="right" vertical="center"/>
    </xf>
    <xf numFmtId="0" fontId="2" fillId="2" borderId="1" xfId="0" applyFont="1" applyFill="1" applyBorder="1">
      <alignment vertical="center"/>
    </xf>
    <xf numFmtId="0" fontId="0" fillId="0" borderId="1" xfId="0" applyBorder="1">
      <alignment vertical="center"/>
    </xf>
    <xf numFmtId="177" fontId="2" fillId="2" borderId="2" xfId="1" applyNumberFormat="1" applyFont="1" applyFill="1" applyBorder="1" applyAlignment="1">
      <alignment horizontal="right" vertical="center"/>
    </xf>
    <xf numFmtId="0" fontId="7" fillId="0" borderId="0" xfId="0" applyFont="1">
      <alignment vertical="center"/>
    </xf>
    <xf numFmtId="0" fontId="8" fillId="0" borderId="0" xfId="0" applyFont="1">
      <alignment vertical="center"/>
    </xf>
    <xf numFmtId="177" fontId="0" fillId="0" borderId="1" xfId="0" applyNumberFormat="1" applyBorder="1" applyAlignment="1">
      <alignment horizontal="right" vertical="center"/>
    </xf>
    <xf numFmtId="0" fontId="2" fillId="2" borderId="3" xfId="0" applyFont="1" applyFill="1" applyBorder="1" applyAlignment="1">
      <alignment horizontal="left" vertical="center" indent="1"/>
    </xf>
    <xf numFmtId="176" fontId="2" fillId="2" borderId="3" xfId="0" applyNumberFormat="1" applyFont="1" applyFill="1" applyBorder="1" applyAlignment="1">
      <alignment horizontal="right" vertical="center"/>
    </xf>
    <xf numFmtId="177" fontId="2" fillId="2" borderId="3" xfId="1" applyNumberFormat="1" applyFont="1" applyFill="1" applyBorder="1" applyAlignment="1">
      <alignment horizontal="right" vertical="center"/>
    </xf>
    <xf numFmtId="0" fontId="0" fillId="0" borderId="4" xfId="0" applyBorder="1" applyAlignment="1">
      <alignment horizontal="left" vertical="center"/>
    </xf>
    <xf numFmtId="176" fontId="0" fillId="0" borderId="4" xfId="0" applyNumberFormat="1" applyBorder="1" applyAlignment="1">
      <alignment horizontal="right" vertical="center"/>
    </xf>
    <xf numFmtId="177" fontId="0" fillId="0" borderId="4" xfId="0" applyNumberFormat="1" applyBorder="1" applyAlignment="1">
      <alignment horizontal="right" vertical="center"/>
    </xf>
    <xf numFmtId="0" fontId="0" fillId="0" borderId="5" xfId="0" applyBorder="1" applyAlignment="1">
      <alignment horizontal="left" vertical="center"/>
    </xf>
    <xf numFmtId="176" fontId="0" fillId="0" borderId="5" xfId="0" applyNumberFormat="1" applyBorder="1" applyAlignment="1">
      <alignment horizontal="right" vertical="center"/>
    </xf>
    <xf numFmtId="177" fontId="0" fillId="0" borderId="5" xfId="0" applyNumberFormat="1" applyBorder="1" applyAlignment="1">
      <alignment horizontal="right" vertical="center"/>
    </xf>
    <xf numFmtId="0" fontId="0" fillId="0" borderId="0" xfId="0" applyBorder="1" applyAlignment="1">
      <alignment horizontal="left" vertical="center"/>
    </xf>
    <xf numFmtId="176" fontId="0" fillId="0" borderId="0" xfId="0" applyNumberFormat="1" applyBorder="1" applyAlignment="1">
      <alignment horizontal="right" vertical="center"/>
    </xf>
    <xf numFmtId="177" fontId="0" fillId="0" borderId="0" xfId="0" applyNumberFormat="1" applyBorder="1" applyAlignment="1">
      <alignment horizontal="right" vertical="center"/>
    </xf>
    <xf numFmtId="176" fontId="5" fillId="0" borderId="5" xfId="0" applyNumberFormat="1" applyFont="1" applyBorder="1" applyAlignment="1">
      <alignment horizontal="right" vertical="center"/>
    </xf>
    <xf numFmtId="176" fontId="5" fillId="0" borderId="1" xfId="0" applyNumberFormat="1" applyFont="1" applyBorder="1" applyAlignment="1">
      <alignment horizontal="right" vertical="center"/>
    </xf>
    <xf numFmtId="0" fontId="0" fillId="0" borderId="5" xfId="0" applyBorder="1" applyAlignment="1">
      <alignment vertical="center"/>
    </xf>
    <xf numFmtId="0" fontId="0" fillId="0" borderId="1" xfId="0" applyBorder="1" applyAlignment="1">
      <alignment vertical="center"/>
    </xf>
    <xf numFmtId="0" fontId="0" fillId="0" borderId="0" xfId="0" applyBorder="1">
      <alignment vertical="center"/>
    </xf>
    <xf numFmtId="180" fontId="0" fillId="0" borderId="0" xfId="0" applyNumberFormat="1">
      <alignment vertical="center"/>
    </xf>
    <xf numFmtId="0" fontId="9" fillId="3" borderId="0" xfId="0" applyFont="1" applyFill="1" applyAlignment="1">
      <alignment horizontal="center" vertical="center"/>
    </xf>
    <xf numFmtId="0" fontId="10" fillId="3" borderId="0" xfId="0" applyFont="1" applyFill="1" applyAlignment="1">
      <alignment horizontal="center" vertical="center"/>
    </xf>
    <xf numFmtId="0" fontId="9" fillId="3" borderId="0" xfId="0" applyFont="1" applyFill="1">
      <alignment vertical="center"/>
    </xf>
    <xf numFmtId="0" fontId="10" fillId="3" borderId="0" xfId="0" applyFont="1" applyFill="1">
      <alignment vertical="center"/>
    </xf>
    <xf numFmtId="0" fontId="9" fillId="3" borderId="0" xfId="0" applyFont="1" applyFill="1" applyAlignment="1">
      <alignment horizontal="righ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4" borderId="6" xfId="0" applyFont="1" applyFill="1" applyBorder="1">
      <alignment vertical="center"/>
    </xf>
    <xf numFmtId="176" fontId="0" fillId="0" borderId="16" xfId="0" applyNumberFormat="1" applyBorder="1">
      <alignment vertical="center"/>
    </xf>
    <xf numFmtId="177" fontId="0" fillId="0" borderId="17" xfId="0" applyNumberFormat="1" applyBorder="1">
      <alignment vertical="center"/>
    </xf>
    <xf numFmtId="176" fontId="0" fillId="0" borderId="18" xfId="0" applyNumberFormat="1" applyBorder="1">
      <alignment vertical="center"/>
    </xf>
    <xf numFmtId="177" fontId="0" fillId="0" borderId="19" xfId="0" applyNumberFormat="1" applyBorder="1">
      <alignment vertical="center"/>
    </xf>
    <xf numFmtId="176" fontId="0" fillId="0" borderId="20" xfId="0" applyNumberFormat="1" applyBorder="1">
      <alignment vertical="center"/>
    </xf>
    <xf numFmtId="177" fontId="0" fillId="0" borderId="21" xfId="0" applyNumberFormat="1" applyBorder="1">
      <alignment vertical="center"/>
    </xf>
    <xf numFmtId="176" fontId="3" fillId="4" borderId="22" xfId="0" applyNumberFormat="1" applyFont="1" applyFill="1" applyBorder="1">
      <alignment vertical="center"/>
    </xf>
    <xf numFmtId="177" fontId="3" fillId="4" borderId="23" xfId="0" applyNumberFormat="1" applyFont="1" applyFill="1" applyBorder="1">
      <alignment vertical="center"/>
    </xf>
    <xf numFmtId="0" fontId="5" fillId="0" borderId="24" xfId="0" applyFont="1" applyFill="1" applyBorder="1">
      <alignment vertical="center"/>
    </xf>
    <xf numFmtId="176" fontId="3" fillId="0" borderId="16" xfId="0" applyNumberFormat="1" applyFont="1" applyFill="1" applyBorder="1">
      <alignment vertical="center"/>
    </xf>
    <xf numFmtId="177" fontId="3" fillId="0" borderId="17" xfId="0" applyNumberFormat="1" applyFont="1" applyFill="1" applyBorder="1">
      <alignment vertical="center"/>
    </xf>
    <xf numFmtId="0" fontId="5" fillId="0" borderId="25" xfId="0" applyFont="1" applyFill="1" applyBorder="1">
      <alignment vertical="center"/>
    </xf>
    <xf numFmtId="176" fontId="3" fillId="0" borderId="20" xfId="0" applyNumberFormat="1" applyFont="1" applyFill="1" applyBorder="1">
      <alignment vertical="center"/>
    </xf>
    <xf numFmtId="177" fontId="3" fillId="0" borderId="21" xfId="0" applyNumberFormat="1" applyFont="1" applyFill="1" applyBorder="1">
      <alignment vertical="center"/>
    </xf>
    <xf numFmtId="176" fontId="0" fillId="0" borderId="0" xfId="0" applyNumberFormat="1">
      <alignment vertical="center"/>
    </xf>
    <xf numFmtId="0" fontId="5" fillId="0" borderId="26" xfId="0" applyFont="1" applyFill="1" applyBorder="1">
      <alignment vertical="center"/>
    </xf>
    <xf numFmtId="176" fontId="3" fillId="0" borderId="18" xfId="0" applyNumberFormat="1" applyFont="1" applyFill="1" applyBorder="1">
      <alignment vertical="center"/>
    </xf>
    <xf numFmtId="177" fontId="3" fillId="0" borderId="19" xfId="0" applyNumberFormat="1" applyFont="1" applyFill="1" applyBorder="1">
      <alignment vertical="center"/>
    </xf>
    <xf numFmtId="0" fontId="0" fillId="0" borderId="12" xfId="0" applyBorder="1" applyAlignment="1">
      <alignment horizontal="left" vertical="center" indent="1"/>
    </xf>
    <xf numFmtId="178" fontId="0" fillId="0" borderId="18" xfId="0" applyNumberFormat="1" applyBorder="1" applyAlignment="1">
      <alignment horizontal="right" vertical="center"/>
    </xf>
    <xf numFmtId="181" fontId="0" fillId="0" borderId="19" xfId="0" applyNumberFormat="1" applyBorder="1" applyAlignment="1">
      <alignment horizontal="right" vertical="center"/>
    </xf>
    <xf numFmtId="0" fontId="0" fillId="0" borderId="12" xfId="0" applyBorder="1" applyAlignment="1">
      <alignment horizontal="left" vertical="center" wrapText="1" indent="1"/>
    </xf>
    <xf numFmtId="0" fontId="0" fillId="0" borderId="12" xfId="0" applyBorder="1" applyAlignment="1">
      <alignment vertical="center" wrapText="1"/>
    </xf>
    <xf numFmtId="0" fontId="10" fillId="3" borderId="0" xfId="0" applyFont="1" applyFill="1" applyAlignment="1">
      <alignment horizontal="center" vertical="center" wrapText="1"/>
    </xf>
    <xf numFmtId="0" fontId="12" fillId="0" borderId="11" xfId="0" applyFont="1" applyBorder="1" applyAlignment="1">
      <alignment horizontal="left" vertical="center" indent="1"/>
    </xf>
    <xf numFmtId="0" fontId="13" fillId="0" borderId="12" xfId="0" applyFont="1" applyBorder="1" applyAlignment="1">
      <alignment horizontal="left" vertical="center" indent="1"/>
    </xf>
    <xf numFmtId="176" fontId="5" fillId="0" borderId="16" xfId="0" applyNumberFormat="1" applyFont="1" applyFill="1" applyBorder="1">
      <alignment vertical="center"/>
    </xf>
    <xf numFmtId="177" fontId="5" fillId="0" borderId="17" xfId="0" applyNumberFormat="1" applyFont="1" applyFill="1" applyBorder="1">
      <alignment vertical="center"/>
    </xf>
    <xf numFmtId="176" fontId="5" fillId="0" borderId="18" xfId="0" applyNumberFormat="1" applyFont="1" applyFill="1" applyBorder="1">
      <alignment vertical="center"/>
    </xf>
    <xf numFmtId="177" fontId="5" fillId="0" borderId="19" xfId="0" applyNumberFormat="1" applyFont="1" applyFill="1" applyBorder="1">
      <alignment vertical="center"/>
    </xf>
    <xf numFmtId="176" fontId="5" fillId="0" borderId="20" xfId="0" applyNumberFormat="1" applyFont="1" applyFill="1" applyBorder="1">
      <alignment vertical="center"/>
    </xf>
    <xf numFmtId="177" fontId="5" fillId="0" borderId="21" xfId="0" applyNumberFormat="1" applyFont="1" applyFill="1" applyBorder="1">
      <alignment vertical="center"/>
    </xf>
    <xf numFmtId="0" fontId="13" fillId="0" borderId="13" xfId="0" applyFont="1" applyBorder="1" applyAlignment="1">
      <alignment horizontal="left" vertical="center" indent="1"/>
    </xf>
    <xf numFmtId="0" fontId="10" fillId="3" borderId="0" xfId="0" applyFont="1" applyFill="1" applyAlignment="1">
      <alignment horizontal="center" vertical="center" shrinkToFit="1"/>
    </xf>
    <xf numFmtId="0" fontId="0" fillId="0" borderId="7" xfId="0" applyBorder="1" applyAlignment="1">
      <alignment horizontal="left" vertical="center"/>
    </xf>
    <xf numFmtId="176" fontId="0" fillId="0" borderId="7" xfId="0" applyNumberFormat="1" applyBorder="1" applyAlignment="1">
      <alignment horizontal="right" vertical="center"/>
    </xf>
    <xf numFmtId="176" fontId="0" fillId="0" borderId="7" xfId="0" applyNumberFormat="1" applyBorder="1">
      <alignment vertical="center"/>
    </xf>
    <xf numFmtId="0" fontId="0" fillId="0" borderId="30" xfId="0" applyBorder="1" applyAlignment="1">
      <alignment horizontal="left" vertical="center"/>
    </xf>
    <xf numFmtId="177" fontId="0" fillId="0" borderId="30" xfId="0" applyNumberFormat="1" applyBorder="1" applyAlignment="1">
      <alignment horizontal="right" vertical="center"/>
    </xf>
    <xf numFmtId="0" fontId="0" fillId="0" borderId="7" xfId="0" applyBorder="1" applyAlignment="1">
      <alignment vertical="center"/>
    </xf>
    <xf numFmtId="176" fontId="5" fillId="0" borderId="7" xfId="0" applyNumberFormat="1" applyFont="1" applyBorder="1" applyAlignment="1">
      <alignment horizontal="right" vertical="center"/>
    </xf>
    <xf numFmtId="0" fontId="6" fillId="0" borderId="0" xfId="0" applyFont="1" applyBorder="1">
      <alignment vertical="center"/>
    </xf>
    <xf numFmtId="0" fontId="0" fillId="0" borderId="30" xfId="0" applyBorder="1" applyAlignment="1">
      <alignment vertical="center"/>
    </xf>
    <xf numFmtId="0" fontId="0" fillId="0" borderId="0" xfId="0" applyFont="1" applyBorder="1">
      <alignment vertical="center"/>
    </xf>
    <xf numFmtId="0" fontId="0" fillId="0" borderId="30" xfId="0" applyFont="1" applyBorder="1">
      <alignment vertical="center"/>
    </xf>
    <xf numFmtId="0" fontId="2" fillId="5" borderId="7" xfId="0" applyFont="1" applyFill="1" applyBorder="1" applyAlignment="1">
      <alignment horizontal="left" vertical="center" indent="1"/>
    </xf>
    <xf numFmtId="176" fontId="2" fillId="5" borderId="7" xfId="0" applyNumberFormat="1" applyFont="1" applyFill="1" applyBorder="1" applyAlignment="1">
      <alignment horizontal="right" vertical="center"/>
    </xf>
    <xf numFmtId="0" fontId="2" fillId="5" borderId="30" xfId="0" applyFont="1" applyFill="1" applyBorder="1" applyAlignment="1">
      <alignment horizontal="left" vertical="center" indent="1"/>
    </xf>
    <xf numFmtId="177" fontId="2" fillId="5" borderId="30" xfId="0" applyNumberFormat="1" applyFont="1" applyFill="1" applyBorder="1" applyAlignment="1">
      <alignment horizontal="right" vertical="center"/>
    </xf>
    <xf numFmtId="0" fontId="3" fillId="5" borderId="6" xfId="0" applyFont="1" applyFill="1" applyBorder="1" applyAlignment="1">
      <alignment horizontal="center" vertical="center"/>
    </xf>
    <xf numFmtId="176" fontId="3" fillId="6" borderId="7" xfId="0" applyNumberFormat="1" applyFont="1" applyFill="1" applyBorder="1">
      <alignment vertical="center"/>
    </xf>
    <xf numFmtId="177" fontId="3" fillId="5" borderId="30" xfId="0" applyNumberFormat="1" applyFont="1" applyFill="1" applyBorder="1" applyAlignment="1">
      <alignment horizontal="right" vertical="center"/>
    </xf>
    <xf numFmtId="176" fontId="5" fillId="0" borderId="7" xfId="0" applyNumberFormat="1" applyFont="1" applyBorder="1">
      <alignment vertical="center"/>
    </xf>
    <xf numFmtId="177" fontId="5" fillId="0" borderId="30" xfId="0" applyNumberFormat="1" applyFont="1" applyBorder="1" applyAlignment="1">
      <alignment horizontal="right" vertical="center"/>
    </xf>
    <xf numFmtId="176" fontId="0" fillId="0" borderId="0" xfId="0" applyNumberFormat="1" applyFont="1">
      <alignment vertical="center"/>
    </xf>
    <xf numFmtId="0" fontId="9" fillId="3" borderId="0" xfId="0" applyFont="1" applyFill="1" applyAlignment="1">
      <alignment horizontal="left" vertical="center"/>
    </xf>
    <xf numFmtId="177" fontId="0" fillId="0" borderId="30" xfId="0" applyNumberFormat="1" applyBorder="1">
      <alignment vertical="center"/>
    </xf>
    <xf numFmtId="3" fontId="0" fillId="0" borderId="0" xfId="0" applyNumberFormat="1" applyFont="1">
      <alignment vertical="center"/>
    </xf>
    <xf numFmtId="3" fontId="0" fillId="0" borderId="0" xfId="0" applyNumberFormat="1">
      <alignment vertical="center"/>
    </xf>
    <xf numFmtId="3" fontId="5" fillId="0" borderId="0" xfId="0" applyNumberFormat="1" applyFont="1">
      <alignment vertical="center"/>
    </xf>
    <xf numFmtId="0" fontId="18" fillId="5" borderId="6" xfId="0" applyFont="1" applyFill="1" applyBorder="1" applyAlignment="1">
      <alignment horizontal="center" vertical="center"/>
    </xf>
    <xf numFmtId="0" fontId="18" fillId="5" borderId="6" xfId="0" applyFont="1" applyFill="1" applyBorder="1" applyAlignment="1">
      <alignment horizontal="center" vertical="center" wrapText="1"/>
    </xf>
    <xf numFmtId="0" fontId="13" fillId="0" borderId="7" xfId="0" applyFont="1" applyBorder="1" applyAlignment="1">
      <alignment horizontal="left" vertical="center"/>
    </xf>
    <xf numFmtId="176" fontId="13" fillId="0" borderId="7" xfId="0" applyNumberFormat="1" applyFont="1" applyBorder="1" applyAlignment="1">
      <alignment horizontal="right" vertical="center"/>
    </xf>
    <xf numFmtId="176" fontId="13" fillId="0" borderId="7" xfId="0" applyNumberFormat="1" applyFont="1" applyBorder="1">
      <alignment vertical="center"/>
    </xf>
    <xf numFmtId="0" fontId="13" fillId="0" borderId="30" xfId="0" applyFont="1" applyBorder="1" applyAlignment="1">
      <alignment horizontal="left" vertical="center"/>
    </xf>
    <xf numFmtId="177" fontId="13" fillId="0" borderId="30" xfId="0" applyNumberFormat="1" applyFont="1" applyBorder="1" applyAlignment="1">
      <alignment horizontal="right" vertical="center"/>
    </xf>
    <xf numFmtId="0" fontId="18" fillId="5" borderId="7" xfId="0" applyFont="1" applyFill="1" applyBorder="1" applyAlignment="1">
      <alignment horizontal="left" vertical="center" indent="1"/>
    </xf>
    <xf numFmtId="176" fontId="18" fillId="5" borderId="7" xfId="0" applyNumberFormat="1" applyFont="1" applyFill="1" applyBorder="1" applyAlignment="1">
      <alignment horizontal="right" vertical="center"/>
    </xf>
    <xf numFmtId="176" fontId="18" fillId="6" borderId="7" xfId="0" applyNumberFormat="1" applyFont="1" applyFill="1" applyBorder="1">
      <alignment vertical="center"/>
    </xf>
    <xf numFmtId="0" fontId="18" fillId="5" borderId="30" xfId="0" applyFont="1" applyFill="1" applyBorder="1" applyAlignment="1">
      <alignment horizontal="left" vertical="center" indent="1"/>
    </xf>
    <xf numFmtId="177" fontId="18" fillId="5" borderId="30" xfId="0" applyNumberFormat="1" applyFont="1" applyFill="1" applyBorder="1" applyAlignment="1">
      <alignment horizontal="right" vertical="center"/>
    </xf>
    <xf numFmtId="0" fontId="13" fillId="0" borderId="7" xfId="0" applyFont="1" applyBorder="1" applyAlignment="1">
      <alignment vertical="center"/>
    </xf>
    <xf numFmtId="0" fontId="13" fillId="0" borderId="30" xfId="0" applyFont="1" applyBorder="1" applyAlignment="1">
      <alignment vertical="center"/>
    </xf>
    <xf numFmtId="0" fontId="13" fillId="0" borderId="30" xfId="0" applyFont="1" applyBorder="1">
      <alignment vertical="center"/>
    </xf>
    <xf numFmtId="0" fontId="19" fillId="5" borderId="7" xfId="0" applyFont="1" applyFill="1" applyBorder="1" applyAlignment="1">
      <alignment horizontal="left" vertical="center" indent="1"/>
    </xf>
    <xf numFmtId="177" fontId="13" fillId="0" borderId="30" xfId="0" applyNumberFormat="1" applyFont="1" applyBorder="1">
      <alignment vertical="center"/>
    </xf>
    <xf numFmtId="0" fontId="0" fillId="0" borderId="0" xfId="0" applyAlignment="1">
      <alignment horizontal="right" vertical="center"/>
    </xf>
    <xf numFmtId="0" fontId="15" fillId="0" borderId="0" xfId="0" applyFont="1">
      <alignment vertical="center"/>
    </xf>
    <xf numFmtId="0" fontId="20" fillId="7" borderId="6" xfId="0" applyFont="1" applyFill="1" applyBorder="1" applyAlignment="1">
      <alignment horizontal="center" vertical="center"/>
    </xf>
    <xf numFmtId="0" fontId="20" fillId="7" borderId="6" xfId="0" applyFont="1" applyFill="1" applyBorder="1" applyAlignment="1">
      <alignment horizontal="center" vertical="center" wrapText="1"/>
    </xf>
    <xf numFmtId="0" fontId="15" fillId="0" borderId="6" xfId="0" applyFont="1" applyBorder="1">
      <alignment vertical="center"/>
    </xf>
    <xf numFmtId="176" fontId="15" fillId="0" borderId="6" xfId="0" applyNumberFormat="1" applyFont="1" applyBorder="1">
      <alignment vertical="center"/>
    </xf>
    <xf numFmtId="0" fontId="15" fillId="0" borderId="6" xfId="0" applyFont="1" applyBorder="1" applyAlignment="1">
      <alignment horizontal="left" vertical="center" indent="1"/>
    </xf>
    <xf numFmtId="0" fontId="15" fillId="0" borderId="8" xfId="0" applyFont="1" applyFill="1" applyBorder="1">
      <alignment vertical="center"/>
    </xf>
    <xf numFmtId="0" fontId="15" fillId="7" borderId="6" xfId="0" applyFont="1" applyFill="1" applyBorder="1" applyAlignment="1">
      <alignment horizontal="left" vertical="center" indent="2"/>
    </xf>
    <xf numFmtId="176" fontId="15" fillId="7" borderId="6" xfId="0" applyNumberFormat="1" applyFont="1" applyFill="1" applyBorder="1">
      <alignment vertical="center"/>
    </xf>
    <xf numFmtId="0" fontId="7" fillId="0" borderId="0" xfId="0" applyFont="1" applyAlignment="1">
      <alignment horizontal="right" vertical="center"/>
    </xf>
    <xf numFmtId="0" fontId="21" fillId="0" borderId="0" xfId="0" applyFont="1" applyAlignment="1">
      <alignment horizontal="distributed" vertical="center"/>
    </xf>
    <xf numFmtId="20" fontId="3" fillId="4" borderId="7" xfId="0" applyNumberFormat="1" applyFont="1" applyFill="1" applyBorder="1" applyAlignment="1">
      <alignment horizontal="center" vertical="center"/>
    </xf>
    <xf numFmtId="20" fontId="3" fillId="4" borderId="8" xfId="0" applyNumberFormat="1" applyFont="1" applyFill="1" applyBorder="1" applyAlignment="1">
      <alignment horizontal="center" vertical="center"/>
    </xf>
    <xf numFmtId="0" fontId="3" fillId="4" borderId="9"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4" xfId="0" applyFont="1" applyFill="1" applyBorder="1" applyAlignment="1">
      <alignment horizontal="center" vertical="center" wrapText="1"/>
    </xf>
    <xf numFmtId="20" fontId="3" fillId="4" borderId="30" xfId="0" applyNumberFormat="1" applyFont="1" applyFill="1" applyBorder="1" applyAlignment="1">
      <alignment horizontal="center" vertical="center"/>
    </xf>
    <xf numFmtId="0" fontId="3" fillId="4" borderId="27"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23" xfId="0" applyFont="1" applyFill="1" applyBorder="1" applyAlignment="1">
      <alignment horizontal="center" vertical="center"/>
    </xf>
    <xf numFmtId="0" fontId="3" fillId="4" borderId="22" xfId="0" applyFont="1" applyFill="1" applyBorder="1" applyAlignment="1">
      <alignment horizontal="center" vertical="center" wrapText="1"/>
    </xf>
    <xf numFmtId="0" fontId="3" fillId="4" borderId="29" xfId="0" applyFont="1" applyFill="1" applyBorder="1" applyAlignment="1">
      <alignment horizontal="center" vertical="center"/>
    </xf>
    <xf numFmtId="0" fontId="3" fillId="4" borderId="27" xfId="0" applyFont="1" applyFill="1" applyBorder="1" applyAlignment="1">
      <alignment horizontal="justify" vertical="top" wrapText="1"/>
    </xf>
    <xf numFmtId="0" fontId="3" fillId="4" borderId="28" xfId="0" applyFont="1" applyFill="1" applyBorder="1" applyAlignment="1">
      <alignment horizontal="justify" vertical="top" wrapText="1"/>
    </xf>
    <xf numFmtId="0" fontId="15" fillId="0" borderId="7" xfId="0" applyFont="1" applyBorder="1" applyAlignment="1">
      <alignment horizontal="justify" vertical="center" wrapText="1"/>
    </xf>
    <xf numFmtId="0" fontId="15" fillId="0" borderId="30" xfId="0" applyFont="1" applyBorder="1" applyAlignment="1">
      <alignment horizontal="justify" vertical="center" wrapText="1"/>
    </xf>
    <xf numFmtId="0" fontId="14" fillId="0" borderId="7" xfId="0" applyFont="1" applyBorder="1" applyAlignment="1">
      <alignment horizontal="justify" vertical="center" wrapText="1"/>
    </xf>
    <xf numFmtId="0" fontId="16" fillId="0" borderId="7" xfId="0" applyFont="1" applyBorder="1" applyAlignment="1">
      <alignment horizontal="left" vertical="center" wrapText="1" indent="1"/>
    </xf>
    <xf numFmtId="0" fontId="17" fillId="0" borderId="30" xfId="0" applyFont="1" applyBorder="1" applyAlignment="1">
      <alignment horizontal="left" vertical="center" wrapText="1" indent="1"/>
    </xf>
    <xf numFmtId="0" fontId="17" fillId="0" borderId="7" xfId="0" applyFont="1" applyBorder="1" applyAlignment="1">
      <alignment horizontal="left" vertical="center" wrapText="1" indent="1"/>
    </xf>
    <xf numFmtId="0" fontId="12" fillId="0" borderId="7" xfId="0" applyFont="1" applyBorder="1" applyAlignment="1">
      <alignment horizontal="justify" vertical="top" wrapText="1"/>
    </xf>
    <xf numFmtId="0" fontId="13" fillId="0" borderId="30" xfId="0" applyFont="1" applyBorder="1" applyAlignment="1">
      <alignment horizontal="justify" vertical="top" wrapText="1"/>
    </xf>
    <xf numFmtId="0" fontId="0" fillId="0" borderId="7" xfId="0" applyBorder="1" applyAlignment="1">
      <alignment horizontal="justify" vertical="top" wrapText="1"/>
    </xf>
    <xf numFmtId="0" fontId="0" fillId="0" borderId="30" xfId="0" applyBorder="1" applyAlignment="1">
      <alignment horizontal="justify" vertical="top" wrapText="1"/>
    </xf>
    <xf numFmtId="0" fontId="13" fillId="0" borderId="7" xfId="0" applyFont="1" applyBorder="1" applyAlignment="1">
      <alignment horizontal="justify" vertical="top" wrapText="1"/>
    </xf>
    <xf numFmtId="0" fontId="18" fillId="5" borderId="7" xfId="0" applyFont="1" applyFill="1" applyBorder="1" applyAlignment="1">
      <alignment horizontal="center" vertical="center"/>
    </xf>
    <xf numFmtId="0" fontId="18" fillId="5" borderId="30" xfId="0" applyFont="1" applyFill="1" applyBorder="1" applyAlignment="1">
      <alignment horizontal="center" vertical="center"/>
    </xf>
    <xf numFmtId="0" fontId="18" fillId="5" borderId="27" xfId="0" applyFont="1" applyFill="1" applyBorder="1" applyAlignment="1">
      <alignment horizontal="center" vertical="center"/>
    </xf>
    <xf numFmtId="0" fontId="18" fillId="5" borderId="29" xfId="0" applyFont="1" applyFill="1" applyBorder="1" applyAlignment="1">
      <alignment horizontal="center" vertical="center"/>
    </xf>
    <xf numFmtId="0" fontId="18" fillId="5" borderId="28" xfId="0" applyFont="1" applyFill="1" applyBorder="1" applyAlignment="1">
      <alignment horizontal="center" vertical="center"/>
    </xf>
    <xf numFmtId="0" fontId="20" fillId="7" borderId="7" xfId="0" applyFont="1" applyFill="1" applyBorder="1" applyAlignment="1">
      <alignment horizontal="center" vertical="center"/>
    </xf>
    <xf numFmtId="0" fontId="20" fillId="7" borderId="30" xfId="0" applyFont="1" applyFill="1" applyBorder="1" applyAlignment="1">
      <alignment horizontal="center" vertical="center"/>
    </xf>
    <xf numFmtId="0" fontId="20" fillId="7" borderId="6" xfId="0" applyFont="1" applyFill="1" applyBorder="1" applyAlignment="1">
      <alignment horizontal="center" vertical="center"/>
    </xf>
  </cellXfs>
  <cellStyles count="7">
    <cellStyle name="パーセント" xfId="1" builtinId="5"/>
    <cellStyle name="標準" xfId="0" builtinId="0"/>
    <cellStyle name="標準 2" xfId="2"/>
    <cellStyle name="標準 2 2" xfId="3"/>
    <cellStyle name="標準 3" xfId="4"/>
    <cellStyle name="標準 4" xfId="5"/>
    <cellStyle name="標準 4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view="pageBreakPreview" zoomScale="60" zoomScaleNormal="100" workbookViewId="0"/>
  </sheetViews>
  <sheetFormatPr defaultRowHeight="13.5"/>
  <cols>
    <col min="1" max="1" width="42.25" customWidth="1"/>
  </cols>
  <sheetData>
    <row r="1" spans="1:1" ht="55.5">
      <c r="A1" s="147" t="s">
        <v>420</v>
      </c>
    </row>
  </sheetData>
  <phoneticPr fontId="4"/>
  <printOptions horizontalCentered="1" verticalCentered="1"/>
  <pageMargins left="0.70866141732283472" right="0.70866141732283472" top="0.74803149606299213" bottom="1.5354330708661419"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23"/>
  <sheetViews>
    <sheetView view="pageBreakPreview" zoomScale="120" zoomScaleNormal="100" zoomScaleSheetLayoutView="120" workbookViewId="0">
      <selection activeCell="A11" sqref="A11:E15"/>
    </sheetView>
  </sheetViews>
  <sheetFormatPr defaultRowHeight="13.5"/>
  <cols>
    <col min="1" max="1" width="12.5" style="11" customWidth="1"/>
    <col min="2" max="5" width="10.25" style="11" customWidth="1"/>
    <col min="6" max="6" width="5.875" style="11" bestFit="1" customWidth="1"/>
    <col min="7" max="7" width="9.75" style="11" bestFit="1" customWidth="1"/>
    <col min="8" max="8" width="7.5" style="11" bestFit="1" customWidth="1"/>
    <col min="9" max="9" width="7.875" style="11" bestFit="1" customWidth="1"/>
    <col min="10" max="11" width="5" style="11" customWidth="1"/>
    <col min="12" max="12" width="6.625" style="11" customWidth="1"/>
    <col min="13" max="13" width="7.375" style="11" customWidth="1"/>
    <col min="14" max="14" width="5" style="11" customWidth="1"/>
    <col min="15" max="15" width="6.625" style="11" customWidth="1"/>
    <col min="16" max="16" width="7.375" style="11" customWidth="1"/>
    <col min="17" max="16384" width="9" style="11"/>
  </cols>
  <sheetData>
    <row r="1" spans="1:9" s="30" customFormat="1" ht="14.25">
      <c r="A1" s="29" t="s">
        <v>100</v>
      </c>
    </row>
    <row r="2" spans="1:9" customFormat="1">
      <c r="A2" s="1"/>
      <c r="B2" s="2"/>
      <c r="C2" s="2"/>
      <c r="D2" s="2"/>
      <c r="E2" s="2"/>
      <c r="F2" s="2"/>
      <c r="G2" s="2"/>
      <c r="H2" s="2"/>
    </row>
    <row r="3" spans="1:9" s="10" customFormat="1" ht="14.25">
      <c r="A3" s="1" t="s">
        <v>17</v>
      </c>
    </row>
    <row r="4" spans="1:9" customFormat="1" ht="14.25">
      <c r="A4" s="3"/>
      <c r="B4" s="3" t="s">
        <v>0</v>
      </c>
      <c r="C4" s="3" t="s">
        <v>1</v>
      </c>
      <c r="D4" s="2"/>
      <c r="E4" s="10"/>
      <c r="F4" s="10"/>
      <c r="G4" s="10"/>
      <c r="H4" s="10"/>
      <c r="I4" s="10"/>
    </row>
    <row r="5" spans="1:9" customFormat="1" ht="14.25">
      <c r="A5" s="4" t="s">
        <v>101</v>
      </c>
      <c r="B5" s="15">
        <v>2020</v>
      </c>
      <c r="C5" s="25">
        <f>B5/B$8</f>
        <v>0.1216061645897297</v>
      </c>
      <c r="D5" s="2"/>
      <c r="E5" s="10"/>
      <c r="F5" s="10"/>
      <c r="G5" s="10"/>
      <c r="H5" s="10"/>
      <c r="I5" s="10"/>
    </row>
    <row r="6" spans="1:9" customFormat="1" ht="14.25">
      <c r="A6" s="4" t="s">
        <v>102</v>
      </c>
      <c r="B6" s="15">
        <v>12271</v>
      </c>
      <c r="C6" s="25">
        <f>B6/B$8</f>
        <v>0.73872734934681838</v>
      </c>
      <c r="D6" s="2"/>
      <c r="E6" s="10"/>
      <c r="F6" s="10"/>
      <c r="G6" s="10"/>
      <c r="H6" s="10"/>
      <c r="I6" s="10"/>
    </row>
    <row r="7" spans="1:9" customFormat="1" ht="14.25">
      <c r="A7" s="4" t="s">
        <v>103</v>
      </c>
      <c r="B7" s="15">
        <v>2320</v>
      </c>
      <c r="C7" s="25">
        <f>B7/B$8</f>
        <v>0.13966648606345192</v>
      </c>
      <c r="D7" s="2"/>
      <c r="E7" s="10"/>
      <c r="F7" s="10"/>
      <c r="G7" s="10"/>
      <c r="H7" s="10"/>
      <c r="I7" s="10"/>
    </row>
    <row r="8" spans="1:9" customFormat="1" ht="14.25">
      <c r="A8" s="6" t="s">
        <v>11</v>
      </c>
      <c r="B8" s="17">
        <f>SUM(B5:B7)</f>
        <v>16611</v>
      </c>
      <c r="C8" s="28">
        <f>SUM(C5:C7)</f>
        <v>1</v>
      </c>
      <c r="D8" s="2"/>
      <c r="E8" s="10"/>
      <c r="F8" s="10"/>
      <c r="G8" s="10"/>
      <c r="H8" s="10"/>
      <c r="I8" s="10"/>
    </row>
    <row r="9" spans="1:9" customFormat="1">
      <c r="A9" s="1"/>
      <c r="B9" s="2"/>
      <c r="C9" s="2"/>
      <c r="D9" s="2"/>
      <c r="E9" s="2"/>
      <c r="F9" s="2"/>
      <c r="G9" s="2"/>
      <c r="H9" s="2"/>
    </row>
    <row r="10" spans="1:9" s="10" customFormat="1" ht="14.25">
      <c r="A10" s="1" t="s">
        <v>16</v>
      </c>
    </row>
    <row r="11" spans="1:9" customFormat="1">
      <c r="A11" s="3"/>
      <c r="B11" s="3" t="s">
        <v>12</v>
      </c>
      <c r="C11" s="23" t="s">
        <v>13</v>
      </c>
      <c r="D11" s="3" t="s">
        <v>14</v>
      </c>
      <c r="E11" s="3" t="s">
        <v>1</v>
      </c>
      <c r="F11" s="11"/>
      <c r="G11" s="11"/>
      <c r="H11" s="11"/>
      <c r="I11" s="11"/>
    </row>
    <row r="12" spans="1:9" customFormat="1">
      <c r="A12" s="4" t="s">
        <v>101</v>
      </c>
      <c r="B12" s="15">
        <v>169</v>
      </c>
      <c r="C12" s="15">
        <v>397</v>
      </c>
      <c r="D12" s="15">
        <f>SUM(B12:C12)</f>
        <v>566</v>
      </c>
      <c r="E12" s="25">
        <f>D12/D$15</f>
        <v>0.25999081304547544</v>
      </c>
      <c r="F12" s="11"/>
      <c r="G12" s="11"/>
      <c r="H12" s="11"/>
      <c r="I12" s="11"/>
    </row>
    <row r="13" spans="1:9" customFormat="1">
      <c r="A13" s="4" t="s">
        <v>102</v>
      </c>
      <c r="B13" s="15">
        <v>322</v>
      </c>
      <c r="C13" s="15">
        <v>987</v>
      </c>
      <c r="D13" s="15">
        <f t="shared" ref="D13:D14" si="0">SUM(B13:C13)</f>
        <v>1309</v>
      </c>
      <c r="E13" s="25">
        <f>D13/D$15</f>
        <v>0.6012861736334405</v>
      </c>
      <c r="F13" s="11"/>
      <c r="G13" s="11"/>
      <c r="H13" s="11"/>
      <c r="I13" s="11"/>
    </row>
    <row r="14" spans="1:9" customFormat="1">
      <c r="A14" s="4" t="s">
        <v>103</v>
      </c>
      <c r="B14" s="15">
        <v>42</v>
      </c>
      <c r="C14" s="15">
        <v>260</v>
      </c>
      <c r="D14" s="15">
        <f t="shared" si="0"/>
        <v>302</v>
      </c>
      <c r="E14" s="25">
        <f>D14/D$15</f>
        <v>0.13872301332108405</v>
      </c>
      <c r="F14" s="11"/>
      <c r="G14" s="11"/>
      <c r="H14" s="11"/>
      <c r="I14" s="11"/>
    </row>
    <row r="15" spans="1:9" customFormat="1">
      <c r="A15" s="6" t="s">
        <v>11</v>
      </c>
      <c r="B15" s="17">
        <f>SUM(B12:B14)</f>
        <v>533</v>
      </c>
      <c r="C15" s="17">
        <f>SUM(C12:C14)</f>
        <v>1644</v>
      </c>
      <c r="D15" s="17">
        <f>SUM(D12:D14)</f>
        <v>2177</v>
      </c>
      <c r="E15" s="28">
        <f>SUM(E12:E14)</f>
        <v>1</v>
      </c>
      <c r="F15" s="11"/>
      <c r="G15" s="11"/>
      <c r="H15" s="11"/>
      <c r="I15" s="11"/>
    </row>
    <row r="16" spans="1:9" customFormat="1">
      <c r="A16" s="4"/>
      <c r="B16" s="8"/>
      <c r="C16" s="9"/>
      <c r="E16" s="11"/>
      <c r="F16" s="11"/>
      <c r="G16" s="11"/>
      <c r="H16" s="11"/>
      <c r="I16" s="11"/>
    </row>
    <row r="17" s="10" customFormat="1" ht="14.25"/>
    <row r="23" customFormat="1"/>
  </sheetData>
  <phoneticPr fontId="4"/>
  <pageMargins left="0.70866141732283472" right="0.70866141732283472" top="0.74803149606299213" bottom="0.74803149606299213" header="0.31496062992125984" footer="0.31496062992125984"/>
  <pageSetup paperSize="1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27"/>
  <sheetViews>
    <sheetView view="pageBreakPreview" zoomScaleNormal="100" zoomScaleSheetLayoutView="100" workbookViewId="0"/>
  </sheetViews>
  <sheetFormatPr defaultColWidth="13.75" defaultRowHeight="13.5"/>
  <cols>
    <col min="1" max="1" width="15.375" style="11" bestFit="1" customWidth="1"/>
    <col min="2" max="2" width="8.625" style="11" bestFit="1" customWidth="1"/>
    <col min="3" max="3" width="7.875" style="11" bestFit="1" customWidth="1"/>
    <col min="4" max="4" width="4.125" style="11" customWidth="1"/>
    <col min="5" max="5" width="15.375" style="11" customWidth="1"/>
    <col min="6" max="6" width="5.875" style="11" bestFit="1" customWidth="1"/>
    <col min="7" max="7" width="9.75" style="11" bestFit="1" customWidth="1"/>
    <col min="8" max="8" width="7.5" style="11" bestFit="1" customWidth="1"/>
    <col min="9" max="9" width="7.875" style="11" bestFit="1" customWidth="1"/>
    <col min="10" max="16384" width="13.75" style="11"/>
  </cols>
  <sheetData>
    <row r="1" spans="1:9" s="30" customFormat="1" ht="14.25">
      <c r="A1" s="29" t="s">
        <v>409</v>
      </c>
    </row>
    <row r="2" spans="1:9" customFormat="1">
      <c r="A2" s="1"/>
      <c r="B2" s="2"/>
      <c r="C2" s="2"/>
      <c r="D2" s="2"/>
      <c r="E2" s="2"/>
      <c r="F2" s="2"/>
      <c r="G2" s="2"/>
      <c r="H2" s="2"/>
    </row>
    <row r="3" spans="1:9" s="10" customFormat="1" ht="14.25">
      <c r="A3" s="1" t="s">
        <v>17</v>
      </c>
      <c r="E3" s="1" t="s">
        <v>16</v>
      </c>
    </row>
    <row r="4" spans="1:9" customFormat="1">
      <c r="A4" s="3"/>
      <c r="B4" s="3" t="s">
        <v>0</v>
      </c>
      <c r="C4" s="3" t="s">
        <v>1</v>
      </c>
      <c r="D4" s="2"/>
      <c r="E4" s="3"/>
      <c r="F4" s="3" t="s">
        <v>12</v>
      </c>
      <c r="G4" s="3" t="s">
        <v>13</v>
      </c>
      <c r="H4" s="3" t="s">
        <v>14</v>
      </c>
      <c r="I4" s="3" t="s">
        <v>1</v>
      </c>
    </row>
    <row r="5" spans="1:9" customFormat="1">
      <c r="A5" s="4" t="s">
        <v>2</v>
      </c>
      <c r="B5" s="15">
        <v>9</v>
      </c>
      <c r="C5" s="25">
        <f>B5/B$14</f>
        <v>9.0854027861901881E-4</v>
      </c>
      <c r="D5" s="2"/>
      <c r="E5" s="4" t="s">
        <v>2</v>
      </c>
      <c r="F5" s="15">
        <v>0</v>
      </c>
      <c r="G5" s="15">
        <v>0</v>
      </c>
      <c r="H5" s="15">
        <f>SUM(F5:G5)</f>
        <v>0</v>
      </c>
      <c r="I5" s="25">
        <f t="shared" ref="I5:I13" si="0">H5/H$14</f>
        <v>0</v>
      </c>
    </row>
    <row r="6" spans="1:9" customFormat="1">
      <c r="A6" s="4" t="s">
        <v>3</v>
      </c>
      <c r="B6" s="15">
        <v>84</v>
      </c>
      <c r="C6" s="25">
        <f t="shared" ref="C6:C10" si="1">B6/B$14</f>
        <v>8.4797092671108423E-3</v>
      </c>
      <c r="D6" s="2"/>
      <c r="E6" s="4" t="s">
        <v>3</v>
      </c>
      <c r="F6" s="15">
        <v>0</v>
      </c>
      <c r="G6" s="15">
        <v>8</v>
      </c>
      <c r="H6" s="15">
        <f t="shared" ref="H6:H13" si="2">SUM(F6:G6)</f>
        <v>8</v>
      </c>
      <c r="I6" s="25">
        <f t="shared" si="0"/>
        <v>1.078167115902965E-2</v>
      </c>
    </row>
    <row r="7" spans="1:9" customFormat="1">
      <c r="A7" s="4" t="s">
        <v>4</v>
      </c>
      <c r="B7" s="15">
        <v>368</v>
      </c>
      <c r="C7" s="25">
        <f t="shared" si="1"/>
        <v>3.7149202503533214E-2</v>
      </c>
      <c r="D7" s="2"/>
      <c r="E7" s="4" t="s">
        <v>4</v>
      </c>
      <c r="F7" s="15">
        <v>6</v>
      </c>
      <c r="G7" s="15">
        <v>33</v>
      </c>
      <c r="H7" s="15">
        <f t="shared" si="2"/>
        <v>39</v>
      </c>
      <c r="I7" s="25">
        <f t="shared" si="0"/>
        <v>5.2560646900269542E-2</v>
      </c>
    </row>
    <row r="8" spans="1:9" customFormat="1">
      <c r="A8" s="4" t="s">
        <v>5</v>
      </c>
      <c r="B8" s="15">
        <v>1099</v>
      </c>
      <c r="C8" s="25">
        <f t="shared" si="1"/>
        <v>0.11094286291136685</v>
      </c>
      <c r="D8" s="2"/>
      <c r="E8" s="4" t="s">
        <v>5</v>
      </c>
      <c r="F8" s="15">
        <v>21</v>
      </c>
      <c r="G8" s="15">
        <v>80</v>
      </c>
      <c r="H8" s="15">
        <f t="shared" si="2"/>
        <v>101</v>
      </c>
      <c r="I8" s="25">
        <f t="shared" si="0"/>
        <v>0.13611859838274934</v>
      </c>
    </row>
    <row r="9" spans="1:9" customFormat="1">
      <c r="A9" s="4" t="s">
        <v>6</v>
      </c>
      <c r="B9" s="15">
        <v>1570</v>
      </c>
      <c r="C9" s="25">
        <f t="shared" si="1"/>
        <v>0.1584898041590955</v>
      </c>
      <c r="D9" s="2"/>
      <c r="E9" s="4" t="s">
        <v>6</v>
      </c>
      <c r="F9" s="15">
        <v>18</v>
      </c>
      <c r="G9" s="15">
        <v>113</v>
      </c>
      <c r="H9" s="15">
        <f t="shared" si="2"/>
        <v>131</v>
      </c>
      <c r="I9" s="25">
        <f t="shared" si="0"/>
        <v>0.17654986522911051</v>
      </c>
    </row>
    <row r="10" spans="1:9" customFormat="1">
      <c r="A10" s="4" t="s">
        <v>7</v>
      </c>
      <c r="B10" s="15">
        <v>2729</v>
      </c>
      <c r="C10" s="25">
        <f t="shared" si="1"/>
        <v>0.27548960226125579</v>
      </c>
      <c r="D10" s="2"/>
      <c r="E10" s="4" t="s">
        <v>7</v>
      </c>
      <c r="F10" s="15">
        <v>31</v>
      </c>
      <c r="G10" s="15">
        <v>191</v>
      </c>
      <c r="H10" s="15">
        <f t="shared" si="2"/>
        <v>222</v>
      </c>
      <c r="I10" s="25">
        <f t="shared" si="0"/>
        <v>0.29919137466307277</v>
      </c>
    </row>
    <row r="11" spans="1:9" customFormat="1">
      <c r="A11" s="4" t="s">
        <v>8</v>
      </c>
      <c r="B11" s="15">
        <v>2435</v>
      </c>
      <c r="C11" s="25">
        <f>B11/B$14</f>
        <v>0.24581061982636787</v>
      </c>
      <c r="D11" s="2"/>
      <c r="E11" s="4" t="s">
        <v>8</v>
      </c>
      <c r="F11" s="15">
        <v>34</v>
      </c>
      <c r="G11" s="15">
        <v>125</v>
      </c>
      <c r="H11" s="15">
        <f t="shared" si="2"/>
        <v>159</v>
      </c>
      <c r="I11" s="25">
        <f t="shared" si="0"/>
        <v>0.21428571428571427</v>
      </c>
    </row>
    <row r="12" spans="1:9" customFormat="1">
      <c r="A12" s="4" t="s">
        <v>9</v>
      </c>
      <c r="B12" s="15">
        <v>1312</v>
      </c>
      <c r="C12" s="25">
        <f>B12/B$14</f>
        <v>0.13244498283868364</v>
      </c>
      <c r="D12" s="2"/>
      <c r="E12" s="4" t="s">
        <v>9</v>
      </c>
      <c r="F12" s="15">
        <v>28</v>
      </c>
      <c r="G12" s="15">
        <v>40</v>
      </c>
      <c r="H12" s="15">
        <f t="shared" si="2"/>
        <v>68</v>
      </c>
      <c r="I12" s="25">
        <f t="shared" si="0"/>
        <v>9.1644204851752023E-2</v>
      </c>
    </row>
    <row r="13" spans="1:9" customFormat="1">
      <c r="A13" s="4" t="s">
        <v>10</v>
      </c>
      <c r="B13" s="15">
        <v>300</v>
      </c>
      <c r="C13" s="25">
        <f>B13/B$14</f>
        <v>3.0284675953967291E-2</v>
      </c>
      <c r="D13" s="2"/>
      <c r="E13" s="4" t="s">
        <v>10</v>
      </c>
      <c r="F13" s="15">
        <v>7</v>
      </c>
      <c r="G13" s="15">
        <v>7</v>
      </c>
      <c r="H13" s="15">
        <f t="shared" si="2"/>
        <v>14</v>
      </c>
      <c r="I13" s="25">
        <f t="shared" si="0"/>
        <v>1.8867924528301886E-2</v>
      </c>
    </row>
    <row r="14" spans="1:9" customFormat="1">
      <c r="A14" s="6" t="s">
        <v>11</v>
      </c>
      <c r="B14" s="17">
        <f>SUM(B5:B13)</f>
        <v>9906</v>
      </c>
      <c r="C14" s="28">
        <f>SUM(C5:C13)</f>
        <v>1</v>
      </c>
      <c r="D14" s="2"/>
      <c r="E14" s="6" t="s">
        <v>11</v>
      </c>
      <c r="F14" s="17">
        <f t="shared" ref="F14:G14" si="3">SUM(F5:F13)</f>
        <v>145</v>
      </c>
      <c r="G14" s="17">
        <f t="shared" si="3"/>
        <v>597</v>
      </c>
      <c r="H14" s="17">
        <f>SUM(H5:H13)</f>
        <v>742</v>
      </c>
      <c r="I14" s="28">
        <f>SUM(I5:I13)</f>
        <v>1.0000000000000002</v>
      </c>
    </row>
    <row r="15" spans="1:9" s="10" customFormat="1" ht="14.25">
      <c r="A15" s="46" t="s">
        <v>104</v>
      </c>
      <c r="B15" s="44">
        <f>SUM(B10:B13)</f>
        <v>6776</v>
      </c>
      <c r="C15" s="40">
        <f>B15/B$14</f>
        <v>0.68402988088027461</v>
      </c>
      <c r="E15" s="46" t="s">
        <v>104</v>
      </c>
      <c r="F15" s="44">
        <f t="shared" ref="F15:G15" si="4">SUM(F10:F13)</f>
        <v>100</v>
      </c>
      <c r="G15" s="44">
        <f t="shared" si="4"/>
        <v>363</v>
      </c>
      <c r="H15" s="44">
        <f t="shared" ref="H15" si="5">SUM(H10:H13)</f>
        <v>463</v>
      </c>
      <c r="I15" s="40">
        <f t="shared" ref="I15:I16" si="6">H15/H$14</f>
        <v>0.62398921832884102</v>
      </c>
    </row>
    <row r="16" spans="1:9">
      <c r="A16" s="47" t="s">
        <v>105</v>
      </c>
      <c r="B16" s="45">
        <f>SUM(B11:B13)</f>
        <v>4047</v>
      </c>
      <c r="C16" s="31">
        <f>B16/B$14</f>
        <v>0.40854027861901876</v>
      </c>
      <c r="E16" s="47" t="s">
        <v>105</v>
      </c>
      <c r="F16" s="45">
        <f t="shared" ref="F16:G16" si="7">SUM(F11:F13)</f>
        <v>69</v>
      </c>
      <c r="G16" s="45">
        <f t="shared" si="7"/>
        <v>172</v>
      </c>
      <c r="H16" s="45">
        <f t="shared" ref="H16" si="8">SUM(H11:H13)</f>
        <v>241</v>
      </c>
      <c r="I16" s="31">
        <f t="shared" si="6"/>
        <v>0.32479784366576819</v>
      </c>
    </row>
    <row r="18" spans="7:8">
      <c r="H18" s="2"/>
    </row>
    <row r="22" spans="7:8">
      <c r="G22" s="2"/>
    </row>
    <row r="24" spans="7:8">
      <c r="G24" s="2"/>
    </row>
    <row r="27" spans="7:8" customFormat="1"/>
  </sheetData>
  <phoneticPr fontId="4"/>
  <pageMargins left="0.70866141732283472" right="0.70866141732283472" top="0.74803149606299213" bottom="0.74803149606299213" header="0.31496062992125984" footer="0.31496062992125984"/>
  <pageSetup paperSize="1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20"/>
  <sheetViews>
    <sheetView view="pageBreakPreview" zoomScale="120" zoomScaleNormal="100" zoomScaleSheetLayoutView="120" workbookViewId="0"/>
  </sheetViews>
  <sheetFormatPr defaultRowHeight="13.5"/>
  <cols>
    <col min="1" max="1" width="22.125" style="11" customWidth="1"/>
    <col min="2" max="5" width="10.25" style="11" customWidth="1"/>
    <col min="6" max="6" width="5.875" style="11" bestFit="1" customWidth="1"/>
    <col min="7" max="7" width="9.75" style="11" bestFit="1" customWidth="1"/>
    <col min="8" max="8" width="7.5" style="11" bestFit="1" customWidth="1"/>
    <col min="9" max="9" width="7.875" style="11" bestFit="1" customWidth="1"/>
    <col min="10" max="11" width="5" style="11" customWidth="1"/>
    <col min="12" max="12" width="6.625" style="11" customWidth="1"/>
    <col min="13" max="13" width="7.375" style="11" customWidth="1"/>
    <col min="14" max="14" width="5" style="11" customWidth="1"/>
    <col min="15" max="15" width="6.625" style="11" customWidth="1"/>
    <col min="16" max="16" width="7.375" style="11" customWidth="1"/>
    <col min="17" max="16384" width="9" style="11"/>
  </cols>
  <sheetData>
    <row r="1" spans="1:9" s="30" customFormat="1" ht="14.25">
      <c r="A1" s="29" t="s">
        <v>410</v>
      </c>
    </row>
    <row r="2" spans="1:9" customFormat="1">
      <c r="A2" s="1"/>
      <c r="B2" s="2"/>
      <c r="C2" s="2"/>
      <c r="D2" s="2"/>
      <c r="E2" s="2"/>
      <c r="F2" s="2"/>
      <c r="G2" s="2"/>
      <c r="H2" s="2"/>
    </row>
    <row r="3" spans="1:9" s="10" customFormat="1" ht="14.25">
      <c r="A3" s="1" t="s">
        <v>17</v>
      </c>
    </row>
    <row r="4" spans="1:9" customFormat="1">
      <c r="A4" s="3"/>
      <c r="B4" s="3" t="s">
        <v>0</v>
      </c>
      <c r="C4" s="3" t="s">
        <v>1</v>
      </c>
      <c r="D4" s="2"/>
      <c r="E4" s="11"/>
      <c r="F4" s="11"/>
      <c r="G4" s="11"/>
      <c r="H4" s="11"/>
      <c r="I4" s="11"/>
    </row>
    <row r="5" spans="1:9" customFormat="1">
      <c r="A5" s="4" t="s">
        <v>19</v>
      </c>
      <c r="B5" s="15">
        <v>6</v>
      </c>
      <c r="C5" s="25">
        <f>B5/B$10</f>
        <v>6.0569351907934583E-4</v>
      </c>
      <c r="D5" s="2"/>
      <c r="E5" s="11"/>
      <c r="F5" s="11"/>
      <c r="G5" s="11"/>
      <c r="H5" s="11"/>
      <c r="I5" s="11"/>
    </row>
    <row r="6" spans="1:9" customFormat="1">
      <c r="A6" s="4" t="s">
        <v>20</v>
      </c>
      <c r="B6" s="15">
        <v>5060</v>
      </c>
      <c r="C6" s="25">
        <f>B6/B$10</f>
        <v>0.51080153442358167</v>
      </c>
      <c r="D6" s="2"/>
      <c r="E6" s="11"/>
      <c r="F6" s="11"/>
      <c r="G6" s="11"/>
      <c r="H6" s="11"/>
      <c r="I6" s="11"/>
    </row>
    <row r="7" spans="1:9" customFormat="1">
      <c r="A7" s="4" t="s">
        <v>21</v>
      </c>
      <c r="B7" s="15">
        <v>4815</v>
      </c>
      <c r="C7" s="25">
        <f>B7/B$10</f>
        <v>0.48606904906117504</v>
      </c>
      <c r="D7" s="2"/>
      <c r="E7" s="11"/>
      <c r="F7" s="11"/>
      <c r="G7" s="11"/>
      <c r="H7" s="11"/>
      <c r="I7" s="11"/>
    </row>
    <row r="8" spans="1:9" customFormat="1">
      <c r="A8" s="4" t="s">
        <v>22</v>
      </c>
      <c r="B8" s="15">
        <v>0</v>
      </c>
      <c r="C8" s="25">
        <f>B8/B$10</f>
        <v>0</v>
      </c>
      <c r="D8" s="2"/>
      <c r="E8" s="11"/>
      <c r="F8" s="11"/>
      <c r="G8" s="11"/>
      <c r="H8" s="11"/>
      <c r="I8" s="11"/>
    </row>
    <row r="9" spans="1:9" customFormat="1">
      <c r="A9" s="4" t="s">
        <v>23</v>
      </c>
      <c r="B9" s="15">
        <v>25</v>
      </c>
      <c r="C9" s="25">
        <f>B9/B$10</f>
        <v>2.5237229961639412E-3</v>
      </c>
      <c r="D9" s="2"/>
      <c r="E9" s="11"/>
      <c r="F9" s="11"/>
      <c r="G9" s="11"/>
      <c r="H9" s="11"/>
      <c r="I9" s="11"/>
    </row>
    <row r="10" spans="1:9" customFormat="1">
      <c r="A10" s="6" t="s">
        <v>11</v>
      </c>
      <c r="B10" s="17">
        <f>SUM(B5:B9)</f>
        <v>9906</v>
      </c>
      <c r="C10" s="28">
        <f>SUM(C5:C9)</f>
        <v>1</v>
      </c>
      <c r="D10" s="2"/>
      <c r="E10" s="11"/>
      <c r="F10" s="11"/>
      <c r="G10" s="11"/>
      <c r="H10" s="11"/>
      <c r="I10" s="11"/>
    </row>
    <row r="11" spans="1:9" customFormat="1">
      <c r="A11" s="4"/>
      <c r="B11" s="8"/>
      <c r="C11" s="9"/>
      <c r="E11" s="11"/>
      <c r="F11" s="11"/>
      <c r="G11" s="11"/>
      <c r="H11" s="11"/>
      <c r="I11" s="11"/>
    </row>
    <row r="12" spans="1:9" s="10" customFormat="1" ht="14.25">
      <c r="A12" s="1" t="s">
        <v>16</v>
      </c>
    </row>
    <row r="13" spans="1:9">
      <c r="A13" s="3"/>
      <c r="B13" s="3" t="s">
        <v>12</v>
      </c>
      <c r="C13" s="3" t="s">
        <v>13</v>
      </c>
      <c r="D13" s="3" t="s">
        <v>14</v>
      </c>
      <c r="E13" s="3" t="s">
        <v>1</v>
      </c>
    </row>
    <row r="14" spans="1:9">
      <c r="A14" s="4" t="s">
        <v>19</v>
      </c>
      <c r="B14" s="15">
        <v>0</v>
      </c>
      <c r="C14" s="15">
        <v>0</v>
      </c>
      <c r="D14" s="15">
        <f>SUM(B14:C14)</f>
        <v>0</v>
      </c>
      <c r="E14" s="25">
        <f>D14/D$19</f>
        <v>0</v>
      </c>
    </row>
    <row r="15" spans="1:9">
      <c r="A15" s="4" t="s">
        <v>20</v>
      </c>
      <c r="B15" s="15">
        <v>53</v>
      </c>
      <c r="C15" s="15">
        <v>132</v>
      </c>
      <c r="D15" s="15">
        <f t="shared" ref="D15:D18" si="0">SUM(B15:C15)</f>
        <v>185</v>
      </c>
      <c r="E15" s="25">
        <f>D15/D$19</f>
        <v>0.24932614555256064</v>
      </c>
    </row>
    <row r="16" spans="1:9">
      <c r="A16" s="4" t="s">
        <v>21</v>
      </c>
      <c r="B16" s="15">
        <v>91</v>
      </c>
      <c r="C16" s="15">
        <v>459</v>
      </c>
      <c r="D16" s="15">
        <f t="shared" si="0"/>
        <v>550</v>
      </c>
      <c r="E16" s="25">
        <f>D16/D$19</f>
        <v>0.74123989218328845</v>
      </c>
    </row>
    <row r="17" spans="1:5">
      <c r="A17" s="4" t="s">
        <v>22</v>
      </c>
      <c r="B17" s="15">
        <v>0</v>
      </c>
      <c r="C17" s="15">
        <v>0</v>
      </c>
      <c r="D17" s="15">
        <f t="shared" si="0"/>
        <v>0</v>
      </c>
      <c r="E17" s="25">
        <f>D17/D$19</f>
        <v>0</v>
      </c>
    </row>
    <row r="18" spans="1:5">
      <c r="A18" s="4" t="s">
        <v>23</v>
      </c>
      <c r="B18" s="15">
        <v>1</v>
      </c>
      <c r="C18" s="15">
        <v>6</v>
      </c>
      <c r="D18" s="15">
        <f t="shared" si="0"/>
        <v>7</v>
      </c>
      <c r="E18" s="25">
        <f>D18/D$19</f>
        <v>9.433962264150943E-3</v>
      </c>
    </row>
    <row r="19" spans="1:5">
      <c r="A19" s="6" t="s">
        <v>11</v>
      </c>
      <c r="B19" s="17">
        <f>SUM(B14:B18)</f>
        <v>145</v>
      </c>
      <c r="C19" s="17">
        <f>SUM(C14:C18)</f>
        <v>597</v>
      </c>
      <c r="D19" s="17">
        <f>SUM(D14:D18)</f>
        <v>742</v>
      </c>
      <c r="E19" s="28">
        <f>SUM(E14:E18)</f>
        <v>1</v>
      </c>
    </row>
    <row r="20" spans="1:5" customFormat="1"/>
  </sheetData>
  <phoneticPr fontId="4"/>
  <pageMargins left="0.70866141732283472" right="0.70866141732283472" top="0.74803149606299213" bottom="0.74803149606299213" header="0.31496062992125984" footer="0.31496062992125984"/>
  <pageSetup paperSize="1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40"/>
  <sheetViews>
    <sheetView view="pageBreakPreview" zoomScaleNormal="100" zoomScaleSheetLayoutView="100" workbookViewId="0">
      <selection activeCell="A2" sqref="A2"/>
    </sheetView>
  </sheetViews>
  <sheetFormatPr defaultRowHeight="13.5"/>
  <cols>
    <col min="1" max="1" width="52.875" style="11" bestFit="1" customWidth="1"/>
    <col min="2" max="3" width="9.75" style="11" bestFit="1" customWidth="1"/>
    <col min="4" max="4" width="4.125" style="11" customWidth="1"/>
    <col min="5" max="5" width="52.875" style="11" bestFit="1" customWidth="1"/>
    <col min="6" max="6" width="5.875" style="11" bestFit="1" customWidth="1"/>
    <col min="7" max="7" width="9.75" style="11" bestFit="1" customWidth="1"/>
    <col min="8" max="8" width="7.5" style="11" bestFit="1" customWidth="1"/>
    <col min="9" max="9" width="10.125" style="11" bestFit="1" customWidth="1"/>
    <col min="10" max="10" width="5" style="11" customWidth="1"/>
    <col min="11" max="11" width="6.625" style="11" customWidth="1"/>
    <col min="12" max="12" width="7.375" style="11" customWidth="1"/>
    <col min="13" max="13" width="5" style="11" customWidth="1"/>
    <col min="14" max="14" width="6.625" style="11" customWidth="1"/>
    <col min="15" max="15" width="7.375" style="11" customWidth="1"/>
    <col min="16" max="16384" width="9" style="11"/>
  </cols>
  <sheetData>
    <row r="1" spans="1:9" s="30" customFormat="1" ht="14.25">
      <c r="A1" s="29" t="s">
        <v>411</v>
      </c>
    </row>
    <row r="2" spans="1:9" customFormat="1">
      <c r="A2" s="1"/>
      <c r="B2" s="2"/>
      <c r="C2" s="2"/>
      <c r="D2" s="2"/>
      <c r="E2" s="2"/>
      <c r="F2" s="2"/>
      <c r="G2" s="2"/>
    </row>
    <row r="3" spans="1:9" s="10" customFormat="1" ht="14.25">
      <c r="A3" s="1" t="s">
        <v>17</v>
      </c>
      <c r="E3" s="1" t="s">
        <v>16</v>
      </c>
    </row>
    <row r="4" spans="1:9" customFormat="1">
      <c r="A4" s="3"/>
      <c r="B4" s="3" t="s">
        <v>0</v>
      </c>
      <c r="C4" s="3" t="s">
        <v>1</v>
      </c>
      <c r="D4" s="2"/>
      <c r="E4" s="3"/>
      <c r="F4" s="3" t="s">
        <v>12</v>
      </c>
      <c r="G4" s="3" t="s">
        <v>13</v>
      </c>
      <c r="H4" s="3" t="s">
        <v>14</v>
      </c>
      <c r="I4" s="3" t="s">
        <v>1</v>
      </c>
    </row>
    <row r="5" spans="1:9" customFormat="1">
      <c r="A5" s="18" t="s">
        <v>33</v>
      </c>
      <c r="B5" s="15">
        <f>SUM(B6:B8)</f>
        <v>2072</v>
      </c>
      <c r="C5" s="5">
        <f t="shared" ref="C5:C19" si="0">B5/B$20</f>
        <v>0.20916616192206744</v>
      </c>
      <c r="D5" s="2"/>
      <c r="E5" s="18" t="s">
        <v>33</v>
      </c>
      <c r="F5" s="15">
        <f t="shared" ref="F5:H5" si="1">SUM(F6:F8)</f>
        <v>38</v>
      </c>
      <c r="G5" s="15">
        <f t="shared" si="1"/>
        <v>53</v>
      </c>
      <c r="H5" s="15">
        <f t="shared" si="1"/>
        <v>91</v>
      </c>
      <c r="I5" s="5">
        <f t="shared" ref="I5:I19" si="2">H5/H$20</f>
        <v>0.12264150943396226</v>
      </c>
    </row>
    <row r="6" spans="1:9" customFormat="1">
      <c r="A6" s="19" t="s">
        <v>37</v>
      </c>
      <c r="B6" s="16">
        <v>848</v>
      </c>
      <c r="C6" s="14">
        <f t="shared" si="0"/>
        <v>8.5604684029880876E-2</v>
      </c>
      <c r="D6" s="2"/>
      <c r="E6" s="19" t="s">
        <v>37</v>
      </c>
      <c r="F6" s="16">
        <v>15</v>
      </c>
      <c r="G6" s="16">
        <v>18</v>
      </c>
      <c r="H6" s="16">
        <f t="shared" ref="H6:H19" si="3">SUM(F6:G6)</f>
        <v>33</v>
      </c>
      <c r="I6" s="14">
        <f t="shared" si="2"/>
        <v>4.4474393530997303E-2</v>
      </c>
    </row>
    <row r="7" spans="1:9" customFormat="1">
      <c r="A7" s="19" t="s">
        <v>38</v>
      </c>
      <c r="B7" s="16">
        <v>284</v>
      </c>
      <c r="C7" s="14">
        <f t="shared" si="0"/>
        <v>2.8669493236422369E-2</v>
      </c>
      <c r="D7" s="2"/>
      <c r="E7" s="19" t="s">
        <v>38</v>
      </c>
      <c r="F7" s="16">
        <v>3</v>
      </c>
      <c r="G7" s="16">
        <v>3</v>
      </c>
      <c r="H7" s="16">
        <f t="shared" si="3"/>
        <v>6</v>
      </c>
      <c r="I7" s="14">
        <f t="shared" si="2"/>
        <v>8.0862533692722376E-3</v>
      </c>
    </row>
    <row r="8" spans="1:9" customFormat="1" ht="27">
      <c r="A8" s="20" t="s">
        <v>25</v>
      </c>
      <c r="B8" s="16">
        <v>940</v>
      </c>
      <c r="C8" s="14">
        <f t="shared" si="0"/>
        <v>9.4891984655764178E-2</v>
      </c>
      <c r="D8" s="2"/>
      <c r="E8" s="20" t="s">
        <v>25</v>
      </c>
      <c r="F8" s="16">
        <v>20</v>
      </c>
      <c r="G8" s="16">
        <v>32</v>
      </c>
      <c r="H8" s="16">
        <f t="shared" si="3"/>
        <v>52</v>
      </c>
      <c r="I8" s="14">
        <f t="shared" si="2"/>
        <v>7.0080862533692723E-2</v>
      </c>
    </row>
    <row r="9" spans="1:9" customFormat="1">
      <c r="A9" s="21" t="s">
        <v>26</v>
      </c>
      <c r="B9" s="15">
        <v>411</v>
      </c>
      <c r="C9" s="5">
        <f t="shared" si="0"/>
        <v>4.1490006056935189E-2</v>
      </c>
      <c r="D9" s="2"/>
      <c r="E9" s="21" t="s">
        <v>26</v>
      </c>
      <c r="F9" s="15">
        <v>14</v>
      </c>
      <c r="G9" s="15">
        <v>44</v>
      </c>
      <c r="H9" s="15">
        <f t="shared" si="3"/>
        <v>58</v>
      </c>
      <c r="I9" s="5">
        <f t="shared" si="2"/>
        <v>7.8167115902964962E-2</v>
      </c>
    </row>
    <row r="10" spans="1:9" customFormat="1">
      <c r="A10" s="21" t="s">
        <v>27</v>
      </c>
      <c r="B10" s="15">
        <v>6351</v>
      </c>
      <c r="C10" s="5">
        <f t="shared" si="0"/>
        <v>0.64112658994548755</v>
      </c>
      <c r="D10" s="2"/>
      <c r="E10" s="21" t="s">
        <v>27</v>
      </c>
      <c r="F10" s="15">
        <v>69</v>
      </c>
      <c r="G10" s="15">
        <v>395</v>
      </c>
      <c r="H10" s="15">
        <f t="shared" si="3"/>
        <v>464</v>
      </c>
      <c r="I10" s="5">
        <f t="shared" si="2"/>
        <v>0.6253369272237197</v>
      </c>
    </row>
    <row r="11" spans="1:9" customFormat="1">
      <c r="A11" s="21" t="s">
        <v>28</v>
      </c>
      <c r="B11" s="15">
        <v>565</v>
      </c>
      <c r="C11" s="5">
        <f t="shared" si="0"/>
        <v>5.7036139713305067E-2</v>
      </c>
      <c r="D11" s="2"/>
      <c r="E11" s="21" t="s">
        <v>28</v>
      </c>
      <c r="F11" s="15">
        <v>19</v>
      </c>
      <c r="G11" s="15">
        <v>69</v>
      </c>
      <c r="H11" s="15">
        <f t="shared" si="3"/>
        <v>88</v>
      </c>
      <c r="I11" s="5">
        <f t="shared" si="2"/>
        <v>0.11859838274932614</v>
      </c>
    </row>
    <row r="12" spans="1:9" customFormat="1">
      <c r="A12" s="21" t="s">
        <v>34</v>
      </c>
      <c r="B12" s="15">
        <v>73</v>
      </c>
      <c r="C12" s="5">
        <f t="shared" si="0"/>
        <v>7.3692711487987079E-3</v>
      </c>
      <c r="D12" s="2"/>
      <c r="E12" s="21" t="s">
        <v>34</v>
      </c>
      <c r="F12" s="15">
        <v>1</v>
      </c>
      <c r="G12" s="15">
        <v>11</v>
      </c>
      <c r="H12" s="15">
        <f t="shared" si="3"/>
        <v>12</v>
      </c>
      <c r="I12" s="5">
        <f t="shared" si="2"/>
        <v>1.6172506738544475E-2</v>
      </c>
    </row>
    <row r="13" spans="1:9" customFormat="1">
      <c r="A13" s="21" t="s">
        <v>35</v>
      </c>
      <c r="B13" s="15">
        <v>20</v>
      </c>
      <c r="C13" s="5">
        <f t="shared" si="0"/>
        <v>2.0189783969311527E-3</v>
      </c>
      <c r="D13" s="2"/>
      <c r="E13" s="21" t="s">
        <v>35</v>
      </c>
      <c r="F13" s="15">
        <v>1</v>
      </c>
      <c r="G13" s="15">
        <v>4</v>
      </c>
      <c r="H13" s="15">
        <f t="shared" si="3"/>
        <v>5</v>
      </c>
      <c r="I13" s="5">
        <f t="shared" si="2"/>
        <v>6.7385444743935314E-3</v>
      </c>
    </row>
    <row r="14" spans="1:9" customFormat="1">
      <c r="A14" s="21" t="s">
        <v>29</v>
      </c>
      <c r="B14" s="15">
        <v>18</v>
      </c>
      <c r="C14" s="5">
        <f t="shared" si="0"/>
        <v>1.8170805572380376E-3</v>
      </c>
      <c r="D14" s="2"/>
      <c r="E14" s="21" t="s">
        <v>29</v>
      </c>
      <c r="F14" s="15">
        <v>0</v>
      </c>
      <c r="G14" s="15">
        <v>1</v>
      </c>
      <c r="H14" s="15">
        <f t="shared" si="3"/>
        <v>1</v>
      </c>
      <c r="I14" s="5">
        <f t="shared" si="2"/>
        <v>1.3477088948787063E-3</v>
      </c>
    </row>
    <row r="15" spans="1:9" customFormat="1">
      <c r="A15" s="21" t="s">
        <v>30</v>
      </c>
      <c r="B15" s="15">
        <v>259</v>
      </c>
      <c r="C15" s="5">
        <f t="shared" si="0"/>
        <v>2.614577024025843E-2</v>
      </c>
      <c r="D15" s="2"/>
      <c r="E15" s="21" t="s">
        <v>30</v>
      </c>
      <c r="F15" s="15">
        <v>1</v>
      </c>
      <c r="G15" s="15">
        <v>9</v>
      </c>
      <c r="H15" s="15">
        <f t="shared" si="3"/>
        <v>10</v>
      </c>
      <c r="I15" s="5">
        <f t="shared" si="2"/>
        <v>1.3477088948787063E-2</v>
      </c>
    </row>
    <row r="16" spans="1:9" customFormat="1">
      <c r="A16" s="21" t="s">
        <v>31</v>
      </c>
      <c r="B16" s="15">
        <v>39</v>
      </c>
      <c r="C16" s="5">
        <f t="shared" si="0"/>
        <v>3.937007874015748E-3</v>
      </c>
      <c r="D16" s="13"/>
      <c r="E16" s="21" t="s">
        <v>31</v>
      </c>
      <c r="F16" s="15">
        <v>2</v>
      </c>
      <c r="G16" s="15">
        <v>6</v>
      </c>
      <c r="H16" s="15">
        <f t="shared" si="3"/>
        <v>8</v>
      </c>
      <c r="I16" s="5">
        <f t="shared" si="2"/>
        <v>1.078167115902965E-2</v>
      </c>
    </row>
    <row r="17" spans="1:9" customFormat="1" ht="27">
      <c r="A17" s="22" t="s">
        <v>32</v>
      </c>
      <c r="B17" s="15">
        <v>12</v>
      </c>
      <c r="C17" s="5">
        <f t="shared" si="0"/>
        <v>1.2113870381586917E-3</v>
      </c>
      <c r="D17" s="12"/>
      <c r="E17" s="22" t="s">
        <v>32</v>
      </c>
      <c r="F17" s="15">
        <v>0</v>
      </c>
      <c r="G17" s="15">
        <v>2</v>
      </c>
      <c r="H17" s="15">
        <f t="shared" si="3"/>
        <v>2</v>
      </c>
      <c r="I17" s="5">
        <f t="shared" si="2"/>
        <v>2.6954177897574125E-3</v>
      </c>
    </row>
    <row r="18" spans="1:9" customFormat="1">
      <c r="A18" s="21" t="s">
        <v>36</v>
      </c>
      <c r="B18" s="15">
        <v>40</v>
      </c>
      <c r="C18" s="5">
        <f t="shared" si="0"/>
        <v>4.0379567938623054E-3</v>
      </c>
      <c r="D18" s="13"/>
      <c r="E18" s="21" t="s">
        <v>36</v>
      </c>
      <c r="F18" s="15">
        <v>0</v>
      </c>
      <c r="G18" s="15">
        <v>1</v>
      </c>
      <c r="H18" s="15">
        <f t="shared" si="3"/>
        <v>1</v>
      </c>
      <c r="I18" s="5">
        <f t="shared" si="2"/>
        <v>1.3477088948787063E-3</v>
      </c>
    </row>
    <row r="19" spans="1:9" customFormat="1">
      <c r="A19" s="21" t="s">
        <v>23</v>
      </c>
      <c r="B19" s="15">
        <v>46</v>
      </c>
      <c r="C19" s="5">
        <f t="shared" si="0"/>
        <v>4.6436503129416518E-3</v>
      </c>
      <c r="D19" s="12"/>
      <c r="E19" s="21" t="s">
        <v>23</v>
      </c>
      <c r="F19" s="15">
        <v>0</v>
      </c>
      <c r="G19" s="15">
        <v>2</v>
      </c>
      <c r="H19" s="15">
        <f t="shared" si="3"/>
        <v>2</v>
      </c>
      <c r="I19" s="5">
        <f t="shared" si="2"/>
        <v>2.6954177897574125E-3</v>
      </c>
    </row>
    <row r="20" spans="1:9" customFormat="1">
      <c r="A20" s="6" t="s">
        <v>11</v>
      </c>
      <c r="B20" s="17">
        <f>SUM(B6:B19)</f>
        <v>9906</v>
      </c>
      <c r="C20" s="7">
        <f>SUM(C6:C19)</f>
        <v>0.99999999999999989</v>
      </c>
      <c r="D20" s="2"/>
      <c r="E20" s="6" t="s">
        <v>11</v>
      </c>
      <c r="F20" s="17">
        <f>SUM(F6:F19)</f>
        <v>145</v>
      </c>
      <c r="G20" s="17">
        <f t="shared" ref="G20:H20" si="4">SUM(G6:G19)</f>
        <v>597</v>
      </c>
      <c r="H20" s="17">
        <f t="shared" si="4"/>
        <v>742</v>
      </c>
      <c r="I20" s="7">
        <f>SUM(I6:I19)</f>
        <v>0.99999999999999989</v>
      </c>
    </row>
    <row r="21" spans="1:9" customFormat="1">
      <c r="A21" s="4"/>
      <c r="B21" s="9"/>
    </row>
    <row r="22" spans="1:9" s="10" customFormat="1" ht="14.25"/>
    <row r="40" customFormat="1"/>
  </sheetData>
  <phoneticPr fontId="4"/>
  <pageMargins left="0.70866141732283472" right="0.70866141732283472" top="0.74803149606299213" bottom="0.74803149606299213" header="0.31496062992125984" footer="0.31496062992125984"/>
  <pageSetup paperSize="11" fitToWidth="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16"/>
  <sheetViews>
    <sheetView view="pageBreakPreview" zoomScale="120" zoomScaleNormal="100" zoomScaleSheetLayoutView="120" workbookViewId="0">
      <selection activeCell="A2" sqref="A2"/>
    </sheetView>
  </sheetViews>
  <sheetFormatPr defaultRowHeight="13.5"/>
  <cols>
    <col min="1" max="1" width="14.125" style="11" customWidth="1"/>
    <col min="2" max="5" width="10.25" style="11" customWidth="1"/>
    <col min="6" max="6" width="5.875" style="11" bestFit="1" customWidth="1"/>
    <col min="7" max="7" width="9.75" style="11" bestFit="1" customWidth="1"/>
    <col min="8" max="8" width="7.5" style="11" bestFit="1" customWidth="1"/>
    <col min="9" max="9" width="7.875" style="11" bestFit="1" customWidth="1"/>
    <col min="10" max="11" width="5" style="11" customWidth="1"/>
    <col min="12" max="12" width="6.625" style="11" customWidth="1"/>
    <col min="13" max="13" width="7.375" style="11" customWidth="1"/>
    <col min="14" max="14" width="5" style="11" customWidth="1"/>
    <col min="15" max="15" width="6.625" style="11" customWidth="1"/>
    <col min="16" max="16" width="7.375" style="11" customWidth="1"/>
    <col min="17" max="16384" width="9" style="11"/>
  </cols>
  <sheetData>
    <row r="1" spans="1:9" s="30" customFormat="1" ht="14.25">
      <c r="A1" s="29" t="s">
        <v>412</v>
      </c>
    </row>
    <row r="2" spans="1:9" customFormat="1">
      <c r="A2" s="1"/>
      <c r="B2" s="2"/>
      <c r="C2" s="2"/>
      <c r="D2" s="2"/>
      <c r="E2" s="2"/>
      <c r="F2" s="2"/>
      <c r="G2" s="2"/>
      <c r="H2" s="2"/>
    </row>
    <row r="3" spans="1:9" s="10" customFormat="1" ht="14.25">
      <c r="A3" s="1" t="s">
        <v>17</v>
      </c>
    </row>
    <row r="4" spans="1:9" customFormat="1">
      <c r="A4" s="3"/>
      <c r="B4" s="3" t="s">
        <v>0</v>
      </c>
      <c r="C4" s="3" t="s">
        <v>1</v>
      </c>
      <c r="D4" s="2"/>
      <c r="E4" s="11"/>
      <c r="F4" s="11"/>
      <c r="G4" s="11"/>
      <c r="H4" s="11"/>
      <c r="I4" s="11"/>
    </row>
    <row r="5" spans="1:9" customFormat="1">
      <c r="A5" s="4" t="s">
        <v>56</v>
      </c>
      <c r="B5" s="15">
        <v>5322</v>
      </c>
      <c r="C5" s="25">
        <f>B5/B$8</f>
        <v>0.53725015142337973</v>
      </c>
      <c r="D5" s="2"/>
      <c r="E5" s="11"/>
      <c r="F5" s="11"/>
      <c r="G5" s="11"/>
      <c r="H5" s="11"/>
      <c r="I5" s="11"/>
    </row>
    <row r="6" spans="1:9" customFormat="1">
      <c r="A6" s="4" t="s">
        <v>57</v>
      </c>
      <c r="B6" s="15">
        <v>1456</v>
      </c>
      <c r="C6" s="25">
        <f>B6/B$8</f>
        <v>0.14698162729658792</v>
      </c>
      <c r="D6" s="2"/>
      <c r="E6" s="11"/>
      <c r="F6" s="11"/>
      <c r="G6" s="11"/>
      <c r="H6" s="11"/>
      <c r="I6" s="11"/>
    </row>
    <row r="7" spans="1:9" customFormat="1">
      <c r="A7" s="4" t="s">
        <v>58</v>
      </c>
      <c r="B7" s="15">
        <v>3128</v>
      </c>
      <c r="C7" s="25">
        <f>B7/B$8</f>
        <v>0.31576822128003229</v>
      </c>
      <c r="D7" s="2"/>
      <c r="E7" s="11"/>
      <c r="F7" s="11"/>
      <c r="G7" s="11"/>
      <c r="H7" s="11"/>
      <c r="I7" s="11"/>
    </row>
    <row r="8" spans="1:9" customFormat="1">
      <c r="A8" s="6" t="s">
        <v>11</v>
      </c>
      <c r="B8" s="17">
        <f>SUM(B5:B7)</f>
        <v>9906</v>
      </c>
      <c r="C8" s="28">
        <f>SUM(C5:C7)</f>
        <v>1</v>
      </c>
      <c r="D8" s="2"/>
      <c r="E8" s="11"/>
      <c r="F8" s="11"/>
      <c r="G8" s="11"/>
      <c r="H8" s="11"/>
      <c r="I8" s="11"/>
    </row>
    <row r="9" spans="1:9" customFormat="1">
      <c r="A9" s="4"/>
      <c r="B9" s="8"/>
      <c r="C9" s="9"/>
    </row>
    <row r="10" spans="1:9" s="10" customFormat="1" ht="14.25">
      <c r="A10" s="1" t="s">
        <v>16</v>
      </c>
    </row>
    <row r="11" spans="1:9">
      <c r="A11" s="3"/>
      <c r="B11" s="3" t="s">
        <v>12</v>
      </c>
      <c r="C11" s="23" t="s">
        <v>13</v>
      </c>
      <c r="D11" s="3" t="s">
        <v>14</v>
      </c>
      <c r="E11" s="3" t="s">
        <v>1</v>
      </c>
    </row>
    <row r="12" spans="1:9">
      <c r="A12" s="4" t="s">
        <v>56</v>
      </c>
      <c r="B12" s="15">
        <v>46</v>
      </c>
      <c r="C12" s="15">
        <v>125</v>
      </c>
      <c r="D12" s="15">
        <f>SUM(B12:C12)</f>
        <v>171</v>
      </c>
      <c r="E12" s="25">
        <f>D12/D$15</f>
        <v>0.23045822102425875</v>
      </c>
    </row>
    <row r="13" spans="1:9">
      <c r="A13" s="4" t="s">
        <v>57</v>
      </c>
      <c r="B13" s="15">
        <v>19</v>
      </c>
      <c r="C13" s="15">
        <v>85</v>
      </c>
      <c r="D13" s="15">
        <f t="shared" ref="D13:D14" si="0">SUM(B13:C13)</f>
        <v>104</v>
      </c>
      <c r="E13" s="25">
        <f>D13/D$15</f>
        <v>0.14016172506738545</v>
      </c>
    </row>
    <row r="14" spans="1:9">
      <c r="A14" s="4" t="s">
        <v>58</v>
      </c>
      <c r="B14" s="15">
        <v>80</v>
      </c>
      <c r="C14" s="15">
        <v>387</v>
      </c>
      <c r="D14" s="15">
        <f t="shared" si="0"/>
        <v>467</v>
      </c>
      <c r="E14" s="25">
        <f>D14/D$15</f>
        <v>0.62938005390835583</v>
      </c>
    </row>
    <row r="15" spans="1:9">
      <c r="A15" s="6" t="s">
        <v>11</v>
      </c>
      <c r="B15" s="17">
        <f>SUM(B12:B14)</f>
        <v>145</v>
      </c>
      <c r="C15" s="17">
        <f>SUM(C12:C14)</f>
        <v>597</v>
      </c>
      <c r="D15" s="17">
        <f>SUM(D12:D14)</f>
        <v>742</v>
      </c>
      <c r="E15" s="28">
        <f>SUM(E12:E14)</f>
        <v>1</v>
      </c>
    </row>
    <row r="16" spans="1:9" customFormat="1"/>
  </sheetData>
  <phoneticPr fontId="4"/>
  <pageMargins left="0.70866141732283472" right="0.70866141732283472" top="0.74803149606299213" bottom="0.74803149606299213" header="0.31496062992125984" footer="0.31496062992125984"/>
  <pageSetup paperSize="1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12"/>
  <sheetViews>
    <sheetView view="pageBreakPreview" zoomScale="120" zoomScaleNormal="100" zoomScaleSheetLayoutView="120" workbookViewId="0"/>
  </sheetViews>
  <sheetFormatPr defaultRowHeight="13.5"/>
  <cols>
    <col min="1" max="1" width="13.625" style="11" customWidth="1"/>
    <col min="2" max="5" width="10.75" style="11" customWidth="1"/>
    <col min="6" max="7" width="5" style="11" customWidth="1"/>
    <col min="8" max="8" width="6.625" style="11" customWidth="1"/>
    <col min="9" max="9" width="7.375" style="11" customWidth="1"/>
    <col min="10" max="10" width="5" style="11" customWidth="1"/>
    <col min="11" max="11" width="6.625" style="11" customWidth="1"/>
    <col min="12" max="12" width="7.375" style="11" customWidth="1"/>
    <col min="13" max="16384" width="9" style="11"/>
  </cols>
  <sheetData>
    <row r="1" spans="1:5" s="30" customFormat="1" ht="14.25">
      <c r="A1" s="29" t="s">
        <v>413</v>
      </c>
    </row>
    <row r="2" spans="1:5" customFormat="1">
      <c r="A2" s="1"/>
      <c r="B2" s="2"/>
      <c r="C2" s="2"/>
      <c r="D2" s="2"/>
      <c r="E2" s="2"/>
    </row>
    <row r="3" spans="1:5" s="10" customFormat="1" ht="14.25">
      <c r="A3" s="1" t="s">
        <v>17</v>
      </c>
    </row>
    <row r="4" spans="1:5" customFormat="1">
      <c r="A4" s="3"/>
      <c r="B4" s="3" t="s">
        <v>0</v>
      </c>
      <c r="C4" s="3" t="s">
        <v>1</v>
      </c>
      <c r="D4" s="2"/>
      <c r="E4" s="2"/>
    </row>
    <row r="5" spans="1:5" customFormat="1">
      <c r="A5" s="4" t="s">
        <v>61</v>
      </c>
      <c r="B5" s="15">
        <v>145</v>
      </c>
      <c r="C5" s="25">
        <f t="shared" ref="C5:C10" si="0">B5/B$11</f>
        <v>1.4637593377750857E-2</v>
      </c>
      <c r="D5" s="2"/>
      <c r="E5" s="2"/>
    </row>
    <row r="6" spans="1:5" customFormat="1">
      <c r="A6" s="4" t="s">
        <v>62</v>
      </c>
      <c r="B6" s="15">
        <v>597</v>
      </c>
      <c r="C6" s="25">
        <f t="shared" si="0"/>
        <v>6.0266505148394912E-2</v>
      </c>
      <c r="D6" s="2"/>
      <c r="E6" s="2"/>
    </row>
    <row r="7" spans="1:5" customFormat="1">
      <c r="A7" s="4" t="s">
        <v>63</v>
      </c>
      <c r="B7" s="15">
        <v>1920</v>
      </c>
      <c r="C7" s="25">
        <f t="shared" si="0"/>
        <v>0.19382192610539067</v>
      </c>
      <c r="D7" s="2"/>
      <c r="E7" s="2"/>
    </row>
    <row r="8" spans="1:5" customFormat="1">
      <c r="A8" s="4" t="s">
        <v>64</v>
      </c>
      <c r="B8" s="15">
        <v>4102</v>
      </c>
      <c r="C8" s="25">
        <f t="shared" si="0"/>
        <v>0.41409246921057946</v>
      </c>
      <c r="D8" s="2"/>
      <c r="E8" s="2"/>
    </row>
    <row r="9" spans="1:5" customFormat="1">
      <c r="A9" s="4" t="s">
        <v>65</v>
      </c>
      <c r="B9" s="15">
        <v>2558</v>
      </c>
      <c r="C9" s="25">
        <f t="shared" si="0"/>
        <v>0.25822733696749445</v>
      </c>
      <c r="D9" s="2"/>
      <c r="E9" s="2"/>
    </row>
    <row r="10" spans="1:5" customFormat="1">
      <c r="A10" s="4" t="s">
        <v>66</v>
      </c>
      <c r="B10" s="15">
        <v>584</v>
      </c>
      <c r="C10" s="25">
        <f t="shared" si="0"/>
        <v>5.8954169190389663E-2</v>
      </c>
      <c r="D10" s="2"/>
      <c r="E10" s="2"/>
    </row>
    <row r="11" spans="1:5" customFormat="1">
      <c r="A11" s="6" t="s">
        <v>11</v>
      </c>
      <c r="B11" s="17">
        <f>SUM(B5:B10)</f>
        <v>9906</v>
      </c>
      <c r="C11" s="28">
        <f>SUM(C5:C10)</f>
        <v>1</v>
      </c>
      <c r="D11" s="2"/>
      <c r="E11" s="2"/>
    </row>
    <row r="12" spans="1:5" customFormat="1"/>
  </sheetData>
  <phoneticPr fontId="4"/>
  <pageMargins left="0.70866141732283472" right="0.70866141732283472" top="0.74803149606299213" bottom="0.74803149606299213" header="0.31496062992125984" footer="0.31496062992125984"/>
  <pageSetup paperSize="1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H17"/>
  <sheetViews>
    <sheetView view="pageBreakPreview" zoomScale="120" zoomScaleNormal="100" zoomScaleSheetLayoutView="120" workbookViewId="0">
      <selection activeCell="A2" sqref="A2"/>
    </sheetView>
  </sheetViews>
  <sheetFormatPr defaultRowHeight="13.5"/>
  <cols>
    <col min="1" max="1" width="20.125" style="11" bestFit="1" customWidth="1"/>
    <col min="2" max="2" width="8.625" style="11" bestFit="1" customWidth="1"/>
    <col min="3" max="3" width="9.75" style="11" bestFit="1" customWidth="1"/>
    <col min="4" max="4" width="7.5" style="11" bestFit="1" customWidth="1"/>
    <col min="5" max="5" width="7.875" style="11" bestFit="1" customWidth="1"/>
    <col min="6" max="6" width="9" style="11" customWidth="1"/>
    <col min="7" max="7" width="5.875" style="11" bestFit="1" customWidth="1"/>
    <col min="8" max="9" width="7.375" style="11" customWidth="1"/>
    <col min="10" max="11" width="5" style="11" customWidth="1"/>
    <col min="12" max="12" width="6.625" style="11" customWidth="1"/>
    <col min="13" max="13" width="7.375" style="11" customWidth="1"/>
    <col min="14" max="14" width="5" style="11" customWidth="1"/>
    <col min="15" max="15" width="6.625" style="11" customWidth="1"/>
    <col min="16" max="16" width="7.375" style="11" customWidth="1"/>
    <col min="17" max="16384" width="9" style="11"/>
  </cols>
  <sheetData>
    <row r="1" spans="1:8" s="30" customFormat="1" ht="14.25">
      <c r="A1" s="29" t="s">
        <v>415</v>
      </c>
    </row>
    <row r="2" spans="1:8" s="30" customFormat="1" ht="14.25">
      <c r="A2" s="29"/>
      <c r="E2" s="146" t="s">
        <v>414</v>
      </c>
    </row>
    <row r="3" spans="1:8" customFormat="1">
      <c r="A3" s="1"/>
      <c r="B3" s="2"/>
      <c r="C3" s="2"/>
      <c r="D3" s="2"/>
      <c r="E3" s="2"/>
      <c r="F3" s="2"/>
      <c r="G3" s="2"/>
      <c r="H3" s="2"/>
    </row>
    <row r="4" spans="1:8" s="10" customFormat="1" ht="14.25">
      <c r="A4" s="1" t="s">
        <v>17</v>
      </c>
    </row>
    <row r="5" spans="1:8" customFormat="1">
      <c r="A5" s="3"/>
      <c r="B5" s="3" t="s">
        <v>0</v>
      </c>
      <c r="C5" s="3" t="s">
        <v>1</v>
      </c>
      <c r="D5" s="2"/>
      <c r="E5" s="2"/>
      <c r="F5" s="2"/>
      <c r="G5" s="2"/>
      <c r="H5" s="2"/>
    </row>
    <row r="6" spans="1:8" customFormat="1">
      <c r="A6" s="4" t="s">
        <v>97</v>
      </c>
      <c r="B6" s="15">
        <v>81</v>
      </c>
      <c r="C6" s="25">
        <f>B6/B$9</f>
        <v>8.1768625075711691E-3</v>
      </c>
      <c r="D6" s="2"/>
      <c r="E6" s="2"/>
      <c r="F6" s="2"/>
      <c r="G6" s="2"/>
      <c r="H6" s="2"/>
    </row>
    <row r="7" spans="1:8" customFormat="1">
      <c r="A7" s="4" t="s">
        <v>98</v>
      </c>
      <c r="B7" s="15">
        <v>85</v>
      </c>
      <c r="C7" s="25">
        <f>B7/B$9</f>
        <v>8.5806581869573989E-3</v>
      </c>
      <c r="D7" s="2"/>
      <c r="E7" s="2"/>
      <c r="F7" s="2"/>
      <c r="G7" s="2"/>
      <c r="H7" s="2"/>
    </row>
    <row r="8" spans="1:8" customFormat="1">
      <c r="A8" s="4" t="s">
        <v>99</v>
      </c>
      <c r="B8" s="15">
        <v>9740</v>
      </c>
      <c r="C8" s="25">
        <f>B8/B$9</f>
        <v>0.98324247930547148</v>
      </c>
      <c r="D8" s="2"/>
      <c r="E8" s="2"/>
      <c r="F8" s="2"/>
      <c r="G8" s="2"/>
      <c r="H8" s="2"/>
    </row>
    <row r="9" spans="1:8" customFormat="1">
      <c r="A9" s="6" t="s">
        <v>11</v>
      </c>
      <c r="B9" s="17">
        <f>SUM(B6:B8)</f>
        <v>9906</v>
      </c>
      <c r="C9" s="28">
        <f>SUM(C6:C8)</f>
        <v>1</v>
      </c>
      <c r="D9" s="2"/>
      <c r="E9" s="2"/>
      <c r="F9" s="2"/>
      <c r="G9" s="2"/>
      <c r="H9" s="2"/>
    </row>
    <row r="10" spans="1:8" customFormat="1">
      <c r="A10" s="4"/>
      <c r="B10" s="8"/>
      <c r="C10" s="9"/>
    </row>
    <row r="11" spans="1:8" s="10" customFormat="1" ht="14.25">
      <c r="A11" s="1" t="s">
        <v>16</v>
      </c>
    </row>
    <row r="12" spans="1:8">
      <c r="A12" s="3"/>
      <c r="B12" s="3" t="s">
        <v>12</v>
      </c>
      <c r="C12" s="3" t="s">
        <v>13</v>
      </c>
      <c r="D12" s="3" t="s">
        <v>14</v>
      </c>
      <c r="E12" s="3" t="s">
        <v>1</v>
      </c>
    </row>
    <row r="13" spans="1:8">
      <c r="A13" s="4" t="s">
        <v>97</v>
      </c>
      <c r="B13" s="15">
        <v>3</v>
      </c>
      <c r="C13" s="15">
        <v>16</v>
      </c>
      <c r="D13" s="15">
        <f>SUM(B13:C13)</f>
        <v>19</v>
      </c>
      <c r="E13" s="25">
        <f>D13/D$16</f>
        <v>2.5606469002695417E-2</v>
      </c>
    </row>
    <row r="14" spans="1:8">
      <c r="A14" s="4" t="s">
        <v>98</v>
      </c>
      <c r="B14" s="15">
        <v>1</v>
      </c>
      <c r="C14" s="15">
        <v>7</v>
      </c>
      <c r="D14" s="15">
        <f t="shared" ref="D14:D15" si="0">SUM(B14:C14)</f>
        <v>8</v>
      </c>
      <c r="E14" s="25">
        <f>D14/D$16</f>
        <v>1.078167115902965E-2</v>
      </c>
    </row>
    <row r="15" spans="1:8">
      <c r="A15" s="4" t="s">
        <v>99</v>
      </c>
      <c r="B15" s="15">
        <v>141</v>
      </c>
      <c r="C15" s="15">
        <v>574</v>
      </c>
      <c r="D15" s="15">
        <f t="shared" si="0"/>
        <v>715</v>
      </c>
      <c r="E15" s="25">
        <f>D15/D$16</f>
        <v>0.96361185983827491</v>
      </c>
    </row>
    <row r="16" spans="1:8">
      <c r="A16" s="6" t="s">
        <v>11</v>
      </c>
      <c r="B16" s="17">
        <f>SUM(B13:B15)</f>
        <v>145</v>
      </c>
      <c r="C16" s="17">
        <f>SUM(C13:C15)</f>
        <v>597</v>
      </c>
      <c r="D16" s="17">
        <f>SUM(D13:D15)</f>
        <v>742</v>
      </c>
      <c r="E16" s="28">
        <f>SUM(E13:E15)</f>
        <v>1</v>
      </c>
    </row>
    <row r="17" customFormat="1"/>
  </sheetData>
  <phoneticPr fontId="4"/>
  <pageMargins left="0.70866141732283472" right="0.70866141732283472" top="0.74803149606299213" bottom="0.74803149606299213" header="0.31496062992125984" footer="0.31496062992125984"/>
  <pageSetup paperSize="1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32"/>
  <sheetViews>
    <sheetView view="pageBreakPreview" zoomScaleNormal="100" zoomScaleSheetLayoutView="100" workbookViewId="0">
      <selection activeCell="E25" sqref="E25"/>
    </sheetView>
  </sheetViews>
  <sheetFormatPr defaultRowHeight="13.5"/>
  <cols>
    <col min="1" max="1" width="45.375" bestFit="1" customWidth="1"/>
    <col min="2" max="2" width="8.625" bestFit="1" customWidth="1"/>
    <col min="3" max="3" width="7.875" bestFit="1" customWidth="1"/>
    <col min="4" max="4" width="4.125" customWidth="1"/>
    <col min="5" max="5" width="45.375" bestFit="1" customWidth="1"/>
    <col min="6" max="6" width="7.75" bestFit="1" customWidth="1"/>
    <col min="7" max="7" width="9.75" bestFit="1" customWidth="1"/>
    <col min="8" max="8" width="7.75" bestFit="1" customWidth="1"/>
    <col min="9" max="9" width="7.875" bestFit="1" customWidth="1"/>
    <col min="10" max="10" width="6.25" customWidth="1"/>
    <col min="11" max="14" width="49.625" customWidth="1"/>
    <col min="15" max="15" width="32.75" customWidth="1"/>
    <col min="16" max="16" width="57.125" customWidth="1"/>
    <col min="17" max="17" width="55.25" customWidth="1"/>
    <col min="18" max="18" width="25.25" customWidth="1"/>
    <col min="19" max="19" width="47.875" bestFit="1" customWidth="1"/>
    <col min="20" max="20" width="34" customWidth="1"/>
    <col min="21" max="21" width="25.25" customWidth="1"/>
    <col min="22" max="22" width="55.25" customWidth="1"/>
    <col min="23" max="23" width="41.5" customWidth="1"/>
    <col min="24" max="24" width="32.75" customWidth="1"/>
    <col min="25" max="26" width="47.875" bestFit="1" customWidth="1"/>
    <col min="27" max="27" width="29" bestFit="1" customWidth="1"/>
    <col min="28" max="28" width="55.25" bestFit="1" customWidth="1"/>
    <col min="29" max="29" width="41.5" bestFit="1" customWidth="1"/>
    <col min="30" max="30" width="32.75" bestFit="1" customWidth="1"/>
  </cols>
  <sheetData>
    <row r="1" spans="1:9" s="30" customFormat="1" ht="14.25">
      <c r="A1" s="29" t="s">
        <v>416</v>
      </c>
    </row>
    <row r="2" spans="1:9">
      <c r="A2" s="1"/>
      <c r="B2" s="2"/>
      <c r="C2" s="2"/>
      <c r="D2" s="2"/>
      <c r="E2" s="2"/>
    </row>
    <row r="3" spans="1:9">
      <c r="A3" s="1" t="s">
        <v>17</v>
      </c>
      <c r="E3" s="1" t="s">
        <v>16</v>
      </c>
    </row>
    <row r="4" spans="1:9">
      <c r="A4" s="26"/>
      <c r="B4" s="3" t="s">
        <v>0</v>
      </c>
      <c r="C4" s="3" t="s">
        <v>1</v>
      </c>
      <c r="E4" s="26"/>
      <c r="F4" s="3" t="s">
        <v>12</v>
      </c>
      <c r="G4" s="23" t="s">
        <v>13</v>
      </c>
      <c r="H4" s="3" t="s">
        <v>14</v>
      </c>
      <c r="I4" s="3" t="s">
        <v>1</v>
      </c>
    </row>
    <row r="5" spans="1:9">
      <c r="A5" t="s">
        <v>67</v>
      </c>
      <c r="B5" s="15">
        <v>5623</v>
      </c>
      <c r="C5" s="25">
        <f>B5/B$9</f>
        <v>0.56763577629719364</v>
      </c>
      <c r="E5" t="s">
        <v>67</v>
      </c>
      <c r="F5" s="15">
        <v>114</v>
      </c>
      <c r="G5" s="15">
        <v>459</v>
      </c>
      <c r="H5" s="15">
        <f t="shared" ref="H5:H8" si="0">SUM(F5:G5)</f>
        <v>573</v>
      </c>
      <c r="I5" s="25">
        <f>H5/H$9</f>
        <v>0.77223719676549862</v>
      </c>
    </row>
    <row r="6" spans="1:9">
      <c r="A6" t="s">
        <v>68</v>
      </c>
      <c r="B6" s="15">
        <v>33</v>
      </c>
      <c r="C6" s="25">
        <f t="shared" ref="C6:C8" si="1">B6/B$9</f>
        <v>3.331314354936402E-3</v>
      </c>
      <c r="E6" t="s">
        <v>68</v>
      </c>
      <c r="F6" s="15">
        <v>2</v>
      </c>
      <c r="G6" s="15">
        <v>5</v>
      </c>
      <c r="H6" s="15">
        <f t="shared" si="0"/>
        <v>7</v>
      </c>
      <c r="I6" s="25">
        <f>H6/H$9</f>
        <v>9.433962264150943E-3</v>
      </c>
    </row>
    <row r="7" spans="1:9">
      <c r="A7" t="s">
        <v>69</v>
      </c>
      <c r="B7" s="15">
        <v>4070</v>
      </c>
      <c r="C7" s="25">
        <f t="shared" si="1"/>
        <v>0.4108621037754896</v>
      </c>
      <c r="E7" t="s">
        <v>69</v>
      </c>
      <c r="F7" s="15">
        <v>7</v>
      </c>
      <c r="G7" s="15">
        <v>84</v>
      </c>
      <c r="H7" s="15">
        <f t="shared" si="0"/>
        <v>91</v>
      </c>
      <c r="I7" s="25">
        <f>H7/H$9</f>
        <v>0.12264150943396226</v>
      </c>
    </row>
    <row r="8" spans="1:9">
      <c r="A8" t="s">
        <v>70</v>
      </c>
      <c r="B8" s="15">
        <v>180</v>
      </c>
      <c r="C8" s="25">
        <f t="shared" si="1"/>
        <v>1.8170805572380374E-2</v>
      </c>
      <c r="E8" t="s">
        <v>70</v>
      </c>
      <c r="F8" s="15">
        <v>22</v>
      </c>
      <c r="G8" s="15">
        <v>49</v>
      </c>
      <c r="H8" s="15">
        <f t="shared" si="0"/>
        <v>71</v>
      </c>
      <c r="I8" s="25">
        <f>H8/H$9</f>
        <v>9.5687331536388143E-2</v>
      </c>
    </row>
    <row r="9" spans="1:9">
      <c r="A9" s="6" t="s">
        <v>11</v>
      </c>
      <c r="B9" s="17">
        <f>SUM(B5:B8)</f>
        <v>9906</v>
      </c>
      <c r="C9" s="28">
        <f>SUM(C5:C8)</f>
        <v>1</v>
      </c>
      <c r="E9" s="6" t="s">
        <v>11</v>
      </c>
      <c r="F9" s="17">
        <f t="shared" ref="F9:G9" si="2">SUM(F5:F8)</f>
        <v>145</v>
      </c>
      <c r="G9" s="17">
        <f t="shared" si="2"/>
        <v>597</v>
      </c>
      <c r="H9" s="17">
        <f>SUM(H5:H8)</f>
        <v>742</v>
      </c>
      <c r="I9" s="28">
        <f>SUM(I5:I8)</f>
        <v>1</v>
      </c>
    </row>
    <row r="10" spans="1:9">
      <c r="A10" s="1"/>
      <c r="B10" s="2"/>
      <c r="C10" s="2"/>
      <c r="D10" s="2"/>
      <c r="E10" s="2"/>
    </row>
    <row r="11" spans="1:9" s="30" customFormat="1" ht="14.25">
      <c r="A11" s="29" t="s">
        <v>417</v>
      </c>
    </row>
    <row r="12" spans="1:9">
      <c r="A12" s="1"/>
      <c r="B12" s="2"/>
      <c r="C12" s="2"/>
      <c r="D12" s="2"/>
      <c r="E12" s="2"/>
    </row>
    <row r="13" spans="1:9">
      <c r="A13" s="1" t="s">
        <v>17</v>
      </c>
      <c r="E13" s="1" t="s">
        <v>16</v>
      </c>
    </row>
    <row r="14" spans="1:9">
      <c r="A14" s="26"/>
      <c r="B14" s="3" t="s">
        <v>71</v>
      </c>
      <c r="C14" s="3" t="s">
        <v>1</v>
      </c>
      <c r="E14" s="26"/>
      <c r="F14" s="3" t="s">
        <v>12</v>
      </c>
      <c r="G14" s="23" t="s">
        <v>13</v>
      </c>
      <c r="H14" s="3" t="s">
        <v>14</v>
      </c>
      <c r="I14" s="3" t="s">
        <v>1</v>
      </c>
    </row>
    <row r="15" spans="1:9">
      <c r="A15" t="s">
        <v>72</v>
      </c>
      <c r="B15" s="15">
        <v>2908</v>
      </c>
      <c r="C15" s="25">
        <f>B15/B$5</f>
        <v>0.51716165747821452</v>
      </c>
      <c r="E15" t="s">
        <v>72</v>
      </c>
      <c r="F15" s="15">
        <v>15</v>
      </c>
      <c r="G15" s="15">
        <v>111</v>
      </c>
      <c r="H15" s="15">
        <f>SUM(F15:G15)</f>
        <v>126</v>
      </c>
      <c r="I15" s="25">
        <f t="shared" ref="I15:I32" si="3">H15/H$5</f>
        <v>0.21989528795811519</v>
      </c>
    </row>
    <row r="16" spans="1:9">
      <c r="A16" t="s">
        <v>73</v>
      </c>
      <c r="B16" s="15">
        <v>2185</v>
      </c>
      <c r="C16" s="25">
        <f t="shared" ref="C16:C32" si="4">B16/B$5</f>
        <v>0.38858260714920861</v>
      </c>
      <c r="E16" t="s">
        <v>73</v>
      </c>
      <c r="F16" s="15">
        <v>8</v>
      </c>
      <c r="G16" s="15">
        <v>118</v>
      </c>
      <c r="H16" s="15">
        <f t="shared" ref="H16:H32" si="5">SUM(F16:G16)</f>
        <v>126</v>
      </c>
      <c r="I16" s="25">
        <f t="shared" si="3"/>
        <v>0.21989528795811519</v>
      </c>
    </row>
    <row r="17" spans="1:9">
      <c r="A17" t="s">
        <v>74</v>
      </c>
      <c r="B17" s="15">
        <v>604</v>
      </c>
      <c r="C17" s="25">
        <f t="shared" si="4"/>
        <v>0.1074159701227103</v>
      </c>
      <c r="E17" t="s">
        <v>74</v>
      </c>
      <c r="F17" s="15">
        <v>3</v>
      </c>
      <c r="G17" s="15">
        <v>36</v>
      </c>
      <c r="H17" s="15">
        <f t="shared" si="5"/>
        <v>39</v>
      </c>
      <c r="I17" s="25">
        <f t="shared" si="3"/>
        <v>6.8062827225130892E-2</v>
      </c>
    </row>
    <row r="18" spans="1:9">
      <c r="A18" t="s">
        <v>75</v>
      </c>
      <c r="B18" s="15">
        <v>1713</v>
      </c>
      <c r="C18" s="25">
        <f t="shared" si="4"/>
        <v>0.30464165036457408</v>
      </c>
      <c r="E18" t="s">
        <v>75</v>
      </c>
      <c r="F18" s="15">
        <v>25</v>
      </c>
      <c r="G18" s="15">
        <v>222</v>
      </c>
      <c r="H18" s="15">
        <f t="shared" si="5"/>
        <v>247</v>
      </c>
      <c r="I18" s="25">
        <f t="shared" si="3"/>
        <v>0.43106457242582896</v>
      </c>
    </row>
    <row r="19" spans="1:9">
      <c r="A19" t="s">
        <v>76</v>
      </c>
      <c r="B19" s="15">
        <v>2701</v>
      </c>
      <c r="C19" s="25">
        <f t="shared" si="4"/>
        <v>0.48034856837986839</v>
      </c>
      <c r="E19" t="s">
        <v>76</v>
      </c>
      <c r="F19" s="15">
        <v>16</v>
      </c>
      <c r="G19" s="15">
        <v>179</v>
      </c>
      <c r="H19" s="15">
        <f t="shared" si="5"/>
        <v>195</v>
      </c>
      <c r="I19" s="25">
        <f t="shared" si="3"/>
        <v>0.34031413612565448</v>
      </c>
    </row>
    <row r="20" spans="1:9">
      <c r="A20" t="s">
        <v>77</v>
      </c>
      <c r="B20" s="15">
        <v>1101</v>
      </c>
      <c r="C20" s="25">
        <f t="shared" si="4"/>
        <v>0.19580295216076826</v>
      </c>
      <c r="E20" t="s">
        <v>77</v>
      </c>
      <c r="F20" s="15">
        <v>17</v>
      </c>
      <c r="G20" s="15">
        <v>174</v>
      </c>
      <c r="H20" s="15">
        <f t="shared" si="5"/>
        <v>191</v>
      </c>
      <c r="I20" s="25">
        <f t="shared" si="3"/>
        <v>0.33333333333333331</v>
      </c>
    </row>
    <row r="21" spans="1:9">
      <c r="A21" t="s">
        <v>78</v>
      </c>
      <c r="B21" s="15">
        <v>606</v>
      </c>
      <c r="C21" s="25">
        <f t="shared" si="4"/>
        <v>0.10777165214298418</v>
      </c>
      <c r="E21" t="s">
        <v>78</v>
      </c>
      <c r="F21" s="15">
        <v>6</v>
      </c>
      <c r="G21" s="15">
        <v>30</v>
      </c>
      <c r="H21" s="15">
        <f t="shared" si="5"/>
        <v>36</v>
      </c>
      <c r="I21" s="25">
        <f t="shared" si="3"/>
        <v>6.2827225130890049E-2</v>
      </c>
    </row>
    <row r="22" spans="1:9">
      <c r="A22" t="s">
        <v>79</v>
      </c>
      <c r="B22" s="15">
        <v>1660</v>
      </c>
      <c r="C22" s="25">
        <f t="shared" si="4"/>
        <v>0.29521607682731638</v>
      </c>
      <c r="E22" t="s">
        <v>79</v>
      </c>
      <c r="F22" s="15">
        <v>14</v>
      </c>
      <c r="G22" s="15">
        <v>131</v>
      </c>
      <c r="H22" s="15">
        <f t="shared" si="5"/>
        <v>145</v>
      </c>
      <c r="I22" s="25">
        <f t="shared" si="3"/>
        <v>0.25305410122164052</v>
      </c>
    </row>
    <row r="23" spans="1:9">
      <c r="A23" t="s">
        <v>80</v>
      </c>
      <c r="B23" s="15">
        <v>894</v>
      </c>
      <c r="C23" s="25">
        <f t="shared" si="4"/>
        <v>0.15898986306242219</v>
      </c>
      <c r="E23" t="s">
        <v>80</v>
      </c>
      <c r="F23" s="15">
        <v>14</v>
      </c>
      <c r="G23" s="15">
        <v>75</v>
      </c>
      <c r="H23" s="15">
        <f t="shared" si="5"/>
        <v>89</v>
      </c>
      <c r="I23" s="25">
        <f t="shared" si="3"/>
        <v>0.15532286212914484</v>
      </c>
    </row>
    <row r="24" spans="1:9">
      <c r="A24" t="s">
        <v>81</v>
      </c>
      <c r="B24" s="15">
        <v>778</v>
      </c>
      <c r="C24" s="25">
        <f t="shared" si="4"/>
        <v>0.13836030588653744</v>
      </c>
      <c r="E24" t="s">
        <v>81</v>
      </c>
      <c r="F24" s="15">
        <v>22</v>
      </c>
      <c r="G24" s="15">
        <v>89</v>
      </c>
      <c r="H24" s="15">
        <f t="shared" si="5"/>
        <v>111</v>
      </c>
      <c r="I24" s="25">
        <f t="shared" si="3"/>
        <v>0.193717277486911</v>
      </c>
    </row>
    <row r="25" spans="1:9">
      <c r="A25" t="s">
        <v>82</v>
      </c>
      <c r="B25" s="15">
        <v>895</v>
      </c>
      <c r="C25" s="25">
        <f t="shared" si="4"/>
        <v>0.15916770407255912</v>
      </c>
      <c r="E25" t="s">
        <v>82</v>
      </c>
      <c r="F25" s="15">
        <v>46</v>
      </c>
      <c r="G25" s="15">
        <v>107</v>
      </c>
      <c r="H25" s="15">
        <f t="shared" si="5"/>
        <v>153</v>
      </c>
      <c r="I25" s="25">
        <f t="shared" si="3"/>
        <v>0.26701570680628273</v>
      </c>
    </row>
    <row r="26" spans="1:9">
      <c r="A26" t="s">
        <v>83</v>
      </c>
      <c r="B26" s="15">
        <v>149</v>
      </c>
      <c r="C26" s="25">
        <f t="shared" si="4"/>
        <v>2.6498310510403699E-2</v>
      </c>
      <c r="E26" t="s">
        <v>83</v>
      </c>
      <c r="F26" s="15">
        <v>5</v>
      </c>
      <c r="G26" s="15">
        <v>12</v>
      </c>
      <c r="H26" s="15">
        <f t="shared" si="5"/>
        <v>17</v>
      </c>
      <c r="I26" s="25">
        <f t="shared" si="3"/>
        <v>2.9668411867364748E-2</v>
      </c>
    </row>
    <row r="27" spans="1:9">
      <c r="A27" t="s">
        <v>84</v>
      </c>
      <c r="B27" s="15">
        <v>318</v>
      </c>
      <c r="C27" s="25">
        <f t="shared" si="4"/>
        <v>5.655344122354615E-2</v>
      </c>
      <c r="E27" t="s">
        <v>84</v>
      </c>
      <c r="F27" s="15">
        <v>3</v>
      </c>
      <c r="G27" s="15">
        <v>21</v>
      </c>
      <c r="H27" s="15">
        <f t="shared" si="5"/>
        <v>24</v>
      </c>
      <c r="I27" s="25">
        <f t="shared" si="3"/>
        <v>4.1884816753926704E-2</v>
      </c>
    </row>
    <row r="28" spans="1:9">
      <c r="A28" t="s">
        <v>85</v>
      </c>
      <c r="B28" s="15">
        <v>34</v>
      </c>
      <c r="C28" s="25">
        <f t="shared" si="4"/>
        <v>6.0465943446558774E-3</v>
      </c>
      <c r="E28" t="s">
        <v>85</v>
      </c>
      <c r="F28" s="15">
        <v>0</v>
      </c>
      <c r="G28" s="15">
        <v>3</v>
      </c>
      <c r="H28" s="15">
        <f t="shared" si="5"/>
        <v>3</v>
      </c>
      <c r="I28" s="25">
        <f t="shared" si="3"/>
        <v>5.235602094240838E-3</v>
      </c>
    </row>
    <row r="29" spans="1:9">
      <c r="A29" t="s">
        <v>86</v>
      </c>
      <c r="B29" s="15">
        <v>307</v>
      </c>
      <c r="C29" s="25">
        <f t="shared" si="4"/>
        <v>5.459719011203984E-2</v>
      </c>
      <c r="E29" t="s">
        <v>86</v>
      </c>
      <c r="F29" s="15">
        <v>7</v>
      </c>
      <c r="G29" s="15">
        <v>24</v>
      </c>
      <c r="H29" s="15">
        <f t="shared" si="5"/>
        <v>31</v>
      </c>
      <c r="I29" s="25">
        <f t="shared" si="3"/>
        <v>5.4101221640488653E-2</v>
      </c>
    </row>
    <row r="30" spans="1:9">
      <c r="A30" t="s">
        <v>87</v>
      </c>
      <c r="B30" s="15">
        <v>265</v>
      </c>
      <c r="C30" s="25">
        <f t="shared" si="4"/>
        <v>4.712786768628846E-2</v>
      </c>
      <c r="E30" t="s">
        <v>87</v>
      </c>
      <c r="F30" s="15">
        <v>7</v>
      </c>
      <c r="G30" s="15">
        <v>25</v>
      </c>
      <c r="H30" s="15">
        <f t="shared" si="5"/>
        <v>32</v>
      </c>
      <c r="I30" s="25">
        <f t="shared" si="3"/>
        <v>5.5846422338568937E-2</v>
      </c>
    </row>
    <row r="31" spans="1:9">
      <c r="A31" t="s">
        <v>88</v>
      </c>
      <c r="B31" s="15">
        <v>51</v>
      </c>
      <c r="C31" s="25">
        <f t="shared" si="4"/>
        <v>9.0698915169838169E-3</v>
      </c>
      <c r="E31" t="s">
        <v>88</v>
      </c>
      <c r="F31" s="15">
        <v>2</v>
      </c>
      <c r="G31" s="15">
        <v>7</v>
      </c>
      <c r="H31" s="15">
        <f t="shared" si="5"/>
        <v>9</v>
      </c>
      <c r="I31" s="25">
        <f t="shared" si="3"/>
        <v>1.5706806282722512E-2</v>
      </c>
    </row>
    <row r="32" spans="1:9">
      <c r="A32" s="27" t="s">
        <v>89</v>
      </c>
      <c r="B32" s="24">
        <v>283</v>
      </c>
      <c r="C32" s="31">
        <f t="shared" si="4"/>
        <v>5.0329005868753336E-2</v>
      </c>
      <c r="E32" s="27" t="s">
        <v>89</v>
      </c>
      <c r="F32" s="24">
        <v>8</v>
      </c>
      <c r="G32" s="24">
        <v>15</v>
      </c>
      <c r="H32" s="24">
        <f t="shared" si="5"/>
        <v>23</v>
      </c>
      <c r="I32" s="31">
        <f t="shared" si="3"/>
        <v>4.0139616055846421E-2</v>
      </c>
    </row>
  </sheetData>
  <phoneticPr fontId="4"/>
  <pageMargins left="0.70866141732283472" right="0.70866141732283472" top="0.74803149606299213" bottom="0.74803149606299213" header="0.31496062992125984" footer="0.31496062992125984"/>
  <pageSetup paperSize="11" scale="70" fitToWidth="0" orientation="portrait" r:id="rId1"/>
  <colBreaks count="1" manualBreakCount="1">
    <brk id="4"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16"/>
  <sheetViews>
    <sheetView view="pageBreakPreview" zoomScale="120" zoomScaleNormal="100" zoomScaleSheetLayoutView="120" workbookViewId="0">
      <selection activeCell="E4" sqref="E4"/>
    </sheetView>
  </sheetViews>
  <sheetFormatPr defaultRowHeight="13.5"/>
  <cols>
    <col min="1" max="1" width="12.5" style="11" customWidth="1"/>
    <col min="2" max="5" width="10.25" style="11" customWidth="1"/>
    <col min="6" max="6" width="5.875" style="11" bestFit="1" customWidth="1"/>
    <col min="7" max="7" width="9.75" style="11" bestFit="1" customWidth="1"/>
    <col min="8" max="8" width="7.5" style="11" bestFit="1" customWidth="1"/>
    <col min="9" max="9" width="7.875" style="11" bestFit="1" customWidth="1"/>
    <col min="10" max="11" width="5" style="11" customWidth="1"/>
    <col min="12" max="12" width="6.625" style="11" customWidth="1"/>
    <col min="13" max="13" width="7.375" style="11" customWidth="1"/>
    <col min="14" max="14" width="5" style="11" customWidth="1"/>
    <col min="15" max="15" width="6.625" style="11" customWidth="1"/>
    <col min="16" max="16" width="7.375" style="11" customWidth="1"/>
    <col min="17" max="16384" width="9" style="11"/>
  </cols>
  <sheetData>
    <row r="1" spans="1:9" s="30" customFormat="1" ht="14.25">
      <c r="A1" s="29" t="s">
        <v>418</v>
      </c>
    </row>
    <row r="2" spans="1:9" customFormat="1">
      <c r="A2" s="1"/>
      <c r="B2" s="2"/>
      <c r="C2" s="2"/>
      <c r="D2" s="2"/>
      <c r="E2" s="2"/>
      <c r="F2" s="2"/>
      <c r="G2" s="2"/>
      <c r="H2" s="2"/>
    </row>
    <row r="3" spans="1:9" s="10" customFormat="1" ht="14.25">
      <c r="A3" s="1" t="s">
        <v>17</v>
      </c>
    </row>
    <row r="4" spans="1:9" customFormat="1">
      <c r="A4" s="3"/>
      <c r="B4" s="3" t="s">
        <v>0</v>
      </c>
      <c r="C4" s="3" t="s">
        <v>1</v>
      </c>
      <c r="D4" s="2"/>
      <c r="E4" s="11"/>
      <c r="F4" s="11"/>
      <c r="G4" s="11"/>
      <c r="H4" s="11"/>
      <c r="I4" s="11"/>
    </row>
    <row r="5" spans="1:9" customFormat="1">
      <c r="A5" s="4" t="s">
        <v>101</v>
      </c>
      <c r="B5" s="15">
        <v>1128</v>
      </c>
      <c r="C5" s="25">
        <f>B5/B$8</f>
        <v>0.11387038158691702</v>
      </c>
      <c r="D5" s="2"/>
      <c r="E5" s="11"/>
      <c r="F5" s="11"/>
      <c r="G5" s="11"/>
      <c r="H5" s="11"/>
      <c r="I5" s="11"/>
    </row>
    <row r="6" spans="1:9" customFormat="1">
      <c r="A6" s="4" t="s">
        <v>102</v>
      </c>
      <c r="B6" s="15">
        <v>7394</v>
      </c>
      <c r="C6" s="25">
        <f>B6/B$8</f>
        <v>0.74641631334544722</v>
      </c>
      <c r="D6" s="2"/>
      <c r="E6" s="11"/>
      <c r="F6" s="11"/>
      <c r="G6" s="11"/>
      <c r="H6" s="11"/>
      <c r="I6" s="11"/>
    </row>
    <row r="7" spans="1:9" customFormat="1">
      <c r="A7" s="4" t="s">
        <v>103</v>
      </c>
      <c r="B7" s="15">
        <v>1384</v>
      </c>
      <c r="C7" s="25">
        <f>B7/B$8</f>
        <v>0.13971330506763577</v>
      </c>
      <c r="D7" s="2"/>
      <c r="E7" s="11"/>
      <c r="F7" s="11"/>
      <c r="G7" s="11"/>
      <c r="H7" s="11"/>
      <c r="I7" s="11"/>
    </row>
    <row r="8" spans="1:9" customFormat="1">
      <c r="A8" s="6" t="s">
        <v>11</v>
      </c>
      <c r="B8" s="17">
        <f>SUM(B5:B7)</f>
        <v>9906</v>
      </c>
      <c r="C8" s="28">
        <f>SUM(C5:C7)</f>
        <v>1</v>
      </c>
      <c r="D8" s="2"/>
      <c r="E8" s="11"/>
      <c r="F8" s="11"/>
      <c r="G8" s="11"/>
      <c r="H8" s="11"/>
      <c r="I8" s="11"/>
    </row>
    <row r="9" spans="1:9" customFormat="1">
      <c r="A9" s="4"/>
      <c r="B9" s="8"/>
      <c r="C9" s="9"/>
      <c r="E9" s="11"/>
      <c r="F9" s="11"/>
      <c r="G9" s="11"/>
      <c r="H9" s="11"/>
      <c r="I9" s="11"/>
    </row>
    <row r="10" spans="1:9" s="10" customFormat="1" ht="14.25">
      <c r="A10" s="1" t="s">
        <v>16</v>
      </c>
    </row>
    <row r="11" spans="1:9">
      <c r="A11" s="3"/>
      <c r="B11" s="3" t="s">
        <v>12</v>
      </c>
      <c r="C11" s="23" t="s">
        <v>13</v>
      </c>
      <c r="D11" s="3" t="s">
        <v>14</v>
      </c>
      <c r="E11" s="3" t="s">
        <v>1</v>
      </c>
    </row>
    <row r="12" spans="1:9">
      <c r="A12" s="4" t="s">
        <v>101</v>
      </c>
      <c r="B12" s="15">
        <v>84</v>
      </c>
      <c r="C12" s="15">
        <v>216</v>
      </c>
      <c r="D12" s="15">
        <f>SUM(B12:C12)</f>
        <v>300</v>
      </c>
      <c r="E12" s="25">
        <f>D12/D$15</f>
        <v>0.40431266846361186</v>
      </c>
    </row>
    <row r="13" spans="1:9">
      <c r="A13" s="4" t="s">
        <v>102</v>
      </c>
      <c r="B13" s="15">
        <v>43</v>
      </c>
      <c r="C13" s="15">
        <v>259</v>
      </c>
      <c r="D13" s="15">
        <f t="shared" ref="D13:D14" si="0">SUM(B13:C13)</f>
        <v>302</v>
      </c>
      <c r="E13" s="25">
        <f>D13/D$15</f>
        <v>0.40700808625336926</v>
      </c>
    </row>
    <row r="14" spans="1:9">
      <c r="A14" s="4" t="s">
        <v>103</v>
      </c>
      <c r="B14" s="15">
        <v>18</v>
      </c>
      <c r="C14" s="15">
        <v>122</v>
      </c>
      <c r="D14" s="15">
        <f t="shared" si="0"/>
        <v>140</v>
      </c>
      <c r="E14" s="25">
        <f>D14/D$15</f>
        <v>0.18867924528301888</v>
      </c>
    </row>
    <row r="15" spans="1:9">
      <c r="A15" s="6" t="s">
        <v>11</v>
      </c>
      <c r="B15" s="17">
        <f>SUM(B12:B14)</f>
        <v>145</v>
      </c>
      <c r="C15" s="17">
        <f>SUM(C12:C14)</f>
        <v>597</v>
      </c>
      <c r="D15" s="17">
        <f>SUM(D12:D14)</f>
        <v>742</v>
      </c>
      <c r="E15" s="28">
        <f>SUM(E12:E14)</f>
        <v>1</v>
      </c>
    </row>
    <row r="16" spans="1:9" customFormat="1"/>
  </sheetData>
  <phoneticPr fontId="4"/>
  <pageMargins left="0.70866141732283472" right="0.70866141732283472" top="0.74803149606299213" bottom="0.74803149606299213" header="0.31496062992125984" footer="0.31496062992125984"/>
  <pageSetup paperSize="1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O61"/>
  <sheetViews>
    <sheetView view="pageBreakPreview" zoomScaleNormal="100" zoomScaleSheetLayoutView="100" workbookViewId="0">
      <selection activeCell="E17" sqref="E17"/>
    </sheetView>
  </sheetViews>
  <sheetFormatPr defaultRowHeight="13.5"/>
  <cols>
    <col min="2" max="2" width="19" customWidth="1"/>
    <col min="3" max="3" width="8.125" customWidth="1"/>
    <col min="4" max="4" width="7.125" customWidth="1"/>
    <col min="5" max="5" width="8.125" customWidth="1"/>
    <col min="6" max="6" width="7.125" customWidth="1"/>
    <col min="7" max="7" width="8.125" customWidth="1"/>
    <col min="8" max="8" width="7.125" customWidth="1"/>
    <col min="9" max="9" width="8.125" customWidth="1"/>
    <col min="10" max="10" width="7.125" customWidth="1"/>
    <col min="12" max="12" width="17.75" bestFit="1" customWidth="1"/>
    <col min="13" max="14" width="11.125" bestFit="1" customWidth="1"/>
    <col min="15" max="15" width="12.375" bestFit="1" customWidth="1"/>
  </cols>
  <sheetData>
    <row r="1" spans="2:15" ht="19.5" customHeight="1">
      <c r="B1" s="29" t="s">
        <v>127</v>
      </c>
    </row>
    <row r="2" spans="2:15">
      <c r="B2" s="148" t="s">
        <v>125</v>
      </c>
      <c r="C2" s="150" t="s">
        <v>126</v>
      </c>
      <c r="D2" s="151"/>
      <c r="E2" s="151"/>
      <c r="F2" s="151"/>
      <c r="G2" s="151"/>
      <c r="H2" s="151"/>
      <c r="I2" s="151"/>
      <c r="J2" s="152"/>
    </row>
    <row r="3" spans="2:15">
      <c r="B3" s="149"/>
      <c r="C3" s="153" t="s">
        <v>101</v>
      </c>
      <c r="D3" s="154"/>
      <c r="E3" s="153" t="s">
        <v>102</v>
      </c>
      <c r="F3" s="154"/>
      <c r="G3" s="153" t="s">
        <v>103</v>
      </c>
      <c r="H3" s="154"/>
      <c r="I3" s="153" t="s">
        <v>122</v>
      </c>
      <c r="J3" s="154"/>
      <c r="L3" s="54" t="s">
        <v>123</v>
      </c>
      <c r="M3" s="51" t="s">
        <v>101</v>
      </c>
      <c r="N3" s="51" t="s">
        <v>102</v>
      </c>
      <c r="O3" s="51" t="s">
        <v>103</v>
      </c>
    </row>
    <row r="4" spans="2:15" s="48" customFormat="1" ht="13.5" customHeight="1">
      <c r="B4" s="55" t="s">
        <v>2</v>
      </c>
      <c r="C4" s="59">
        <f t="shared" ref="C4:C12" si="0">M4</f>
        <v>14</v>
      </c>
      <c r="D4" s="60">
        <f>C4/C$13</f>
        <v>6.9306930693069308E-3</v>
      </c>
      <c r="E4" s="59">
        <f t="shared" ref="E4:E12" si="1">N4</f>
        <v>104</v>
      </c>
      <c r="F4" s="60">
        <f>E4/E$13</f>
        <v>8.4752668894140654E-3</v>
      </c>
      <c r="G4" s="59">
        <f t="shared" ref="G4:G12" si="2">O4</f>
        <v>23</v>
      </c>
      <c r="H4" s="60">
        <f>G4/G$13</f>
        <v>9.9137931034482766E-3</v>
      </c>
      <c r="I4" s="59">
        <f t="shared" ref="I4:I12" si="3">SUM(C4,E4,G4)</f>
        <v>141</v>
      </c>
      <c r="J4" s="60">
        <f>I4/I$13</f>
        <v>8.4883510926494488E-3</v>
      </c>
      <c r="L4" s="52" t="s">
        <v>2</v>
      </c>
      <c r="M4" s="49">
        <v>14</v>
      </c>
      <c r="N4" s="49">
        <v>104</v>
      </c>
      <c r="O4" s="49">
        <v>23</v>
      </c>
    </row>
    <row r="5" spans="2:15" s="48" customFormat="1">
      <c r="B5" s="56" t="s">
        <v>3</v>
      </c>
      <c r="C5" s="61">
        <f t="shared" si="0"/>
        <v>76</v>
      </c>
      <c r="D5" s="62">
        <f t="shared" ref="D5:F12" si="4">C5/C$13</f>
        <v>3.7623762376237622E-2</v>
      </c>
      <c r="E5" s="61">
        <f t="shared" si="1"/>
        <v>230</v>
      </c>
      <c r="F5" s="62">
        <f t="shared" si="4"/>
        <v>1.8743378697742646E-2</v>
      </c>
      <c r="G5" s="61">
        <f t="shared" si="2"/>
        <v>62</v>
      </c>
      <c r="H5" s="62">
        <f t="shared" ref="H5:J5" si="5">G5/G$13</f>
        <v>2.6724137931034484E-2</v>
      </c>
      <c r="I5" s="61">
        <f t="shared" si="3"/>
        <v>368</v>
      </c>
      <c r="J5" s="62">
        <f t="shared" si="5"/>
        <v>2.215399434109927E-2</v>
      </c>
      <c r="L5" s="53" t="s">
        <v>3</v>
      </c>
      <c r="M5" s="49">
        <v>76</v>
      </c>
      <c r="N5" s="49">
        <v>230</v>
      </c>
      <c r="O5" s="49">
        <v>62</v>
      </c>
    </row>
    <row r="6" spans="2:15" s="48" customFormat="1">
      <c r="B6" s="56" t="s">
        <v>4</v>
      </c>
      <c r="C6" s="61">
        <f t="shared" si="0"/>
        <v>151</v>
      </c>
      <c r="D6" s="62">
        <f t="shared" si="4"/>
        <v>7.4752475247524749E-2</v>
      </c>
      <c r="E6" s="61">
        <f t="shared" si="1"/>
        <v>645</v>
      </c>
      <c r="F6" s="62">
        <f t="shared" si="4"/>
        <v>5.256295330453916E-2</v>
      </c>
      <c r="G6" s="61">
        <f t="shared" si="2"/>
        <v>127</v>
      </c>
      <c r="H6" s="62">
        <f t="shared" ref="H6:J6" si="6">G6/G$13</f>
        <v>5.4741379310344826E-2</v>
      </c>
      <c r="I6" s="61">
        <f t="shared" si="3"/>
        <v>923</v>
      </c>
      <c r="J6" s="62">
        <f t="shared" si="6"/>
        <v>5.5565589067485398E-2</v>
      </c>
      <c r="L6" s="53" t="s">
        <v>4</v>
      </c>
      <c r="M6" s="49">
        <v>151</v>
      </c>
      <c r="N6" s="49">
        <v>645</v>
      </c>
      <c r="O6" s="49">
        <v>127</v>
      </c>
    </row>
    <row r="7" spans="2:15" s="48" customFormat="1">
      <c r="B7" s="56" t="s">
        <v>5</v>
      </c>
      <c r="C7" s="61">
        <f t="shared" si="0"/>
        <v>343</v>
      </c>
      <c r="D7" s="62">
        <f t="shared" si="4"/>
        <v>0.16980198019801981</v>
      </c>
      <c r="E7" s="61">
        <f t="shared" si="1"/>
        <v>1421</v>
      </c>
      <c r="F7" s="62">
        <f t="shared" si="4"/>
        <v>0.11580148317170565</v>
      </c>
      <c r="G7" s="61">
        <f t="shared" si="2"/>
        <v>317</v>
      </c>
      <c r="H7" s="62">
        <f t="shared" ref="H7:J7" si="7">G7/G$13</f>
        <v>0.13663793103448277</v>
      </c>
      <c r="I7" s="61">
        <f t="shared" si="3"/>
        <v>2081</v>
      </c>
      <c r="J7" s="62">
        <f t="shared" si="7"/>
        <v>0.12527842995605321</v>
      </c>
      <c r="L7" s="53" t="s">
        <v>5</v>
      </c>
      <c r="M7" s="49">
        <v>343</v>
      </c>
      <c r="N7" s="49">
        <v>1421</v>
      </c>
      <c r="O7" s="49">
        <v>317</v>
      </c>
    </row>
    <row r="8" spans="2:15" s="48" customFormat="1">
      <c r="B8" s="56" t="s">
        <v>6</v>
      </c>
      <c r="C8" s="61">
        <f t="shared" si="0"/>
        <v>399</v>
      </c>
      <c r="D8" s="62">
        <f t="shared" si="4"/>
        <v>0.19752475247524753</v>
      </c>
      <c r="E8" s="61">
        <f t="shared" si="1"/>
        <v>1811</v>
      </c>
      <c r="F8" s="62">
        <f t="shared" si="4"/>
        <v>0.14758373400700839</v>
      </c>
      <c r="G8" s="61">
        <f t="shared" si="2"/>
        <v>401</v>
      </c>
      <c r="H8" s="62">
        <f t="shared" ref="H8:J8" si="8">G8/G$13</f>
        <v>0.1728448275862069</v>
      </c>
      <c r="I8" s="61">
        <f t="shared" si="3"/>
        <v>2611</v>
      </c>
      <c r="J8" s="62">
        <f t="shared" si="8"/>
        <v>0.1571849978929625</v>
      </c>
      <c r="L8" s="53" t="s">
        <v>6</v>
      </c>
      <c r="M8" s="49">
        <v>399</v>
      </c>
      <c r="N8" s="49">
        <v>1811</v>
      </c>
      <c r="O8" s="49">
        <v>401</v>
      </c>
    </row>
    <row r="9" spans="2:15" s="48" customFormat="1">
      <c r="B9" s="56" t="s">
        <v>7</v>
      </c>
      <c r="C9" s="61">
        <f t="shared" si="0"/>
        <v>461</v>
      </c>
      <c r="D9" s="62">
        <f t="shared" si="4"/>
        <v>0.22821782178217823</v>
      </c>
      <c r="E9" s="61">
        <f t="shared" si="1"/>
        <v>2942</v>
      </c>
      <c r="F9" s="62">
        <f t="shared" si="4"/>
        <v>0.23975226142938635</v>
      </c>
      <c r="G9" s="61">
        <f t="shared" si="2"/>
        <v>572</v>
      </c>
      <c r="H9" s="62">
        <f t="shared" ref="H9:J9" si="9">G9/G$13</f>
        <v>0.24655172413793103</v>
      </c>
      <c r="I9" s="61">
        <f t="shared" si="3"/>
        <v>3975</v>
      </c>
      <c r="J9" s="62">
        <f t="shared" si="9"/>
        <v>0.23929925952681957</v>
      </c>
      <c r="L9" s="53" t="s">
        <v>7</v>
      </c>
      <c r="M9" s="49">
        <v>461</v>
      </c>
      <c r="N9" s="49">
        <v>2942</v>
      </c>
      <c r="O9" s="49">
        <v>572</v>
      </c>
    </row>
    <row r="10" spans="2:15" s="48" customFormat="1">
      <c r="B10" s="56" t="s">
        <v>8</v>
      </c>
      <c r="C10" s="61">
        <f t="shared" si="0"/>
        <v>371</v>
      </c>
      <c r="D10" s="62">
        <f t="shared" si="4"/>
        <v>0.18366336633663366</v>
      </c>
      <c r="E10" s="61">
        <f t="shared" si="1"/>
        <v>2933</v>
      </c>
      <c r="F10" s="62">
        <f t="shared" si="4"/>
        <v>0.23901882487164861</v>
      </c>
      <c r="G10" s="61">
        <f t="shared" si="2"/>
        <v>515</v>
      </c>
      <c r="H10" s="62">
        <f t="shared" ref="H10:J10" si="10">G10/G$13</f>
        <v>0.22198275862068967</v>
      </c>
      <c r="I10" s="61">
        <f t="shared" si="3"/>
        <v>3819</v>
      </c>
      <c r="J10" s="62">
        <f t="shared" si="10"/>
        <v>0.22990789236048401</v>
      </c>
      <c r="L10" s="53" t="s">
        <v>8</v>
      </c>
      <c r="M10" s="49">
        <v>371</v>
      </c>
      <c r="N10" s="49">
        <v>2933</v>
      </c>
      <c r="O10" s="49">
        <v>515</v>
      </c>
    </row>
    <row r="11" spans="2:15" s="48" customFormat="1">
      <c r="B11" s="56" t="s">
        <v>9</v>
      </c>
      <c r="C11" s="61">
        <f t="shared" si="0"/>
        <v>174</v>
      </c>
      <c r="D11" s="62">
        <f t="shared" si="4"/>
        <v>8.6138613861386132E-2</v>
      </c>
      <c r="E11" s="61">
        <f t="shared" si="1"/>
        <v>1795</v>
      </c>
      <c r="F11" s="62">
        <f t="shared" si="4"/>
        <v>0.14627984679325237</v>
      </c>
      <c r="G11" s="61">
        <f t="shared" si="2"/>
        <v>259</v>
      </c>
      <c r="H11" s="62">
        <f t="shared" ref="H11:J11" si="11">G11/G$13</f>
        <v>0.11163793103448276</v>
      </c>
      <c r="I11" s="61">
        <f t="shared" si="3"/>
        <v>2228</v>
      </c>
      <c r="J11" s="62">
        <f t="shared" si="11"/>
        <v>0.13412798747817711</v>
      </c>
      <c r="L11" s="53" t="s">
        <v>9</v>
      </c>
      <c r="M11" s="49">
        <v>174</v>
      </c>
      <c r="N11" s="49">
        <v>1795</v>
      </c>
      <c r="O11" s="49">
        <v>259</v>
      </c>
    </row>
    <row r="12" spans="2:15" s="48" customFormat="1">
      <c r="B12" s="57" t="s">
        <v>10</v>
      </c>
      <c r="C12" s="63">
        <f t="shared" si="0"/>
        <v>31</v>
      </c>
      <c r="D12" s="64">
        <f t="shared" si="4"/>
        <v>1.5346534653465346E-2</v>
      </c>
      <c r="E12" s="63">
        <f t="shared" si="1"/>
        <v>390</v>
      </c>
      <c r="F12" s="64">
        <f t="shared" si="4"/>
        <v>3.1782250835302749E-2</v>
      </c>
      <c r="G12" s="63">
        <f t="shared" si="2"/>
        <v>44</v>
      </c>
      <c r="H12" s="64">
        <f t="shared" ref="H12:J12" si="12">G12/G$13</f>
        <v>1.896551724137931E-2</v>
      </c>
      <c r="I12" s="63">
        <f t="shared" si="3"/>
        <v>465</v>
      </c>
      <c r="J12" s="64">
        <f t="shared" si="12"/>
        <v>2.7993498284269461E-2</v>
      </c>
      <c r="L12" s="53" t="s">
        <v>10</v>
      </c>
      <c r="M12" s="49">
        <v>31</v>
      </c>
      <c r="N12" s="49">
        <v>390</v>
      </c>
      <c r="O12" s="49">
        <v>44</v>
      </c>
    </row>
    <row r="13" spans="2:15" s="48" customFormat="1">
      <c r="B13" s="58" t="s">
        <v>11</v>
      </c>
      <c r="C13" s="65">
        <f t="shared" ref="C13:J13" si="13">SUM(C4:C12)</f>
        <v>2020</v>
      </c>
      <c r="D13" s="66">
        <f t="shared" si="13"/>
        <v>1</v>
      </c>
      <c r="E13" s="65">
        <f t="shared" si="13"/>
        <v>12271</v>
      </c>
      <c r="F13" s="66">
        <f t="shared" si="13"/>
        <v>0.99999999999999989</v>
      </c>
      <c r="G13" s="65">
        <f t="shared" si="13"/>
        <v>2320</v>
      </c>
      <c r="H13" s="66">
        <f t="shared" si="13"/>
        <v>1</v>
      </c>
      <c r="I13" s="65">
        <f t="shared" si="13"/>
        <v>16611</v>
      </c>
      <c r="J13" s="66">
        <f t="shared" si="13"/>
        <v>1</v>
      </c>
    </row>
    <row r="14" spans="2:15" s="48" customFormat="1">
      <c r="B14" s="67" t="s">
        <v>104</v>
      </c>
      <c r="C14" s="68">
        <f>SUM(C9:C12)</f>
        <v>1037</v>
      </c>
      <c r="D14" s="69">
        <f t="shared" ref="D14:D15" si="14">C14/C$13</f>
        <v>0.51336633663366338</v>
      </c>
      <c r="E14" s="68">
        <f>SUM(E9:E12)</f>
        <v>8060</v>
      </c>
      <c r="F14" s="69">
        <f t="shared" ref="F14:F15" si="15">E14/E$13</f>
        <v>0.65683318392959011</v>
      </c>
      <c r="G14" s="68">
        <f>SUM(G9:G12)</f>
        <v>1390</v>
      </c>
      <c r="H14" s="69">
        <f t="shared" ref="H14:H15" si="16">G14/G$13</f>
        <v>0.59913793103448276</v>
      </c>
      <c r="I14" s="68">
        <f>SUM(I9:I12)</f>
        <v>10487</v>
      </c>
      <c r="J14" s="69">
        <f t="shared" ref="J14:J15" si="17">I14/I$13</f>
        <v>0.63132863764975011</v>
      </c>
    </row>
    <row r="15" spans="2:15" s="48" customFormat="1">
      <c r="B15" s="70" t="s">
        <v>105</v>
      </c>
      <c r="C15" s="71">
        <f>SUM(C10:C12)</f>
        <v>576</v>
      </c>
      <c r="D15" s="72">
        <f t="shared" si="14"/>
        <v>0.28514851485148512</v>
      </c>
      <c r="E15" s="71">
        <f>SUM(E10:E12)</f>
        <v>5118</v>
      </c>
      <c r="F15" s="72">
        <f t="shared" si="15"/>
        <v>0.41708092250020373</v>
      </c>
      <c r="G15" s="71">
        <f>SUM(G10:G12)</f>
        <v>818</v>
      </c>
      <c r="H15" s="72">
        <f t="shared" si="16"/>
        <v>0.35258620689655173</v>
      </c>
      <c r="I15" s="71">
        <f>SUM(I10:I12)</f>
        <v>6512</v>
      </c>
      <c r="J15" s="72">
        <f t="shared" si="17"/>
        <v>0.39202937812293059</v>
      </c>
    </row>
    <row r="17" spans="2:15" ht="19.5" customHeight="1">
      <c r="B17" s="29" t="s">
        <v>128</v>
      </c>
    </row>
    <row r="18" spans="2:15">
      <c r="B18" s="148" t="s">
        <v>125</v>
      </c>
      <c r="C18" s="150" t="s">
        <v>126</v>
      </c>
      <c r="D18" s="151"/>
      <c r="E18" s="151"/>
      <c r="F18" s="151"/>
      <c r="G18" s="151"/>
      <c r="H18" s="151"/>
      <c r="I18" s="151"/>
      <c r="J18" s="152"/>
    </row>
    <row r="19" spans="2:15">
      <c r="B19" s="149"/>
      <c r="C19" s="153" t="s">
        <v>101</v>
      </c>
      <c r="D19" s="154"/>
      <c r="E19" s="153" t="s">
        <v>102</v>
      </c>
      <c r="F19" s="154"/>
      <c r="G19" s="153" t="s">
        <v>103</v>
      </c>
      <c r="H19" s="154"/>
      <c r="I19" s="153" t="s">
        <v>122</v>
      </c>
      <c r="J19" s="154"/>
      <c r="L19" s="54" t="s">
        <v>123</v>
      </c>
      <c r="M19" s="51" t="s">
        <v>101</v>
      </c>
      <c r="N19" s="51" t="s">
        <v>102</v>
      </c>
      <c r="O19" s="51" t="s">
        <v>103</v>
      </c>
    </row>
    <row r="20" spans="2:15" s="48" customFormat="1" ht="13.5" customHeight="1">
      <c r="B20" s="55" t="s">
        <v>2</v>
      </c>
      <c r="C20" s="59">
        <f t="shared" ref="C20:C28" si="18">M20</f>
        <v>5</v>
      </c>
      <c r="D20" s="60">
        <f>C20/C$29</f>
        <v>8.8339222614840993E-3</v>
      </c>
      <c r="E20" s="59">
        <f t="shared" ref="E20:E28" si="19">N20</f>
        <v>27</v>
      </c>
      <c r="F20" s="60">
        <f>E20/E$29</f>
        <v>2.0626432391138275E-2</v>
      </c>
      <c r="G20" s="59">
        <f t="shared" ref="G20:G28" si="20">O20</f>
        <v>1</v>
      </c>
      <c r="H20" s="60">
        <f>G20/G$29</f>
        <v>3.3112582781456954E-3</v>
      </c>
      <c r="I20" s="59">
        <f>SUM(C20,E20,G20)</f>
        <v>33</v>
      </c>
      <c r="J20" s="60">
        <f>I20/I$29</f>
        <v>1.515847496554892E-2</v>
      </c>
      <c r="L20" s="52" t="s">
        <v>2</v>
      </c>
      <c r="M20" s="49">
        <v>5</v>
      </c>
      <c r="N20" s="49">
        <v>27</v>
      </c>
      <c r="O20" s="49">
        <v>1</v>
      </c>
    </row>
    <row r="21" spans="2:15" s="48" customFormat="1">
      <c r="B21" s="56" t="s">
        <v>3</v>
      </c>
      <c r="C21" s="61">
        <f t="shared" si="18"/>
        <v>24</v>
      </c>
      <c r="D21" s="62">
        <f t="shared" ref="D21:F28" si="21">C21/C$29</f>
        <v>4.2402826855123678E-2</v>
      </c>
      <c r="E21" s="61">
        <f t="shared" si="19"/>
        <v>42</v>
      </c>
      <c r="F21" s="62">
        <f t="shared" si="21"/>
        <v>3.2085561497326207E-2</v>
      </c>
      <c r="G21" s="61">
        <f t="shared" si="20"/>
        <v>14</v>
      </c>
      <c r="H21" s="62">
        <f t="shared" ref="H21:J21" si="22">G21/G$29</f>
        <v>4.6357615894039736E-2</v>
      </c>
      <c r="I21" s="61">
        <f t="shared" ref="I21:I29" si="23">SUM(C21,E21,G21)</f>
        <v>80</v>
      </c>
      <c r="J21" s="62">
        <f t="shared" si="22"/>
        <v>3.6747818098300411E-2</v>
      </c>
      <c r="L21" s="53" t="s">
        <v>3</v>
      </c>
      <c r="M21" s="49">
        <v>24</v>
      </c>
      <c r="N21" s="49">
        <v>42</v>
      </c>
      <c r="O21" s="49">
        <v>14</v>
      </c>
    </row>
    <row r="22" spans="2:15" s="48" customFormat="1">
      <c r="B22" s="56" t="s">
        <v>4</v>
      </c>
      <c r="C22" s="61">
        <f t="shared" si="18"/>
        <v>38</v>
      </c>
      <c r="D22" s="62">
        <f t="shared" si="21"/>
        <v>6.7137809187279157E-2</v>
      </c>
      <c r="E22" s="61">
        <f t="shared" si="19"/>
        <v>130</v>
      </c>
      <c r="F22" s="62">
        <f t="shared" si="21"/>
        <v>9.9312452253628725E-2</v>
      </c>
      <c r="G22" s="61">
        <f t="shared" si="20"/>
        <v>29</v>
      </c>
      <c r="H22" s="62">
        <f t="shared" ref="H22:J22" si="24">G22/G$29</f>
        <v>9.602649006622517E-2</v>
      </c>
      <c r="I22" s="61">
        <f t="shared" si="23"/>
        <v>197</v>
      </c>
      <c r="J22" s="62">
        <f t="shared" si="24"/>
        <v>9.0491502067064772E-2</v>
      </c>
      <c r="L22" s="53" t="s">
        <v>4</v>
      </c>
      <c r="M22" s="49">
        <v>38</v>
      </c>
      <c r="N22" s="49">
        <v>130</v>
      </c>
      <c r="O22" s="49">
        <v>29</v>
      </c>
    </row>
    <row r="23" spans="2:15" s="48" customFormat="1">
      <c r="B23" s="56" t="s">
        <v>5</v>
      </c>
      <c r="C23" s="61">
        <f t="shared" si="18"/>
        <v>97</v>
      </c>
      <c r="D23" s="62">
        <f t="shared" si="21"/>
        <v>0.17137809187279152</v>
      </c>
      <c r="E23" s="61">
        <f t="shared" si="19"/>
        <v>240</v>
      </c>
      <c r="F23" s="62">
        <f t="shared" si="21"/>
        <v>0.18334606569900688</v>
      </c>
      <c r="G23" s="61">
        <f t="shared" si="20"/>
        <v>49</v>
      </c>
      <c r="H23" s="62">
        <f t="shared" ref="H23:J23" si="25">G23/G$29</f>
        <v>0.16225165562913907</v>
      </c>
      <c r="I23" s="61">
        <f t="shared" si="23"/>
        <v>386</v>
      </c>
      <c r="J23" s="62">
        <f t="shared" si="25"/>
        <v>0.17730822232429949</v>
      </c>
      <c r="L23" s="53" t="s">
        <v>5</v>
      </c>
      <c r="M23" s="49">
        <v>97</v>
      </c>
      <c r="N23" s="49">
        <v>240</v>
      </c>
      <c r="O23" s="49">
        <v>49</v>
      </c>
    </row>
    <row r="24" spans="2:15" s="48" customFormat="1">
      <c r="B24" s="56" t="s">
        <v>6</v>
      </c>
      <c r="C24" s="61">
        <f t="shared" si="18"/>
        <v>107</v>
      </c>
      <c r="D24" s="62">
        <f t="shared" si="21"/>
        <v>0.18904593639575973</v>
      </c>
      <c r="E24" s="61">
        <f t="shared" si="19"/>
        <v>250</v>
      </c>
      <c r="F24" s="62">
        <f t="shared" si="21"/>
        <v>0.19098548510313215</v>
      </c>
      <c r="G24" s="61">
        <f t="shared" si="20"/>
        <v>54</v>
      </c>
      <c r="H24" s="62">
        <f t="shared" ref="H24:J24" si="26">G24/G$29</f>
        <v>0.17880794701986755</v>
      </c>
      <c r="I24" s="61">
        <f t="shared" si="23"/>
        <v>411</v>
      </c>
      <c r="J24" s="62">
        <f t="shared" si="26"/>
        <v>0.18879191548001836</v>
      </c>
      <c r="L24" s="53" t="s">
        <v>6</v>
      </c>
      <c r="M24" s="49">
        <v>107</v>
      </c>
      <c r="N24" s="49">
        <v>250</v>
      </c>
      <c r="O24" s="49">
        <v>54</v>
      </c>
    </row>
    <row r="25" spans="2:15" s="48" customFormat="1">
      <c r="B25" s="56" t="s">
        <v>7</v>
      </c>
      <c r="C25" s="61">
        <f t="shared" si="18"/>
        <v>128</v>
      </c>
      <c r="D25" s="62">
        <f t="shared" si="21"/>
        <v>0.22614840989399293</v>
      </c>
      <c r="E25" s="61">
        <f t="shared" si="19"/>
        <v>289</v>
      </c>
      <c r="F25" s="62">
        <f t="shared" si="21"/>
        <v>0.22077922077922077</v>
      </c>
      <c r="G25" s="61">
        <f t="shared" si="20"/>
        <v>69</v>
      </c>
      <c r="H25" s="62">
        <f t="shared" ref="H25:J25" si="27">G25/G$29</f>
        <v>0.22847682119205298</v>
      </c>
      <c r="I25" s="61">
        <f t="shared" si="23"/>
        <v>486</v>
      </c>
      <c r="J25" s="62">
        <f t="shared" si="27"/>
        <v>0.22324299494717501</v>
      </c>
      <c r="L25" s="53" t="s">
        <v>7</v>
      </c>
      <c r="M25" s="49">
        <v>128</v>
      </c>
      <c r="N25" s="49">
        <v>289</v>
      </c>
      <c r="O25" s="49">
        <v>69</v>
      </c>
    </row>
    <row r="26" spans="2:15" s="48" customFormat="1">
      <c r="B26" s="56" t="s">
        <v>8</v>
      </c>
      <c r="C26" s="61">
        <f t="shared" si="18"/>
        <v>94</v>
      </c>
      <c r="D26" s="62">
        <f t="shared" si="21"/>
        <v>0.16607773851590105</v>
      </c>
      <c r="E26" s="61">
        <f t="shared" si="19"/>
        <v>210</v>
      </c>
      <c r="F26" s="62">
        <f t="shared" si="21"/>
        <v>0.16042780748663102</v>
      </c>
      <c r="G26" s="61">
        <f t="shared" si="20"/>
        <v>59</v>
      </c>
      <c r="H26" s="62">
        <f t="shared" ref="H26:J26" si="28">G26/G$29</f>
        <v>0.19536423841059603</v>
      </c>
      <c r="I26" s="61">
        <f t="shared" si="23"/>
        <v>363</v>
      </c>
      <c r="J26" s="62">
        <f t="shared" si="28"/>
        <v>0.16674322462103813</v>
      </c>
      <c r="L26" s="53" t="s">
        <v>8</v>
      </c>
      <c r="M26" s="49">
        <v>94</v>
      </c>
      <c r="N26" s="49">
        <v>210</v>
      </c>
      <c r="O26" s="49">
        <v>59</v>
      </c>
    </row>
    <row r="27" spans="2:15" s="48" customFormat="1">
      <c r="B27" s="56" t="s">
        <v>9</v>
      </c>
      <c r="C27" s="61">
        <f t="shared" si="18"/>
        <v>59</v>
      </c>
      <c r="D27" s="62">
        <f t="shared" si="21"/>
        <v>0.10424028268551237</v>
      </c>
      <c r="E27" s="61">
        <f t="shared" si="19"/>
        <v>104</v>
      </c>
      <c r="F27" s="62">
        <f t="shared" si="21"/>
        <v>7.944996180290298E-2</v>
      </c>
      <c r="G27" s="61">
        <f t="shared" si="20"/>
        <v>24</v>
      </c>
      <c r="H27" s="62">
        <f t="shared" ref="H27:J27" si="29">G27/G$29</f>
        <v>7.9470198675496692E-2</v>
      </c>
      <c r="I27" s="61">
        <f t="shared" si="23"/>
        <v>187</v>
      </c>
      <c r="J27" s="62">
        <f t="shared" si="29"/>
        <v>8.589802480477722E-2</v>
      </c>
      <c r="L27" s="53" t="s">
        <v>9</v>
      </c>
      <c r="M27" s="49">
        <v>59</v>
      </c>
      <c r="N27" s="49">
        <v>104</v>
      </c>
      <c r="O27" s="49">
        <v>24</v>
      </c>
    </row>
    <row r="28" spans="2:15" s="48" customFormat="1">
      <c r="B28" s="57" t="s">
        <v>10</v>
      </c>
      <c r="C28" s="63">
        <f t="shared" si="18"/>
        <v>14</v>
      </c>
      <c r="D28" s="64">
        <f t="shared" si="21"/>
        <v>2.4734982332155476E-2</v>
      </c>
      <c r="E28" s="63">
        <f t="shared" si="19"/>
        <v>17</v>
      </c>
      <c r="F28" s="64">
        <f t="shared" si="21"/>
        <v>1.2987012987012988E-2</v>
      </c>
      <c r="G28" s="63">
        <f t="shared" si="20"/>
        <v>3</v>
      </c>
      <c r="H28" s="64">
        <f t="shared" ref="H28:J28" si="30">G28/G$29</f>
        <v>9.9337748344370865E-3</v>
      </c>
      <c r="I28" s="63">
        <f t="shared" si="23"/>
        <v>34</v>
      </c>
      <c r="J28" s="64">
        <f t="shared" si="30"/>
        <v>1.5617822691777675E-2</v>
      </c>
      <c r="L28" s="53" t="s">
        <v>10</v>
      </c>
      <c r="M28" s="49">
        <v>14</v>
      </c>
      <c r="N28" s="49">
        <v>17</v>
      </c>
      <c r="O28" s="49">
        <v>3</v>
      </c>
    </row>
    <row r="29" spans="2:15" s="48" customFormat="1">
      <c r="B29" s="58" t="s">
        <v>11</v>
      </c>
      <c r="C29" s="65">
        <f t="shared" ref="C29:G29" si="31">SUM(C20,C21,C22,C23,C24,C25,C26,C27,C28)</f>
        <v>566</v>
      </c>
      <c r="D29" s="66">
        <f t="shared" si="31"/>
        <v>0.99999999999999989</v>
      </c>
      <c r="E29" s="65">
        <f t="shared" si="31"/>
        <v>1309</v>
      </c>
      <c r="F29" s="66">
        <f t="shared" ref="F29:H29" si="32">SUM(F20,F21,F22,F23,F24,F25,F26,F27,F28)</f>
        <v>1</v>
      </c>
      <c r="G29" s="65">
        <f t="shared" si="31"/>
        <v>302</v>
      </c>
      <c r="H29" s="66">
        <f t="shared" si="32"/>
        <v>1</v>
      </c>
      <c r="I29" s="65">
        <f t="shared" si="23"/>
        <v>2177</v>
      </c>
      <c r="J29" s="66">
        <f t="shared" ref="J29" si="33">SUM(J20,J21,J22,J23,J24,J25,J26,J27,J28)</f>
        <v>1</v>
      </c>
    </row>
    <row r="30" spans="2:15" s="48" customFormat="1">
      <c r="B30" s="67" t="s">
        <v>104</v>
      </c>
      <c r="C30" s="68">
        <f>SUM(C25:C28)</f>
        <v>295</v>
      </c>
      <c r="D30" s="69">
        <f>C30/C$29</f>
        <v>0.52120141342756188</v>
      </c>
      <c r="E30" s="68">
        <f>SUM(E25:E28)</f>
        <v>620</v>
      </c>
      <c r="F30" s="69">
        <f>E30/E$29</f>
        <v>0.47364400305576776</v>
      </c>
      <c r="G30" s="68">
        <f>SUM(G25:G28)</f>
        <v>155</v>
      </c>
      <c r="H30" s="69">
        <f>G30/G$29</f>
        <v>0.51324503311258274</v>
      </c>
      <c r="I30" s="68">
        <f>SUM(I25:I28)</f>
        <v>1070</v>
      </c>
      <c r="J30" s="69">
        <f>I30/I$29</f>
        <v>0.49150206706476801</v>
      </c>
    </row>
    <row r="31" spans="2:15" s="48" customFormat="1">
      <c r="B31" s="70" t="s">
        <v>105</v>
      </c>
      <c r="C31" s="71">
        <f>SUM(C26:C28)</f>
        <v>167</v>
      </c>
      <c r="D31" s="72">
        <f>C31/C$29</f>
        <v>0.29505300353356889</v>
      </c>
      <c r="E31" s="71">
        <f>SUM(E26:E28)</f>
        <v>331</v>
      </c>
      <c r="F31" s="72">
        <f>E31/E$29</f>
        <v>0.25286478227654696</v>
      </c>
      <c r="G31" s="71">
        <f>SUM(G26:G28)</f>
        <v>86</v>
      </c>
      <c r="H31" s="72">
        <f>G31/G$29</f>
        <v>0.28476821192052981</v>
      </c>
      <c r="I31" s="71">
        <f>SUM(I26:I28)</f>
        <v>584</v>
      </c>
      <c r="J31" s="72">
        <f>I31/I$29</f>
        <v>0.26825907211759303</v>
      </c>
    </row>
    <row r="33" spans="6:9">
      <c r="F33" s="51"/>
      <c r="H33" s="51"/>
      <c r="I33" s="13"/>
    </row>
    <row r="34" spans="6:9">
      <c r="F34" s="49"/>
      <c r="H34" s="49"/>
    </row>
    <row r="35" spans="6:9">
      <c r="F35" s="49"/>
      <c r="H35" s="49"/>
    </row>
    <row r="36" spans="6:9">
      <c r="F36" s="49"/>
      <c r="H36" s="49"/>
      <c r="I36" s="9"/>
    </row>
    <row r="37" spans="6:9">
      <c r="F37" s="49"/>
      <c r="H37" s="49"/>
      <c r="I37" s="9"/>
    </row>
    <row r="38" spans="6:9">
      <c r="F38" s="49"/>
      <c r="H38" s="49"/>
      <c r="I38" s="9"/>
    </row>
    <row r="39" spans="6:9">
      <c r="F39" s="49"/>
      <c r="H39" s="49"/>
      <c r="I39" s="9"/>
    </row>
    <row r="40" spans="6:9">
      <c r="F40" s="49"/>
      <c r="H40" s="49"/>
      <c r="I40" s="9"/>
    </row>
    <row r="41" spans="6:9">
      <c r="F41" s="49"/>
      <c r="H41" s="49"/>
      <c r="I41" s="9"/>
    </row>
    <row r="42" spans="6:9">
      <c r="F42" s="49"/>
      <c r="H42" s="49"/>
      <c r="I42" s="9"/>
    </row>
    <row r="43" spans="6:9">
      <c r="F43" s="51"/>
      <c r="H43" s="51"/>
      <c r="I43" s="13"/>
    </row>
    <row r="44" spans="6:9">
      <c r="F44" s="49"/>
      <c r="H44" s="49"/>
    </row>
    <row r="45" spans="6:9">
      <c r="F45" s="49"/>
      <c r="H45" s="49"/>
    </row>
    <row r="46" spans="6:9">
      <c r="F46" s="49"/>
      <c r="H46" s="49"/>
      <c r="I46" s="9"/>
    </row>
    <row r="47" spans="6:9">
      <c r="F47" s="49"/>
      <c r="H47" s="49"/>
      <c r="I47" s="9"/>
    </row>
    <row r="48" spans="6:9">
      <c r="F48" s="49"/>
      <c r="H48" s="49"/>
      <c r="I48" s="9"/>
    </row>
    <row r="49" spans="6:9">
      <c r="F49" s="49"/>
      <c r="H49" s="49"/>
      <c r="I49" s="9"/>
    </row>
    <row r="52" spans="6:9">
      <c r="F52" s="51"/>
      <c r="H52" s="51"/>
      <c r="I52" s="13"/>
    </row>
    <row r="53" spans="6:9">
      <c r="F53" s="49"/>
      <c r="H53" s="49"/>
    </row>
    <row r="54" spans="6:9">
      <c r="F54" s="49"/>
      <c r="H54" s="49"/>
    </row>
    <row r="55" spans="6:9">
      <c r="F55" s="49"/>
      <c r="H55" s="49"/>
      <c r="I55" s="9"/>
    </row>
    <row r="56" spans="6:9">
      <c r="F56" s="49"/>
      <c r="H56" s="49"/>
      <c r="I56" s="9"/>
    </row>
    <row r="57" spans="6:9">
      <c r="F57" s="49"/>
      <c r="H57" s="49"/>
      <c r="I57" s="9"/>
    </row>
    <row r="58" spans="6:9">
      <c r="F58" s="49"/>
      <c r="H58" s="49"/>
      <c r="I58" s="9"/>
    </row>
    <row r="59" spans="6:9">
      <c r="F59" s="49"/>
      <c r="H59" s="49"/>
      <c r="I59" s="9"/>
    </row>
    <row r="60" spans="6:9">
      <c r="F60" s="49"/>
      <c r="H60" s="49"/>
      <c r="I60" s="9"/>
    </row>
    <row r="61" spans="6:9">
      <c r="F61" s="49"/>
      <c r="H61" s="49"/>
      <c r="I61" s="9"/>
    </row>
  </sheetData>
  <mergeCells count="12">
    <mergeCell ref="B18:B19"/>
    <mergeCell ref="C18:J18"/>
    <mergeCell ref="C19:D19"/>
    <mergeCell ref="E19:F19"/>
    <mergeCell ref="G19:H19"/>
    <mergeCell ref="I19:J19"/>
    <mergeCell ref="B2:B3"/>
    <mergeCell ref="C2:J2"/>
    <mergeCell ref="C3:D3"/>
    <mergeCell ref="E3:F3"/>
    <mergeCell ref="G3:H3"/>
    <mergeCell ref="I3:J3"/>
  </mergeCells>
  <phoneticPr fontId="4"/>
  <printOptions horizontalCentered="1"/>
  <pageMargins left="0.70866141732283472" right="0.70866141732283472" top="0.74803149606299213" bottom="0.74803149606299213" header="0.31496062992125984" footer="0.31496062992125984"/>
  <pageSetup paperSize="11" fitToHeight="0" orientation="landscape" r:id="rId1"/>
  <rowBreaks count="1" manualBreakCount="1">
    <brk id="16" min="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26"/>
  <sheetViews>
    <sheetView view="pageBreakPreview" zoomScaleNormal="100" zoomScaleSheetLayoutView="100" workbookViewId="0">
      <selection activeCell="A23" sqref="A23"/>
    </sheetView>
  </sheetViews>
  <sheetFormatPr defaultColWidth="13.75" defaultRowHeight="13.5"/>
  <cols>
    <col min="1" max="1" width="15.375" style="11" bestFit="1" customWidth="1"/>
    <col min="2" max="2" width="8.625" style="11" bestFit="1" customWidth="1"/>
    <col min="3" max="3" width="7.875" style="11" bestFit="1" customWidth="1"/>
    <col min="4" max="4" width="4.125" style="11" customWidth="1"/>
    <col min="5" max="5" width="15.375" style="11" customWidth="1"/>
    <col min="6" max="6" width="5.875" style="11" bestFit="1" customWidth="1"/>
    <col min="7" max="7" width="9.75" style="11" bestFit="1" customWidth="1"/>
    <col min="8" max="8" width="7.5" style="11" bestFit="1" customWidth="1"/>
    <col min="9" max="9" width="7.875" style="11" bestFit="1" customWidth="1"/>
    <col min="10" max="16384" width="13.75" style="11"/>
  </cols>
  <sheetData>
    <row r="1" spans="1:9" s="30" customFormat="1" ht="14.25">
      <c r="A1" s="29" t="s">
        <v>15</v>
      </c>
    </row>
    <row r="2" spans="1:9" customFormat="1">
      <c r="A2" s="1"/>
      <c r="B2" s="2"/>
      <c r="C2" s="2"/>
      <c r="D2" s="2"/>
      <c r="E2" s="2"/>
      <c r="F2" s="2"/>
      <c r="G2" s="2"/>
      <c r="H2" s="2"/>
    </row>
    <row r="3" spans="1:9" s="10" customFormat="1" ht="14.25">
      <c r="A3" s="1" t="s">
        <v>17</v>
      </c>
      <c r="E3" s="1" t="s">
        <v>16</v>
      </c>
    </row>
    <row r="4" spans="1:9" customFormat="1">
      <c r="A4" s="3"/>
      <c r="B4" s="3" t="s">
        <v>0</v>
      </c>
      <c r="C4" s="3" t="s">
        <v>1</v>
      </c>
      <c r="D4" s="2"/>
      <c r="E4" s="3"/>
      <c r="F4" s="3" t="s">
        <v>12</v>
      </c>
      <c r="G4" s="3" t="s">
        <v>13</v>
      </c>
      <c r="H4" s="3" t="s">
        <v>14</v>
      </c>
      <c r="I4" s="3" t="s">
        <v>1</v>
      </c>
    </row>
    <row r="5" spans="1:9" customFormat="1">
      <c r="A5" s="4" t="s">
        <v>2</v>
      </c>
      <c r="B5" s="15">
        <v>141</v>
      </c>
      <c r="C5" s="25">
        <f>B5/B$14</f>
        <v>8.4883510926494488E-3</v>
      </c>
      <c r="D5" s="2"/>
      <c r="E5" s="4" t="s">
        <v>2</v>
      </c>
      <c r="F5" s="15">
        <v>6</v>
      </c>
      <c r="G5" s="15">
        <v>27</v>
      </c>
      <c r="H5" s="15">
        <f>SUM(F5:G5)</f>
        <v>33</v>
      </c>
      <c r="I5" s="25">
        <f t="shared" ref="I5:I13" si="0">H5/H$14</f>
        <v>1.515847496554892E-2</v>
      </c>
    </row>
    <row r="6" spans="1:9" customFormat="1">
      <c r="A6" s="4" t="s">
        <v>3</v>
      </c>
      <c r="B6" s="15">
        <v>368</v>
      </c>
      <c r="C6" s="25">
        <f t="shared" ref="C6:C10" si="1">B6/B$14</f>
        <v>2.215399434109927E-2</v>
      </c>
      <c r="D6" s="2"/>
      <c r="E6" s="4" t="s">
        <v>3</v>
      </c>
      <c r="F6" s="15">
        <v>18</v>
      </c>
      <c r="G6" s="15">
        <v>62</v>
      </c>
      <c r="H6" s="15">
        <f t="shared" ref="H6:H13" si="2">SUM(F6:G6)</f>
        <v>80</v>
      </c>
      <c r="I6" s="25">
        <f t="shared" si="0"/>
        <v>3.6747818098300411E-2</v>
      </c>
    </row>
    <row r="7" spans="1:9" customFormat="1">
      <c r="A7" s="4" t="s">
        <v>4</v>
      </c>
      <c r="B7" s="15">
        <v>923</v>
      </c>
      <c r="C7" s="25">
        <f t="shared" si="1"/>
        <v>5.5565589067485398E-2</v>
      </c>
      <c r="D7" s="2"/>
      <c r="E7" s="4" t="s">
        <v>4</v>
      </c>
      <c r="F7" s="15">
        <v>60</v>
      </c>
      <c r="G7" s="15">
        <v>137</v>
      </c>
      <c r="H7" s="15">
        <f t="shared" si="2"/>
        <v>197</v>
      </c>
      <c r="I7" s="25">
        <f t="shared" si="0"/>
        <v>9.0491502067064772E-2</v>
      </c>
    </row>
    <row r="8" spans="1:9" customFormat="1">
      <c r="A8" s="4" t="s">
        <v>5</v>
      </c>
      <c r="B8" s="15">
        <v>2081</v>
      </c>
      <c r="C8" s="25">
        <f t="shared" si="1"/>
        <v>0.12527842995605321</v>
      </c>
      <c r="D8" s="2"/>
      <c r="E8" s="4" t="s">
        <v>5</v>
      </c>
      <c r="F8" s="15">
        <v>118</v>
      </c>
      <c r="G8" s="15">
        <v>268</v>
      </c>
      <c r="H8" s="15">
        <f t="shared" si="2"/>
        <v>386</v>
      </c>
      <c r="I8" s="25">
        <f t="shared" si="0"/>
        <v>0.17730822232429949</v>
      </c>
    </row>
    <row r="9" spans="1:9" customFormat="1">
      <c r="A9" s="4" t="s">
        <v>6</v>
      </c>
      <c r="B9" s="15">
        <v>2611</v>
      </c>
      <c r="C9" s="25">
        <f t="shared" si="1"/>
        <v>0.1571849978929625</v>
      </c>
      <c r="D9" s="2"/>
      <c r="E9" s="4" t="s">
        <v>6</v>
      </c>
      <c r="F9" s="15">
        <v>86</v>
      </c>
      <c r="G9" s="15">
        <v>325</v>
      </c>
      <c r="H9" s="15">
        <f t="shared" si="2"/>
        <v>411</v>
      </c>
      <c r="I9" s="25">
        <f t="shared" si="0"/>
        <v>0.18879191548001836</v>
      </c>
    </row>
    <row r="10" spans="1:9" customFormat="1">
      <c r="A10" s="4" t="s">
        <v>7</v>
      </c>
      <c r="B10" s="15">
        <v>3975</v>
      </c>
      <c r="C10" s="25">
        <f t="shared" si="1"/>
        <v>0.23929925952681957</v>
      </c>
      <c r="D10" s="2"/>
      <c r="E10" s="4" t="s">
        <v>7</v>
      </c>
      <c r="F10" s="15">
        <v>108</v>
      </c>
      <c r="G10" s="15">
        <v>378</v>
      </c>
      <c r="H10" s="15">
        <f t="shared" si="2"/>
        <v>486</v>
      </c>
      <c r="I10" s="25">
        <f t="shared" si="0"/>
        <v>0.22324299494717501</v>
      </c>
    </row>
    <row r="11" spans="1:9" customFormat="1">
      <c r="A11" s="4" t="s">
        <v>8</v>
      </c>
      <c r="B11" s="15">
        <v>3819</v>
      </c>
      <c r="C11" s="25">
        <f>B11/B$14</f>
        <v>0.22990789236048401</v>
      </c>
      <c r="D11" s="2"/>
      <c r="E11" s="4" t="s">
        <v>8</v>
      </c>
      <c r="F11" s="15">
        <v>67</v>
      </c>
      <c r="G11" s="15">
        <v>296</v>
      </c>
      <c r="H11" s="15">
        <f t="shared" si="2"/>
        <v>363</v>
      </c>
      <c r="I11" s="25">
        <f t="shared" si="0"/>
        <v>0.16674322462103813</v>
      </c>
    </row>
    <row r="12" spans="1:9" customFormat="1">
      <c r="A12" s="4" t="s">
        <v>9</v>
      </c>
      <c r="B12" s="15">
        <v>2228</v>
      </c>
      <c r="C12" s="25">
        <f>B12/B$14</f>
        <v>0.13412798747817711</v>
      </c>
      <c r="D12" s="2"/>
      <c r="E12" s="4" t="s">
        <v>9</v>
      </c>
      <c r="F12" s="15">
        <v>58</v>
      </c>
      <c r="G12" s="15">
        <v>129</v>
      </c>
      <c r="H12" s="15">
        <f t="shared" si="2"/>
        <v>187</v>
      </c>
      <c r="I12" s="25">
        <f t="shared" si="0"/>
        <v>8.589802480477722E-2</v>
      </c>
    </row>
    <row r="13" spans="1:9" customFormat="1">
      <c r="A13" s="4" t="s">
        <v>10</v>
      </c>
      <c r="B13" s="15">
        <v>465</v>
      </c>
      <c r="C13" s="25">
        <f>B13/B$14</f>
        <v>2.7993498284269461E-2</v>
      </c>
      <c r="D13" s="2"/>
      <c r="E13" s="4" t="s">
        <v>10</v>
      </c>
      <c r="F13" s="15">
        <v>12</v>
      </c>
      <c r="G13" s="15">
        <v>22</v>
      </c>
      <c r="H13" s="15">
        <f t="shared" si="2"/>
        <v>34</v>
      </c>
      <c r="I13" s="25">
        <f t="shared" si="0"/>
        <v>1.5617822691777675E-2</v>
      </c>
    </row>
    <row r="14" spans="1:9" customFormat="1">
      <c r="A14" s="6" t="s">
        <v>11</v>
      </c>
      <c r="B14" s="17">
        <f>SUM(B5:B13)</f>
        <v>16611</v>
      </c>
      <c r="C14" s="28">
        <f>SUM(C5:C13)</f>
        <v>1</v>
      </c>
      <c r="D14" s="2"/>
      <c r="E14" s="6" t="s">
        <v>11</v>
      </c>
      <c r="F14" s="17">
        <f t="shared" ref="F14:G14" si="3">SUM(F5:F13)</f>
        <v>533</v>
      </c>
      <c r="G14" s="17">
        <f t="shared" si="3"/>
        <v>1644</v>
      </c>
      <c r="H14" s="17">
        <f>SUM(H5:H13)</f>
        <v>2177</v>
      </c>
      <c r="I14" s="28">
        <f>SUM(I5:I13)</f>
        <v>1</v>
      </c>
    </row>
    <row r="15" spans="1:9" s="10" customFormat="1" ht="14.25">
      <c r="A15" s="46" t="s">
        <v>104</v>
      </c>
      <c r="B15" s="44">
        <f>SUM(B10:B13)</f>
        <v>10487</v>
      </c>
      <c r="C15" s="40">
        <f>B15/B$14</f>
        <v>0.63132863764975011</v>
      </c>
      <c r="E15" s="46" t="s">
        <v>104</v>
      </c>
      <c r="F15" s="44">
        <f t="shared" ref="F15:H15" si="4">SUM(F10:F13)</f>
        <v>245</v>
      </c>
      <c r="G15" s="44">
        <f t="shared" si="4"/>
        <v>825</v>
      </c>
      <c r="H15" s="44">
        <f t="shared" si="4"/>
        <v>1070</v>
      </c>
      <c r="I15" s="40">
        <f t="shared" ref="I15:I16" si="5">H15/H$14</f>
        <v>0.49150206706476801</v>
      </c>
    </row>
    <row r="16" spans="1:9">
      <c r="A16" s="47" t="s">
        <v>105</v>
      </c>
      <c r="B16" s="45">
        <f>SUM(B11:B13)</f>
        <v>6512</v>
      </c>
      <c r="C16" s="31">
        <f>B16/B$14</f>
        <v>0.39202937812293059</v>
      </c>
      <c r="E16" s="47" t="s">
        <v>105</v>
      </c>
      <c r="F16" s="45">
        <f t="shared" ref="F16:H16" si="6">SUM(F11:F13)</f>
        <v>137</v>
      </c>
      <c r="G16" s="45">
        <f t="shared" si="6"/>
        <v>447</v>
      </c>
      <c r="H16" s="45">
        <f t="shared" si="6"/>
        <v>584</v>
      </c>
      <c r="I16" s="31">
        <f t="shared" si="5"/>
        <v>0.26825907211759303</v>
      </c>
    </row>
    <row r="21" spans="7:7">
      <c r="G21" s="2"/>
    </row>
    <row r="23" spans="7:7">
      <c r="G23" s="2"/>
    </row>
    <row r="26" spans="7:7" customFormat="1"/>
  </sheetData>
  <phoneticPr fontId="4"/>
  <pageMargins left="0.70866141732283472" right="0.70866141732283472" top="0.74803149606299213" bottom="0.74803149606299213" header="0.31496062992125984" footer="0.31496062992125984"/>
  <pageSetup paperSize="11" scale="10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O50"/>
  <sheetViews>
    <sheetView view="pageBreakPreview" zoomScaleNormal="100" zoomScaleSheetLayoutView="100" workbookViewId="0">
      <selection activeCell="B11" sqref="B11"/>
    </sheetView>
  </sheetViews>
  <sheetFormatPr defaultRowHeight="13.5"/>
  <cols>
    <col min="2" max="2" width="22" customWidth="1"/>
    <col min="3" max="3" width="8.125" customWidth="1"/>
    <col min="4" max="4" width="7.125" customWidth="1"/>
    <col min="5" max="5" width="8.125" customWidth="1"/>
    <col min="6" max="6" width="7.125" customWidth="1"/>
    <col min="7" max="7" width="8.125" customWidth="1"/>
    <col min="8" max="8" width="7.125" customWidth="1"/>
    <col min="9" max="9" width="8.125" customWidth="1"/>
    <col min="10" max="10" width="7.125" customWidth="1"/>
    <col min="12" max="12" width="17.75" bestFit="1" customWidth="1"/>
    <col min="13" max="14" width="11.125" bestFit="1" customWidth="1"/>
    <col min="15" max="15" width="12.375" bestFit="1" customWidth="1"/>
  </cols>
  <sheetData>
    <row r="1" spans="2:15" ht="19.5" customHeight="1">
      <c r="B1" s="29" t="s">
        <v>130</v>
      </c>
    </row>
    <row r="2" spans="2:15">
      <c r="B2" s="148" t="s">
        <v>124</v>
      </c>
      <c r="C2" s="150" t="s">
        <v>126</v>
      </c>
      <c r="D2" s="151"/>
      <c r="E2" s="151"/>
      <c r="F2" s="151"/>
      <c r="G2" s="151"/>
      <c r="H2" s="151"/>
      <c r="I2" s="151"/>
      <c r="J2" s="152"/>
    </row>
    <row r="3" spans="2:15">
      <c r="B3" s="149"/>
      <c r="C3" s="153" t="s">
        <v>101</v>
      </c>
      <c r="D3" s="154"/>
      <c r="E3" s="153" t="s">
        <v>102</v>
      </c>
      <c r="F3" s="154"/>
      <c r="G3" s="153" t="s">
        <v>103</v>
      </c>
      <c r="H3" s="154"/>
      <c r="I3" s="153" t="s">
        <v>122</v>
      </c>
      <c r="J3" s="154"/>
      <c r="L3" s="50" t="s">
        <v>123</v>
      </c>
      <c r="M3" s="51" t="s">
        <v>101</v>
      </c>
      <c r="N3" s="51" t="s">
        <v>102</v>
      </c>
      <c r="O3" s="51" t="s">
        <v>103</v>
      </c>
    </row>
    <row r="4" spans="2:15" s="48" customFormat="1" ht="13.5" customHeight="1">
      <c r="B4" s="55" t="s">
        <v>106</v>
      </c>
      <c r="C4" s="59">
        <f t="shared" ref="C4:C19" si="0">M4</f>
        <v>85</v>
      </c>
      <c r="D4" s="60">
        <f>C4/C$20</f>
        <v>0.15017667844522969</v>
      </c>
      <c r="E4" s="59">
        <f t="shared" ref="E4:E19" si="1">N4</f>
        <v>350</v>
      </c>
      <c r="F4" s="60">
        <f>E4/E$20</f>
        <v>0.26737967914438504</v>
      </c>
      <c r="G4" s="59">
        <f t="shared" ref="G4:G19" si="2">O4</f>
        <v>46</v>
      </c>
      <c r="H4" s="60">
        <f>G4/G$20</f>
        <v>0.15231788079470199</v>
      </c>
      <c r="I4" s="59">
        <f t="shared" ref="I4:I19" si="3">SUM(C4,E4,G4)</f>
        <v>481</v>
      </c>
      <c r="J4" s="60">
        <f>I4/I$20</f>
        <v>0.22094625631603124</v>
      </c>
      <c r="L4" s="52" t="s">
        <v>106</v>
      </c>
      <c r="M4" s="73">
        <v>85</v>
      </c>
      <c r="N4" s="73">
        <v>350</v>
      </c>
      <c r="O4" s="73">
        <v>46</v>
      </c>
    </row>
    <row r="5" spans="2:15" s="48" customFormat="1">
      <c r="B5" s="56" t="s">
        <v>107</v>
      </c>
      <c r="C5" s="61">
        <f t="shared" si="0"/>
        <v>83</v>
      </c>
      <c r="D5" s="62">
        <f t="shared" ref="D5:F19" si="4">C5/C$20</f>
        <v>0.14664310954063603</v>
      </c>
      <c r="E5" s="61">
        <f t="shared" si="1"/>
        <v>392</v>
      </c>
      <c r="F5" s="62">
        <f t="shared" si="4"/>
        <v>0.29946524064171121</v>
      </c>
      <c r="G5" s="61">
        <f t="shared" si="2"/>
        <v>58</v>
      </c>
      <c r="H5" s="62">
        <f t="shared" ref="H5:J5" si="5">G5/G$20</f>
        <v>0.19205298013245034</v>
      </c>
      <c r="I5" s="61">
        <f t="shared" si="3"/>
        <v>533</v>
      </c>
      <c r="J5" s="62">
        <f t="shared" si="5"/>
        <v>0.24483233807992649</v>
      </c>
      <c r="L5" s="53" t="s">
        <v>107</v>
      </c>
      <c r="M5" s="73">
        <v>83</v>
      </c>
      <c r="N5" s="73">
        <v>392</v>
      </c>
      <c r="O5" s="73">
        <v>58</v>
      </c>
    </row>
    <row r="6" spans="2:15" s="48" customFormat="1">
      <c r="B6" s="56" t="s">
        <v>108</v>
      </c>
      <c r="C6" s="61">
        <f t="shared" si="0"/>
        <v>44</v>
      </c>
      <c r="D6" s="62">
        <f t="shared" si="4"/>
        <v>7.7738515901060068E-2</v>
      </c>
      <c r="E6" s="61">
        <f t="shared" si="1"/>
        <v>146</v>
      </c>
      <c r="F6" s="62">
        <f t="shared" si="4"/>
        <v>0.11153552330022919</v>
      </c>
      <c r="G6" s="61">
        <f t="shared" si="2"/>
        <v>32</v>
      </c>
      <c r="H6" s="62">
        <f t="shared" ref="H6:J6" si="6">G6/G$20</f>
        <v>0.10596026490066225</v>
      </c>
      <c r="I6" s="61">
        <f t="shared" si="3"/>
        <v>222</v>
      </c>
      <c r="J6" s="62">
        <f t="shared" si="6"/>
        <v>0.10197519522278364</v>
      </c>
      <c r="L6" s="53" t="s">
        <v>108</v>
      </c>
      <c r="M6" s="73">
        <v>44</v>
      </c>
      <c r="N6" s="73">
        <v>146</v>
      </c>
      <c r="O6" s="73">
        <v>32</v>
      </c>
    </row>
    <row r="7" spans="2:15" s="48" customFormat="1">
      <c r="B7" s="56" t="s">
        <v>109</v>
      </c>
      <c r="C7" s="61">
        <f t="shared" si="0"/>
        <v>54</v>
      </c>
      <c r="D7" s="62">
        <f t="shared" si="4"/>
        <v>9.5406360424028266E-2</v>
      </c>
      <c r="E7" s="61">
        <f t="shared" si="1"/>
        <v>119</v>
      </c>
      <c r="F7" s="62">
        <f t="shared" si="4"/>
        <v>9.0909090909090912E-2</v>
      </c>
      <c r="G7" s="61">
        <f t="shared" si="2"/>
        <v>26</v>
      </c>
      <c r="H7" s="62">
        <f t="shared" ref="H7:J7" si="7">G7/G$20</f>
        <v>8.6092715231788075E-2</v>
      </c>
      <c r="I7" s="61">
        <f t="shared" si="3"/>
        <v>199</v>
      </c>
      <c r="J7" s="62">
        <f t="shared" si="7"/>
        <v>9.1410197519522285E-2</v>
      </c>
      <c r="L7" s="53" t="s">
        <v>109</v>
      </c>
      <c r="M7" s="73">
        <v>54</v>
      </c>
      <c r="N7" s="73">
        <v>119</v>
      </c>
      <c r="O7" s="73">
        <v>26</v>
      </c>
    </row>
    <row r="8" spans="2:15" s="48" customFormat="1">
      <c r="B8" s="56" t="s">
        <v>110</v>
      </c>
      <c r="C8" s="61">
        <f t="shared" si="0"/>
        <v>38</v>
      </c>
      <c r="D8" s="62">
        <f t="shared" si="4"/>
        <v>6.7137809187279157E-2</v>
      </c>
      <c r="E8" s="61">
        <f t="shared" si="1"/>
        <v>46</v>
      </c>
      <c r="F8" s="62">
        <f t="shared" si="4"/>
        <v>3.5141329258976318E-2</v>
      </c>
      <c r="G8" s="61">
        <f t="shared" si="2"/>
        <v>15</v>
      </c>
      <c r="H8" s="62">
        <f t="shared" ref="H8:J8" si="8">G8/G$20</f>
        <v>4.9668874172185427E-2</v>
      </c>
      <c r="I8" s="61">
        <f t="shared" si="3"/>
        <v>99</v>
      </c>
      <c r="J8" s="62">
        <f t="shared" si="8"/>
        <v>4.5475424896646764E-2</v>
      </c>
      <c r="L8" s="53" t="s">
        <v>110</v>
      </c>
      <c r="M8" s="73">
        <v>38</v>
      </c>
      <c r="N8" s="73">
        <v>46</v>
      </c>
      <c r="O8" s="73">
        <v>15</v>
      </c>
    </row>
    <row r="9" spans="2:15" s="48" customFormat="1">
      <c r="B9" s="56" t="s">
        <v>111</v>
      </c>
      <c r="C9" s="61">
        <f t="shared" si="0"/>
        <v>20</v>
      </c>
      <c r="D9" s="62">
        <f t="shared" si="4"/>
        <v>3.5335689045936397E-2</v>
      </c>
      <c r="E9" s="61">
        <f t="shared" si="1"/>
        <v>31</v>
      </c>
      <c r="F9" s="62">
        <f t="shared" si="4"/>
        <v>2.3682200152788387E-2</v>
      </c>
      <c r="G9" s="61">
        <f t="shared" si="2"/>
        <v>16</v>
      </c>
      <c r="H9" s="62">
        <f t="shared" ref="H9:J9" si="9">G9/G$20</f>
        <v>5.2980132450331126E-2</v>
      </c>
      <c r="I9" s="61">
        <f t="shared" si="3"/>
        <v>67</v>
      </c>
      <c r="J9" s="62">
        <f t="shared" si="9"/>
        <v>3.0776297657326597E-2</v>
      </c>
      <c r="L9" s="53" t="s">
        <v>111</v>
      </c>
      <c r="M9" s="73">
        <v>20</v>
      </c>
      <c r="N9" s="73">
        <v>31</v>
      </c>
      <c r="O9" s="73">
        <v>16</v>
      </c>
    </row>
    <row r="10" spans="2:15" s="48" customFormat="1">
      <c r="B10" s="56" t="s">
        <v>112</v>
      </c>
      <c r="C10" s="61">
        <f t="shared" si="0"/>
        <v>43</v>
      </c>
      <c r="D10" s="62">
        <f t="shared" si="4"/>
        <v>7.5971731448763249E-2</v>
      </c>
      <c r="E10" s="61">
        <f t="shared" si="1"/>
        <v>41</v>
      </c>
      <c r="F10" s="62">
        <f t="shared" si="4"/>
        <v>3.1321619556913677E-2</v>
      </c>
      <c r="G10" s="61">
        <f t="shared" si="2"/>
        <v>12</v>
      </c>
      <c r="H10" s="62">
        <f t="shared" ref="H10:J10" si="10">G10/G$20</f>
        <v>3.9735099337748346E-2</v>
      </c>
      <c r="I10" s="61">
        <f t="shared" si="3"/>
        <v>96</v>
      </c>
      <c r="J10" s="62">
        <f t="shared" si="10"/>
        <v>4.4097381717960495E-2</v>
      </c>
      <c r="L10" s="53" t="s">
        <v>112</v>
      </c>
      <c r="M10" s="73">
        <v>43</v>
      </c>
      <c r="N10" s="73">
        <v>41</v>
      </c>
      <c r="O10" s="73">
        <v>12</v>
      </c>
    </row>
    <row r="11" spans="2:15" s="48" customFormat="1">
      <c r="B11" s="56" t="s">
        <v>113</v>
      </c>
      <c r="C11" s="61">
        <f t="shared" si="0"/>
        <v>34</v>
      </c>
      <c r="D11" s="62">
        <f t="shared" si="4"/>
        <v>6.0070671378091869E-2</v>
      </c>
      <c r="E11" s="61">
        <f t="shared" si="1"/>
        <v>21</v>
      </c>
      <c r="F11" s="62">
        <f t="shared" si="4"/>
        <v>1.6042780748663103E-2</v>
      </c>
      <c r="G11" s="61">
        <f t="shared" si="2"/>
        <v>12</v>
      </c>
      <c r="H11" s="62">
        <f t="shared" ref="H11:J11" si="11">G11/G$20</f>
        <v>3.9735099337748346E-2</v>
      </c>
      <c r="I11" s="61">
        <f t="shared" si="3"/>
        <v>67</v>
      </c>
      <c r="J11" s="62">
        <f t="shared" si="11"/>
        <v>3.0776297657326597E-2</v>
      </c>
      <c r="L11" s="53" t="s">
        <v>113</v>
      </c>
      <c r="M11" s="73">
        <v>34</v>
      </c>
      <c r="N11" s="73">
        <v>21</v>
      </c>
      <c r="O11" s="73">
        <v>12</v>
      </c>
    </row>
    <row r="12" spans="2:15" s="48" customFormat="1">
      <c r="B12" s="56" t="s">
        <v>114</v>
      </c>
      <c r="C12" s="61">
        <f t="shared" si="0"/>
        <v>18</v>
      </c>
      <c r="D12" s="62">
        <f t="shared" si="4"/>
        <v>3.1802120141342753E-2</v>
      </c>
      <c r="E12" s="61">
        <f t="shared" si="1"/>
        <v>18</v>
      </c>
      <c r="F12" s="62">
        <f t="shared" si="4"/>
        <v>1.3750954927425516E-2</v>
      </c>
      <c r="G12" s="61">
        <f t="shared" si="2"/>
        <v>14</v>
      </c>
      <c r="H12" s="62">
        <f t="shared" ref="H12:J12" si="12">G12/G$20</f>
        <v>4.6357615894039736E-2</v>
      </c>
      <c r="I12" s="61">
        <f t="shared" si="3"/>
        <v>50</v>
      </c>
      <c r="J12" s="62">
        <f t="shared" si="12"/>
        <v>2.2967386311437757E-2</v>
      </c>
      <c r="L12" s="53" t="s">
        <v>114</v>
      </c>
      <c r="M12" s="73">
        <v>18</v>
      </c>
      <c r="N12" s="73">
        <v>18</v>
      </c>
      <c r="O12" s="73">
        <v>14</v>
      </c>
    </row>
    <row r="13" spans="2:15" s="48" customFormat="1">
      <c r="B13" s="56" t="s">
        <v>115</v>
      </c>
      <c r="C13" s="61">
        <f t="shared" si="0"/>
        <v>16</v>
      </c>
      <c r="D13" s="62">
        <f t="shared" si="4"/>
        <v>2.8268551236749116E-2</v>
      </c>
      <c r="E13" s="61">
        <f t="shared" si="1"/>
        <v>14</v>
      </c>
      <c r="F13" s="62">
        <f t="shared" si="4"/>
        <v>1.06951871657754E-2</v>
      </c>
      <c r="G13" s="61">
        <f t="shared" si="2"/>
        <v>6</v>
      </c>
      <c r="H13" s="62">
        <f t="shared" ref="H13:J13" si="13">G13/G$20</f>
        <v>1.9867549668874173E-2</v>
      </c>
      <c r="I13" s="61">
        <f t="shared" si="3"/>
        <v>36</v>
      </c>
      <c r="J13" s="62">
        <f t="shared" si="13"/>
        <v>1.6536518144235186E-2</v>
      </c>
      <c r="L13" s="53" t="s">
        <v>115</v>
      </c>
      <c r="M13" s="73">
        <v>16</v>
      </c>
      <c r="N13" s="73">
        <v>14</v>
      </c>
      <c r="O13" s="73">
        <v>6</v>
      </c>
    </row>
    <row r="14" spans="2:15" s="48" customFormat="1">
      <c r="B14" s="56" t="s">
        <v>116</v>
      </c>
      <c r="C14" s="61">
        <f t="shared" si="0"/>
        <v>24</v>
      </c>
      <c r="D14" s="62">
        <f t="shared" si="4"/>
        <v>4.2402826855123678E-2</v>
      </c>
      <c r="E14" s="61">
        <f t="shared" si="1"/>
        <v>15</v>
      </c>
      <c r="F14" s="62">
        <f t="shared" si="4"/>
        <v>1.145912910618793E-2</v>
      </c>
      <c r="G14" s="61">
        <f t="shared" si="2"/>
        <v>7</v>
      </c>
      <c r="H14" s="62">
        <f t="shared" ref="H14:J14" si="14">G14/G$20</f>
        <v>2.3178807947019868E-2</v>
      </c>
      <c r="I14" s="61">
        <f t="shared" si="3"/>
        <v>46</v>
      </c>
      <c r="J14" s="62">
        <f t="shared" si="14"/>
        <v>2.1129995406522738E-2</v>
      </c>
      <c r="L14" s="53" t="s">
        <v>116</v>
      </c>
      <c r="M14" s="73">
        <v>24</v>
      </c>
      <c r="N14" s="73">
        <v>15</v>
      </c>
      <c r="O14" s="73">
        <v>7</v>
      </c>
    </row>
    <row r="15" spans="2:15" s="48" customFormat="1">
      <c r="B15" s="56" t="s">
        <v>117</v>
      </c>
      <c r="C15" s="61">
        <f t="shared" si="0"/>
        <v>10</v>
      </c>
      <c r="D15" s="62">
        <f t="shared" si="4"/>
        <v>1.7667844522968199E-2</v>
      </c>
      <c r="E15" s="61">
        <f t="shared" si="1"/>
        <v>9</v>
      </c>
      <c r="F15" s="62">
        <f t="shared" si="4"/>
        <v>6.8754774637127579E-3</v>
      </c>
      <c r="G15" s="61">
        <f t="shared" si="2"/>
        <v>2</v>
      </c>
      <c r="H15" s="62">
        <f t="shared" ref="H15:J15" si="15">G15/G$20</f>
        <v>6.6225165562913907E-3</v>
      </c>
      <c r="I15" s="61">
        <f t="shared" si="3"/>
        <v>21</v>
      </c>
      <c r="J15" s="62">
        <f t="shared" si="15"/>
        <v>9.6463022508038593E-3</v>
      </c>
      <c r="L15" s="53" t="s">
        <v>117</v>
      </c>
      <c r="M15" s="73">
        <v>10</v>
      </c>
      <c r="N15" s="73">
        <v>9</v>
      </c>
      <c r="O15" s="73">
        <v>2</v>
      </c>
    </row>
    <row r="16" spans="2:15" s="48" customFormat="1">
      <c r="B16" s="56" t="s">
        <v>118</v>
      </c>
      <c r="C16" s="61">
        <f t="shared" si="0"/>
        <v>11</v>
      </c>
      <c r="D16" s="62">
        <f t="shared" si="4"/>
        <v>1.9434628975265017E-2</v>
      </c>
      <c r="E16" s="61">
        <f t="shared" si="1"/>
        <v>7</v>
      </c>
      <c r="F16" s="62">
        <f t="shared" si="4"/>
        <v>5.3475935828877002E-3</v>
      </c>
      <c r="G16" s="61">
        <f t="shared" si="2"/>
        <v>5</v>
      </c>
      <c r="H16" s="62">
        <f t="shared" ref="H16:J16" si="16">G16/G$20</f>
        <v>1.6556291390728478E-2</v>
      </c>
      <c r="I16" s="61">
        <f t="shared" si="3"/>
        <v>23</v>
      </c>
      <c r="J16" s="62">
        <f t="shared" si="16"/>
        <v>1.0564997703261369E-2</v>
      </c>
      <c r="L16" s="53" t="s">
        <v>118</v>
      </c>
      <c r="M16" s="73">
        <v>11</v>
      </c>
      <c r="N16" s="73">
        <v>7</v>
      </c>
      <c r="O16" s="73">
        <v>5</v>
      </c>
    </row>
    <row r="17" spans="2:15" s="48" customFormat="1">
      <c r="B17" s="56" t="s">
        <v>119</v>
      </c>
      <c r="C17" s="61">
        <f t="shared" si="0"/>
        <v>11</v>
      </c>
      <c r="D17" s="62">
        <f t="shared" si="4"/>
        <v>1.9434628975265017E-2</v>
      </c>
      <c r="E17" s="61">
        <f t="shared" si="1"/>
        <v>16</v>
      </c>
      <c r="F17" s="62">
        <f t="shared" si="4"/>
        <v>1.2223071046600458E-2</v>
      </c>
      <c r="G17" s="61">
        <f t="shared" si="2"/>
        <v>4</v>
      </c>
      <c r="H17" s="62">
        <f t="shared" ref="H17:J17" si="17">G17/G$20</f>
        <v>1.3245033112582781E-2</v>
      </c>
      <c r="I17" s="61">
        <f t="shared" si="3"/>
        <v>31</v>
      </c>
      <c r="J17" s="62">
        <f t="shared" si="17"/>
        <v>1.4239779513091411E-2</v>
      </c>
      <c r="L17" s="53" t="s">
        <v>119</v>
      </c>
      <c r="M17" s="73">
        <v>11</v>
      </c>
      <c r="N17" s="73">
        <v>16</v>
      </c>
      <c r="O17" s="73">
        <v>4</v>
      </c>
    </row>
    <row r="18" spans="2:15" s="48" customFormat="1">
      <c r="B18" s="56" t="s">
        <v>120</v>
      </c>
      <c r="C18" s="61">
        <f t="shared" si="0"/>
        <v>48</v>
      </c>
      <c r="D18" s="62">
        <f t="shared" si="4"/>
        <v>8.4805653710247356E-2</v>
      </c>
      <c r="E18" s="61">
        <f t="shared" si="1"/>
        <v>54</v>
      </c>
      <c r="F18" s="62">
        <f t="shared" si="4"/>
        <v>4.1252864782276549E-2</v>
      </c>
      <c r="G18" s="61">
        <f t="shared" si="2"/>
        <v>34</v>
      </c>
      <c r="H18" s="62">
        <f t="shared" ref="H18:J18" si="18">G18/G$20</f>
        <v>0.11258278145695365</v>
      </c>
      <c r="I18" s="61">
        <f t="shared" si="3"/>
        <v>136</v>
      </c>
      <c r="J18" s="62">
        <f t="shared" si="18"/>
        <v>6.24712907671107E-2</v>
      </c>
      <c r="L18" s="53" t="s">
        <v>120</v>
      </c>
      <c r="M18" s="73">
        <v>48</v>
      </c>
      <c r="N18" s="73">
        <v>54</v>
      </c>
      <c r="O18" s="73">
        <v>34</v>
      </c>
    </row>
    <row r="19" spans="2:15" s="48" customFormat="1">
      <c r="B19" s="56" t="s">
        <v>121</v>
      </c>
      <c r="C19" s="61">
        <f t="shared" si="0"/>
        <v>27</v>
      </c>
      <c r="D19" s="62">
        <f t="shared" si="4"/>
        <v>4.7703180212014133E-2</v>
      </c>
      <c r="E19" s="61">
        <f t="shared" si="1"/>
        <v>30</v>
      </c>
      <c r="F19" s="62">
        <f t="shared" si="4"/>
        <v>2.291825821237586E-2</v>
      </c>
      <c r="G19" s="61">
        <f t="shared" si="2"/>
        <v>13</v>
      </c>
      <c r="H19" s="62">
        <f t="shared" ref="H19:J19" si="19">G19/G$20</f>
        <v>4.3046357615894038E-2</v>
      </c>
      <c r="I19" s="61">
        <f t="shared" si="3"/>
        <v>70</v>
      </c>
      <c r="J19" s="62">
        <f t="shared" si="19"/>
        <v>3.215434083601286E-2</v>
      </c>
      <c r="L19" s="53" t="s">
        <v>121</v>
      </c>
      <c r="M19" s="73">
        <v>27</v>
      </c>
      <c r="N19" s="73">
        <v>30</v>
      </c>
      <c r="O19" s="73">
        <v>13</v>
      </c>
    </row>
    <row r="20" spans="2:15" s="48" customFormat="1">
      <c r="B20" s="58" t="s">
        <v>11</v>
      </c>
      <c r="C20" s="65">
        <f t="shared" ref="C20:J20" si="20">SUM(C4:C19)</f>
        <v>566</v>
      </c>
      <c r="D20" s="66">
        <f t="shared" si="20"/>
        <v>1</v>
      </c>
      <c r="E20" s="65">
        <f t="shared" si="20"/>
        <v>1309</v>
      </c>
      <c r="F20" s="66">
        <f t="shared" si="20"/>
        <v>1.0000000000000002</v>
      </c>
      <c r="G20" s="65">
        <f t="shared" si="20"/>
        <v>302</v>
      </c>
      <c r="H20" s="66">
        <f t="shared" si="20"/>
        <v>1</v>
      </c>
      <c r="I20" s="65">
        <f t="shared" si="20"/>
        <v>2177</v>
      </c>
      <c r="J20" s="66">
        <f t="shared" si="20"/>
        <v>1</v>
      </c>
    </row>
    <row r="21" spans="2:15" s="48" customFormat="1">
      <c r="B21" s="67" t="s">
        <v>92</v>
      </c>
      <c r="C21" s="68">
        <f>SUM(C4:C7)</f>
        <v>266</v>
      </c>
      <c r="D21" s="69">
        <f>C21/C$20</f>
        <v>0.46996466431095407</v>
      </c>
      <c r="E21" s="68">
        <f t="shared" ref="E21" si="21">SUM(E4:E7)</f>
        <v>1007</v>
      </c>
      <c r="F21" s="69">
        <f t="shared" ref="F21" si="22">E21/E$20</f>
        <v>0.76928953399541633</v>
      </c>
      <c r="G21" s="68">
        <f t="shared" ref="G21" si="23">SUM(G4:G7)</f>
        <v>162</v>
      </c>
      <c r="H21" s="69">
        <f t="shared" ref="H21" si="24">G21/G$20</f>
        <v>0.53642384105960261</v>
      </c>
      <c r="I21" s="68">
        <f t="shared" ref="I21" si="25">SUM(I4:I7)</f>
        <v>1435</v>
      </c>
      <c r="J21" s="69">
        <f t="shared" ref="J21:J24" si="26">I21/I$20</f>
        <v>0.65916398713826363</v>
      </c>
    </row>
    <row r="22" spans="2:15" s="48" customFormat="1">
      <c r="B22" s="74" t="s">
        <v>93</v>
      </c>
      <c r="C22" s="75">
        <f>SUM(C8:C12)</f>
        <v>153</v>
      </c>
      <c r="D22" s="76">
        <f>C22/C$20</f>
        <v>0.27031802120141341</v>
      </c>
      <c r="E22" s="75">
        <f t="shared" ref="E22" si="27">SUM(E8:E12)</f>
        <v>157</v>
      </c>
      <c r="F22" s="76">
        <f t="shared" ref="F22" si="28">E22/E$20</f>
        <v>0.119938884644767</v>
      </c>
      <c r="G22" s="75">
        <f t="shared" ref="G22" si="29">SUM(G8:G12)</f>
        <v>69</v>
      </c>
      <c r="H22" s="76">
        <f t="shared" ref="H22" si="30">G22/G$20</f>
        <v>0.22847682119205298</v>
      </c>
      <c r="I22" s="75">
        <f t="shared" ref="I22" si="31">SUM(I8:I12)</f>
        <v>379</v>
      </c>
      <c r="J22" s="76">
        <f t="shared" si="26"/>
        <v>0.17409278824069821</v>
      </c>
    </row>
    <row r="23" spans="2:15" s="48" customFormat="1">
      <c r="B23" s="74" t="s">
        <v>94</v>
      </c>
      <c r="C23" s="75">
        <f>SUM(C13:C17)</f>
        <v>72</v>
      </c>
      <c r="D23" s="76">
        <f>C23/C$20</f>
        <v>0.12720848056537101</v>
      </c>
      <c r="E23" s="75">
        <f t="shared" ref="E23" si="32">SUM(E13:E17)</f>
        <v>61</v>
      </c>
      <c r="F23" s="76">
        <f t="shared" ref="F23" si="33">E23/E$20</f>
        <v>4.660045836516425E-2</v>
      </c>
      <c r="G23" s="75">
        <f t="shared" ref="G23" si="34">SUM(G13:G17)</f>
        <v>24</v>
      </c>
      <c r="H23" s="76">
        <f t="shared" ref="H23" si="35">G23/G$20</f>
        <v>7.9470198675496692E-2</v>
      </c>
      <c r="I23" s="75">
        <f t="shared" ref="I23" si="36">SUM(I13:I17)</f>
        <v>157</v>
      </c>
      <c r="J23" s="76">
        <f t="shared" si="26"/>
        <v>7.2117593017914566E-2</v>
      </c>
    </row>
    <row r="24" spans="2:15" s="48" customFormat="1">
      <c r="B24" s="70" t="s">
        <v>95</v>
      </c>
      <c r="C24" s="71">
        <f>SUM(C18:C19)</f>
        <v>75</v>
      </c>
      <c r="D24" s="72">
        <f>C24/C$20</f>
        <v>0.13250883392226148</v>
      </c>
      <c r="E24" s="71">
        <f t="shared" ref="E24" si="37">SUM(E18:E19)</f>
        <v>84</v>
      </c>
      <c r="F24" s="72">
        <f t="shared" ref="F24" si="38">E24/E$20</f>
        <v>6.4171122994652413E-2</v>
      </c>
      <c r="G24" s="71">
        <f t="shared" ref="G24" si="39">SUM(G18:G19)</f>
        <v>47</v>
      </c>
      <c r="H24" s="72">
        <f t="shared" ref="H24" si="40">G24/G$20</f>
        <v>0.15562913907284767</v>
      </c>
      <c r="I24" s="71">
        <f t="shared" ref="I24" si="41">SUM(I18:I19)</f>
        <v>206</v>
      </c>
      <c r="J24" s="72">
        <f t="shared" si="26"/>
        <v>9.4625631603123567E-2</v>
      </c>
    </row>
    <row r="25" spans="2:15">
      <c r="F25" s="49"/>
      <c r="H25" s="49"/>
      <c r="I25" s="9"/>
    </row>
    <row r="26" spans="2:15">
      <c r="F26" s="49"/>
      <c r="H26" s="49"/>
      <c r="I26" s="9"/>
    </row>
    <row r="27" spans="2:15">
      <c r="F27" s="49"/>
      <c r="H27" s="49"/>
      <c r="I27" s="9"/>
    </row>
    <row r="28" spans="2:15">
      <c r="F28" s="49"/>
      <c r="H28" s="49"/>
      <c r="I28" s="9"/>
    </row>
    <row r="29" spans="2:15">
      <c r="F29" s="49"/>
      <c r="H29" s="49"/>
      <c r="I29" s="9"/>
    </row>
    <row r="30" spans="2:15">
      <c r="F30" s="49"/>
      <c r="H30" s="49"/>
      <c r="I30" s="9"/>
    </row>
    <row r="31" spans="2:15">
      <c r="F31" s="49"/>
      <c r="H31" s="49"/>
      <c r="I31" s="9"/>
    </row>
    <row r="32" spans="2:15">
      <c r="F32" s="51"/>
      <c r="H32" s="51"/>
      <c r="I32" s="13"/>
    </row>
    <row r="33" spans="6:9">
      <c r="F33" s="49"/>
      <c r="H33" s="49"/>
    </row>
    <row r="34" spans="6:9">
      <c r="F34" s="49"/>
      <c r="H34" s="49"/>
    </row>
    <row r="35" spans="6:9">
      <c r="F35" s="49"/>
      <c r="H35" s="49"/>
      <c r="I35" s="9"/>
    </row>
    <row r="36" spans="6:9">
      <c r="F36" s="49"/>
      <c r="H36" s="49"/>
      <c r="I36" s="9"/>
    </row>
    <row r="37" spans="6:9">
      <c r="F37" s="49"/>
      <c r="H37" s="49"/>
      <c r="I37" s="9"/>
    </row>
    <row r="38" spans="6:9">
      <c r="F38" s="49"/>
      <c r="H38" s="49"/>
      <c r="I38" s="9"/>
    </row>
    <row r="41" spans="6:9">
      <c r="F41" s="51"/>
      <c r="H41" s="51"/>
      <c r="I41" s="13"/>
    </row>
    <row r="42" spans="6:9">
      <c r="F42" s="49"/>
      <c r="H42" s="49"/>
    </row>
    <row r="43" spans="6:9">
      <c r="F43" s="49"/>
      <c r="H43" s="49"/>
    </row>
    <row r="44" spans="6:9">
      <c r="F44" s="49"/>
      <c r="H44" s="49"/>
      <c r="I44" s="9"/>
    </row>
    <row r="45" spans="6:9">
      <c r="F45" s="49"/>
      <c r="H45" s="49"/>
      <c r="I45" s="9"/>
    </row>
    <row r="46" spans="6:9">
      <c r="F46" s="49"/>
      <c r="H46" s="49"/>
      <c r="I46" s="9"/>
    </row>
    <row r="47" spans="6:9">
      <c r="F47" s="49"/>
      <c r="H47" s="49"/>
      <c r="I47" s="9"/>
    </row>
    <row r="48" spans="6:9">
      <c r="F48" s="49"/>
      <c r="H48" s="49"/>
      <c r="I48" s="9"/>
    </row>
    <row r="49" spans="6:9">
      <c r="F49" s="49"/>
      <c r="H49" s="49"/>
      <c r="I49" s="9"/>
    </row>
    <row r="50" spans="6:9">
      <c r="F50" s="49"/>
      <c r="H50" s="49"/>
      <c r="I50" s="9"/>
    </row>
  </sheetData>
  <mergeCells count="6">
    <mergeCell ref="B2:B3"/>
    <mergeCell ref="C2:J2"/>
    <mergeCell ref="C3:D3"/>
    <mergeCell ref="E3:F3"/>
    <mergeCell ref="G3:H3"/>
    <mergeCell ref="I3:J3"/>
  </mergeCells>
  <phoneticPr fontId="4"/>
  <printOptions horizontalCentered="1"/>
  <pageMargins left="0.70866141732283472" right="0.70866141732283472" top="0.74803149606299213" bottom="0.74803149606299213" header="0.31496062992125984" footer="0.31496062992125984"/>
  <pageSetup paperSize="11"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D21"/>
  <sheetViews>
    <sheetView view="pageBreakPreview" zoomScaleNormal="100" zoomScaleSheetLayoutView="100" workbookViewId="0">
      <selection activeCell="E5" sqref="E5"/>
    </sheetView>
  </sheetViews>
  <sheetFormatPr defaultRowHeight="13.5"/>
  <cols>
    <col min="2" max="2" width="15" customWidth="1"/>
    <col min="3" max="3" width="7.5" customWidth="1"/>
    <col min="4" max="4" width="7.125" customWidth="1"/>
    <col min="5" max="5" width="9.125" customWidth="1"/>
    <col min="6" max="6" width="7.125" customWidth="1"/>
    <col min="7" max="7" width="7.5" customWidth="1"/>
    <col min="8" max="8" width="7.125" customWidth="1"/>
    <col min="9" max="9" width="7.5" customWidth="1"/>
    <col min="10" max="10" width="7.125" customWidth="1"/>
    <col min="11" max="11" width="8.125" customWidth="1"/>
    <col min="12" max="12" width="7.125" customWidth="1"/>
    <col min="14" max="14" width="17.75" bestFit="1" customWidth="1"/>
    <col min="15" max="16" width="11.125" bestFit="1" customWidth="1"/>
    <col min="17" max="17" width="12.375" bestFit="1" customWidth="1"/>
  </cols>
  <sheetData>
    <row r="1" spans="2:30" ht="19.5" customHeight="1">
      <c r="B1" s="29" t="s">
        <v>162</v>
      </c>
    </row>
    <row r="2" spans="2:30">
      <c r="B2" s="148" t="s">
        <v>125</v>
      </c>
      <c r="C2" s="150" t="s">
        <v>124</v>
      </c>
      <c r="D2" s="151"/>
      <c r="E2" s="151"/>
      <c r="F2" s="151"/>
      <c r="G2" s="151"/>
      <c r="H2" s="151"/>
      <c r="I2" s="151"/>
      <c r="J2" s="151"/>
      <c r="K2" s="151"/>
      <c r="L2" s="152"/>
    </row>
    <row r="3" spans="2:30" ht="30.75" customHeight="1">
      <c r="B3" s="149"/>
      <c r="C3" s="153" t="s">
        <v>142</v>
      </c>
      <c r="D3" s="154"/>
      <c r="E3" s="155" t="s">
        <v>143</v>
      </c>
      <c r="F3" s="154"/>
      <c r="G3" s="155" t="s">
        <v>144</v>
      </c>
      <c r="H3" s="154"/>
      <c r="I3" s="153" t="s">
        <v>145</v>
      </c>
      <c r="J3" s="154"/>
      <c r="K3" s="153" t="s">
        <v>122</v>
      </c>
      <c r="L3" s="154"/>
      <c r="N3" s="54" t="s">
        <v>123</v>
      </c>
      <c r="O3" s="51" t="s">
        <v>146</v>
      </c>
      <c r="P3" s="82" t="s">
        <v>148</v>
      </c>
      <c r="Q3" s="82" t="s">
        <v>149</v>
      </c>
      <c r="R3" s="82" t="s">
        <v>150</v>
      </c>
      <c r="S3" s="82" t="s">
        <v>147</v>
      </c>
      <c r="T3" s="82" t="s">
        <v>151</v>
      </c>
      <c r="U3" s="82" t="s">
        <v>152</v>
      </c>
      <c r="V3" s="82" t="s">
        <v>153</v>
      </c>
      <c r="W3" s="82" t="s">
        <v>154</v>
      </c>
      <c r="X3" s="82" t="s">
        <v>155</v>
      </c>
      <c r="Y3" s="82" t="s">
        <v>156</v>
      </c>
      <c r="Z3" s="82" t="s">
        <v>157</v>
      </c>
      <c r="AA3" s="82" t="s">
        <v>158</v>
      </c>
      <c r="AB3" s="82" t="s">
        <v>159</v>
      </c>
      <c r="AC3" s="82" t="s">
        <v>160</v>
      </c>
      <c r="AD3" s="51" t="s">
        <v>161</v>
      </c>
    </row>
    <row r="4" spans="2:30" s="48" customFormat="1" ht="13.5" customHeight="1">
      <c r="B4" s="55" t="s">
        <v>2</v>
      </c>
      <c r="C4" s="59">
        <f>SUM(O4:R4)</f>
        <v>5</v>
      </c>
      <c r="D4" s="60">
        <f>C4/C$13</f>
        <v>1.8796992481203006E-2</v>
      </c>
      <c r="E4" s="59">
        <f>SUM(S4:W4)</f>
        <v>0</v>
      </c>
      <c r="F4" s="60">
        <f>E4/E$13</f>
        <v>0</v>
      </c>
      <c r="G4" s="59">
        <f>SUM(X4:AB4)</f>
        <v>0</v>
      </c>
      <c r="H4" s="60">
        <f>G4/G$13</f>
        <v>0</v>
      </c>
      <c r="I4" s="59">
        <f>SUM(AC4:AD4)</f>
        <v>0</v>
      </c>
      <c r="J4" s="60">
        <f>I4/I$13</f>
        <v>0</v>
      </c>
      <c r="K4" s="59">
        <f>SUM(C4,E4,G4,I4)</f>
        <v>5</v>
      </c>
      <c r="L4" s="60">
        <f>K4/K$13</f>
        <v>8.8339222614840993E-3</v>
      </c>
      <c r="N4" s="52" t="s">
        <v>2</v>
      </c>
      <c r="O4" s="49">
        <v>1</v>
      </c>
      <c r="P4" s="49">
        <v>4</v>
      </c>
      <c r="Q4" s="49"/>
    </row>
    <row r="5" spans="2:30" s="48" customFormat="1">
      <c r="B5" s="56" t="s">
        <v>3</v>
      </c>
      <c r="C5" s="61">
        <f t="shared" ref="C5:C12" si="0">SUM(O5:R5)</f>
        <v>17</v>
      </c>
      <c r="D5" s="62">
        <f t="shared" ref="D5:F15" si="1">C5/C$13</f>
        <v>6.3909774436090222E-2</v>
      </c>
      <c r="E5" s="61">
        <f t="shared" ref="E5:E12" si="2">SUM(S5:W5)</f>
        <v>7</v>
      </c>
      <c r="F5" s="62">
        <f t="shared" si="1"/>
        <v>4.5751633986928102E-2</v>
      </c>
      <c r="G5" s="61">
        <f t="shared" ref="G5:G12" si="3">SUM(X5:AB5)</f>
        <v>0</v>
      </c>
      <c r="H5" s="62">
        <f t="shared" ref="H5:J5" si="4">G5/G$13</f>
        <v>0</v>
      </c>
      <c r="I5" s="61">
        <f t="shared" ref="I5:I12" si="5">SUM(AC5:AD5)</f>
        <v>0</v>
      </c>
      <c r="J5" s="62">
        <f t="shared" si="4"/>
        <v>0</v>
      </c>
      <c r="K5" s="61">
        <f t="shared" ref="K5:K12" si="6">SUM(C5,E5,G5,I5)</f>
        <v>24</v>
      </c>
      <c r="L5" s="62">
        <f t="shared" ref="L5" si="7">K5/K$13</f>
        <v>4.2402826855123678E-2</v>
      </c>
      <c r="N5" s="53" t="s">
        <v>3</v>
      </c>
      <c r="O5" s="49">
        <v>3</v>
      </c>
      <c r="P5" s="49">
        <v>2</v>
      </c>
      <c r="Q5" s="49">
        <v>3</v>
      </c>
      <c r="R5" s="48">
        <v>9</v>
      </c>
      <c r="S5" s="48">
        <v>2</v>
      </c>
      <c r="T5" s="48">
        <v>1</v>
      </c>
      <c r="U5" s="48">
        <v>2</v>
      </c>
      <c r="V5" s="48">
        <v>2</v>
      </c>
    </row>
    <row r="6" spans="2:30" s="48" customFormat="1">
      <c r="B6" s="56" t="s">
        <v>4</v>
      </c>
      <c r="C6" s="61">
        <f t="shared" si="0"/>
        <v>24</v>
      </c>
      <c r="D6" s="62">
        <f t="shared" si="1"/>
        <v>9.0225563909774431E-2</v>
      </c>
      <c r="E6" s="61">
        <f t="shared" si="2"/>
        <v>12</v>
      </c>
      <c r="F6" s="62">
        <f t="shared" si="1"/>
        <v>7.8431372549019607E-2</v>
      </c>
      <c r="G6" s="61">
        <f t="shared" si="3"/>
        <v>0</v>
      </c>
      <c r="H6" s="62">
        <f t="shared" ref="H6:J6" si="8">G6/G$13</f>
        <v>0</v>
      </c>
      <c r="I6" s="61">
        <f t="shared" si="5"/>
        <v>2</v>
      </c>
      <c r="J6" s="62">
        <f t="shared" si="8"/>
        <v>2.6666666666666668E-2</v>
      </c>
      <c r="K6" s="61">
        <f t="shared" si="6"/>
        <v>38</v>
      </c>
      <c r="L6" s="62">
        <f t="shared" ref="L6" si="9">K6/K$13</f>
        <v>6.7137809187279157E-2</v>
      </c>
      <c r="N6" s="53" t="s">
        <v>4</v>
      </c>
      <c r="O6" s="49">
        <v>6</v>
      </c>
      <c r="P6" s="49">
        <v>9</v>
      </c>
      <c r="Q6" s="49">
        <v>5</v>
      </c>
      <c r="R6" s="48">
        <v>4</v>
      </c>
      <c r="S6" s="48">
        <v>5</v>
      </c>
      <c r="T6" s="48">
        <v>2</v>
      </c>
      <c r="U6" s="48">
        <v>2</v>
      </c>
      <c r="V6" s="48">
        <v>2</v>
      </c>
      <c r="W6" s="48">
        <v>1</v>
      </c>
      <c r="AC6" s="48">
        <v>2</v>
      </c>
    </row>
    <row r="7" spans="2:30" s="48" customFormat="1">
      <c r="B7" s="56" t="s">
        <v>5</v>
      </c>
      <c r="C7" s="61">
        <f t="shared" si="0"/>
        <v>49</v>
      </c>
      <c r="D7" s="62">
        <f t="shared" si="1"/>
        <v>0.18421052631578946</v>
      </c>
      <c r="E7" s="61">
        <f t="shared" si="2"/>
        <v>28</v>
      </c>
      <c r="F7" s="62">
        <f t="shared" si="1"/>
        <v>0.18300653594771241</v>
      </c>
      <c r="G7" s="61">
        <f t="shared" si="3"/>
        <v>8</v>
      </c>
      <c r="H7" s="62">
        <f t="shared" ref="H7:J7" si="10">G7/G$13</f>
        <v>0.1111111111111111</v>
      </c>
      <c r="I7" s="61">
        <f t="shared" si="5"/>
        <v>12</v>
      </c>
      <c r="J7" s="62">
        <f t="shared" si="10"/>
        <v>0.16</v>
      </c>
      <c r="K7" s="61">
        <f t="shared" si="6"/>
        <v>97</v>
      </c>
      <c r="L7" s="62">
        <f t="shared" ref="L7" si="11">K7/K$13</f>
        <v>0.17137809187279152</v>
      </c>
      <c r="N7" s="53" t="s">
        <v>5</v>
      </c>
      <c r="O7" s="49">
        <v>18</v>
      </c>
      <c r="P7" s="49">
        <v>13</v>
      </c>
      <c r="Q7" s="49">
        <v>7</v>
      </c>
      <c r="R7" s="48">
        <v>11</v>
      </c>
      <c r="S7" s="48">
        <v>7</v>
      </c>
      <c r="T7" s="48">
        <v>1</v>
      </c>
      <c r="U7" s="48">
        <v>11</v>
      </c>
      <c r="V7" s="48">
        <v>9</v>
      </c>
      <c r="X7" s="48">
        <v>1</v>
      </c>
      <c r="Y7" s="48">
        <v>2</v>
      </c>
      <c r="Z7" s="48">
        <v>1</v>
      </c>
      <c r="AA7" s="48">
        <v>1</v>
      </c>
      <c r="AB7" s="48">
        <v>3</v>
      </c>
      <c r="AC7" s="48">
        <v>9</v>
      </c>
      <c r="AD7" s="48">
        <v>3</v>
      </c>
    </row>
    <row r="8" spans="2:30" s="48" customFormat="1">
      <c r="B8" s="56" t="s">
        <v>6</v>
      </c>
      <c r="C8" s="61">
        <f t="shared" si="0"/>
        <v>49</v>
      </c>
      <c r="D8" s="62">
        <f t="shared" si="1"/>
        <v>0.18421052631578946</v>
      </c>
      <c r="E8" s="61">
        <f t="shared" si="2"/>
        <v>25</v>
      </c>
      <c r="F8" s="62">
        <f t="shared" si="1"/>
        <v>0.16339869281045752</v>
      </c>
      <c r="G8" s="61">
        <f t="shared" si="3"/>
        <v>20</v>
      </c>
      <c r="H8" s="62">
        <f t="shared" ref="H8:J8" si="12">G8/G$13</f>
        <v>0.27777777777777779</v>
      </c>
      <c r="I8" s="61">
        <f t="shared" si="5"/>
        <v>13</v>
      </c>
      <c r="J8" s="62">
        <f t="shared" si="12"/>
        <v>0.17333333333333334</v>
      </c>
      <c r="K8" s="61">
        <f t="shared" si="6"/>
        <v>107</v>
      </c>
      <c r="L8" s="62">
        <f t="shared" ref="L8" si="13">K8/K$13</f>
        <v>0.18904593639575973</v>
      </c>
      <c r="N8" s="53" t="s">
        <v>6</v>
      </c>
      <c r="O8" s="49">
        <v>15</v>
      </c>
      <c r="P8" s="49">
        <v>18</v>
      </c>
      <c r="Q8" s="49">
        <v>8</v>
      </c>
      <c r="R8" s="48">
        <v>8</v>
      </c>
      <c r="S8" s="48">
        <v>6</v>
      </c>
      <c r="T8" s="48">
        <v>1</v>
      </c>
      <c r="U8" s="48">
        <v>9</v>
      </c>
      <c r="V8" s="48">
        <v>6</v>
      </c>
      <c r="W8" s="48">
        <v>3</v>
      </c>
      <c r="X8" s="48">
        <v>3</v>
      </c>
      <c r="Y8" s="48">
        <v>7</v>
      </c>
      <c r="Z8" s="48">
        <v>2</v>
      </c>
      <c r="AA8" s="48">
        <v>4</v>
      </c>
      <c r="AB8" s="48">
        <v>4</v>
      </c>
      <c r="AC8" s="48">
        <v>11</v>
      </c>
      <c r="AD8" s="48">
        <v>2</v>
      </c>
    </row>
    <row r="9" spans="2:30" s="48" customFormat="1">
      <c r="B9" s="56" t="s">
        <v>7</v>
      </c>
      <c r="C9" s="61">
        <f t="shared" si="0"/>
        <v>45</v>
      </c>
      <c r="D9" s="62">
        <f t="shared" si="1"/>
        <v>0.16917293233082706</v>
      </c>
      <c r="E9" s="61">
        <f t="shared" si="2"/>
        <v>37</v>
      </c>
      <c r="F9" s="62">
        <f t="shared" si="1"/>
        <v>0.24183006535947713</v>
      </c>
      <c r="G9" s="61">
        <f t="shared" si="3"/>
        <v>21</v>
      </c>
      <c r="H9" s="62">
        <f t="shared" ref="H9:J9" si="14">G9/G$13</f>
        <v>0.29166666666666669</v>
      </c>
      <c r="I9" s="61">
        <f t="shared" si="5"/>
        <v>25</v>
      </c>
      <c r="J9" s="62">
        <f t="shared" si="14"/>
        <v>0.33333333333333331</v>
      </c>
      <c r="K9" s="61">
        <f t="shared" si="6"/>
        <v>128</v>
      </c>
      <c r="L9" s="62">
        <f t="shared" ref="L9" si="15">K9/K$13</f>
        <v>0.22614840989399293</v>
      </c>
      <c r="N9" s="53" t="s">
        <v>7</v>
      </c>
      <c r="O9" s="49">
        <v>14</v>
      </c>
      <c r="P9" s="49">
        <v>14</v>
      </c>
      <c r="Q9" s="49">
        <v>9</v>
      </c>
      <c r="R9" s="48">
        <v>8</v>
      </c>
      <c r="S9" s="48">
        <v>8</v>
      </c>
      <c r="T9" s="48">
        <v>4</v>
      </c>
      <c r="U9" s="48">
        <v>9</v>
      </c>
      <c r="V9" s="48">
        <v>9</v>
      </c>
      <c r="W9" s="48">
        <v>7</v>
      </c>
      <c r="X9" s="48">
        <v>5</v>
      </c>
      <c r="Y9" s="48">
        <v>7</v>
      </c>
      <c r="Z9" s="48">
        <v>2</v>
      </c>
      <c r="AA9" s="48">
        <v>4</v>
      </c>
      <c r="AB9" s="48">
        <v>3</v>
      </c>
      <c r="AC9" s="48">
        <v>13</v>
      </c>
      <c r="AD9" s="48">
        <v>12</v>
      </c>
    </row>
    <row r="10" spans="2:30" s="48" customFormat="1">
      <c r="B10" s="56" t="s">
        <v>8</v>
      </c>
      <c r="C10" s="61">
        <f t="shared" si="0"/>
        <v>41</v>
      </c>
      <c r="D10" s="62">
        <f t="shared" si="1"/>
        <v>0.15413533834586465</v>
      </c>
      <c r="E10" s="61">
        <f t="shared" si="2"/>
        <v>29</v>
      </c>
      <c r="F10" s="62">
        <f t="shared" si="1"/>
        <v>0.18954248366013071</v>
      </c>
      <c r="G10" s="61">
        <f t="shared" si="3"/>
        <v>7</v>
      </c>
      <c r="H10" s="62">
        <f t="shared" ref="H10:J10" si="16">G10/G$13</f>
        <v>9.7222222222222224E-2</v>
      </c>
      <c r="I10" s="61">
        <f t="shared" si="5"/>
        <v>17</v>
      </c>
      <c r="J10" s="62">
        <f t="shared" si="16"/>
        <v>0.22666666666666666</v>
      </c>
      <c r="K10" s="61">
        <f t="shared" si="6"/>
        <v>94</v>
      </c>
      <c r="L10" s="62">
        <f t="shared" ref="L10" si="17">K10/K$13</f>
        <v>0.16607773851590105</v>
      </c>
      <c r="N10" s="53" t="s">
        <v>8</v>
      </c>
      <c r="O10" s="49">
        <v>13</v>
      </c>
      <c r="P10" s="49">
        <v>12</v>
      </c>
      <c r="Q10" s="49">
        <v>8</v>
      </c>
      <c r="R10" s="48">
        <v>8</v>
      </c>
      <c r="S10" s="48">
        <v>6</v>
      </c>
      <c r="T10" s="48">
        <v>7</v>
      </c>
      <c r="U10" s="48">
        <v>6</v>
      </c>
      <c r="V10" s="48">
        <v>3</v>
      </c>
      <c r="W10" s="48">
        <v>7</v>
      </c>
      <c r="X10" s="48">
        <v>1</v>
      </c>
      <c r="Y10" s="48">
        <v>2</v>
      </c>
      <c r="Z10" s="48">
        <v>2</v>
      </c>
      <c r="AA10" s="48">
        <v>1</v>
      </c>
      <c r="AB10" s="48">
        <v>1</v>
      </c>
      <c r="AC10" s="48">
        <v>8</v>
      </c>
      <c r="AD10" s="48">
        <v>9</v>
      </c>
    </row>
    <row r="11" spans="2:30" s="48" customFormat="1">
      <c r="B11" s="56" t="s">
        <v>9</v>
      </c>
      <c r="C11" s="61">
        <f t="shared" si="0"/>
        <v>30</v>
      </c>
      <c r="D11" s="62">
        <f t="shared" si="1"/>
        <v>0.11278195488721804</v>
      </c>
      <c r="E11" s="61">
        <f t="shared" si="2"/>
        <v>11</v>
      </c>
      <c r="F11" s="62">
        <f t="shared" si="1"/>
        <v>7.1895424836601302E-2</v>
      </c>
      <c r="G11" s="61">
        <f t="shared" si="3"/>
        <v>14</v>
      </c>
      <c r="H11" s="62">
        <f t="shared" ref="H11:J11" si="18">G11/G$13</f>
        <v>0.19444444444444445</v>
      </c>
      <c r="I11" s="61">
        <f t="shared" si="5"/>
        <v>4</v>
      </c>
      <c r="J11" s="62">
        <f t="shared" si="18"/>
        <v>5.3333333333333337E-2</v>
      </c>
      <c r="K11" s="61">
        <f t="shared" si="6"/>
        <v>59</v>
      </c>
      <c r="L11" s="62">
        <f t="shared" ref="L11" si="19">K11/K$13</f>
        <v>0.10424028268551237</v>
      </c>
      <c r="N11" s="53" t="s">
        <v>9</v>
      </c>
      <c r="O11" s="49">
        <v>11</v>
      </c>
      <c r="P11" s="49">
        <v>10</v>
      </c>
      <c r="Q11" s="49">
        <v>4</v>
      </c>
      <c r="R11" s="48">
        <v>5</v>
      </c>
      <c r="S11" s="48">
        <v>3</v>
      </c>
      <c r="T11" s="48">
        <v>3</v>
      </c>
      <c r="U11" s="48">
        <v>3</v>
      </c>
      <c r="V11" s="48">
        <v>2</v>
      </c>
      <c r="X11" s="48">
        <v>5</v>
      </c>
      <c r="Y11" s="48">
        <v>6</v>
      </c>
      <c r="Z11" s="48">
        <v>3</v>
      </c>
      <c r="AC11" s="48">
        <v>3</v>
      </c>
      <c r="AD11" s="48">
        <v>1</v>
      </c>
    </row>
    <row r="12" spans="2:30" s="48" customFormat="1">
      <c r="B12" s="57" t="s">
        <v>10</v>
      </c>
      <c r="C12" s="63">
        <f t="shared" si="0"/>
        <v>6</v>
      </c>
      <c r="D12" s="64">
        <f t="shared" si="1"/>
        <v>2.2556390977443608E-2</v>
      </c>
      <c r="E12" s="63">
        <f t="shared" si="2"/>
        <v>4</v>
      </c>
      <c r="F12" s="64">
        <f t="shared" si="1"/>
        <v>2.6143790849673203E-2</v>
      </c>
      <c r="G12" s="63">
        <f t="shared" si="3"/>
        <v>2</v>
      </c>
      <c r="H12" s="64">
        <f t="shared" ref="H12:J12" si="20">G12/G$13</f>
        <v>2.7777777777777776E-2</v>
      </c>
      <c r="I12" s="63">
        <f t="shared" si="5"/>
        <v>2</v>
      </c>
      <c r="J12" s="64">
        <f t="shared" si="20"/>
        <v>2.6666666666666668E-2</v>
      </c>
      <c r="K12" s="63">
        <f t="shared" si="6"/>
        <v>14</v>
      </c>
      <c r="L12" s="64">
        <f t="shared" ref="L12" si="21">K12/K$13</f>
        <v>2.4734982332155476E-2</v>
      </c>
      <c r="N12" s="53" t="s">
        <v>10</v>
      </c>
      <c r="O12" s="49">
        <v>4</v>
      </c>
      <c r="P12" s="49">
        <v>1</v>
      </c>
      <c r="Q12" s="49"/>
      <c r="R12" s="48">
        <v>1</v>
      </c>
      <c r="S12" s="48">
        <v>1</v>
      </c>
      <c r="T12" s="48">
        <v>1</v>
      </c>
      <c r="U12" s="48">
        <v>1</v>
      </c>
      <c r="V12" s="48">
        <v>1</v>
      </c>
      <c r="X12" s="48">
        <v>1</v>
      </c>
      <c r="AA12" s="48">
        <v>1</v>
      </c>
      <c r="AC12" s="48">
        <v>2</v>
      </c>
    </row>
    <row r="13" spans="2:30" s="48" customFormat="1">
      <c r="B13" s="58" t="s">
        <v>11</v>
      </c>
      <c r="C13" s="65">
        <f>SUM(C4:C12)</f>
        <v>266</v>
      </c>
      <c r="D13" s="66">
        <f t="shared" si="1"/>
        <v>1</v>
      </c>
      <c r="E13" s="65">
        <f>SUM(E4:E12)</f>
        <v>153</v>
      </c>
      <c r="F13" s="66">
        <f t="shared" si="1"/>
        <v>1</v>
      </c>
      <c r="G13" s="65">
        <f>SUM(G4:G12)</f>
        <v>72</v>
      </c>
      <c r="H13" s="66">
        <f t="shared" ref="H13:J13" si="22">G13/G$13</f>
        <v>1</v>
      </c>
      <c r="I13" s="65">
        <f>SUM(I4:I12)</f>
        <v>75</v>
      </c>
      <c r="J13" s="66">
        <f t="shared" si="22"/>
        <v>1</v>
      </c>
      <c r="K13" s="65">
        <f>SUM(K4:K12)</f>
        <v>566</v>
      </c>
      <c r="L13" s="66">
        <f t="shared" ref="L13" si="23">K13/K$13</f>
        <v>1</v>
      </c>
      <c r="O13" s="51">
        <v>1</v>
      </c>
      <c r="P13" s="51">
        <v>2</v>
      </c>
      <c r="Q13" s="51">
        <v>3</v>
      </c>
      <c r="R13" s="51">
        <v>4</v>
      </c>
      <c r="S13" s="51">
        <v>5</v>
      </c>
      <c r="T13" s="51">
        <v>6</v>
      </c>
      <c r="U13" s="51">
        <v>7</v>
      </c>
      <c r="V13" s="51">
        <v>8</v>
      </c>
      <c r="W13" s="51">
        <v>9</v>
      </c>
      <c r="X13" s="51">
        <v>10</v>
      </c>
      <c r="Y13" s="51">
        <v>11</v>
      </c>
      <c r="Z13" s="51">
        <v>12</v>
      </c>
      <c r="AA13" s="51">
        <v>13</v>
      </c>
      <c r="AB13" s="51">
        <v>14</v>
      </c>
      <c r="AC13" s="51">
        <v>15</v>
      </c>
      <c r="AD13" s="51">
        <v>16</v>
      </c>
    </row>
    <row r="14" spans="2:30" s="48" customFormat="1">
      <c r="B14" s="67" t="s">
        <v>104</v>
      </c>
      <c r="C14" s="68">
        <f>SUM(C9:C12)</f>
        <v>122</v>
      </c>
      <c r="D14" s="69">
        <f t="shared" si="1"/>
        <v>0.45864661654135336</v>
      </c>
      <c r="E14" s="68">
        <f>SUM(E9:E12)</f>
        <v>81</v>
      </c>
      <c r="F14" s="69">
        <f t="shared" si="1"/>
        <v>0.52941176470588236</v>
      </c>
      <c r="G14" s="68">
        <f>SUM(G9:G12)</f>
        <v>44</v>
      </c>
      <c r="H14" s="69">
        <f t="shared" ref="H14:J14" si="24">G14/G$13</f>
        <v>0.61111111111111116</v>
      </c>
      <c r="I14" s="68">
        <f>SUM(I9:I12)</f>
        <v>48</v>
      </c>
      <c r="J14" s="69">
        <f t="shared" si="24"/>
        <v>0.64</v>
      </c>
      <c r="K14" s="68">
        <f>SUM(K9:K12)</f>
        <v>295</v>
      </c>
      <c r="L14" s="69">
        <f t="shared" ref="L14" si="25">K14/K$13</f>
        <v>0.52120141342756188</v>
      </c>
    </row>
    <row r="15" spans="2:30" s="48" customFormat="1">
      <c r="B15" s="70" t="s">
        <v>105</v>
      </c>
      <c r="C15" s="71">
        <f>SUM(C10:C12)</f>
        <v>77</v>
      </c>
      <c r="D15" s="72">
        <f t="shared" si="1"/>
        <v>0.28947368421052633</v>
      </c>
      <c r="E15" s="71">
        <f>SUM(E10:E12)</f>
        <v>44</v>
      </c>
      <c r="F15" s="72">
        <f t="shared" si="1"/>
        <v>0.28758169934640521</v>
      </c>
      <c r="G15" s="71">
        <f>SUM(G10:G12)</f>
        <v>23</v>
      </c>
      <c r="H15" s="72">
        <f t="shared" ref="H15:J15" si="26">G15/G$13</f>
        <v>0.31944444444444442</v>
      </c>
      <c r="I15" s="71">
        <f>SUM(I10:I12)</f>
        <v>23</v>
      </c>
      <c r="J15" s="72">
        <f t="shared" si="26"/>
        <v>0.30666666666666664</v>
      </c>
      <c r="K15" s="71">
        <f>SUM(K10:K12)</f>
        <v>167</v>
      </c>
      <c r="L15" s="72">
        <f t="shared" ref="L15" si="27">K15/K$13</f>
        <v>0.29505300353356889</v>
      </c>
    </row>
    <row r="16" spans="2:30">
      <c r="F16" s="49"/>
      <c r="H16" s="49"/>
      <c r="J16" s="49"/>
      <c r="K16" s="9"/>
    </row>
    <row r="17" spans="6:11">
      <c r="F17" s="49"/>
      <c r="H17" s="49"/>
      <c r="J17" s="49"/>
      <c r="K17" s="9"/>
    </row>
    <row r="18" spans="6:11">
      <c r="F18" s="49"/>
      <c r="H18" s="49"/>
      <c r="J18" s="49"/>
      <c r="K18" s="9"/>
    </row>
    <row r="19" spans="6:11">
      <c r="F19" s="49"/>
      <c r="H19" s="49"/>
      <c r="J19" s="49"/>
      <c r="K19" s="9"/>
    </row>
    <row r="20" spans="6:11">
      <c r="F20" s="49"/>
      <c r="H20" s="49"/>
      <c r="J20" s="49"/>
      <c r="K20" s="9"/>
    </row>
    <row r="21" spans="6:11">
      <c r="F21" s="49"/>
      <c r="H21" s="49"/>
      <c r="J21" s="49"/>
      <c r="K21" s="9"/>
    </row>
  </sheetData>
  <mergeCells count="7">
    <mergeCell ref="B2:B3"/>
    <mergeCell ref="C2:L2"/>
    <mergeCell ref="C3:D3"/>
    <mergeCell ref="E3:F3"/>
    <mergeCell ref="G3:H3"/>
    <mergeCell ref="I3:J3"/>
    <mergeCell ref="K3:L3"/>
  </mergeCells>
  <phoneticPr fontId="4"/>
  <printOptions horizontalCentered="1"/>
  <pageMargins left="0.70866141732283472" right="0.70866141732283472" top="0.74803149606299213" bottom="0.74803149606299213" header="0.31496062992125984" footer="0.31496062992125984"/>
  <pageSetup paperSize="11" scale="9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L42"/>
  <sheetViews>
    <sheetView view="pageBreakPreview" zoomScaleNormal="100" zoomScaleSheetLayoutView="100" workbookViewId="0">
      <selection activeCell="I25" sqref="I25"/>
    </sheetView>
  </sheetViews>
  <sheetFormatPr defaultRowHeight="13.5"/>
  <cols>
    <col min="2" max="2" width="50.875" customWidth="1"/>
    <col min="3" max="3" width="7.5" bestFit="1" customWidth="1"/>
    <col min="4" max="4" width="7.75" bestFit="1" customWidth="1"/>
    <col min="5" max="5" width="7.5" bestFit="1" customWidth="1"/>
    <col min="6" max="6" width="7.75" bestFit="1" customWidth="1"/>
    <col min="7" max="7" width="8.625" bestFit="1" customWidth="1"/>
    <col min="8" max="8" width="8.125" bestFit="1" customWidth="1"/>
    <col min="10" max="10" width="82" bestFit="1" customWidth="1"/>
    <col min="11" max="12" width="11.125" bestFit="1" customWidth="1"/>
  </cols>
  <sheetData>
    <row r="1" spans="2:12" ht="19.5" customHeight="1">
      <c r="B1" s="29" t="s">
        <v>390</v>
      </c>
    </row>
    <row r="2" spans="2:12">
      <c r="B2" s="148" t="s">
        <v>141</v>
      </c>
      <c r="C2" s="150" t="s">
        <v>124</v>
      </c>
      <c r="D2" s="151"/>
      <c r="E2" s="151"/>
      <c r="F2" s="151"/>
      <c r="G2" s="151"/>
      <c r="H2" s="152"/>
    </row>
    <row r="3" spans="2:12">
      <c r="B3" s="156"/>
      <c r="C3" s="157" t="s">
        <v>392</v>
      </c>
      <c r="D3" s="158"/>
      <c r="E3" s="157" t="s">
        <v>394</v>
      </c>
      <c r="F3" s="158"/>
      <c r="G3" s="157" t="s">
        <v>122</v>
      </c>
      <c r="H3" s="158"/>
      <c r="J3" s="50" t="s">
        <v>123</v>
      </c>
      <c r="K3" s="51" t="s">
        <v>391</v>
      </c>
      <c r="L3" s="51" t="s">
        <v>393</v>
      </c>
    </row>
    <row r="4" spans="2:12" s="48" customFormat="1" ht="13.5" customHeight="1">
      <c r="B4" s="55" t="s">
        <v>131</v>
      </c>
      <c r="C4" s="59">
        <f>SUM(C5:C7)</f>
        <v>145</v>
      </c>
      <c r="D4" s="60">
        <f>C4/C$19</f>
        <v>0.16255605381165919</v>
      </c>
      <c r="E4" s="59">
        <f>SUM(E5:E7)</f>
        <v>116</v>
      </c>
      <c r="F4" s="60">
        <f>E4/E$19</f>
        <v>0.10283687943262411</v>
      </c>
      <c r="G4" s="59">
        <f>SUM(C4,E4)</f>
        <v>261</v>
      </c>
      <c r="H4" s="60">
        <f>G4/G$19</f>
        <v>0.12920792079207921</v>
      </c>
      <c r="J4" s="52" t="s">
        <v>26</v>
      </c>
      <c r="K4" s="73">
        <v>62</v>
      </c>
      <c r="L4" s="73">
        <v>69</v>
      </c>
    </row>
    <row r="5" spans="2:12" s="48" customFormat="1">
      <c r="B5" s="77" t="s">
        <v>132</v>
      </c>
      <c r="C5" s="78">
        <f>K13</f>
        <v>61</v>
      </c>
      <c r="D5" s="79">
        <f t="shared" ref="D5:F18" si="0">C5/C$19</f>
        <v>6.838565022421525E-2</v>
      </c>
      <c r="E5" s="78">
        <f>L13</f>
        <v>45</v>
      </c>
      <c r="F5" s="79">
        <f t="shared" si="0"/>
        <v>3.9893617021276598E-2</v>
      </c>
      <c r="G5" s="78">
        <f t="shared" ref="G5:G18" si="1">SUM(C5,E5)</f>
        <v>106</v>
      </c>
      <c r="H5" s="79">
        <f t="shared" ref="H5" si="2">G5/G$19</f>
        <v>5.2475247524752473E-2</v>
      </c>
      <c r="J5" s="53" t="s">
        <v>163</v>
      </c>
      <c r="K5" s="73">
        <v>459</v>
      </c>
      <c r="L5" s="73">
        <v>814</v>
      </c>
    </row>
    <row r="6" spans="2:12" s="48" customFormat="1">
      <c r="B6" s="77" t="s">
        <v>133</v>
      </c>
      <c r="C6" s="78">
        <f t="shared" ref="C6:C7" si="3">K14</f>
        <v>14</v>
      </c>
      <c r="D6" s="79">
        <f t="shared" si="0"/>
        <v>1.5695067264573991E-2</v>
      </c>
      <c r="E6" s="78">
        <f t="shared" ref="E6:E7" si="4">L14</f>
        <v>8</v>
      </c>
      <c r="F6" s="79">
        <f t="shared" si="0"/>
        <v>7.0921985815602835E-3</v>
      </c>
      <c r="G6" s="78">
        <f t="shared" si="1"/>
        <v>22</v>
      </c>
      <c r="H6" s="79">
        <f t="shared" ref="H6" si="5">G6/G$19</f>
        <v>1.089108910891089E-2</v>
      </c>
      <c r="J6" s="53" t="s">
        <v>168</v>
      </c>
      <c r="K6" s="73">
        <v>148</v>
      </c>
      <c r="L6" s="73">
        <v>80</v>
      </c>
    </row>
    <row r="7" spans="2:12" s="48" customFormat="1" ht="27">
      <c r="B7" s="80" t="s">
        <v>139</v>
      </c>
      <c r="C7" s="78">
        <f t="shared" si="3"/>
        <v>70</v>
      </c>
      <c r="D7" s="79">
        <f t="shared" si="0"/>
        <v>7.847533632286996E-2</v>
      </c>
      <c r="E7" s="78">
        <f t="shared" si="4"/>
        <v>63</v>
      </c>
      <c r="F7" s="79">
        <f t="shared" si="0"/>
        <v>5.5851063829787231E-2</v>
      </c>
      <c r="G7" s="78">
        <f t="shared" si="1"/>
        <v>133</v>
      </c>
      <c r="H7" s="79">
        <f t="shared" ref="H7" si="6">G7/G$19</f>
        <v>6.5841584158415845E-2</v>
      </c>
      <c r="J7" s="53" t="s">
        <v>134</v>
      </c>
      <c r="K7" s="73">
        <v>22</v>
      </c>
      <c r="L7" s="73">
        <v>11</v>
      </c>
    </row>
    <row r="8" spans="2:12" s="48" customFormat="1">
      <c r="B8" s="56" t="s">
        <v>26</v>
      </c>
      <c r="C8" s="61">
        <f>K4</f>
        <v>62</v>
      </c>
      <c r="D8" s="62">
        <f t="shared" si="0"/>
        <v>6.9506726457399109E-2</v>
      </c>
      <c r="E8" s="61">
        <f>L4</f>
        <v>69</v>
      </c>
      <c r="F8" s="62">
        <f t="shared" si="0"/>
        <v>6.1170212765957445E-2</v>
      </c>
      <c r="G8" s="61">
        <f t="shared" si="1"/>
        <v>131</v>
      </c>
      <c r="H8" s="62">
        <f t="shared" ref="H8" si="7">G8/G$19</f>
        <v>6.4851485148514854E-2</v>
      </c>
      <c r="J8" s="53" t="s">
        <v>135</v>
      </c>
      <c r="K8" s="73">
        <v>2</v>
      </c>
      <c r="L8" s="73">
        <v>3</v>
      </c>
    </row>
    <row r="9" spans="2:12" s="48" customFormat="1">
      <c r="B9" s="56" t="s">
        <v>27</v>
      </c>
      <c r="C9" s="61">
        <f t="shared" ref="C9:C16" si="8">K5</f>
        <v>459</v>
      </c>
      <c r="D9" s="62">
        <f t="shared" si="0"/>
        <v>0.51457399103139012</v>
      </c>
      <c r="E9" s="61">
        <f t="shared" ref="E9:E16" si="9">L5</f>
        <v>814</v>
      </c>
      <c r="F9" s="62">
        <f t="shared" si="0"/>
        <v>0.72163120567375882</v>
      </c>
      <c r="G9" s="61">
        <f t="shared" si="1"/>
        <v>1273</v>
      </c>
      <c r="H9" s="62">
        <f t="shared" ref="H9" si="10">G9/G$19</f>
        <v>0.6301980198019802</v>
      </c>
      <c r="J9" s="53" t="s">
        <v>29</v>
      </c>
      <c r="K9" s="73">
        <v>5</v>
      </c>
      <c r="L9" s="73">
        <v>3</v>
      </c>
    </row>
    <row r="10" spans="2:12" s="48" customFormat="1">
      <c r="B10" s="56" t="s">
        <v>28</v>
      </c>
      <c r="C10" s="61">
        <f t="shared" si="8"/>
        <v>148</v>
      </c>
      <c r="D10" s="62">
        <f t="shared" si="0"/>
        <v>0.16591928251121077</v>
      </c>
      <c r="E10" s="61">
        <f t="shared" si="9"/>
        <v>80</v>
      </c>
      <c r="F10" s="62">
        <f t="shared" si="0"/>
        <v>7.0921985815602842E-2</v>
      </c>
      <c r="G10" s="61">
        <f t="shared" si="1"/>
        <v>228</v>
      </c>
      <c r="H10" s="62">
        <f t="shared" ref="H10" si="11">G10/G$19</f>
        <v>0.11287128712871287</v>
      </c>
      <c r="J10" s="53" t="s">
        <v>30</v>
      </c>
      <c r="K10" s="73">
        <v>24</v>
      </c>
      <c r="L10" s="73">
        <v>18</v>
      </c>
    </row>
    <row r="11" spans="2:12" s="48" customFormat="1">
      <c r="B11" s="56" t="s">
        <v>134</v>
      </c>
      <c r="C11" s="61">
        <f t="shared" si="8"/>
        <v>22</v>
      </c>
      <c r="D11" s="62">
        <f t="shared" si="0"/>
        <v>2.4663677130044841E-2</v>
      </c>
      <c r="E11" s="61">
        <f t="shared" si="9"/>
        <v>11</v>
      </c>
      <c r="F11" s="62">
        <f t="shared" si="0"/>
        <v>9.7517730496453903E-3</v>
      </c>
      <c r="G11" s="61">
        <f t="shared" si="1"/>
        <v>33</v>
      </c>
      <c r="H11" s="62">
        <f t="shared" ref="H11" si="12">G11/G$19</f>
        <v>1.6336633663366337E-2</v>
      </c>
      <c r="J11" s="53" t="s">
        <v>31</v>
      </c>
      <c r="K11" s="73">
        <v>13</v>
      </c>
      <c r="L11" s="73">
        <v>9</v>
      </c>
    </row>
    <row r="12" spans="2:12" s="48" customFormat="1">
      <c r="B12" s="56" t="s">
        <v>135</v>
      </c>
      <c r="C12" s="61">
        <f t="shared" si="8"/>
        <v>2</v>
      </c>
      <c r="D12" s="62">
        <f t="shared" si="0"/>
        <v>2.242152466367713E-3</v>
      </c>
      <c r="E12" s="61">
        <f t="shared" si="9"/>
        <v>3</v>
      </c>
      <c r="F12" s="62">
        <f t="shared" si="0"/>
        <v>2.6595744680851063E-3</v>
      </c>
      <c r="G12" s="61">
        <f t="shared" si="1"/>
        <v>5</v>
      </c>
      <c r="H12" s="62">
        <f t="shared" ref="H12" si="13">G12/G$19</f>
        <v>2.4752475247524753E-3</v>
      </c>
      <c r="J12" s="53" t="s">
        <v>137</v>
      </c>
      <c r="K12" s="73">
        <v>1</v>
      </c>
      <c r="L12" s="73">
        <v>0</v>
      </c>
    </row>
    <row r="13" spans="2:12" s="48" customFormat="1">
      <c r="B13" s="56" t="s">
        <v>29</v>
      </c>
      <c r="C13" s="61">
        <f t="shared" si="8"/>
        <v>5</v>
      </c>
      <c r="D13" s="62">
        <f t="shared" si="0"/>
        <v>5.6053811659192822E-3</v>
      </c>
      <c r="E13" s="61">
        <f t="shared" si="9"/>
        <v>3</v>
      </c>
      <c r="F13" s="62">
        <f t="shared" si="0"/>
        <v>2.6595744680851063E-3</v>
      </c>
      <c r="G13" s="61">
        <f t="shared" si="1"/>
        <v>8</v>
      </c>
      <c r="H13" s="62">
        <f t="shared" ref="H13" si="14">G13/G$19</f>
        <v>3.9603960396039604E-3</v>
      </c>
      <c r="J13" s="53" t="s">
        <v>132</v>
      </c>
      <c r="K13" s="73">
        <v>61</v>
      </c>
      <c r="L13" s="73">
        <v>45</v>
      </c>
    </row>
    <row r="14" spans="2:12" s="48" customFormat="1">
      <c r="B14" s="56" t="s">
        <v>30</v>
      </c>
      <c r="C14" s="61">
        <f t="shared" si="8"/>
        <v>24</v>
      </c>
      <c r="D14" s="62">
        <f t="shared" si="0"/>
        <v>2.6905829596412557E-2</v>
      </c>
      <c r="E14" s="61">
        <f t="shared" si="9"/>
        <v>18</v>
      </c>
      <c r="F14" s="62">
        <f t="shared" si="0"/>
        <v>1.5957446808510637E-2</v>
      </c>
      <c r="G14" s="61">
        <f t="shared" si="1"/>
        <v>42</v>
      </c>
      <c r="H14" s="62">
        <f t="shared" ref="H14" si="15">G14/G$19</f>
        <v>2.0792079207920793E-2</v>
      </c>
      <c r="J14" s="53" t="s">
        <v>133</v>
      </c>
      <c r="K14" s="73">
        <v>14</v>
      </c>
      <c r="L14" s="73">
        <v>8</v>
      </c>
    </row>
    <row r="15" spans="2:12" s="48" customFormat="1">
      <c r="B15" s="56" t="s">
        <v>31</v>
      </c>
      <c r="C15" s="61">
        <f t="shared" si="8"/>
        <v>13</v>
      </c>
      <c r="D15" s="62">
        <f t="shared" si="0"/>
        <v>1.4573991031390135E-2</v>
      </c>
      <c r="E15" s="61">
        <f t="shared" si="9"/>
        <v>9</v>
      </c>
      <c r="F15" s="62">
        <f t="shared" si="0"/>
        <v>7.9787234042553185E-3</v>
      </c>
      <c r="G15" s="61">
        <f t="shared" si="1"/>
        <v>22</v>
      </c>
      <c r="H15" s="62">
        <f t="shared" ref="H15" si="16">G15/G$19</f>
        <v>1.089108910891089E-2</v>
      </c>
      <c r="J15" s="53" t="s">
        <v>138</v>
      </c>
      <c r="K15" s="73">
        <v>70</v>
      </c>
      <c r="L15" s="73">
        <v>63</v>
      </c>
    </row>
    <row r="16" spans="2:12" s="48" customFormat="1" ht="27">
      <c r="B16" s="81" t="s">
        <v>140</v>
      </c>
      <c r="C16" s="61">
        <f t="shared" si="8"/>
        <v>1</v>
      </c>
      <c r="D16" s="62">
        <f t="shared" si="0"/>
        <v>1.1210762331838565E-3</v>
      </c>
      <c r="E16" s="61">
        <f t="shared" si="9"/>
        <v>0</v>
      </c>
      <c r="F16" s="62">
        <f t="shared" si="0"/>
        <v>0</v>
      </c>
      <c r="G16" s="61">
        <f t="shared" si="1"/>
        <v>1</v>
      </c>
      <c r="H16" s="62">
        <f t="shared" ref="H16" si="17">G16/G$19</f>
        <v>4.9504950495049506E-4</v>
      </c>
      <c r="J16" s="53" t="s">
        <v>136</v>
      </c>
      <c r="K16" s="73">
        <v>6</v>
      </c>
      <c r="L16" s="73">
        <v>2</v>
      </c>
    </row>
    <row r="17" spans="2:12" s="48" customFormat="1">
      <c r="B17" s="56" t="s">
        <v>136</v>
      </c>
      <c r="C17" s="61">
        <f>K16</f>
        <v>6</v>
      </c>
      <c r="D17" s="62">
        <f t="shared" si="0"/>
        <v>6.7264573991031393E-3</v>
      </c>
      <c r="E17" s="61">
        <f>L16</f>
        <v>2</v>
      </c>
      <c r="F17" s="62">
        <f t="shared" si="0"/>
        <v>1.7730496453900709E-3</v>
      </c>
      <c r="G17" s="61">
        <f t="shared" si="1"/>
        <v>8</v>
      </c>
      <c r="H17" s="62">
        <f t="shared" ref="H17" si="18">G17/G$19</f>
        <v>3.9603960396039604E-3</v>
      </c>
      <c r="J17" s="53" t="s">
        <v>23</v>
      </c>
      <c r="K17" s="73">
        <v>5</v>
      </c>
      <c r="L17" s="73">
        <v>3</v>
      </c>
    </row>
    <row r="18" spans="2:12" s="48" customFormat="1">
      <c r="B18" s="56" t="s">
        <v>23</v>
      </c>
      <c r="C18" s="61">
        <f>K17</f>
        <v>5</v>
      </c>
      <c r="D18" s="62">
        <f t="shared" si="0"/>
        <v>5.6053811659192822E-3</v>
      </c>
      <c r="E18" s="61">
        <f>L17</f>
        <v>3</v>
      </c>
      <c r="F18" s="62">
        <f t="shared" si="0"/>
        <v>2.6595744680851063E-3</v>
      </c>
      <c r="G18" s="61">
        <f t="shared" si="1"/>
        <v>8</v>
      </c>
      <c r="H18" s="62">
        <f t="shared" ref="H18" si="19">G18/G$19</f>
        <v>3.9603960396039604E-3</v>
      </c>
      <c r="J18" s="53"/>
      <c r="K18" s="73"/>
      <c r="L18" s="73"/>
    </row>
    <row r="19" spans="2:12" s="48" customFormat="1">
      <c r="B19" s="58" t="s">
        <v>11</v>
      </c>
      <c r="C19" s="65">
        <f t="shared" ref="C19:H19" si="20">SUM(C5:C18)</f>
        <v>892</v>
      </c>
      <c r="D19" s="66">
        <f t="shared" si="20"/>
        <v>0.99999999999999989</v>
      </c>
      <c r="E19" s="65">
        <f t="shared" si="20"/>
        <v>1128</v>
      </c>
      <c r="F19" s="66">
        <f t="shared" si="20"/>
        <v>0.99999999999999978</v>
      </c>
      <c r="G19" s="65">
        <f t="shared" si="20"/>
        <v>2020</v>
      </c>
      <c r="H19" s="66">
        <f t="shared" si="20"/>
        <v>1</v>
      </c>
    </row>
    <row r="21" spans="2:12" ht="19.5" customHeight="1">
      <c r="B21" s="29" t="s">
        <v>395</v>
      </c>
    </row>
    <row r="22" spans="2:12">
      <c r="B22" s="148" t="s">
        <v>141</v>
      </c>
      <c r="C22" s="150" t="s">
        <v>124</v>
      </c>
      <c r="D22" s="151"/>
      <c r="E22" s="151"/>
      <c r="F22" s="151"/>
      <c r="G22" s="151"/>
      <c r="H22" s="152"/>
    </row>
    <row r="23" spans="2:12">
      <c r="B23" s="149"/>
      <c r="C23" s="157" t="s">
        <v>392</v>
      </c>
      <c r="D23" s="158"/>
      <c r="E23" s="157" t="s">
        <v>394</v>
      </c>
      <c r="F23" s="158"/>
      <c r="G23" s="157" t="s">
        <v>122</v>
      </c>
      <c r="H23" s="158"/>
      <c r="J23" s="50" t="s">
        <v>123</v>
      </c>
      <c r="K23" s="51" t="s">
        <v>391</v>
      </c>
      <c r="L23" s="51" t="s">
        <v>393</v>
      </c>
    </row>
    <row r="24" spans="2:12" s="48" customFormat="1" ht="13.5" customHeight="1">
      <c r="B24" s="55" t="s">
        <v>131</v>
      </c>
      <c r="C24" s="59">
        <f>SUM(C25:C27)</f>
        <v>50</v>
      </c>
      <c r="D24" s="60">
        <f>C24/C$39</f>
        <v>0.18796992481203006</v>
      </c>
      <c r="E24" s="59">
        <f>SUM(E25:E27)</f>
        <v>46</v>
      </c>
      <c r="F24" s="60">
        <f>E24/E$39</f>
        <v>0.15333333333333332</v>
      </c>
      <c r="G24" s="59">
        <f>SUM(C24,E24)</f>
        <v>96</v>
      </c>
      <c r="H24" s="60">
        <f>G24/G$39</f>
        <v>0.16961130742049471</v>
      </c>
      <c r="J24" s="52" t="s">
        <v>26</v>
      </c>
      <c r="K24" s="73">
        <v>32</v>
      </c>
      <c r="L24" s="73">
        <v>31</v>
      </c>
    </row>
    <row r="25" spans="2:12" s="48" customFormat="1">
      <c r="B25" s="77" t="s">
        <v>132</v>
      </c>
      <c r="C25" s="78">
        <f>K33</f>
        <v>20</v>
      </c>
      <c r="D25" s="79">
        <f t="shared" ref="D25:F38" si="21">C25/C$39</f>
        <v>7.5187969924812026E-2</v>
      </c>
      <c r="E25" s="78">
        <f>L33</f>
        <v>16</v>
      </c>
      <c r="F25" s="79">
        <f t="shared" si="21"/>
        <v>5.3333333333333337E-2</v>
      </c>
      <c r="G25" s="78">
        <f t="shared" ref="G25:G38" si="22">SUM(C25,E25)</f>
        <v>36</v>
      </c>
      <c r="H25" s="79">
        <f t="shared" ref="H25" si="23">G25/G$39</f>
        <v>6.3604240282685506E-2</v>
      </c>
      <c r="J25" s="53" t="s">
        <v>27</v>
      </c>
      <c r="K25" s="73">
        <v>105</v>
      </c>
      <c r="L25" s="73">
        <v>182</v>
      </c>
    </row>
    <row r="26" spans="2:12" s="48" customFormat="1">
      <c r="B26" s="77" t="s">
        <v>133</v>
      </c>
      <c r="C26" s="78">
        <f t="shared" ref="C26:C27" si="24">K34</f>
        <v>3</v>
      </c>
      <c r="D26" s="79">
        <f t="shared" si="21"/>
        <v>1.1278195488721804E-2</v>
      </c>
      <c r="E26" s="78">
        <f t="shared" ref="E26:E27" si="25">L34</f>
        <v>4</v>
      </c>
      <c r="F26" s="79">
        <f t="shared" si="21"/>
        <v>1.3333333333333334E-2</v>
      </c>
      <c r="G26" s="78">
        <f t="shared" si="22"/>
        <v>7</v>
      </c>
      <c r="H26" s="79">
        <f t="shared" ref="H26" si="26">G26/G$39</f>
        <v>1.2367491166077738E-2</v>
      </c>
      <c r="J26" s="53" t="s">
        <v>28</v>
      </c>
      <c r="K26" s="73">
        <v>53</v>
      </c>
      <c r="L26" s="73">
        <v>27</v>
      </c>
    </row>
    <row r="27" spans="2:12" s="48" customFormat="1" ht="27">
      <c r="B27" s="80" t="s">
        <v>139</v>
      </c>
      <c r="C27" s="78">
        <f t="shared" si="24"/>
        <v>27</v>
      </c>
      <c r="D27" s="79">
        <f t="shared" si="21"/>
        <v>0.10150375939849623</v>
      </c>
      <c r="E27" s="78">
        <f t="shared" si="25"/>
        <v>26</v>
      </c>
      <c r="F27" s="79">
        <f t="shared" si="21"/>
        <v>8.666666666666667E-2</v>
      </c>
      <c r="G27" s="78">
        <f t="shared" si="22"/>
        <v>53</v>
      </c>
      <c r="H27" s="79">
        <f t="shared" ref="H27" si="27">G27/G$39</f>
        <v>9.3639575971731448E-2</v>
      </c>
      <c r="J27" s="53" t="s">
        <v>134</v>
      </c>
      <c r="K27" s="73">
        <v>7</v>
      </c>
      <c r="L27" s="73">
        <v>4</v>
      </c>
    </row>
    <row r="28" spans="2:12" s="48" customFormat="1">
      <c r="B28" s="56" t="s">
        <v>26</v>
      </c>
      <c r="C28" s="61">
        <f>K24</f>
        <v>32</v>
      </c>
      <c r="D28" s="62">
        <f t="shared" si="21"/>
        <v>0.12030075187969924</v>
      </c>
      <c r="E28" s="61">
        <f>L24</f>
        <v>31</v>
      </c>
      <c r="F28" s="62">
        <f t="shared" si="21"/>
        <v>0.10333333333333333</v>
      </c>
      <c r="G28" s="61">
        <f t="shared" si="22"/>
        <v>63</v>
      </c>
      <c r="H28" s="62">
        <f t="shared" ref="H28" si="28">G28/G$39</f>
        <v>0.11130742049469965</v>
      </c>
      <c r="J28" s="53" t="s">
        <v>135</v>
      </c>
      <c r="K28" s="73">
        <v>0</v>
      </c>
      <c r="L28" s="73">
        <v>1</v>
      </c>
    </row>
    <row r="29" spans="2:12" s="48" customFormat="1">
      <c r="B29" s="56" t="s">
        <v>27</v>
      </c>
      <c r="C29" s="61">
        <f t="shared" ref="C29:C36" si="29">K25</f>
        <v>105</v>
      </c>
      <c r="D29" s="62">
        <f t="shared" si="21"/>
        <v>0.39473684210526316</v>
      </c>
      <c r="E29" s="61">
        <f t="shared" ref="E29:E36" si="30">L25</f>
        <v>182</v>
      </c>
      <c r="F29" s="62">
        <f t="shared" si="21"/>
        <v>0.60666666666666669</v>
      </c>
      <c r="G29" s="61">
        <f t="shared" si="22"/>
        <v>287</v>
      </c>
      <c r="H29" s="62">
        <f t="shared" ref="H29" si="31">G29/G$39</f>
        <v>0.50706713780918733</v>
      </c>
      <c r="J29" s="53" t="s">
        <v>29</v>
      </c>
      <c r="K29" s="73">
        <v>4</v>
      </c>
      <c r="L29" s="73">
        <v>1</v>
      </c>
    </row>
    <row r="30" spans="2:12" s="48" customFormat="1">
      <c r="B30" s="56" t="s">
        <v>28</v>
      </c>
      <c r="C30" s="61">
        <f t="shared" si="29"/>
        <v>53</v>
      </c>
      <c r="D30" s="62">
        <f t="shared" si="21"/>
        <v>0.19924812030075187</v>
      </c>
      <c r="E30" s="61">
        <f t="shared" si="30"/>
        <v>27</v>
      </c>
      <c r="F30" s="62">
        <f t="shared" si="21"/>
        <v>0.09</v>
      </c>
      <c r="G30" s="61">
        <f t="shared" si="22"/>
        <v>80</v>
      </c>
      <c r="H30" s="62">
        <f t="shared" ref="H30" si="32">G30/G$39</f>
        <v>0.14134275618374559</v>
      </c>
      <c r="J30" s="53" t="s">
        <v>30</v>
      </c>
      <c r="K30" s="73">
        <v>8</v>
      </c>
      <c r="L30" s="73">
        <v>5</v>
      </c>
    </row>
    <row r="31" spans="2:12" s="48" customFormat="1">
      <c r="B31" s="56" t="s">
        <v>134</v>
      </c>
      <c r="C31" s="61">
        <f t="shared" si="29"/>
        <v>7</v>
      </c>
      <c r="D31" s="62">
        <f t="shared" si="21"/>
        <v>2.6315789473684209E-2</v>
      </c>
      <c r="E31" s="61">
        <f t="shared" si="30"/>
        <v>4</v>
      </c>
      <c r="F31" s="62">
        <f t="shared" si="21"/>
        <v>1.3333333333333334E-2</v>
      </c>
      <c r="G31" s="61">
        <f t="shared" si="22"/>
        <v>11</v>
      </c>
      <c r="H31" s="62">
        <f t="shared" ref="H31" si="33">G31/G$39</f>
        <v>1.9434628975265017E-2</v>
      </c>
      <c r="J31" s="53" t="s">
        <v>31</v>
      </c>
      <c r="K31" s="73">
        <v>4</v>
      </c>
      <c r="L31" s="73">
        <v>1</v>
      </c>
    </row>
    <row r="32" spans="2:12" s="48" customFormat="1">
      <c r="B32" s="56" t="s">
        <v>135</v>
      </c>
      <c r="C32" s="61">
        <f t="shared" si="29"/>
        <v>0</v>
      </c>
      <c r="D32" s="62">
        <f t="shared" si="21"/>
        <v>0</v>
      </c>
      <c r="E32" s="61">
        <f t="shared" si="30"/>
        <v>1</v>
      </c>
      <c r="F32" s="62">
        <f t="shared" si="21"/>
        <v>3.3333333333333335E-3</v>
      </c>
      <c r="G32" s="61">
        <f t="shared" si="22"/>
        <v>1</v>
      </c>
      <c r="H32" s="62">
        <f t="shared" ref="H32" si="34">G32/G$39</f>
        <v>1.7667844522968198E-3</v>
      </c>
      <c r="J32" s="53" t="s">
        <v>137</v>
      </c>
      <c r="K32" s="73">
        <v>1</v>
      </c>
      <c r="L32" s="73">
        <v>0</v>
      </c>
    </row>
    <row r="33" spans="2:12" s="48" customFormat="1">
      <c r="B33" s="56" t="s">
        <v>29</v>
      </c>
      <c r="C33" s="61">
        <f t="shared" si="29"/>
        <v>4</v>
      </c>
      <c r="D33" s="62">
        <f t="shared" si="21"/>
        <v>1.5037593984962405E-2</v>
      </c>
      <c r="E33" s="61">
        <f t="shared" si="30"/>
        <v>1</v>
      </c>
      <c r="F33" s="62">
        <f t="shared" si="21"/>
        <v>3.3333333333333335E-3</v>
      </c>
      <c r="G33" s="61">
        <f t="shared" si="22"/>
        <v>5</v>
      </c>
      <c r="H33" s="62">
        <f t="shared" ref="H33" si="35">G33/G$39</f>
        <v>8.8339222614840993E-3</v>
      </c>
      <c r="J33" s="53" t="s">
        <v>132</v>
      </c>
      <c r="K33" s="73">
        <v>20</v>
      </c>
      <c r="L33" s="73">
        <v>16</v>
      </c>
    </row>
    <row r="34" spans="2:12" s="48" customFormat="1">
      <c r="B34" s="56" t="s">
        <v>30</v>
      </c>
      <c r="C34" s="61">
        <f t="shared" si="29"/>
        <v>8</v>
      </c>
      <c r="D34" s="62">
        <f t="shared" si="21"/>
        <v>3.007518796992481E-2</v>
      </c>
      <c r="E34" s="61">
        <f t="shared" si="30"/>
        <v>5</v>
      </c>
      <c r="F34" s="62">
        <f t="shared" si="21"/>
        <v>1.6666666666666666E-2</v>
      </c>
      <c r="G34" s="61">
        <f t="shared" si="22"/>
        <v>13</v>
      </c>
      <c r="H34" s="62">
        <f t="shared" ref="H34" si="36">G34/G$39</f>
        <v>2.2968197879858657E-2</v>
      </c>
      <c r="J34" s="53" t="s">
        <v>133</v>
      </c>
      <c r="K34" s="73">
        <v>3</v>
      </c>
      <c r="L34" s="73">
        <v>4</v>
      </c>
    </row>
    <row r="35" spans="2:12" s="48" customFormat="1">
      <c r="B35" s="56" t="s">
        <v>31</v>
      </c>
      <c r="C35" s="61">
        <f t="shared" si="29"/>
        <v>4</v>
      </c>
      <c r="D35" s="62">
        <f t="shared" si="21"/>
        <v>1.5037593984962405E-2</v>
      </c>
      <c r="E35" s="61">
        <f t="shared" si="30"/>
        <v>1</v>
      </c>
      <c r="F35" s="62">
        <f t="shared" si="21"/>
        <v>3.3333333333333335E-3</v>
      </c>
      <c r="G35" s="61">
        <f t="shared" si="22"/>
        <v>5</v>
      </c>
      <c r="H35" s="62">
        <f t="shared" ref="H35" si="37">G35/G$39</f>
        <v>8.8339222614840993E-3</v>
      </c>
      <c r="J35" s="53" t="s">
        <v>138</v>
      </c>
      <c r="K35" s="73">
        <v>27</v>
      </c>
      <c r="L35" s="73">
        <v>26</v>
      </c>
    </row>
    <row r="36" spans="2:12" s="48" customFormat="1" ht="27">
      <c r="B36" s="81" t="s">
        <v>140</v>
      </c>
      <c r="C36" s="61">
        <f t="shared" si="29"/>
        <v>1</v>
      </c>
      <c r="D36" s="62">
        <f t="shared" si="21"/>
        <v>3.7593984962406013E-3</v>
      </c>
      <c r="E36" s="61">
        <f t="shared" si="30"/>
        <v>0</v>
      </c>
      <c r="F36" s="62">
        <f t="shared" si="21"/>
        <v>0</v>
      </c>
      <c r="G36" s="61">
        <f t="shared" si="22"/>
        <v>1</v>
      </c>
      <c r="H36" s="62">
        <f t="shared" ref="H36" si="38">G36/G$39</f>
        <v>1.7667844522968198E-3</v>
      </c>
      <c r="J36" s="53" t="s">
        <v>136</v>
      </c>
      <c r="K36" s="73">
        <v>1</v>
      </c>
      <c r="L36" s="73">
        <v>0</v>
      </c>
    </row>
    <row r="37" spans="2:12" s="48" customFormat="1">
      <c r="B37" s="56" t="s">
        <v>136</v>
      </c>
      <c r="C37" s="61">
        <f>K36</f>
        <v>1</v>
      </c>
      <c r="D37" s="62">
        <f t="shared" si="21"/>
        <v>3.7593984962406013E-3</v>
      </c>
      <c r="E37" s="61">
        <f>L36</f>
        <v>0</v>
      </c>
      <c r="F37" s="62">
        <f t="shared" si="21"/>
        <v>0</v>
      </c>
      <c r="G37" s="61">
        <f t="shared" si="22"/>
        <v>1</v>
      </c>
      <c r="H37" s="62">
        <f t="shared" ref="H37" si="39">G37/G$39</f>
        <v>1.7667844522968198E-3</v>
      </c>
      <c r="J37" s="53" t="s">
        <v>23</v>
      </c>
      <c r="K37" s="73">
        <v>1</v>
      </c>
      <c r="L37" s="73">
        <v>2</v>
      </c>
    </row>
    <row r="38" spans="2:12" s="48" customFormat="1">
      <c r="B38" s="56" t="s">
        <v>23</v>
      </c>
      <c r="C38" s="61">
        <f>K37</f>
        <v>1</v>
      </c>
      <c r="D38" s="62">
        <f t="shared" si="21"/>
        <v>3.7593984962406013E-3</v>
      </c>
      <c r="E38" s="61">
        <f>L37</f>
        <v>2</v>
      </c>
      <c r="F38" s="62">
        <f t="shared" si="21"/>
        <v>6.6666666666666671E-3</v>
      </c>
      <c r="G38" s="61">
        <f t="shared" si="22"/>
        <v>3</v>
      </c>
      <c r="H38" s="62">
        <f t="shared" ref="H38" si="40">G38/G$39</f>
        <v>5.3003533568904597E-3</v>
      </c>
      <c r="J38" s="53"/>
      <c r="K38" s="73"/>
      <c r="L38" s="73"/>
    </row>
    <row r="39" spans="2:12" s="48" customFormat="1">
      <c r="B39" s="58" t="s">
        <v>11</v>
      </c>
      <c r="C39" s="65">
        <f t="shared" ref="C39:H39" si="41">SUM(C25:C38)</f>
        <v>266</v>
      </c>
      <c r="D39" s="66">
        <f t="shared" si="41"/>
        <v>1</v>
      </c>
      <c r="E39" s="65">
        <f t="shared" si="41"/>
        <v>300</v>
      </c>
      <c r="F39" s="66">
        <f t="shared" si="41"/>
        <v>0.99999999999999989</v>
      </c>
      <c r="G39" s="65">
        <f t="shared" si="41"/>
        <v>566</v>
      </c>
      <c r="H39" s="66">
        <f t="shared" si="41"/>
        <v>1</v>
      </c>
    </row>
    <row r="40" spans="2:12">
      <c r="F40" s="49"/>
      <c r="G40" s="9"/>
    </row>
    <row r="41" spans="2:12">
      <c r="F41" s="49"/>
      <c r="G41" s="9"/>
    </row>
    <row r="42" spans="2:12">
      <c r="F42" s="49"/>
      <c r="G42" s="9"/>
    </row>
  </sheetData>
  <mergeCells count="10">
    <mergeCell ref="B22:B23"/>
    <mergeCell ref="C22:H22"/>
    <mergeCell ref="C23:D23"/>
    <mergeCell ref="G23:H23"/>
    <mergeCell ref="E23:F23"/>
    <mergeCell ref="B2:B3"/>
    <mergeCell ref="C2:H2"/>
    <mergeCell ref="C3:D3"/>
    <mergeCell ref="E3:F3"/>
    <mergeCell ref="G3:H3"/>
  </mergeCells>
  <phoneticPr fontId="4"/>
  <printOptions horizontalCentered="1"/>
  <pageMargins left="0.70866141732283472" right="0.70866141732283472" top="0.74803149606299213" bottom="0.74803149606299213" header="0.31496062992125984" footer="0.31496062992125984"/>
  <pageSetup paperSize="11" scale="89" fitToHeight="0" orientation="landscape" r:id="rId1"/>
  <rowBreaks count="1" manualBreakCount="1">
    <brk id="20" min="1" max="7"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E33"/>
  <sheetViews>
    <sheetView view="pageBreakPreview" zoomScaleNormal="100" zoomScaleSheetLayoutView="100" workbookViewId="0">
      <selection activeCell="O8" sqref="O8:O9"/>
    </sheetView>
  </sheetViews>
  <sheetFormatPr defaultRowHeight="13.5"/>
  <cols>
    <col min="1" max="1" width="4" customWidth="1"/>
    <col min="2" max="2" width="15" customWidth="1"/>
    <col min="3" max="3" width="7.5" customWidth="1"/>
    <col min="4" max="4" width="7.125" customWidth="1"/>
    <col min="5" max="5" width="9.125" customWidth="1"/>
    <col min="6" max="6" width="7.125" customWidth="1"/>
    <col min="7" max="7" width="7.5" customWidth="1"/>
    <col min="8" max="8" width="7.125" customWidth="1"/>
    <col min="9" max="9" width="7.5" customWidth="1"/>
    <col min="10" max="10" width="7.125" customWidth="1"/>
    <col min="11" max="11" width="8.125" customWidth="1"/>
    <col min="12" max="12" width="7.125" customWidth="1"/>
    <col min="15" max="15" width="17.75" bestFit="1" customWidth="1"/>
    <col min="16" max="17" width="11.125" bestFit="1" customWidth="1"/>
    <col min="18" max="18" width="12.375" bestFit="1" customWidth="1"/>
  </cols>
  <sheetData>
    <row r="1" spans="2:31" ht="19.5" customHeight="1">
      <c r="B1" s="29" t="s">
        <v>164</v>
      </c>
    </row>
    <row r="2" spans="2:31">
      <c r="B2" s="148" t="s">
        <v>125</v>
      </c>
      <c r="C2" s="150" t="s">
        <v>124</v>
      </c>
      <c r="D2" s="151"/>
      <c r="E2" s="151"/>
      <c r="F2" s="151"/>
      <c r="G2" s="151"/>
      <c r="H2" s="151"/>
      <c r="I2" s="151"/>
      <c r="J2" s="151"/>
      <c r="K2" s="151"/>
      <c r="L2" s="152"/>
    </row>
    <row r="3" spans="2:31" ht="30.75" customHeight="1">
      <c r="B3" s="149"/>
      <c r="C3" s="153" t="s">
        <v>142</v>
      </c>
      <c r="D3" s="154"/>
      <c r="E3" s="155" t="s">
        <v>143</v>
      </c>
      <c r="F3" s="154"/>
      <c r="G3" s="155" t="s">
        <v>144</v>
      </c>
      <c r="H3" s="154"/>
      <c r="I3" s="153" t="s">
        <v>145</v>
      </c>
      <c r="J3" s="154"/>
      <c r="K3" s="153" t="s">
        <v>122</v>
      </c>
      <c r="L3" s="154"/>
      <c r="O3" s="54" t="s">
        <v>123</v>
      </c>
      <c r="P3" s="51" t="s">
        <v>146</v>
      </c>
      <c r="Q3" s="82" t="s">
        <v>148</v>
      </c>
      <c r="R3" s="82" t="s">
        <v>149</v>
      </c>
      <c r="S3" s="82" t="s">
        <v>150</v>
      </c>
      <c r="T3" s="82" t="s">
        <v>147</v>
      </c>
      <c r="U3" s="82" t="s">
        <v>151</v>
      </c>
      <c r="V3" s="82" t="s">
        <v>152</v>
      </c>
      <c r="W3" s="82" t="s">
        <v>153</v>
      </c>
      <c r="X3" s="82" t="s">
        <v>154</v>
      </c>
      <c r="Y3" s="82" t="s">
        <v>155</v>
      </c>
      <c r="Z3" s="82" t="s">
        <v>156</v>
      </c>
      <c r="AA3" s="82" t="s">
        <v>157</v>
      </c>
      <c r="AB3" s="82" t="s">
        <v>158</v>
      </c>
      <c r="AC3" s="82" t="s">
        <v>159</v>
      </c>
      <c r="AD3" s="82" t="s">
        <v>160</v>
      </c>
      <c r="AE3" s="51" t="s">
        <v>161</v>
      </c>
    </row>
    <row r="4" spans="2:31" s="48" customFormat="1" ht="13.5" customHeight="1">
      <c r="B4" s="55" t="s">
        <v>2</v>
      </c>
      <c r="C4" s="59">
        <f>SUM(P4:S4)</f>
        <v>18</v>
      </c>
      <c r="D4" s="60">
        <f>C4/C$13</f>
        <v>6.5217391304347823E-3</v>
      </c>
      <c r="E4" s="59">
        <f>SUM(T4:X4)</f>
        <v>2</v>
      </c>
      <c r="F4" s="60">
        <f>E4/E$13</f>
        <v>8.1499592502037486E-4</v>
      </c>
      <c r="G4" s="59">
        <f>SUM(Y4:AC4)</f>
        <v>0</v>
      </c>
      <c r="H4" s="60">
        <f>G4/G$13</f>
        <v>0</v>
      </c>
      <c r="I4" s="59">
        <f>SUM(AD4:AE4)</f>
        <v>0</v>
      </c>
      <c r="J4" s="60">
        <f>I4/I$13</f>
        <v>0</v>
      </c>
      <c r="K4" s="59">
        <f>SUM(C4,E4,G4,I4)</f>
        <v>20</v>
      </c>
      <c r="L4" s="60">
        <f t="shared" ref="L4:L15" si="0">K4/K$13</f>
        <v>2.1951487213258698E-3</v>
      </c>
      <c r="O4" s="52" t="s">
        <v>2</v>
      </c>
      <c r="P4" s="49">
        <v>3</v>
      </c>
      <c r="Q4" s="49">
        <v>6</v>
      </c>
      <c r="R4" s="49">
        <v>5</v>
      </c>
      <c r="S4" s="48">
        <v>4</v>
      </c>
      <c r="T4" s="48">
        <v>1</v>
      </c>
      <c r="V4" s="48">
        <v>1</v>
      </c>
    </row>
    <row r="5" spans="2:31" s="48" customFormat="1">
      <c r="B5" s="56" t="s">
        <v>3</v>
      </c>
      <c r="C5" s="61">
        <f t="shared" ref="C5:C12" si="1">SUM(P5:S5)</f>
        <v>135</v>
      </c>
      <c r="D5" s="62">
        <f t="shared" ref="D5:F15" si="2">C5/C$13</f>
        <v>4.8913043478260872E-2</v>
      </c>
      <c r="E5" s="61">
        <f t="shared" ref="E5:E12" si="3">SUM(T5:X5)</f>
        <v>43</v>
      </c>
      <c r="F5" s="62">
        <f t="shared" si="2"/>
        <v>1.7522412387938061E-2</v>
      </c>
      <c r="G5" s="61">
        <f t="shared" ref="G5:G12" si="4">SUM(Y5:AC5)</f>
        <v>8</v>
      </c>
      <c r="H5" s="62">
        <f t="shared" ref="H5:J15" si="5">G5/G$13</f>
        <v>5.6061667834618077E-3</v>
      </c>
      <c r="I5" s="61">
        <f t="shared" ref="I5:I12" si="6">SUM(AD5:AE5)</f>
        <v>0</v>
      </c>
      <c r="J5" s="62">
        <f t="shared" si="5"/>
        <v>0</v>
      </c>
      <c r="K5" s="61">
        <f t="shared" ref="K5:K12" si="7">SUM(C5,E5,G5,I5)</f>
        <v>186</v>
      </c>
      <c r="L5" s="62">
        <f t="shared" si="0"/>
        <v>2.0414883108330589E-2</v>
      </c>
      <c r="O5" s="53" t="s">
        <v>3</v>
      </c>
      <c r="P5" s="49">
        <v>34</v>
      </c>
      <c r="Q5" s="49">
        <v>42</v>
      </c>
      <c r="R5" s="49">
        <v>25</v>
      </c>
      <c r="S5" s="48">
        <v>34</v>
      </c>
      <c r="T5" s="48">
        <v>12</v>
      </c>
      <c r="U5" s="48">
        <v>4</v>
      </c>
      <c r="V5" s="48">
        <v>14</v>
      </c>
      <c r="W5" s="48">
        <v>9</v>
      </c>
      <c r="X5" s="48">
        <v>4</v>
      </c>
      <c r="Y5" s="48">
        <v>3</v>
      </c>
      <c r="Z5" s="48">
        <v>1</v>
      </c>
      <c r="AA5" s="48">
        <v>1</v>
      </c>
      <c r="AB5" s="48">
        <v>3</v>
      </c>
    </row>
    <row r="6" spans="2:31" s="48" customFormat="1">
      <c r="B6" s="56" t="s">
        <v>4</v>
      </c>
      <c r="C6" s="61">
        <f t="shared" si="1"/>
        <v>331</v>
      </c>
      <c r="D6" s="62">
        <f t="shared" si="2"/>
        <v>0.11992753623188405</v>
      </c>
      <c r="E6" s="61">
        <f t="shared" si="3"/>
        <v>168</v>
      </c>
      <c r="F6" s="62">
        <f t="shared" si="2"/>
        <v>6.8459657701711488E-2</v>
      </c>
      <c r="G6" s="61">
        <f t="shared" si="4"/>
        <v>73</v>
      </c>
      <c r="H6" s="62">
        <f t="shared" si="5"/>
        <v>5.1156271899089001E-2</v>
      </c>
      <c r="I6" s="61">
        <f t="shared" si="6"/>
        <v>46</v>
      </c>
      <c r="J6" s="62">
        <f t="shared" si="5"/>
        <v>1.862348178137652E-2</v>
      </c>
      <c r="K6" s="61">
        <f t="shared" si="7"/>
        <v>618</v>
      </c>
      <c r="L6" s="62">
        <f t="shared" si="0"/>
        <v>6.7830095488969372E-2</v>
      </c>
      <c r="O6" s="53" t="s">
        <v>4</v>
      </c>
      <c r="P6" s="49">
        <v>104</v>
      </c>
      <c r="Q6" s="49">
        <v>106</v>
      </c>
      <c r="R6" s="49">
        <v>67</v>
      </c>
      <c r="S6" s="48">
        <v>54</v>
      </c>
      <c r="T6" s="48">
        <v>33</v>
      </c>
      <c r="U6" s="48">
        <v>22</v>
      </c>
      <c r="V6" s="48">
        <v>52</v>
      </c>
      <c r="W6" s="48">
        <v>32</v>
      </c>
      <c r="X6" s="48">
        <v>29</v>
      </c>
      <c r="Y6" s="48">
        <v>26</v>
      </c>
      <c r="Z6" s="48">
        <v>12</v>
      </c>
      <c r="AA6" s="48">
        <v>14</v>
      </c>
      <c r="AB6" s="48">
        <v>9</v>
      </c>
      <c r="AC6" s="48">
        <v>12</v>
      </c>
      <c r="AD6" s="48">
        <v>43</v>
      </c>
      <c r="AE6" s="48">
        <v>3</v>
      </c>
    </row>
    <row r="7" spans="2:31" s="48" customFormat="1">
      <c r="B7" s="56" t="s">
        <v>5</v>
      </c>
      <c r="C7" s="61">
        <f t="shared" si="1"/>
        <v>575</v>
      </c>
      <c r="D7" s="62">
        <f t="shared" si="2"/>
        <v>0.20833333333333334</v>
      </c>
      <c r="E7" s="61">
        <f t="shared" si="3"/>
        <v>396</v>
      </c>
      <c r="F7" s="62">
        <f t="shared" si="2"/>
        <v>0.16136919315403422</v>
      </c>
      <c r="G7" s="61">
        <f t="shared" si="4"/>
        <v>213</v>
      </c>
      <c r="H7" s="62">
        <f t="shared" si="5"/>
        <v>0.14926419060967064</v>
      </c>
      <c r="I7" s="61">
        <f t="shared" si="6"/>
        <v>272</v>
      </c>
      <c r="J7" s="62">
        <f t="shared" si="5"/>
        <v>0.11012145748987855</v>
      </c>
      <c r="K7" s="61">
        <f t="shared" si="7"/>
        <v>1456</v>
      </c>
      <c r="L7" s="62">
        <f t="shared" si="0"/>
        <v>0.15980682691252332</v>
      </c>
      <c r="O7" s="53" t="s">
        <v>5</v>
      </c>
      <c r="P7" s="49">
        <v>179</v>
      </c>
      <c r="Q7" s="49">
        <v>180</v>
      </c>
      <c r="R7" s="49">
        <v>98</v>
      </c>
      <c r="S7" s="48">
        <v>118</v>
      </c>
      <c r="T7" s="48">
        <v>73</v>
      </c>
      <c r="U7" s="48">
        <v>71</v>
      </c>
      <c r="V7" s="48">
        <v>100</v>
      </c>
      <c r="W7" s="48">
        <v>86</v>
      </c>
      <c r="X7" s="48">
        <v>66</v>
      </c>
      <c r="Y7" s="48">
        <v>46</v>
      </c>
      <c r="Z7" s="48">
        <v>47</v>
      </c>
      <c r="AA7" s="48">
        <v>57</v>
      </c>
      <c r="AB7" s="48">
        <v>35</v>
      </c>
      <c r="AC7" s="48">
        <v>28</v>
      </c>
      <c r="AD7" s="48">
        <v>223</v>
      </c>
      <c r="AE7" s="48">
        <v>49</v>
      </c>
    </row>
    <row r="8" spans="2:31" s="48" customFormat="1">
      <c r="B8" s="56" t="s">
        <v>6</v>
      </c>
      <c r="C8" s="61">
        <f t="shared" si="1"/>
        <v>562</v>
      </c>
      <c r="D8" s="62">
        <f t="shared" si="2"/>
        <v>0.2036231884057971</v>
      </c>
      <c r="E8" s="61">
        <f t="shared" si="3"/>
        <v>485</v>
      </c>
      <c r="F8" s="62">
        <f t="shared" si="2"/>
        <v>0.19763651181744091</v>
      </c>
      <c r="G8" s="61">
        <f t="shared" si="4"/>
        <v>292</v>
      </c>
      <c r="H8" s="62">
        <f t="shared" si="5"/>
        <v>0.204625087596356</v>
      </c>
      <c r="I8" s="61">
        <f t="shared" si="6"/>
        <v>440</v>
      </c>
      <c r="J8" s="62">
        <f t="shared" si="5"/>
        <v>0.17813765182186234</v>
      </c>
      <c r="K8" s="61">
        <f t="shared" si="7"/>
        <v>1779</v>
      </c>
      <c r="L8" s="62">
        <f t="shared" si="0"/>
        <v>0.19525847876193611</v>
      </c>
      <c r="O8" s="53" t="s">
        <v>6</v>
      </c>
      <c r="P8" s="49">
        <v>145</v>
      </c>
      <c r="Q8" s="49">
        <v>161</v>
      </c>
      <c r="R8" s="49">
        <v>130</v>
      </c>
      <c r="S8" s="48">
        <v>126</v>
      </c>
      <c r="T8" s="48">
        <v>72</v>
      </c>
      <c r="U8" s="48">
        <v>76</v>
      </c>
      <c r="V8" s="48">
        <v>126</v>
      </c>
      <c r="W8" s="48">
        <v>120</v>
      </c>
      <c r="X8" s="48">
        <v>91</v>
      </c>
      <c r="Y8" s="48">
        <v>75</v>
      </c>
      <c r="Z8" s="48">
        <v>59</v>
      </c>
      <c r="AA8" s="48">
        <v>53</v>
      </c>
      <c r="AB8" s="48">
        <v>59</v>
      </c>
      <c r="AC8" s="48">
        <v>46</v>
      </c>
      <c r="AD8" s="48">
        <v>290</v>
      </c>
      <c r="AE8" s="48">
        <v>150</v>
      </c>
    </row>
    <row r="9" spans="2:31" s="48" customFormat="1">
      <c r="B9" s="56" t="s">
        <v>7</v>
      </c>
      <c r="C9" s="61">
        <f t="shared" si="1"/>
        <v>622</v>
      </c>
      <c r="D9" s="62">
        <f t="shared" si="2"/>
        <v>0.22536231884057972</v>
      </c>
      <c r="E9" s="61">
        <f t="shared" si="3"/>
        <v>686</v>
      </c>
      <c r="F9" s="62">
        <f t="shared" si="2"/>
        <v>0.2795436022819886</v>
      </c>
      <c r="G9" s="61">
        <f t="shared" si="4"/>
        <v>412</v>
      </c>
      <c r="H9" s="62">
        <f t="shared" si="5"/>
        <v>0.28871758934828312</v>
      </c>
      <c r="I9" s="61">
        <f t="shared" si="6"/>
        <v>914</v>
      </c>
      <c r="J9" s="62">
        <f t="shared" si="5"/>
        <v>0.37004048582995952</v>
      </c>
      <c r="K9" s="61">
        <f t="shared" si="7"/>
        <v>2634</v>
      </c>
      <c r="L9" s="62">
        <f t="shared" si="0"/>
        <v>0.28910108659861705</v>
      </c>
      <c r="O9" s="53" t="s">
        <v>7</v>
      </c>
      <c r="P9" s="49">
        <v>151</v>
      </c>
      <c r="Q9" s="49">
        <v>151</v>
      </c>
      <c r="R9" s="49">
        <v>143</v>
      </c>
      <c r="S9" s="48">
        <v>177</v>
      </c>
      <c r="T9" s="48">
        <v>112</v>
      </c>
      <c r="U9" s="48">
        <v>115</v>
      </c>
      <c r="V9" s="48">
        <v>184</v>
      </c>
      <c r="W9" s="48">
        <v>152</v>
      </c>
      <c r="X9" s="48">
        <v>123</v>
      </c>
      <c r="Y9" s="48">
        <v>104</v>
      </c>
      <c r="Z9" s="48">
        <v>103</v>
      </c>
      <c r="AA9" s="48">
        <v>74</v>
      </c>
      <c r="AB9" s="48">
        <v>52</v>
      </c>
      <c r="AC9" s="48">
        <v>79</v>
      </c>
      <c r="AD9" s="48">
        <v>498</v>
      </c>
      <c r="AE9" s="48">
        <v>416</v>
      </c>
    </row>
    <row r="10" spans="2:31" s="48" customFormat="1">
      <c r="B10" s="56" t="s">
        <v>8</v>
      </c>
      <c r="C10" s="61">
        <f t="shared" si="1"/>
        <v>391</v>
      </c>
      <c r="D10" s="62">
        <f t="shared" si="2"/>
        <v>0.14166666666666666</v>
      </c>
      <c r="E10" s="61">
        <f t="shared" si="3"/>
        <v>510</v>
      </c>
      <c r="F10" s="62">
        <f t="shared" si="2"/>
        <v>0.20782396088019561</v>
      </c>
      <c r="G10" s="61">
        <f t="shared" si="4"/>
        <v>326</v>
      </c>
      <c r="H10" s="62">
        <f t="shared" si="5"/>
        <v>0.22845129642606868</v>
      </c>
      <c r="I10" s="61">
        <f t="shared" si="6"/>
        <v>608</v>
      </c>
      <c r="J10" s="62">
        <f t="shared" si="5"/>
        <v>0.24615384615384617</v>
      </c>
      <c r="K10" s="61">
        <f t="shared" si="7"/>
        <v>1835</v>
      </c>
      <c r="L10" s="62">
        <f t="shared" si="0"/>
        <v>0.20140489518164856</v>
      </c>
      <c r="O10" s="53" t="s">
        <v>8</v>
      </c>
      <c r="P10" s="49">
        <v>71</v>
      </c>
      <c r="Q10" s="49">
        <v>106</v>
      </c>
      <c r="R10" s="49">
        <v>87</v>
      </c>
      <c r="S10" s="48">
        <v>127</v>
      </c>
      <c r="T10" s="48">
        <v>91</v>
      </c>
      <c r="U10" s="48">
        <v>77</v>
      </c>
      <c r="V10" s="48">
        <v>141</v>
      </c>
      <c r="W10" s="48">
        <v>108</v>
      </c>
      <c r="X10" s="48">
        <v>93</v>
      </c>
      <c r="Y10" s="48">
        <v>90</v>
      </c>
      <c r="Z10" s="48">
        <v>65</v>
      </c>
      <c r="AA10" s="48">
        <v>77</v>
      </c>
      <c r="AB10" s="48">
        <v>47</v>
      </c>
      <c r="AC10" s="48">
        <v>47</v>
      </c>
      <c r="AD10" s="48">
        <v>306</v>
      </c>
      <c r="AE10" s="48">
        <v>302</v>
      </c>
    </row>
    <row r="11" spans="2:31" s="48" customFormat="1">
      <c r="B11" s="56" t="s">
        <v>9</v>
      </c>
      <c r="C11" s="61">
        <f t="shared" si="1"/>
        <v>118</v>
      </c>
      <c r="D11" s="62">
        <f t="shared" si="2"/>
        <v>4.2753623188405795E-2</v>
      </c>
      <c r="E11" s="61">
        <f t="shared" si="3"/>
        <v>153</v>
      </c>
      <c r="F11" s="62">
        <f t="shared" si="2"/>
        <v>6.2347188264058682E-2</v>
      </c>
      <c r="G11" s="61">
        <f t="shared" si="4"/>
        <v>91</v>
      </c>
      <c r="H11" s="62">
        <f t="shared" si="5"/>
        <v>6.3770147161878066E-2</v>
      </c>
      <c r="I11" s="61">
        <f t="shared" si="6"/>
        <v>169</v>
      </c>
      <c r="J11" s="62">
        <f t="shared" si="5"/>
        <v>6.8421052631578952E-2</v>
      </c>
      <c r="K11" s="61">
        <f t="shared" si="7"/>
        <v>531</v>
      </c>
      <c r="L11" s="62">
        <f t="shared" si="0"/>
        <v>5.8281198551201847E-2</v>
      </c>
      <c r="O11" s="53" t="s">
        <v>9</v>
      </c>
      <c r="P11" s="49">
        <v>23</v>
      </c>
      <c r="Q11" s="49">
        <v>33</v>
      </c>
      <c r="R11" s="49">
        <v>26</v>
      </c>
      <c r="S11" s="48">
        <v>36</v>
      </c>
      <c r="T11" s="48">
        <v>23</v>
      </c>
      <c r="U11" s="48">
        <v>29</v>
      </c>
      <c r="V11" s="48">
        <v>34</v>
      </c>
      <c r="W11" s="48">
        <v>38</v>
      </c>
      <c r="X11" s="48">
        <v>29</v>
      </c>
      <c r="Y11" s="48">
        <v>23</v>
      </c>
      <c r="Z11" s="48">
        <v>28</v>
      </c>
      <c r="AA11" s="48">
        <v>15</v>
      </c>
      <c r="AB11" s="48">
        <v>11</v>
      </c>
      <c r="AC11" s="48">
        <v>14</v>
      </c>
      <c r="AD11" s="48">
        <v>95</v>
      </c>
      <c r="AE11" s="48">
        <v>74</v>
      </c>
    </row>
    <row r="12" spans="2:31" s="48" customFormat="1">
      <c r="B12" s="57" t="s">
        <v>10</v>
      </c>
      <c r="C12" s="63">
        <f t="shared" si="1"/>
        <v>8</v>
      </c>
      <c r="D12" s="64">
        <f t="shared" si="2"/>
        <v>2.8985507246376812E-3</v>
      </c>
      <c r="E12" s="63">
        <f t="shared" si="3"/>
        <v>11</v>
      </c>
      <c r="F12" s="64">
        <f t="shared" si="2"/>
        <v>4.4824775876120618E-3</v>
      </c>
      <c r="G12" s="63">
        <f t="shared" si="4"/>
        <v>12</v>
      </c>
      <c r="H12" s="64">
        <f t="shared" si="5"/>
        <v>8.4092501751927128E-3</v>
      </c>
      <c r="I12" s="63">
        <f t="shared" si="6"/>
        <v>21</v>
      </c>
      <c r="J12" s="64">
        <f t="shared" si="5"/>
        <v>8.5020242914979755E-3</v>
      </c>
      <c r="K12" s="63">
        <f t="shared" si="7"/>
        <v>52</v>
      </c>
      <c r="L12" s="64">
        <f t="shared" si="0"/>
        <v>5.7073866754472615E-3</v>
      </c>
      <c r="O12" s="53" t="s">
        <v>10</v>
      </c>
      <c r="P12" s="49">
        <v>1</v>
      </c>
      <c r="Q12" s="49"/>
      <c r="R12" s="49">
        <v>4</v>
      </c>
      <c r="S12" s="48">
        <v>3</v>
      </c>
      <c r="T12" s="48">
        <v>2</v>
      </c>
      <c r="V12" s="48">
        <v>4</v>
      </c>
      <c r="W12" s="48">
        <v>5</v>
      </c>
      <c r="Y12" s="48">
        <v>2</v>
      </c>
      <c r="Z12" s="48">
        <v>4</v>
      </c>
      <c r="AA12" s="48">
        <v>2</v>
      </c>
      <c r="AB12" s="48">
        <v>1</v>
      </c>
      <c r="AC12" s="48">
        <v>3</v>
      </c>
      <c r="AD12" s="48">
        <v>10</v>
      </c>
      <c r="AE12" s="48">
        <v>11</v>
      </c>
    </row>
    <row r="13" spans="2:31" s="48" customFormat="1">
      <c r="B13" s="58" t="s">
        <v>11</v>
      </c>
      <c r="C13" s="65">
        <f>SUM(C4:C12)</f>
        <v>2760</v>
      </c>
      <c r="D13" s="66">
        <f t="shared" si="2"/>
        <v>1</v>
      </c>
      <c r="E13" s="65">
        <f>SUM(E4:E12)</f>
        <v>2454</v>
      </c>
      <c r="F13" s="66">
        <f t="shared" si="2"/>
        <v>1</v>
      </c>
      <c r="G13" s="65">
        <f>SUM(G4:G12)</f>
        <v>1427</v>
      </c>
      <c r="H13" s="66">
        <f t="shared" si="5"/>
        <v>1</v>
      </c>
      <c r="I13" s="65">
        <f>SUM(I4:I12)</f>
        <v>2470</v>
      </c>
      <c r="J13" s="66">
        <f t="shared" si="5"/>
        <v>1</v>
      </c>
      <c r="K13" s="65">
        <f>SUM(K4:K12)</f>
        <v>9111</v>
      </c>
      <c r="L13" s="66">
        <f t="shared" si="0"/>
        <v>1</v>
      </c>
      <c r="P13" s="51">
        <v>1</v>
      </c>
      <c r="Q13" s="51">
        <v>2</v>
      </c>
      <c r="R13" s="51">
        <v>3</v>
      </c>
      <c r="S13" s="51">
        <v>4</v>
      </c>
      <c r="T13" s="51">
        <v>5</v>
      </c>
      <c r="U13" s="51">
        <v>6</v>
      </c>
      <c r="V13" s="51">
        <v>7</v>
      </c>
      <c r="W13" s="51">
        <v>8</v>
      </c>
      <c r="X13" s="51">
        <v>9</v>
      </c>
      <c r="Y13" s="51">
        <v>10</v>
      </c>
      <c r="Z13" s="51">
        <v>11</v>
      </c>
      <c r="AA13" s="51">
        <v>12</v>
      </c>
      <c r="AB13" s="51">
        <v>13</v>
      </c>
      <c r="AC13" s="51">
        <v>14</v>
      </c>
      <c r="AD13" s="51">
        <v>15</v>
      </c>
      <c r="AE13" s="51">
        <v>16</v>
      </c>
    </row>
    <row r="14" spans="2:31" s="48" customFormat="1">
      <c r="B14" s="67" t="s">
        <v>104</v>
      </c>
      <c r="C14" s="68">
        <f>SUM(C9:C12)</f>
        <v>1139</v>
      </c>
      <c r="D14" s="69">
        <f t="shared" si="2"/>
        <v>0.41268115942028988</v>
      </c>
      <c r="E14" s="68">
        <f>SUM(E9:E12)</f>
        <v>1360</v>
      </c>
      <c r="F14" s="69">
        <f t="shared" si="2"/>
        <v>0.55419722901385493</v>
      </c>
      <c r="G14" s="68">
        <f>SUM(G9:G12)</f>
        <v>841</v>
      </c>
      <c r="H14" s="69">
        <f t="shared" si="5"/>
        <v>0.58934828311142251</v>
      </c>
      <c r="I14" s="68">
        <f>SUM(I9:I12)</f>
        <v>1712</v>
      </c>
      <c r="J14" s="69">
        <f t="shared" si="5"/>
        <v>0.69311740890688256</v>
      </c>
      <c r="K14" s="68">
        <f>SUM(K9:K12)</f>
        <v>5052</v>
      </c>
      <c r="L14" s="69">
        <f t="shared" si="0"/>
        <v>0.55449456700691468</v>
      </c>
    </row>
    <row r="15" spans="2:31" s="48" customFormat="1">
      <c r="B15" s="70" t="s">
        <v>105</v>
      </c>
      <c r="C15" s="71">
        <f>SUM(C10:C12)</f>
        <v>517</v>
      </c>
      <c r="D15" s="72">
        <f t="shared" si="2"/>
        <v>0.18731884057971016</v>
      </c>
      <c r="E15" s="71">
        <f>SUM(E10:E12)</f>
        <v>674</v>
      </c>
      <c r="F15" s="72">
        <f t="shared" si="2"/>
        <v>0.27465362673186633</v>
      </c>
      <c r="G15" s="71">
        <f>SUM(G10:G12)</f>
        <v>429</v>
      </c>
      <c r="H15" s="72">
        <f t="shared" si="5"/>
        <v>0.30063069376313944</v>
      </c>
      <c r="I15" s="71">
        <f>SUM(I10:I12)</f>
        <v>798</v>
      </c>
      <c r="J15" s="72">
        <f t="shared" si="5"/>
        <v>0.32307692307692309</v>
      </c>
      <c r="K15" s="71">
        <f>SUM(K10:K12)</f>
        <v>2418</v>
      </c>
      <c r="L15" s="72">
        <f t="shared" si="0"/>
        <v>0.26539348040829769</v>
      </c>
    </row>
    <row r="17" spans="2:31" ht="19.5" customHeight="1">
      <c r="B17" s="29" t="s">
        <v>165</v>
      </c>
    </row>
    <row r="18" spans="2:31">
      <c r="B18" s="148" t="s">
        <v>125</v>
      </c>
      <c r="C18" s="150" t="s">
        <v>124</v>
      </c>
      <c r="D18" s="151"/>
      <c r="E18" s="151"/>
      <c r="F18" s="151"/>
      <c r="G18" s="151"/>
      <c r="H18" s="151"/>
      <c r="I18" s="151"/>
      <c r="J18" s="151"/>
      <c r="K18" s="151"/>
      <c r="L18" s="152"/>
    </row>
    <row r="19" spans="2:31" ht="30.75" customHeight="1">
      <c r="B19" s="149"/>
      <c r="C19" s="153" t="s">
        <v>142</v>
      </c>
      <c r="D19" s="154"/>
      <c r="E19" s="155" t="s">
        <v>143</v>
      </c>
      <c r="F19" s="154"/>
      <c r="G19" s="155" t="s">
        <v>144</v>
      </c>
      <c r="H19" s="154"/>
      <c r="I19" s="153" t="s">
        <v>145</v>
      </c>
      <c r="J19" s="154"/>
      <c r="K19" s="153" t="s">
        <v>122</v>
      </c>
      <c r="L19" s="154"/>
      <c r="O19" s="54" t="s">
        <v>123</v>
      </c>
      <c r="P19" s="51" t="s">
        <v>146</v>
      </c>
      <c r="Q19" s="82" t="s">
        <v>148</v>
      </c>
      <c r="R19" s="82" t="s">
        <v>149</v>
      </c>
      <c r="S19" s="82" t="s">
        <v>150</v>
      </c>
      <c r="T19" s="82" t="s">
        <v>147</v>
      </c>
      <c r="U19" s="82" t="s">
        <v>151</v>
      </c>
      <c r="V19" s="82" t="s">
        <v>152</v>
      </c>
      <c r="W19" s="82" t="s">
        <v>153</v>
      </c>
      <c r="X19" s="82" t="s">
        <v>154</v>
      </c>
      <c r="Y19" s="82" t="s">
        <v>155</v>
      </c>
      <c r="Z19" s="82" t="s">
        <v>156</v>
      </c>
      <c r="AA19" s="82" t="s">
        <v>157</v>
      </c>
      <c r="AB19" s="82" t="s">
        <v>158</v>
      </c>
      <c r="AC19" s="82" t="s">
        <v>159</v>
      </c>
      <c r="AD19" s="82" t="s">
        <v>160</v>
      </c>
      <c r="AE19" s="51" t="s">
        <v>161</v>
      </c>
    </row>
    <row r="20" spans="2:31" s="48" customFormat="1" ht="13.5" customHeight="1">
      <c r="B20" s="55" t="s">
        <v>2</v>
      </c>
      <c r="C20" s="59">
        <f>SUM(P20:S20)</f>
        <v>5</v>
      </c>
      <c r="D20" s="60">
        <f>C20/C$29</f>
        <v>1.0288065843621399E-2</v>
      </c>
      <c r="E20" s="59">
        <f>SUM(T20:X20)</f>
        <v>0</v>
      </c>
      <c r="F20" s="60">
        <f>E20/E$29</f>
        <v>0</v>
      </c>
      <c r="G20" s="59">
        <f>SUM(Y20:AC20)</f>
        <v>0</v>
      </c>
      <c r="H20" s="60">
        <f>G20/G$29</f>
        <v>0</v>
      </c>
      <c r="I20" s="59">
        <f>SUM(AD20:AE20)</f>
        <v>0</v>
      </c>
      <c r="J20" s="60">
        <f>I20/I$29</f>
        <v>0</v>
      </c>
      <c r="K20" s="59">
        <f>SUM(C20,E20,G20,I20)</f>
        <v>5</v>
      </c>
      <c r="L20" s="60">
        <f>K20/K$29</f>
        <v>5.263157894736842E-3</v>
      </c>
      <c r="O20" s="52" t="s">
        <v>2</v>
      </c>
      <c r="P20" s="49">
        <v>1</v>
      </c>
      <c r="Q20" s="49">
        <v>2</v>
      </c>
      <c r="R20" s="49"/>
      <c r="S20" s="48">
        <v>2</v>
      </c>
    </row>
    <row r="21" spans="2:31" s="48" customFormat="1">
      <c r="B21" s="56" t="s">
        <v>3</v>
      </c>
      <c r="C21" s="61">
        <f t="shared" ref="C21:C28" si="8">SUM(P21:S21)</f>
        <v>30</v>
      </c>
      <c r="D21" s="62">
        <f t="shared" ref="D21:D31" si="9">C21/C$29</f>
        <v>6.1728395061728392E-2</v>
      </c>
      <c r="E21" s="61">
        <f t="shared" ref="E21:E28" si="10">SUM(T21:X21)</f>
        <v>6</v>
      </c>
      <c r="F21" s="62">
        <f t="shared" ref="F21:F31" si="11">E21/E$29</f>
        <v>3.0456852791878174E-2</v>
      </c>
      <c r="G21" s="61">
        <f t="shared" ref="G21:G28" si="12">SUM(Y21:AC21)</f>
        <v>0</v>
      </c>
      <c r="H21" s="62">
        <f t="shared" ref="H21:H31" si="13">G21/G$29</f>
        <v>0</v>
      </c>
      <c r="I21" s="61">
        <f t="shared" ref="I21:I28" si="14">SUM(AD21:AE21)</f>
        <v>0</v>
      </c>
      <c r="J21" s="62">
        <f t="shared" ref="J21:J31" si="15">I21/I$29</f>
        <v>0</v>
      </c>
      <c r="K21" s="61">
        <f t="shared" ref="K21:K28" si="16">SUM(C21,E21,G21,I21)</f>
        <v>36</v>
      </c>
      <c r="L21" s="62">
        <f t="shared" ref="L21:L31" si="17">K21/K$29</f>
        <v>3.7894736842105266E-2</v>
      </c>
      <c r="O21" s="53" t="s">
        <v>3</v>
      </c>
      <c r="P21" s="49">
        <v>6</v>
      </c>
      <c r="Q21" s="49">
        <v>6</v>
      </c>
      <c r="R21" s="49">
        <v>7</v>
      </c>
      <c r="S21" s="48">
        <v>11</v>
      </c>
      <c r="T21" s="48">
        <v>1</v>
      </c>
      <c r="U21" s="48">
        <v>1</v>
      </c>
      <c r="V21" s="48">
        <v>2</v>
      </c>
      <c r="W21" s="48">
        <v>1</v>
      </c>
      <c r="X21" s="48">
        <v>1</v>
      </c>
    </row>
    <row r="22" spans="2:31" s="48" customFormat="1">
      <c r="B22" s="56" t="s">
        <v>4</v>
      </c>
      <c r="C22" s="61">
        <f t="shared" si="8"/>
        <v>68</v>
      </c>
      <c r="D22" s="62">
        <f t="shared" si="9"/>
        <v>0.13991769547325103</v>
      </c>
      <c r="E22" s="61">
        <f t="shared" si="10"/>
        <v>16</v>
      </c>
      <c r="F22" s="62">
        <f t="shared" si="11"/>
        <v>8.1218274111675121E-2</v>
      </c>
      <c r="G22" s="61">
        <f t="shared" si="12"/>
        <v>5</v>
      </c>
      <c r="H22" s="62">
        <f t="shared" si="13"/>
        <v>5.1020408163265307E-2</v>
      </c>
      <c r="I22" s="61">
        <f t="shared" si="14"/>
        <v>2</v>
      </c>
      <c r="J22" s="62">
        <f t="shared" si="15"/>
        <v>1.1834319526627219E-2</v>
      </c>
      <c r="K22" s="61">
        <f t="shared" si="16"/>
        <v>91</v>
      </c>
      <c r="L22" s="62">
        <f t="shared" si="17"/>
        <v>9.5789473684210522E-2</v>
      </c>
      <c r="O22" s="53" t="s">
        <v>4</v>
      </c>
      <c r="P22" s="49">
        <v>22</v>
      </c>
      <c r="Q22" s="49">
        <v>26</v>
      </c>
      <c r="R22" s="49">
        <v>11</v>
      </c>
      <c r="S22" s="48">
        <v>9</v>
      </c>
      <c r="T22" s="48">
        <v>6</v>
      </c>
      <c r="U22" s="48">
        <v>3</v>
      </c>
      <c r="V22" s="48">
        <v>2</v>
      </c>
      <c r="W22" s="48">
        <v>3</v>
      </c>
      <c r="X22" s="48">
        <v>2</v>
      </c>
      <c r="Y22" s="48">
        <v>3</v>
      </c>
      <c r="AC22" s="48">
        <v>2</v>
      </c>
      <c r="AD22" s="48">
        <v>2</v>
      </c>
    </row>
    <row r="23" spans="2:31" s="48" customFormat="1">
      <c r="B23" s="56" t="s">
        <v>5</v>
      </c>
      <c r="C23" s="61">
        <f t="shared" si="8"/>
        <v>117</v>
      </c>
      <c r="D23" s="62">
        <f t="shared" si="9"/>
        <v>0.24074074074074073</v>
      </c>
      <c r="E23" s="61">
        <f t="shared" si="10"/>
        <v>43</v>
      </c>
      <c r="F23" s="62">
        <f t="shared" si="11"/>
        <v>0.21827411167512689</v>
      </c>
      <c r="G23" s="61">
        <f t="shared" si="12"/>
        <v>16</v>
      </c>
      <c r="H23" s="62">
        <f t="shared" si="13"/>
        <v>0.16326530612244897</v>
      </c>
      <c r="I23" s="61">
        <f t="shared" si="14"/>
        <v>20</v>
      </c>
      <c r="J23" s="62">
        <f t="shared" si="15"/>
        <v>0.11834319526627218</v>
      </c>
      <c r="K23" s="61">
        <f t="shared" si="16"/>
        <v>196</v>
      </c>
      <c r="L23" s="62">
        <f t="shared" si="17"/>
        <v>0.2063157894736842</v>
      </c>
      <c r="O23" s="53" t="s">
        <v>5</v>
      </c>
      <c r="P23" s="49">
        <v>37</v>
      </c>
      <c r="Q23" s="49">
        <v>45</v>
      </c>
      <c r="R23" s="49">
        <v>20</v>
      </c>
      <c r="S23" s="48">
        <v>15</v>
      </c>
      <c r="T23" s="48">
        <v>13</v>
      </c>
      <c r="V23" s="48">
        <v>16</v>
      </c>
      <c r="W23" s="48">
        <v>10</v>
      </c>
      <c r="X23" s="48">
        <v>4</v>
      </c>
      <c r="Y23" s="48">
        <v>3</v>
      </c>
      <c r="Z23" s="48">
        <v>5</v>
      </c>
      <c r="AA23" s="48">
        <v>2</v>
      </c>
      <c r="AB23" s="48">
        <v>1</v>
      </c>
      <c r="AC23" s="48">
        <v>5</v>
      </c>
      <c r="AD23" s="48">
        <v>16</v>
      </c>
      <c r="AE23" s="48">
        <v>4</v>
      </c>
    </row>
    <row r="24" spans="2:31" s="48" customFormat="1">
      <c r="B24" s="56" t="s">
        <v>6</v>
      </c>
      <c r="C24" s="61">
        <f t="shared" si="8"/>
        <v>106</v>
      </c>
      <c r="D24" s="62">
        <f t="shared" si="9"/>
        <v>0.21810699588477367</v>
      </c>
      <c r="E24" s="61">
        <f t="shared" si="10"/>
        <v>38</v>
      </c>
      <c r="F24" s="62">
        <f t="shared" si="11"/>
        <v>0.19289340101522842</v>
      </c>
      <c r="G24" s="61">
        <f t="shared" si="12"/>
        <v>23</v>
      </c>
      <c r="H24" s="62">
        <f t="shared" si="13"/>
        <v>0.23469387755102042</v>
      </c>
      <c r="I24" s="61">
        <f t="shared" si="14"/>
        <v>31</v>
      </c>
      <c r="J24" s="62">
        <f t="shared" si="15"/>
        <v>0.18343195266272189</v>
      </c>
      <c r="K24" s="61">
        <f t="shared" si="16"/>
        <v>198</v>
      </c>
      <c r="L24" s="62">
        <f t="shared" si="17"/>
        <v>0.20842105263157895</v>
      </c>
      <c r="O24" s="53" t="s">
        <v>6</v>
      </c>
      <c r="P24" s="49">
        <v>29</v>
      </c>
      <c r="Q24" s="49">
        <v>39</v>
      </c>
      <c r="R24" s="49">
        <v>23</v>
      </c>
      <c r="S24" s="48">
        <v>15</v>
      </c>
      <c r="T24" s="48">
        <v>7</v>
      </c>
      <c r="U24" s="48">
        <v>6</v>
      </c>
      <c r="V24" s="48">
        <v>14</v>
      </c>
      <c r="W24" s="48">
        <v>7</v>
      </c>
      <c r="X24" s="48">
        <v>4</v>
      </c>
      <c r="Y24" s="48">
        <v>2</v>
      </c>
      <c r="Z24" s="48">
        <v>7</v>
      </c>
      <c r="AA24" s="48">
        <v>4</v>
      </c>
      <c r="AB24" s="48">
        <v>3</v>
      </c>
      <c r="AC24" s="48">
        <v>7</v>
      </c>
      <c r="AD24" s="48">
        <v>24</v>
      </c>
      <c r="AE24" s="48">
        <v>7</v>
      </c>
    </row>
    <row r="25" spans="2:31" s="48" customFormat="1">
      <c r="B25" s="56" t="s">
        <v>7</v>
      </c>
      <c r="C25" s="61">
        <f t="shared" si="8"/>
        <v>104</v>
      </c>
      <c r="D25" s="62">
        <f t="shared" si="9"/>
        <v>0.2139917695473251</v>
      </c>
      <c r="E25" s="61">
        <f t="shared" si="10"/>
        <v>53</v>
      </c>
      <c r="F25" s="62">
        <f t="shared" si="11"/>
        <v>0.26903553299492383</v>
      </c>
      <c r="G25" s="61">
        <f t="shared" si="12"/>
        <v>29</v>
      </c>
      <c r="H25" s="62">
        <f t="shared" si="13"/>
        <v>0.29591836734693877</v>
      </c>
      <c r="I25" s="61">
        <f t="shared" si="14"/>
        <v>62</v>
      </c>
      <c r="J25" s="62">
        <f t="shared" si="15"/>
        <v>0.36686390532544377</v>
      </c>
      <c r="K25" s="61">
        <f t="shared" si="16"/>
        <v>248</v>
      </c>
      <c r="L25" s="62">
        <f t="shared" si="17"/>
        <v>0.26105263157894737</v>
      </c>
      <c r="O25" s="53" t="s">
        <v>7</v>
      </c>
      <c r="P25" s="49">
        <v>34</v>
      </c>
      <c r="Q25" s="49">
        <v>31</v>
      </c>
      <c r="R25" s="49">
        <v>19</v>
      </c>
      <c r="S25" s="48">
        <v>20</v>
      </c>
      <c r="T25" s="48">
        <v>9</v>
      </c>
      <c r="U25" s="48">
        <v>10</v>
      </c>
      <c r="V25" s="48">
        <v>13</v>
      </c>
      <c r="W25" s="48">
        <v>9</v>
      </c>
      <c r="X25" s="48">
        <v>12</v>
      </c>
      <c r="Y25" s="48">
        <v>4</v>
      </c>
      <c r="Z25" s="48">
        <v>13</v>
      </c>
      <c r="AA25" s="48">
        <v>2</v>
      </c>
      <c r="AB25" s="48">
        <v>4</v>
      </c>
      <c r="AC25" s="48">
        <v>6</v>
      </c>
      <c r="AD25" s="48">
        <v>33</v>
      </c>
      <c r="AE25" s="48">
        <v>29</v>
      </c>
    </row>
    <row r="26" spans="2:31" s="48" customFormat="1">
      <c r="B26" s="56" t="s">
        <v>8</v>
      </c>
      <c r="C26" s="61">
        <f t="shared" si="8"/>
        <v>40</v>
      </c>
      <c r="D26" s="62">
        <f t="shared" si="9"/>
        <v>8.2304526748971193E-2</v>
      </c>
      <c r="E26" s="61">
        <f t="shared" si="10"/>
        <v>32</v>
      </c>
      <c r="F26" s="62">
        <f t="shared" si="11"/>
        <v>0.16243654822335024</v>
      </c>
      <c r="G26" s="61">
        <f t="shared" si="12"/>
        <v>19</v>
      </c>
      <c r="H26" s="62">
        <f t="shared" si="13"/>
        <v>0.19387755102040816</v>
      </c>
      <c r="I26" s="61">
        <f t="shared" si="14"/>
        <v>42</v>
      </c>
      <c r="J26" s="62">
        <f t="shared" si="15"/>
        <v>0.24852071005917159</v>
      </c>
      <c r="K26" s="61">
        <f t="shared" si="16"/>
        <v>133</v>
      </c>
      <c r="L26" s="62">
        <f t="shared" si="17"/>
        <v>0.14000000000000001</v>
      </c>
      <c r="O26" s="53" t="s">
        <v>8</v>
      </c>
      <c r="P26" s="49">
        <v>7</v>
      </c>
      <c r="Q26" s="49">
        <v>19</v>
      </c>
      <c r="R26" s="49">
        <v>5</v>
      </c>
      <c r="S26" s="48">
        <v>9</v>
      </c>
      <c r="T26" s="48">
        <v>7</v>
      </c>
      <c r="U26" s="48">
        <v>4</v>
      </c>
      <c r="V26" s="48">
        <v>10</v>
      </c>
      <c r="W26" s="48">
        <v>4</v>
      </c>
      <c r="X26" s="48">
        <v>7</v>
      </c>
      <c r="Y26" s="48">
        <v>3</v>
      </c>
      <c r="Z26" s="48">
        <v>3</v>
      </c>
      <c r="AA26" s="48">
        <v>6</v>
      </c>
      <c r="AB26" s="48">
        <v>6</v>
      </c>
      <c r="AC26" s="48">
        <v>1</v>
      </c>
      <c r="AD26" s="48">
        <v>19</v>
      </c>
      <c r="AE26" s="48">
        <v>23</v>
      </c>
    </row>
    <row r="27" spans="2:31" s="48" customFormat="1">
      <c r="B27" s="56" t="s">
        <v>9</v>
      </c>
      <c r="C27" s="61">
        <f t="shared" si="8"/>
        <v>15</v>
      </c>
      <c r="D27" s="62">
        <f t="shared" si="9"/>
        <v>3.0864197530864196E-2</v>
      </c>
      <c r="E27" s="61">
        <f t="shared" si="10"/>
        <v>8</v>
      </c>
      <c r="F27" s="62">
        <f t="shared" si="11"/>
        <v>4.060913705583756E-2</v>
      </c>
      <c r="G27" s="61">
        <f t="shared" si="12"/>
        <v>5</v>
      </c>
      <c r="H27" s="62">
        <f t="shared" si="13"/>
        <v>5.1020408163265307E-2</v>
      </c>
      <c r="I27" s="61">
        <f t="shared" si="14"/>
        <v>10</v>
      </c>
      <c r="J27" s="62">
        <f t="shared" si="15"/>
        <v>5.9171597633136092E-2</v>
      </c>
      <c r="K27" s="61">
        <f t="shared" si="16"/>
        <v>38</v>
      </c>
      <c r="L27" s="62">
        <f t="shared" si="17"/>
        <v>0.04</v>
      </c>
      <c r="O27" s="53" t="s">
        <v>9</v>
      </c>
      <c r="P27" s="49">
        <v>3</v>
      </c>
      <c r="Q27" s="49">
        <v>7</v>
      </c>
      <c r="R27" s="49">
        <v>3</v>
      </c>
      <c r="S27" s="48">
        <v>2</v>
      </c>
      <c r="T27" s="48">
        <v>2</v>
      </c>
      <c r="U27" s="48">
        <v>1</v>
      </c>
      <c r="V27" s="48">
        <v>2</v>
      </c>
      <c r="W27" s="48">
        <v>3</v>
      </c>
      <c r="Z27" s="48">
        <v>4</v>
      </c>
      <c r="AA27" s="48">
        <v>1</v>
      </c>
      <c r="AD27" s="48">
        <v>6</v>
      </c>
      <c r="AE27" s="48">
        <v>4</v>
      </c>
    </row>
    <row r="28" spans="2:31" s="48" customFormat="1">
      <c r="B28" s="57" t="s">
        <v>10</v>
      </c>
      <c r="C28" s="63">
        <f t="shared" si="8"/>
        <v>1</v>
      </c>
      <c r="D28" s="64">
        <f t="shared" si="9"/>
        <v>2.05761316872428E-3</v>
      </c>
      <c r="E28" s="63">
        <f t="shared" si="10"/>
        <v>1</v>
      </c>
      <c r="F28" s="64">
        <f t="shared" si="11"/>
        <v>5.076142131979695E-3</v>
      </c>
      <c r="G28" s="63">
        <f t="shared" si="12"/>
        <v>1</v>
      </c>
      <c r="H28" s="64">
        <f t="shared" si="13"/>
        <v>1.020408163265306E-2</v>
      </c>
      <c r="I28" s="63">
        <f t="shared" si="14"/>
        <v>2</v>
      </c>
      <c r="J28" s="64">
        <f t="shared" si="15"/>
        <v>1.1834319526627219E-2</v>
      </c>
      <c r="K28" s="63">
        <f t="shared" si="16"/>
        <v>5</v>
      </c>
      <c r="L28" s="64">
        <f t="shared" si="17"/>
        <v>5.263157894736842E-3</v>
      </c>
      <c r="O28" s="53" t="s">
        <v>10</v>
      </c>
      <c r="P28" s="49"/>
      <c r="Q28" s="49"/>
      <c r="R28" s="49">
        <v>1</v>
      </c>
      <c r="W28" s="48">
        <v>1</v>
      </c>
      <c r="Z28" s="48">
        <v>1</v>
      </c>
      <c r="AD28" s="48">
        <v>1</v>
      </c>
      <c r="AE28" s="48">
        <v>1</v>
      </c>
    </row>
    <row r="29" spans="2:31" s="48" customFormat="1">
      <c r="B29" s="58" t="s">
        <v>11</v>
      </c>
      <c r="C29" s="65">
        <f>SUM(C20:C28)</f>
        <v>486</v>
      </c>
      <c r="D29" s="66">
        <f t="shared" si="9"/>
        <v>1</v>
      </c>
      <c r="E29" s="65">
        <f>SUM(E20:E28)</f>
        <v>197</v>
      </c>
      <c r="F29" s="66">
        <f t="shared" si="11"/>
        <v>1</v>
      </c>
      <c r="G29" s="65">
        <f>SUM(G20:G28)</f>
        <v>98</v>
      </c>
      <c r="H29" s="66">
        <f t="shared" si="13"/>
        <v>1</v>
      </c>
      <c r="I29" s="65">
        <f>SUM(I20:I28)</f>
        <v>169</v>
      </c>
      <c r="J29" s="66">
        <f t="shared" si="15"/>
        <v>1</v>
      </c>
      <c r="K29" s="65">
        <f>SUM(K20:K28)</f>
        <v>950</v>
      </c>
      <c r="L29" s="66">
        <f t="shared" si="17"/>
        <v>1</v>
      </c>
      <c r="P29" s="51">
        <v>1</v>
      </c>
      <c r="Q29" s="51">
        <v>2</v>
      </c>
      <c r="R29" s="51">
        <v>3</v>
      </c>
      <c r="S29" s="51">
        <v>4</v>
      </c>
      <c r="T29" s="51">
        <v>5</v>
      </c>
      <c r="U29" s="51">
        <v>6</v>
      </c>
      <c r="V29" s="51">
        <v>7</v>
      </c>
      <c r="W29" s="51">
        <v>8</v>
      </c>
      <c r="X29" s="51">
        <v>9</v>
      </c>
      <c r="Y29" s="51">
        <v>10</v>
      </c>
      <c r="Z29" s="51">
        <v>11</v>
      </c>
      <c r="AA29" s="51">
        <v>12</v>
      </c>
      <c r="AB29" s="51">
        <v>13</v>
      </c>
      <c r="AC29" s="51">
        <v>14</v>
      </c>
      <c r="AD29" s="51">
        <v>15</v>
      </c>
      <c r="AE29" s="51">
        <v>16</v>
      </c>
    </row>
    <row r="30" spans="2:31" s="48" customFormat="1">
      <c r="B30" s="67" t="s">
        <v>104</v>
      </c>
      <c r="C30" s="68">
        <f>SUM(C25:C28)</f>
        <v>160</v>
      </c>
      <c r="D30" s="69">
        <f t="shared" si="9"/>
        <v>0.32921810699588477</v>
      </c>
      <c r="E30" s="68">
        <f>SUM(E25:E28)</f>
        <v>94</v>
      </c>
      <c r="F30" s="69">
        <f t="shared" si="11"/>
        <v>0.47715736040609136</v>
      </c>
      <c r="G30" s="68">
        <f>SUM(G25:G28)</f>
        <v>54</v>
      </c>
      <c r="H30" s="69">
        <f t="shared" si="13"/>
        <v>0.55102040816326525</v>
      </c>
      <c r="I30" s="68">
        <f>SUM(I25:I28)</f>
        <v>116</v>
      </c>
      <c r="J30" s="69">
        <f t="shared" si="15"/>
        <v>0.68639053254437865</v>
      </c>
      <c r="K30" s="68">
        <f>SUM(K25:K28)</f>
        <v>424</v>
      </c>
      <c r="L30" s="69">
        <f t="shared" si="17"/>
        <v>0.44631578947368422</v>
      </c>
    </row>
    <row r="31" spans="2:31" s="48" customFormat="1">
      <c r="B31" s="70" t="s">
        <v>105</v>
      </c>
      <c r="C31" s="71">
        <f>SUM(C26:C28)</f>
        <v>56</v>
      </c>
      <c r="D31" s="72">
        <f t="shared" si="9"/>
        <v>0.11522633744855967</v>
      </c>
      <c r="E31" s="71">
        <f>SUM(E26:E28)</f>
        <v>41</v>
      </c>
      <c r="F31" s="72">
        <f t="shared" si="11"/>
        <v>0.20812182741116753</v>
      </c>
      <c r="G31" s="71">
        <f>SUM(G26:G28)</f>
        <v>25</v>
      </c>
      <c r="H31" s="72">
        <f t="shared" si="13"/>
        <v>0.25510204081632654</v>
      </c>
      <c r="I31" s="71">
        <f>SUM(I26:I28)</f>
        <v>54</v>
      </c>
      <c r="J31" s="72">
        <f t="shared" si="15"/>
        <v>0.31952662721893493</v>
      </c>
      <c r="K31" s="71">
        <f>SUM(K26:K28)</f>
        <v>176</v>
      </c>
      <c r="L31" s="72">
        <f t="shared" si="17"/>
        <v>0.18526315789473685</v>
      </c>
    </row>
    <row r="32" spans="2:31">
      <c r="F32" s="49"/>
      <c r="H32" s="49"/>
      <c r="J32" s="49"/>
      <c r="K32" s="9"/>
    </row>
    <row r="33" spans="6:11">
      <c r="F33" s="49"/>
      <c r="H33" s="49"/>
      <c r="J33" s="49"/>
      <c r="K33" s="9"/>
    </row>
  </sheetData>
  <mergeCells count="14">
    <mergeCell ref="B18:B19"/>
    <mergeCell ref="C18:L18"/>
    <mergeCell ref="C19:D19"/>
    <mergeCell ref="E19:F19"/>
    <mergeCell ref="G19:H19"/>
    <mergeCell ref="I19:J19"/>
    <mergeCell ref="K19:L19"/>
    <mergeCell ref="B2:B3"/>
    <mergeCell ref="C2:L2"/>
    <mergeCell ref="C3:D3"/>
    <mergeCell ref="E3:F3"/>
    <mergeCell ref="G3:H3"/>
    <mergeCell ref="I3:J3"/>
    <mergeCell ref="K3:L3"/>
  </mergeCells>
  <phoneticPr fontId="4"/>
  <printOptions horizontalCentered="1"/>
  <pageMargins left="0.70866141732283472" right="0.70866141732283472" top="0.74803149606299213" bottom="0.74803149606299213" header="0.31496062992125984" footer="0.31496062992125984"/>
  <pageSetup paperSize="11" scale="88" fitToHeight="0" orientation="landscape" r:id="rId1"/>
  <rowBreaks count="1" manualBreakCount="1">
    <brk id="16" min="1" max="1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D33"/>
  <sheetViews>
    <sheetView view="pageBreakPreview" zoomScaleNormal="100" zoomScaleSheetLayoutView="100" workbookViewId="0">
      <selection activeCell="G34" sqref="G34"/>
    </sheetView>
  </sheetViews>
  <sheetFormatPr defaultRowHeight="13.5"/>
  <cols>
    <col min="2" max="2" width="15" customWidth="1"/>
    <col min="3" max="3" width="7.5" customWidth="1"/>
    <col min="4" max="4" width="7.125" customWidth="1"/>
    <col min="5" max="5" width="9.125" customWidth="1"/>
    <col min="6" max="6" width="7.125" customWidth="1"/>
    <col min="7" max="7" width="7.5" customWidth="1"/>
    <col min="8" max="8" width="7.125" customWidth="1"/>
    <col min="9" max="9" width="7.5" customWidth="1"/>
    <col min="10" max="10" width="7.125" customWidth="1"/>
    <col min="11" max="11" width="8.125" customWidth="1"/>
    <col min="12" max="12" width="7.125" customWidth="1"/>
    <col min="14" max="14" width="17.75" bestFit="1" customWidth="1"/>
    <col min="15" max="16" width="11.125" bestFit="1" customWidth="1"/>
    <col min="17" max="17" width="12.375" bestFit="1" customWidth="1"/>
  </cols>
  <sheetData>
    <row r="1" spans="2:30" ht="19.5" customHeight="1">
      <c r="B1" s="29" t="s">
        <v>166</v>
      </c>
    </row>
    <row r="2" spans="2:30">
      <c r="B2" s="148" t="s">
        <v>125</v>
      </c>
      <c r="C2" s="150" t="s">
        <v>124</v>
      </c>
      <c r="D2" s="151"/>
      <c r="E2" s="151"/>
      <c r="F2" s="151"/>
      <c r="G2" s="151"/>
      <c r="H2" s="151"/>
      <c r="I2" s="151"/>
      <c r="J2" s="151"/>
      <c r="K2" s="151"/>
      <c r="L2" s="152"/>
    </row>
    <row r="3" spans="2:30" ht="30.75" customHeight="1">
      <c r="B3" s="149"/>
      <c r="C3" s="153" t="s">
        <v>142</v>
      </c>
      <c r="D3" s="154"/>
      <c r="E3" s="155" t="s">
        <v>143</v>
      </c>
      <c r="F3" s="154"/>
      <c r="G3" s="155" t="s">
        <v>144</v>
      </c>
      <c r="H3" s="154"/>
      <c r="I3" s="153" t="s">
        <v>145</v>
      </c>
      <c r="J3" s="154"/>
      <c r="K3" s="153" t="s">
        <v>122</v>
      </c>
      <c r="L3" s="154"/>
      <c r="N3" s="54" t="s">
        <v>123</v>
      </c>
      <c r="O3" s="51" t="s">
        <v>146</v>
      </c>
      <c r="P3" s="82" t="s">
        <v>148</v>
      </c>
      <c r="Q3" s="82" t="s">
        <v>149</v>
      </c>
      <c r="R3" s="82" t="s">
        <v>150</v>
      </c>
      <c r="S3" s="82" t="s">
        <v>147</v>
      </c>
      <c r="T3" s="82" t="s">
        <v>151</v>
      </c>
      <c r="U3" s="82" t="s">
        <v>152</v>
      </c>
      <c r="V3" s="82" t="s">
        <v>153</v>
      </c>
      <c r="W3" s="82" t="s">
        <v>154</v>
      </c>
      <c r="X3" s="82" t="s">
        <v>155</v>
      </c>
      <c r="Y3" s="82" t="s">
        <v>156</v>
      </c>
      <c r="Z3" s="82" t="s">
        <v>157</v>
      </c>
      <c r="AA3" s="82" t="s">
        <v>158</v>
      </c>
      <c r="AB3" s="82" t="s">
        <v>159</v>
      </c>
      <c r="AC3" s="82" t="s">
        <v>160</v>
      </c>
      <c r="AD3" s="51" t="s">
        <v>161</v>
      </c>
    </row>
    <row r="4" spans="2:30" s="48" customFormat="1" ht="13.5" customHeight="1">
      <c r="B4" s="55" t="s">
        <v>2</v>
      </c>
      <c r="C4" s="59">
        <f>SUM(O4:R4)</f>
        <v>2</v>
      </c>
      <c r="D4" s="60">
        <f>C4/C$13</f>
        <v>1.1813349084465446E-3</v>
      </c>
      <c r="E4" s="59">
        <f>SUM(S4:W4)</f>
        <v>0</v>
      </c>
      <c r="F4" s="60">
        <f>E4/E$13</f>
        <v>0</v>
      </c>
      <c r="G4" s="59">
        <f>SUM(X4:AB4)</f>
        <v>0</v>
      </c>
      <c r="H4" s="60">
        <f>G4/G$13</f>
        <v>0</v>
      </c>
      <c r="I4" s="59">
        <f>SUM(AC4:AD4)</f>
        <v>0</v>
      </c>
      <c r="J4" s="60">
        <f>I4/I$13</f>
        <v>0</v>
      </c>
      <c r="K4" s="59">
        <f>SUM(C4,E4,G4,I4)</f>
        <v>2</v>
      </c>
      <c r="L4" s="60">
        <f t="shared" ref="L4:L15" si="0">K4/K$13</f>
        <v>5.3120849933598936E-4</v>
      </c>
      <c r="N4" s="52" t="s">
        <v>2</v>
      </c>
      <c r="O4" s="49"/>
      <c r="P4" s="49">
        <v>1</v>
      </c>
      <c r="Q4" s="49">
        <v>1</v>
      </c>
    </row>
    <row r="5" spans="2:30" s="48" customFormat="1">
      <c r="B5" s="56" t="s">
        <v>3</v>
      </c>
      <c r="C5" s="61">
        <f t="shared" ref="C5:C12" si="1">SUM(O5:R5)</f>
        <v>5</v>
      </c>
      <c r="D5" s="62">
        <f t="shared" ref="D5:F15" si="2">C5/C$13</f>
        <v>2.9533372711163615E-3</v>
      </c>
      <c r="E5" s="61">
        <f t="shared" ref="E5:E12" si="3">SUM(S5:W5)</f>
        <v>2</v>
      </c>
      <c r="F5" s="62">
        <f t="shared" si="2"/>
        <v>1.4255167498218105E-3</v>
      </c>
      <c r="G5" s="61">
        <f t="shared" ref="G5:G12" si="4">SUM(X5:AB5)</f>
        <v>0</v>
      </c>
      <c r="H5" s="62">
        <f t="shared" ref="H5:J15" si="5">G5/G$13</f>
        <v>0</v>
      </c>
      <c r="I5" s="61">
        <f t="shared" ref="I5:I12" si="6">SUM(AC5:AD5)</f>
        <v>0</v>
      </c>
      <c r="J5" s="62">
        <f t="shared" si="5"/>
        <v>0</v>
      </c>
      <c r="K5" s="61">
        <f t="shared" ref="K5:K12" si="7">SUM(C5,E5,G5,I5)</f>
        <v>7</v>
      </c>
      <c r="L5" s="62">
        <f t="shared" si="0"/>
        <v>1.8592297476759628E-3</v>
      </c>
      <c r="N5" s="53" t="s">
        <v>3</v>
      </c>
      <c r="O5" s="49">
        <v>1</v>
      </c>
      <c r="P5" s="49">
        <v>3</v>
      </c>
      <c r="Q5" s="49">
        <v>1</v>
      </c>
      <c r="S5" s="48">
        <v>2</v>
      </c>
    </row>
    <row r="6" spans="2:30" s="48" customFormat="1">
      <c r="B6" s="56" t="s">
        <v>4</v>
      </c>
      <c r="C6" s="61">
        <f t="shared" si="1"/>
        <v>14</v>
      </c>
      <c r="D6" s="62">
        <f t="shared" si="2"/>
        <v>8.2693443591258121E-3</v>
      </c>
      <c r="E6" s="61">
        <f t="shared" si="3"/>
        <v>8</v>
      </c>
      <c r="F6" s="62">
        <f t="shared" si="2"/>
        <v>5.7020669992872419E-3</v>
      </c>
      <c r="G6" s="61">
        <f t="shared" si="4"/>
        <v>2</v>
      </c>
      <c r="H6" s="62">
        <f t="shared" si="5"/>
        <v>4.464285714285714E-3</v>
      </c>
      <c r="I6" s="61">
        <f t="shared" si="6"/>
        <v>0</v>
      </c>
      <c r="J6" s="62">
        <f t="shared" si="5"/>
        <v>0</v>
      </c>
      <c r="K6" s="61">
        <f t="shared" si="7"/>
        <v>24</v>
      </c>
      <c r="L6" s="62">
        <f t="shared" si="0"/>
        <v>6.3745019920318727E-3</v>
      </c>
      <c r="N6" s="53" t="s">
        <v>4</v>
      </c>
      <c r="O6" s="49">
        <v>2</v>
      </c>
      <c r="P6" s="49">
        <v>7</v>
      </c>
      <c r="Q6" s="49">
        <v>1</v>
      </c>
      <c r="R6" s="48">
        <v>4</v>
      </c>
      <c r="S6" s="48">
        <v>2</v>
      </c>
      <c r="U6" s="48">
        <v>5</v>
      </c>
      <c r="V6" s="48">
        <v>1</v>
      </c>
      <c r="X6" s="48">
        <v>1</v>
      </c>
      <c r="AA6" s="48">
        <v>1</v>
      </c>
    </row>
    <row r="7" spans="2:30" s="48" customFormat="1">
      <c r="B7" s="56" t="s">
        <v>5</v>
      </c>
      <c r="C7" s="61">
        <f t="shared" si="1"/>
        <v>28</v>
      </c>
      <c r="D7" s="62">
        <f t="shared" si="2"/>
        <v>1.6538688718251624E-2</v>
      </c>
      <c r="E7" s="61">
        <f t="shared" si="3"/>
        <v>25</v>
      </c>
      <c r="F7" s="62">
        <f t="shared" si="2"/>
        <v>1.7818959372772631E-2</v>
      </c>
      <c r="G7" s="61">
        <f t="shared" si="4"/>
        <v>6</v>
      </c>
      <c r="H7" s="62">
        <f t="shared" si="5"/>
        <v>1.3392857142857142E-2</v>
      </c>
      <c r="I7" s="61">
        <f t="shared" si="6"/>
        <v>8</v>
      </c>
      <c r="J7" s="62">
        <f t="shared" si="5"/>
        <v>3.6199095022624438E-2</v>
      </c>
      <c r="K7" s="61">
        <f t="shared" si="7"/>
        <v>67</v>
      </c>
      <c r="L7" s="62">
        <f t="shared" si="0"/>
        <v>1.7795484727755644E-2</v>
      </c>
      <c r="N7" s="53" t="s">
        <v>5</v>
      </c>
      <c r="O7" s="49">
        <v>7</v>
      </c>
      <c r="P7" s="49">
        <v>8</v>
      </c>
      <c r="Q7" s="49">
        <v>2</v>
      </c>
      <c r="R7" s="48">
        <v>11</v>
      </c>
      <c r="S7" s="48">
        <v>2</v>
      </c>
      <c r="T7" s="48">
        <v>4</v>
      </c>
      <c r="U7" s="48">
        <v>9</v>
      </c>
      <c r="V7" s="48">
        <v>6</v>
      </c>
      <c r="W7" s="48">
        <v>4</v>
      </c>
      <c r="X7" s="48">
        <v>2</v>
      </c>
      <c r="Y7" s="48">
        <v>2</v>
      </c>
      <c r="Z7" s="48">
        <v>1</v>
      </c>
      <c r="AB7" s="48">
        <v>1</v>
      </c>
      <c r="AC7" s="48">
        <v>7</v>
      </c>
      <c r="AD7" s="48">
        <v>1</v>
      </c>
    </row>
    <row r="8" spans="2:30" s="48" customFormat="1">
      <c r="B8" s="56" t="s">
        <v>6</v>
      </c>
      <c r="C8" s="61">
        <f t="shared" si="1"/>
        <v>58</v>
      </c>
      <c r="D8" s="62">
        <f t="shared" si="2"/>
        <v>3.4258712344949795E-2</v>
      </c>
      <c r="E8" s="61">
        <f t="shared" si="3"/>
        <v>57</v>
      </c>
      <c r="F8" s="62">
        <f t="shared" si="2"/>
        <v>4.0627227369921595E-2</v>
      </c>
      <c r="G8" s="61">
        <f t="shared" si="4"/>
        <v>17</v>
      </c>
      <c r="H8" s="62">
        <f t="shared" si="5"/>
        <v>3.7946428571428568E-2</v>
      </c>
      <c r="I8" s="61">
        <f t="shared" si="6"/>
        <v>15</v>
      </c>
      <c r="J8" s="62">
        <f t="shared" si="5"/>
        <v>6.7873303167420809E-2</v>
      </c>
      <c r="K8" s="61">
        <f t="shared" si="7"/>
        <v>147</v>
      </c>
      <c r="L8" s="62">
        <f t="shared" si="0"/>
        <v>3.9043824701195218E-2</v>
      </c>
      <c r="N8" s="53" t="s">
        <v>6</v>
      </c>
      <c r="O8" s="49">
        <v>11</v>
      </c>
      <c r="P8" s="49">
        <v>19</v>
      </c>
      <c r="Q8" s="49">
        <v>7</v>
      </c>
      <c r="R8" s="48">
        <v>21</v>
      </c>
      <c r="S8" s="48">
        <v>5</v>
      </c>
      <c r="T8" s="48">
        <v>14</v>
      </c>
      <c r="U8" s="48">
        <v>19</v>
      </c>
      <c r="V8" s="48">
        <v>12</v>
      </c>
      <c r="W8" s="48">
        <v>7</v>
      </c>
      <c r="X8" s="48">
        <v>5</v>
      </c>
      <c r="Y8" s="48">
        <v>4</v>
      </c>
      <c r="Z8" s="48">
        <v>4</v>
      </c>
      <c r="AA8" s="48">
        <v>2</v>
      </c>
      <c r="AB8" s="48">
        <v>2</v>
      </c>
      <c r="AC8" s="48">
        <v>9</v>
      </c>
      <c r="AD8" s="48">
        <v>6</v>
      </c>
    </row>
    <row r="9" spans="2:30" s="48" customFormat="1">
      <c r="B9" s="56" t="s">
        <v>7</v>
      </c>
      <c r="C9" s="61">
        <f t="shared" si="1"/>
        <v>190</v>
      </c>
      <c r="D9" s="62">
        <f t="shared" si="2"/>
        <v>0.11222681630242173</v>
      </c>
      <c r="E9" s="61">
        <f t="shared" si="3"/>
        <v>190</v>
      </c>
      <c r="F9" s="62">
        <f t="shared" si="2"/>
        <v>0.13542409123307197</v>
      </c>
      <c r="G9" s="61">
        <f t="shared" si="4"/>
        <v>66</v>
      </c>
      <c r="H9" s="62">
        <f t="shared" si="5"/>
        <v>0.14732142857142858</v>
      </c>
      <c r="I9" s="61">
        <f t="shared" si="6"/>
        <v>51</v>
      </c>
      <c r="J9" s="62">
        <f t="shared" si="5"/>
        <v>0.23076923076923078</v>
      </c>
      <c r="K9" s="61">
        <f t="shared" si="7"/>
        <v>497</v>
      </c>
      <c r="L9" s="62">
        <f t="shared" si="0"/>
        <v>0.13200531208499336</v>
      </c>
      <c r="N9" s="53" t="s">
        <v>7</v>
      </c>
      <c r="O9" s="49">
        <v>46</v>
      </c>
      <c r="P9" s="49">
        <v>47</v>
      </c>
      <c r="Q9" s="49">
        <v>44</v>
      </c>
      <c r="R9" s="48">
        <v>53</v>
      </c>
      <c r="S9" s="48">
        <v>44</v>
      </c>
      <c r="T9" s="48">
        <v>40</v>
      </c>
      <c r="U9" s="48">
        <v>35</v>
      </c>
      <c r="V9" s="48">
        <v>44</v>
      </c>
      <c r="W9" s="48">
        <v>27</v>
      </c>
      <c r="X9" s="48">
        <v>24</v>
      </c>
      <c r="Y9" s="48">
        <v>11</v>
      </c>
      <c r="Z9" s="48">
        <v>14</v>
      </c>
      <c r="AA9" s="48">
        <v>11</v>
      </c>
      <c r="AB9" s="48">
        <v>6</v>
      </c>
      <c r="AC9" s="48">
        <v>38</v>
      </c>
      <c r="AD9" s="48">
        <v>13</v>
      </c>
    </row>
    <row r="10" spans="2:30" s="48" customFormat="1">
      <c r="B10" s="56" t="s">
        <v>8</v>
      </c>
      <c r="C10" s="61">
        <f t="shared" si="1"/>
        <v>589</v>
      </c>
      <c r="D10" s="62">
        <f t="shared" si="2"/>
        <v>0.34790313053750738</v>
      </c>
      <c r="E10" s="61">
        <f t="shared" si="3"/>
        <v>451</v>
      </c>
      <c r="F10" s="62">
        <f t="shared" si="2"/>
        <v>0.32145402708481824</v>
      </c>
      <c r="G10" s="61">
        <f t="shared" si="4"/>
        <v>125</v>
      </c>
      <c r="H10" s="62">
        <f t="shared" si="5"/>
        <v>0.27901785714285715</v>
      </c>
      <c r="I10" s="61">
        <f t="shared" si="6"/>
        <v>67</v>
      </c>
      <c r="J10" s="62">
        <f t="shared" si="5"/>
        <v>0.30316742081447962</v>
      </c>
      <c r="K10" s="61">
        <f t="shared" si="7"/>
        <v>1232</v>
      </c>
      <c r="L10" s="62">
        <f t="shared" si="0"/>
        <v>0.32722443559096948</v>
      </c>
      <c r="N10" s="53" t="s">
        <v>8</v>
      </c>
      <c r="O10" s="49">
        <v>128</v>
      </c>
      <c r="P10" s="49">
        <v>153</v>
      </c>
      <c r="Q10" s="49">
        <v>138</v>
      </c>
      <c r="R10" s="48">
        <v>170</v>
      </c>
      <c r="S10" s="48">
        <v>110</v>
      </c>
      <c r="T10" s="48">
        <v>83</v>
      </c>
      <c r="U10" s="48">
        <v>115</v>
      </c>
      <c r="V10" s="48">
        <v>83</v>
      </c>
      <c r="W10" s="48">
        <v>60</v>
      </c>
      <c r="X10" s="48">
        <v>41</v>
      </c>
      <c r="Y10" s="48">
        <v>26</v>
      </c>
      <c r="Z10" s="48">
        <v>25</v>
      </c>
      <c r="AA10" s="48">
        <v>21</v>
      </c>
      <c r="AB10" s="48">
        <v>12</v>
      </c>
      <c r="AC10" s="48">
        <v>48</v>
      </c>
      <c r="AD10" s="48">
        <v>19</v>
      </c>
    </row>
    <row r="11" spans="2:30" s="48" customFormat="1">
      <c r="B11" s="56" t="s">
        <v>9</v>
      </c>
      <c r="C11" s="61">
        <f t="shared" si="1"/>
        <v>660</v>
      </c>
      <c r="D11" s="62">
        <f t="shared" si="2"/>
        <v>0.38984051978735973</v>
      </c>
      <c r="E11" s="61">
        <f t="shared" si="3"/>
        <v>522</v>
      </c>
      <c r="F11" s="62">
        <f t="shared" si="2"/>
        <v>0.37205987170349253</v>
      </c>
      <c r="G11" s="61">
        <f t="shared" si="4"/>
        <v>167</v>
      </c>
      <c r="H11" s="62">
        <f t="shared" si="5"/>
        <v>0.37276785714285715</v>
      </c>
      <c r="I11" s="61">
        <f t="shared" si="6"/>
        <v>56</v>
      </c>
      <c r="J11" s="62">
        <f t="shared" si="5"/>
        <v>0.25339366515837103</v>
      </c>
      <c r="K11" s="61">
        <f t="shared" si="7"/>
        <v>1405</v>
      </c>
      <c r="L11" s="62">
        <f t="shared" si="0"/>
        <v>0.37317397078353254</v>
      </c>
      <c r="N11" s="53" t="s">
        <v>9</v>
      </c>
      <c r="O11" s="49">
        <v>157</v>
      </c>
      <c r="P11" s="49">
        <v>183</v>
      </c>
      <c r="Q11" s="49">
        <v>151</v>
      </c>
      <c r="R11" s="48">
        <v>169</v>
      </c>
      <c r="S11" s="48">
        <v>117</v>
      </c>
      <c r="T11" s="48">
        <v>100</v>
      </c>
      <c r="U11" s="48">
        <v>135</v>
      </c>
      <c r="V11" s="48">
        <v>101</v>
      </c>
      <c r="W11" s="48">
        <v>69</v>
      </c>
      <c r="X11" s="48">
        <v>64</v>
      </c>
      <c r="Y11" s="48">
        <v>36</v>
      </c>
      <c r="Z11" s="48">
        <v>35</v>
      </c>
      <c r="AA11" s="48">
        <v>16</v>
      </c>
      <c r="AB11" s="48">
        <v>16</v>
      </c>
      <c r="AC11" s="48">
        <v>48</v>
      </c>
      <c r="AD11" s="48">
        <v>8</v>
      </c>
    </row>
    <row r="12" spans="2:30" s="48" customFormat="1">
      <c r="B12" s="57" t="s">
        <v>10</v>
      </c>
      <c r="C12" s="63">
        <f t="shared" si="1"/>
        <v>147</v>
      </c>
      <c r="D12" s="64">
        <f t="shared" si="2"/>
        <v>8.6828115770821029E-2</v>
      </c>
      <c r="E12" s="63">
        <f t="shared" si="3"/>
        <v>148</v>
      </c>
      <c r="F12" s="64">
        <f t="shared" si="2"/>
        <v>0.10548823948681398</v>
      </c>
      <c r="G12" s="63">
        <f t="shared" si="4"/>
        <v>65</v>
      </c>
      <c r="H12" s="64">
        <f t="shared" si="5"/>
        <v>0.14508928571428573</v>
      </c>
      <c r="I12" s="63">
        <f t="shared" si="6"/>
        <v>24</v>
      </c>
      <c r="J12" s="64">
        <f t="shared" si="5"/>
        <v>0.10859728506787331</v>
      </c>
      <c r="K12" s="63">
        <f t="shared" si="7"/>
        <v>384</v>
      </c>
      <c r="L12" s="64">
        <f t="shared" si="0"/>
        <v>0.10199203187250996</v>
      </c>
      <c r="N12" s="53" t="s">
        <v>10</v>
      </c>
      <c r="O12" s="49">
        <v>31</v>
      </c>
      <c r="P12" s="49">
        <v>29</v>
      </c>
      <c r="Q12" s="49">
        <v>34</v>
      </c>
      <c r="R12" s="48">
        <v>53</v>
      </c>
      <c r="S12" s="48">
        <v>26</v>
      </c>
      <c r="T12" s="48">
        <v>30</v>
      </c>
      <c r="U12" s="48">
        <v>39</v>
      </c>
      <c r="V12" s="48">
        <v>24</v>
      </c>
      <c r="W12" s="48">
        <v>29</v>
      </c>
      <c r="X12" s="48">
        <v>22</v>
      </c>
      <c r="Y12" s="48">
        <v>20</v>
      </c>
      <c r="Z12" s="48">
        <v>8</v>
      </c>
      <c r="AA12" s="48">
        <v>12</v>
      </c>
      <c r="AB12" s="48">
        <v>3</v>
      </c>
      <c r="AC12" s="48">
        <v>21</v>
      </c>
      <c r="AD12" s="48">
        <v>3</v>
      </c>
    </row>
    <row r="13" spans="2:30" s="48" customFormat="1">
      <c r="B13" s="58" t="s">
        <v>11</v>
      </c>
      <c r="C13" s="65">
        <f>SUM(C4:C12)</f>
        <v>1693</v>
      </c>
      <c r="D13" s="66">
        <f t="shared" si="2"/>
        <v>1</v>
      </c>
      <c r="E13" s="65">
        <f>SUM(E4:E12)</f>
        <v>1403</v>
      </c>
      <c r="F13" s="66">
        <f t="shared" si="2"/>
        <v>1</v>
      </c>
      <c r="G13" s="65">
        <f>SUM(G4:G12)</f>
        <v>448</v>
      </c>
      <c r="H13" s="66">
        <f t="shared" si="5"/>
        <v>1</v>
      </c>
      <c r="I13" s="65">
        <f>SUM(I4:I12)</f>
        <v>221</v>
      </c>
      <c r="J13" s="66">
        <f t="shared" si="5"/>
        <v>1</v>
      </c>
      <c r="K13" s="65">
        <f>SUM(K4:K12)</f>
        <v>3765</v>
      </c>
      <c r="L13" s="66">
        <f t="shared" si="0"/>
        <v>1</v>
      </c>
      <c r="O13" s="51">
        <v>1</v>
      </c>
      <c r="P13" s="51">
        <v>2</v>
      </c>
      <c r="Q13" s="51">
        <v>3</v>
      </c>
      <c r="R13" s="51">
        <v>4</v>
      </c>
      <c r="S13" s="51">
        <v>5</v>
      </c>
      <c r="T13" s="51">
        <v>6</v>
      </c>
      <c r="U13" s="51">
        <v>7</v>
      </c>
      <c r="V13" s="51">
        <v>8</v>
      </c>
      <c r="W13" s="51">
        <v>9</v>
      </c>
      <c r="X13" s="51">
        <v>10</v>
      </c>
      <c r="Y13" s="51">
        <v>11</v>
      </c>
      <c r="Z13" s="51">
        <v>12</v>
      </c>
      <c r="AA13" s="51">
        <v>13</v>
      </c>
      <c r="AB13" s="51">
        <v>14</v>
      </c>
      <c r="AC13" s="51">
        <v>15</v>
      </c>
      <c r="AD13" s="51">
        <v>16</v>
      </c>
    </row>
    <row r="14" spans="2:30" s="48" customFormat="1">
      <c r="B14" s="67" t="s">
        <v>104</v>
      </c>
      <c r="C14" s="68">
        <f>SUM(C9:C12)</f>
        <v>1586</v>
      </c>
      <c r="D14" s="69">
        <f t="shared" si="2"/>
        <v>0.93679858239810987</v>
      </c>
      <c r="E14" s="68">
        <f>SUM(E9:E12)</f>
        <v>1311</v>
      </c>
      <c r="F14" s="69">
        <f t="shared" si="2"/>
        <v>0.93442622950819676</v>
      </c>
      <c r="G14" s="68">
        <f>SUM(G9:G12)</f>
        <v>423</v>
      </c>
      <c r="H14" s="69">
        <f t="shared" si="5"/>
        <v>0.9441964285714286</v>
      </c>
      <c r="I14" s="68">
        <f>SUM(I9:I12)</f>
        <v>198</v>
      </c>
      <c r="J14" s="69">
        <f t="shared" si="5"/>
        <v>0.89592760180995479</v>
      </c>
      <c r="K14" s="68">
        <f>SUM(K9:K12)</f>
        <v>3518</v>
      </c>
      <c r="L14" s="69">
        <f t="shared" si="0"/>
        <v>0.93439575033200528</v>
      </c>
    </row>
    <row r="15" spans="2:30" s="48" customFormat="1">
      <c r="B15" s="70" t="s">
        <v>105</v>
      </c>
      <c r="C15" s="71">
        <f>SUM(C10:C12)</f>
        <v>1396</v>
      </c>
      <c r="D15" s="72">
        <f t="shared" si="2"/>
        <v>0.82457176609568816</v>
      </c>
      <c r="E15" s="71">
        <f>SUM(E10:E12)</f>
        <v>1121</v>
      </c>
      <c r="F15" s="72">
        <f t="shared" si="2"/>
        <v>0.79900213827512478</v>
      </c>
      <c r="G15" s="71">
        <f>SUM(G10:G12)</f>
        <v>357</v>
      </c>
      <c r="H15" s="72">
        <f t="shared" si="5"/>
        <v>0.796875</v>
      </c>
      <c r="I15" s="71">
        <f>SUM(I10:I12)</f>
        <v>147</v>
      </c>
      <c r="J15" s="72">
        <f t="shared" si="5"/>
        <v>0.66515837104072395</v>
      </c>
      <c r="K15" s="71">
        <f>SUM(K10:K12)</f>
        <v>3021</v>
      </c>
      <c r="L15" s="72">
        <f t="shared" si="0"/>
        <v>0.80239043824701195</v>
      </c>
    </row>
    <row r="17" spans="2:30" ht="19.5" customHeight="1">
      <c r="B17" s="29" t="s">
        <v>167</v>
      </c>
    </row>
    <row r="18" spans="2:30">
      <c r="B18" s="148" t="s">
        <v>125</v>
      </c>
      <c r="C18" s="150" t="s">
        <v>124</v>
      </c>
      <c r="D18" s="151"/>
      <c r="E18" s="151"/>
      <c r="F18" s="151"/>
      <c r="G18" s="151"/>
      <c r="H18" s="151"/>
      <c r="I18" s="151"/>
      <c r="J18" s="151"/>
      <c r="K18" s="151"/>
      <c r="L18" s="152"/>
    </row>
    <row r="19" spans="2:30" ht="30.75" customHeight="1">
      <c r="B19" s="149"/>
      <c r="C19" s="153" t="s">
        <v>142</v>
      </c>
      <c r="D19" s="154"/>
      <c r="E19" s="155" t="s">
        <v>143</v>
      </c>
      <c r="F19" s="154"/>
      <c r="G19" s="155" t="s">
        <v>144</v>
      </c>
      <c r="H19" s="154"/>
      <c r="I19" s="153" t="s">
        <v>145</v>
      </c>
      <c r="J19" s="154"/>
      <c r="K19" s="153" t="s">
        <v>122</v>
      </c>
      <c r="L19" s="154"/>
      <c r="N19" s="54" t="s">
        <v>123</v>
      </c>
      <c r="O19" s="51" t="s">
        <v>146</v>
      </c>
      <c r="P19" s="82" t="s">
        <v>148</v>
      </c>
      <c r="Q19" s="82" t="s">
        <v>149</v>
      </c>
      <c r="R19" s="82" t="s">
        <v>150</v>
      </c>
      <c r="S19" s="82" t="s">
        <v>147</v>
      </c>
      <c r="T19" s="82" t="s">
        <v>151</v>
      </c>
      <c r="U19" s="82" t="s">
        <v>152</v>
      </c>
      <c r="V19" s="82" t="s">
        <v>153</v>
      </c>
      <c r="W19" s="82" t="s">
        <v>154</v>
      </c>
      <c r="X19" s="82" t="s">
        <v>155</v>
      </c>
      <c r="Y19" s="82" t="s">
        <v>156</v>
      </c>
      <c r="Z19" s="82" t="s">
        <v>157</v>
      </c>
      <c r="AA19" s="82" t="s">
        <v>158</v>
      </c>
      <c r="AB19" s="82" t="s">
        <v>159</v>
      </c>
      <c r="AC19" s="82" t="s">
        <v>160</v>
      </c>
      <c r="AD19" s="51" t="s">
        <v>161</v>
      </c>
    </row>
    <row r="20" spans="2:30" s="48" customFormat="1" ht="13.5" customHeight="1">
      <c r="B20" s="55" t="s">
        <v>2</v>
      </c>
      <c r="C20" s="59">
        <f>SUM(O20:R20)</f>
        <v>1</v>
      </c>
      <c r="D20" s="60">
        <f>C20/C$29</f>
        <v>6.2893081761006293E-3</v>
      </c>
      <c r="E20" s="59">
        <f>SUM(S20:W20)</f>
        <v>0</v>
      </c>
      <c r="F20" s="60">
        <f>E20/E$29</f>
        <v>0</v>
      </c>
      <c r="G20" s="59">
        <f>SUM(X20:AB20)</f>
        <v>0</v>
      </c>
      <c r="H20" s="60">
        <f>G20/G$29</f>
        <v>0</v>
      </c>
      <c r="I20" s="59">
        <f>SUM(AC20:AD20)</f>
        <v>0</v>
      </c>
      <c r="J20" s="60">
        <f>I20/I$29</f>
        <v>0</v>
      </c>
      <c r="K20" s="59">
        <f>SUM(C20,E20,G20,I20)</f>
        <v>1</v>
      </c>
      <c r="L20" s="60">
        <f>K20/K$29</f>
        <v>4.0000000000000001E-3</v>
      </c>
      <c r="N20" s="52" t="s">
        <v>2</v>
      </c>
      <c r="O20" s="49"/>
      <c r="P20" s="49"/>
      <c r="Q20" s="49">
        <v>1</v>
      </c>
    </row>
    <row r="21" spans="2:30" s="48" customFormat="1">
      <c r="B21" s="56" t="s">
        <v>3</v>
      </c>
      <c r="C21" s="61">
        <f t="shared" ref="C21:C28" si="8">SUM(O21:R21)</f>
        <v>1</v>
      </c>
      <c r="D21" s="62">
        <f t="shared" ref="D21:D31" si="9">C21/C$29</f>
        <v>6.2893081761006293E-3</v>
      </c>
      <c r="E21" s="61">
        <f t="shared" ref="E21:E28" si="10">SUM(S21:W21)</f>
        <v>0</v>
      </c>
      <c r="F21" s="62">
        <f t="shared" ref="F21:F31" si="11">E21/E$29</f>
        <v>0</v>
      </c>
      <c r="G21" s="61">
        <f t="shared" ref="G21:G28" si="12">SUM(X21:AB21)</f>
        <v>0</v>
      </c>
      <c r="H21" s="62">
        <f t="shared" ref="H21:H31" si="13">G21/G$29</f>
        <v>0</v>
      </c>
      <c r="I21" s="61">
        <f t="shared" ref="I21:I28" si="14">SUM(AC21:AD21)</f>
        <v>0</v>
      </c>
      <c r="J21" s="62">
        <f t="shared" ref="J21:J31" si="15">I21/I$29</f>
        <v>0</v>
      </c>
      <c r="K21" s="61">
        <f t="shared" ref="K21:K28" si="16">SUM(C21,E21,G21,I21)</f>
        <v>1</v>
      </c>
      <c r="L21" s="62">
        <f t="shared" ref="L21:L31" si="17">K21/K$29</f>
        <v>4.0000000000000001E-3</v>
      </c>
      <c r="N21" s="53" t="s">
        <v>3</v>
      </c>
      <c r="O21" s="49"/>
      <c r="P21" s="49">
        <v>1</v>
      </c>
      <c r="Q21" s="49"/>
    </row>
    <row r="22" spans="2:30" s="48" customFormat="1">
      <c r="B22" s="56" t="s">
        <v>4</v>
      </c>
      <c r="C22" s="61">
        <f t="shared" si="8"/>
        <v>2</v>
      </c>
      <c r="D22" s="62">
        <f t="shared" si="9"/>
        <v>1.2578616352201259E-2</v>
      </c>
      <c r="E22" s="61">
        <f t="shared" si="10"/>
        <v>0</v>
      </c>
      <c r="F22" s="62">
        <f t="shared" si="11"/>
        <v>0</v>
      </c>
      <c r="G22" s="61">
        <f t="shared" si="12"/>
        <v>1</v>
      </c>
      <c r="H22" s="62">
        <f t="shared" si="13"/>
        <v>3.8461538461538464E-2</v>
      </c>
      <c r="I22" s="61">
        <f t="shared" si="14"/>
        <v>0</v>
      </c>
      <c r="J22" s="62">
        <f t="shared" si="15"/>
        <v>0</v>
      </c>
      <c r="K22" s="61">
        <f t="shared" si="16"/>
        <v>3</v>
      </c>
      <c r="L22" s="62">
        <f t="shared" si="17"/>
        <v>1.2E-2</v>
      </c>
      <c r="N22" s="53" t="s">
        <v>4</v>
      </c>
      <c r="O22" s="49"/>
      <c r="P22" s="49">
        <v>2</v>
      </c>
      <c r="Q22" s="49"/>
      <c r="X22" s="48">
        <v>1</v>
      </c>
    </row>
    <row r="23" spans="2:30" s="48" customFormat="1">
      <c r="B23" s="56" t="s">
        <v>5</v>
      </c>
      <c r="C23" s="61">
        <f t="shared" si="8"/>
        <v>7</v>
      </c>
      <c r="D23" s="62">
        <f t="shared" si="9"/>
        <v>4.40251572327044E-2</v>
      </c>
      <c r="E23" s="61">
        <f t="shared" si="10"/>
        <v>1</v>
      </c>
      <c r="F23" s="62">
        <f t="shared" si="11"/>
        <v>2.0408163265306121E-2</v>
      </c>
      <c r="G23" s="61">
        <f t="shared" si="12"/>
        <v>0</v>
      </c>
      <c r="H23" s="62">
        <f t="shared" si="13"/>
        <v>0</v>
      </c>
      <c r="I23" s="61">
        <f t="shared" si="14"/>
        <v>2</v>
      </c>
      <c r="J23" s="62">
        <f t="shared" si="15"/>
        <v>0.125</v>
      </c>
      <c r="K23" s="61">
        <f t="shared" si="16"/>
        <v>10</v>
      </c>
      <c r="L23" s="62">
        <f t="shared" si="17"/>
        <v>0.04</v>
      </c>
      <c r="N23" s="53" t="s">
        <v>5</v>
      </c>
      <c r="O23" s="49">
        <v>2</v>
      </c>
      <c r="P23" s="49">
        <v>3</v>
      </c>
      <c r="Q23" s="49"/>
      <c r="R23" s="48">
        <v>2</v>
      </c>
      <c r="T23" s="48">
        <v>1</v>
      </c>
      <c r="AC23" s="48">
        <v>2</v>
      </c>
    </row>
    <row r="24" spans="2:30" s="48" customFormat="1">
      <c r="B24" s="56" t="s">
        <v>6</v>
      </c>
      <c r="C24" s="61">
        <f t="shared" si="8"/>
        <v>9</v>
      </c>
      <c r="D24" s="62">
        <f t="shared" si="9"/>
        <v>5.6603773584905662E-2</v>
      </c>
      <c r="E24" s="61">
        <f t="shared" si="10"/>
        <v>1</v>
      </c>
      <c r="F24" s="62">
        <f t="shared" si="11"/>
        <v>2.0408163265306121E-2</v>
      </c>
      <c r="G24" s="61">
        <f t="shared" si="12"/>
        <v>3</v>
      </c>
      <c r="H24" s="62">
        <f t="shared" si="13"/>
        <v>0.11538461538461539</v>
      </c>
      <c r="I24" s="61">
        <f t="shared" si="14"/>
        <v>1</v>
      </c>
      <c r="J24" s="62">
        <f t="shared" si="15"/>
        <v>6.25E-2</v>
      </c>
      <c r="K24" s="61">
        <f t="shared" si="16"/>
        <v>14</v>
      </c>
      <c r="L24" s="62">
        <f t="shared" si="17"/>
        <v>5.6000000000000001E-2</v>
      </c>
      <c r="N24" s="53" t="s">
        <v>6</v>
      </c>
      <c r="O24" s="49">
        <v>1</v>
      </c>
      <c r="P24" s="49">
        <v>1</v>
      </c>
      <c r="Q24" s="49">
        <v>1</v>
      </c>
      <c r="R24" s="48">
        <v>6</v>
      </c>
      <c r="U24" s="48">
        <v>1</v>
      </c>
      <c r="Y24" s="48">
        <v>1</v>
      </c>
      <c r="AA24" s="48">
        <v>1</v>
      </c>
      <c r="AB24" s="48">
        <v>1</v>
      </c>
      <c r="AC24" s="48">
        <v>1</v>
      </c>
    </row>
    <row r="25" spans="2:30" s="48" customFormat="1">
      <c r="B25" s="56" t="s">
        <v>7</v>
      </c>
      <c r="C25" s="61">
        <f t="shared" si="8"/>
        <v>13</v>
      </c>
      <c r="D25" s="62">
        <f t="shared" si="9"/>
        <v>8.1761006289308172E-2</v>
      </c>
      <c r="E25" s="61">
        <f t="shared" si="10"/>
        <v>15</v>
      </c>
      <c r="F25" s="62">
        <f t="shared" si="11"/>
        <v>0.30612244897959184</v>
      </c>
      <c r="G25" s="61">
        <f t="shared" si="12"/>
        <v>4</v>
      </c>
      <c r="H25" s="62">
        <f t="shared" si="13"/>
        <v>0.15384615384615385</v>
      </c>
      <c r="I25" s="61">
        <f t="shared" si="14"/>
        <v>5</v>
      </c>
      <c r="J25" s="62">
        <f t="shared" si="15"/>
        <v>0.3125</v>
      </c>
      <c r="K25" s="61">
        <f t="shared" si="16"/>
        <v>37</v>
      </c>
      <c r="L25" s="62">
        <f t="shared" si="17"/>
        <v>0.14799999999999999</v>
      </c>
      <c r="N25" s="53" t="s">
        <v>7</v>
      </c>
      <c r="O25" s="49">
        <v>5</v>
      </c>
      <c r="P25" s="49">
        <v>5</v>
      </c>
      <c r="Q25" s="49">
        <v>2</v>
      </c>
      <c r="R25" s="48">
        <v>1</v>
      </c>
      <c r="S25" s="48">
        <v>3</v>
      </c>
      <c r="T25" s="48">
        <v>3</v>
      </c>
      <c r="U25" s="48">
        <v>3</v>
      </c>
      <c r="V25" s="48">
        <v>6</v>
      </c>
      <c r="X25" s="48">
        <v>4</v>
      </c>
      <c r="AC25" s="48">
        <v>4</v>
      </c>
      <c r="AD25" s="48">
        <v>1</v>
      </c>
    </row>
    <row r="26" spans="2:30" s="48" customFormat="1">
      <c r="B26" s="56" t="s">
        <v>8</v>
      </c>
      <c r="C26" s="61">
        <f t="shared" si="8"/>
        <v>46</v>
      </c>
      <c r="D26" s="62">
        <f t="shared" si="9"/>
        <v>0.28930817610062892</v>
      </c>
      <c r="E26" s="61">
        <f t="shared" si="10"/>
        <v>13</v>
      </c>
      <c r="F26" s="62">
        <f t="shared" si="11"/>
        <v>0.26530612244897961</v>
      </c>
      <c r="G26" s="61">
        <f t="shared" si="12"/>
        <v>4</v>
      </c>
      <c r="H26" s="62">
        <f t="shared" si="13"/>
        <v>0.15384615384615385</v>
      </c>
      <c r="I26" s="61">
        <f t="shared" si="14"/>
        <v>2</v>
      </c>
      <c r="J26" s="62">
        <f t="shared" si="15"/>
        <v>0.125</v>
      </c>
      <c r="K26" s="61">
        <f t="shared" si="16"/>
        <v>65</v>
      </c>
      <c r="L26" s="62">
        <f t="shared" si="17"/>
        <v>0.26</v>
      </c>
      <c r="N26" s="53" t="s">
        <v>8</v>
      </c>
      <c r="O26" s="49">
        <v>17</v>
      </c>
      <c r="P26" s="49">
        <v>17</v>
      </c>
      <c r="Q26" s="49">
        <v>8</v>
      </c>
      <c r="R26" s="48">
        <v>4</v>
      </c>
      <c r="S26" s="48">
        <v>4</v>
      </c>
      <c r="T26" s="48">
        <v>2</v>
      </c>
      <c r="U26" s="48">
        <v>3</v>
      </c>
      <c r="V26" s="48">
        <v>1</v>
      </c>
      <c r="W26" s="48">
        <v>3</v>
      </c>
      <c r="X26" s="48">
        <v>1</v>
      </c>
      <c r="Y26" s="48">
        <v>1</v>
      </c>
      <c r="AA26" s="48">
        <v>2</v>
      </c>
      <c r="AC26" s="48">
        <v>2</v>
      </c>
    </row>
    <row r="27" spans="2:30" s="48" customFormat="1">
      <c r="B27" s="56" t="s">
        <v>9</v>
      </c>
      <c r="C27" s="61">
        <f t="shared" si="8"/>
        <v>64</v>
      </c>
      <c r="D27" s="62">
        <f t="shared" si="9"/>
        <v>0.40251572327044027</v>
      </c>
      <c r="E27" s="61">
        <f t="shared" si="10"/>
        <v>14</v>
      </c>
      <c r="F27" s="62">
        <f t="shared" si="11"/>
        <v>0.2857142857142857</v>
      </c>
      <c r="G27" s="61">
        <f t="shared" si="12"/>
        <v>11</v>
      </c>
      <c r="H27" s="62">
        <f t="shared" si="13"/>
        <v>0.42307692307692307</v>
      </c>
      <c r="I27" s="61">
        <f t="shared" si="14"/>
        <v>5</v>
      </c>
      <c r="J27" s="62">
        <f t="shared" si="15"/>
        <v>0.3125</v>
      </c>
      <c r="K27" s="61">
        <f t="shared" si="16"/>
        <v>94</v>
      </c>
      <c r="L27" s="62">
        <f t="shared" si="17"/>
        <v>0.376</v>
      </c>
      <c r="N27" s="53" t="s">
        <v>9</v>
      </c>
      <c r="O27" s="49">
        <v>16</v>
      </c>
      <c r="P27" s="49">
        <v>19</v>
      </c>
      <c r="Q27" s="49">
        <v>17</v>
      </c>
      <c r="R27" s="48">
        <v>12</v>
      </c>
      <c r="S27" s="48">
        <v>3</v>
      </c>
      <c r="T27" s="48">
        <v>6</v>
      </c>
      <c r="U27" s="48">
        <v>4</v>
      </c>
      <c r="V27" s="48">
        <v>1</v>
      </c>
      <c r="X27" s="48">
        <v>5</v>
      </c>
      <c r="Y27" s="48">
        <v>2</v>
      </c>
      <c r="Z27" s="48">
        <v>4</v>
      </c>
      <c r="AC27" s="48">
        <v>5</v>
      </c>
    </row>
    <row r="28" spans="2:30" s="48" customFormat="1">
      <c r="B28" s="57" t="s">
        <v>10</v>
      </c>
      <c r="C28" s="63">
        <f t="shared" si="8"/>
        <v>16</v>
      </c>
      <c r="D28" s="64">
        <f t="shared" si="9"/>
        <v>0.10062893081761007</v>
      </c>
      <c r="E28" s="63">
        <f t="shared" si="10"/>
        <v>5</v>
      </c>
      <c r="F28" s="64">
        <f t="shared" si="11"/>
        <v>0.10204081632653061</v>
      </c>
      <c r="G28" s="63">
        <f t="shared" si="12"/>
        <v>3</v>
      </c>
      <c r="H28" s="64">
        <f t="shared" si="13"/>
        <v>0.11538461538461539</v>
      </c>
      <c r="I28" s="63">
        <f t="shared" si="14"/>
        <v>1</v>
      </c>
      <c r="J28" s="64">
        <f t="shared" si="15"/>
        <v>6.25E-2</v>
      </c>
      <c r="K28" s="63">
        <f t="shared" si="16"/>
        <v>25</v>
      </c>
      <c r="L28" s="64">
        <f t="shared" si="17"/>
        <v>0.1</v>
      </c>
      <c r="N28" s="53" t="s">
        <v>10</v>
      </c>
      <c r="O28" s="49">
        <v>5</v>
      </c>
      <c r="P28" s="49">
        <v>4</v>
      </c>
      <c r="Q28" s="49">
        <v>2</v>
      </c>
      <c r="R28" s="48">
        <v>5</v>
      </c>
      <c r="S28" s="48">
        <v>1</v>
      </c>
      <c r="T28" s="48">
        <v>1</v>
      </c>
      <c r="U28" s="48">
        <v>1</v>
      </c>
      <c r="V28" s="48">
        <v>1</v>
      </c>
      <c r="W28" s="48">
        <v>1</v>
      </c>
      <c r="X28" s="48">
        <v>2</v>
      </c>
      <c r="AA28" s="48">
        <v>1</v>
      </c>
      <c r="AC28" s="48">
        <v>1</v>
      </c>
    </row>
    <row r="29" spans="2:30" s="48" customFormat="1">
      <c r="B29" s="58" t="s">
        <v>11</v>
      </c>
      <c r="C29" s="65">
        <f>SUM(C20:C28)</f>
        <v>159</v>
      </c>
      <c r="D29" s="66">
        <f t="shared" si="9"/>
        <v>1</v>
      </c>
      <c r="E29" s="65">
        <f>SUM(E20:E28)</f>
        <v>49</v>
      </c>
      <c r="F29" s="66">
        <f t="shared" si="11"/>
        <v>1</v>
      </c>
      <c r="G29" s="65">
        <f>SUM(G20:G28)</f>
        <v>26</v>
      </c>
      <c r="H29" s="66">
        <f t="shared" si="13"/>
        <v>1</v>
      </c>
      <c r="I29" s="65">
        <f>SUM(I20:I28)</f>
        <v>16</v>
      </c>
      <c r="J29" s="66">
        <f t="shared" si="15"/>
        <v>1</v>
      </c>
      <c r="K29" s="65">
        <f>SUM(K20:K28)</f>
        <v>250</v>
      </c>
      <c r="L29" s="66">
        <f t="shared" si="17"/>
        <v>1</v>
      </c>
      <c r="O29" s="51">
        <v>1</v>
      </c>
      <c r="P29" s="51">
        <v>2</v>
      </c>
      <c r="Q29" s="51">
        <v>3</v>
      </c>
      <c r="R29" s="51">
        <v>4</v>
      </c>
      <c r="S29" s="51">
        <v>5</v>
      </c>
      <c r="T29" s="51">
        <v>6</v>
      </c>
      <c r="U29" s="51">
        <v>7</v>
      </c>
      <c r="V29" s="51">
        <v>8</v>
      </c>
      <c r="W29" s="51">
        <v>9</v>
      </c>
      <c r="X29" s="51">
        <v>10</v>
      </c>
      <c r="Y29" s="51">
        <v>11</v>
      </c>
      <c r="Z29" s="51">
        <v>12</v>
      </c>
      <c r="AA29" s="51">
        <v>13</v>
      </c>
      <c r="AB29" s="51">
        <v>14</v>
      </c>
      <c r="AC29" s="51">
        <v>15</v>
      </c>
      <c r="AD29" s="51">
        <v>16</v>
      </c>
    </row>
    <row r="30" spans="2:30" s="48" customFormat="1">
      <c r="B30" s="67" t="s">
        <v>104</v>
      </c>
      <c r="C30" s="68">
        <f>SUM(C25:C28)</f>
        <v>139</v>
      </c>
      <c r="D30" s="69">
        <f t="shared" si="9"/>
        <v>0.87421383647798745</v>
      </c>
      <c r="E30" s="68">
        <f>SUM(E25:E28)</f>
        <v>47</v>
      </c>
      <c r="F30" s="69">
        <f t="shared" si="11"/>
        <v>0.95918367346938771</v>
      </c>
      <c r="G30" s="68">
        <f>SUM(G25:G28)</f>
        <v>22</v>
      </c>
      <c r="H30" s="69">
        <f t="shared" si="13"/>
        <v>0.84615384615384615</v>
      </c>
      <c r="I30" s="68">
        <f>SUM(I25:I28)</f>
        <v>13</v>
      </c>
      <c r="J30" s="69">
        <f t="shared" si="15"/>
        <v>0.8125</v>
      </c>
      <c r="K30" s="68">
        <f>SUM(K25:K28)</f>
        <v>221</v>
      </c>
      <c r="L30" s="69">
        <f t="shared" si="17"/>
        <v>0.88400000000000001</v>
      </c>
    </row>
    <row r="31" spans="2:30" s="48" customFormat="1">
      <c r="B31" s="70" t="s">
        <v>105</v>
      </c>
      <c r="C31" s="71">
        <f>SUM(C26:C28)</f>
        <v>126</v>
      </c>
      <c r="D31" s="72">
        <f t="shared" si="9"/>
        <v>0.79245283018867929</v>
      </c>
      <c r="E31" s="71">
        <f>SUM(E26:E28)</f>
        <v>32</v>
      </c>
      <c r="F31" s="72">
        <f t="shared" si="11"/>
        <v>0.65306122448979587</v>
      </c>
      <c r="G31" s="71">
        <f>SUM(G26:G28)</f>
        <v>18</v>
      </c>
      <c r="H31" s="72">
        <f t="shared" si="13"/>
        <v>0.69230769230769229</v>
      </c>
      <c r="I31" s="71">
        <f>SUM(I26:I28)</f>
        <v>8</v>
      </c>
      <c r="J31" s="72">
        <f t="shared" si="15"/>
        <v>0.5</v>
      </c>
      <c r="K31" s="71">
        <f>SUM(K26:K28)</f>
        <v>184</v>
      </c>
      <c r="L31" s="72">
        <f t="shared" si="17"/>
        <v>0.73599999999999999</v>
      </c>
    </row>
    <row r="32" spans="2:30">
      <c r="F32" s="49"/>
      <c r="H32" s="49"/>
      <c r="J32" s="49"/>
      <c r="K32" s="9"/>
    </row>
    <row r="33" spans="6:11">
      <c r="F33" s="49"/>
      <c r="H33" s="49"/>
      <c r="J33" s="49"/>
      <c r="K33" s="9"/>
    </row>
  </sheetData>
  <mergeCells count="14">
    <mergeCell ref="B18:B19"/>
    <mergeCell ref="C18:L18"/>
    <mergeCell ref="C19:D19"/>
    <mergeCell ref="E19:F19"/>
    <mergeCell ref="G19:H19"/>
    <mergeCell ref="I19:J19"/>
    <mergeCell ref="K19:L19"/>
    <mergeCell ref="B2:B3"/>
    <mergeCell ref="C2:L2"/>
    <mergeCell ref="C3:D3"/>
    <mergeCell ref="E3:F3"/>
    <mergeCell ref="G3:H3"/>
    <mergeCell ref="I3:J3"/>
    <mergeCell ref="K3:L3"/>
  </mergeCells>
  <phoneticPr fontId="4"/>
  <printOptions horizontalCentered="1"/>
  <pageMargins left="0.70866141732283472" right="0.70866141732283472" top="0.74803149606299213" bottom="0.74803149606299213" header="0.31496062992125984" footer="0.31496062992125984"/>
  <pageSetup paperSize="11" scale="98" fitToHeight="0" orientation="landscape" r:id="rId1"/>
  <rowBreaks count="1" manualBreakCount="1">
    <brk id="16" min="1" max="11"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D33"/>
  <sheetViews>
    <sheetView view="pageBreakPreview" zoomScaleNormal="100" zoomScaleSheetLayoutView="100" workbookViewId="0">
      <selection activeCell="N26" sqref="N26"/>
    </sheetView>
  </sheetViews>
  <sheetFormatPr defaultRowHeight="13.5"/>
  <cols>
    <col min="2" max="2" width="15" customWidth="1"/>
    <col min="3" max="3" width="7.5" customWidth="1"/>
    <col min="4" max="4" width="7.125" customWidth="1"/>
    <col min="5" max="5" width="9.125" customWidth="1"/>
    <col min="6" max="6" width="7.125" customWidth="1"/>
    <col min="7" max="7" width="7.5" customWidth="1"/>
    <col min="8" max="8" width="7.125" customWidth="1"/>
    <col min="9" max="9" width="7.5" customWidth="1"/>
    <col min="10" max="10" width="7.125" customWidth="1"/>
    <col min="11" max="11" width="8.125" customWidth="1"/>
    <col min="12" max="12" width="7.125" customWidth="1"/>
    <col min="14" max="14" width="17.75" bestFit="1" customWidth="1"/>
    <col min="15" max="16" width="11.125" bestFit="1" customWidth="1"/>
    <col min="17" max="17" width="12.375" bestFit="1" customWidth="1"/>
  </cols>
  <sheetData>
    <row r="1" spans="2:30" ht="19.5" customHeight="1">
      <c r="B1" s="29" t="s">
        <v>169</v>
      </c>
    </row>
    <row r="2" spans="2:30">
      <c r="B2" s="148" t="s">
        <v>125</v>
      </c>
      <c r="C2" s="150" t="s">
        <v>124</v>
      </c>
      <c r="D2" s="151"/>
      <c r="E2" s="151"/>
      <c r="F2" s="151"/>
      <c r="G2" s="151"/>
      <c r="H2" s="151"/>
      <c r="I2" s="151"/>
      <c r="J2" s="151"/>
      <c r="K2" s="151"/>
      <c r="L2" s="152"/>
    </row>
    <row r="3" spans="2:30" ht="30.75" customHeight="1">
      <c r="B3" s="149"/>
      <c r="C3" s="153" t="s">
        <v>142</v>
      </c>
      <c r="D3" s="154"/>
      <c r="E3" s="155" t="s">
        <v>143</v>
      </c>
      <c r="F3" s="154"/>
      <c r="G3" s="155" t="s">
        <v>144</v>
      </c>
      <c r="H3" s="154"/>
      <c r="I3" s="153" t="s">
        <v>145</v>
      </c>
      <c r="J3" s="154"/>
      <c r="K3" s="153" t="s">
        <v>122</v>
      </c>
      <c r="L3" s="154"/>
      <c r="N3" s="54" t="s">
        <v>123</v>
      </c>
      <c r="O3" s="51" t="s">
        <v>146</v>
      </c>
      <c r="P3" s="82" t="s">
        <v>148</v>
      </c>
      <c r="Q3" s="82" t="s">
        <v>149</v>
      </c>
      <c r="R3" s="82" t="s">
        <v>150</v>
      </c>
      <c r="S3" s="82" t="s">
        <v>147</v>
      </c>
      <c r="T3" s="82" t="s">
        <v>151</v>
      </c>
      <c r="U3" s="82" t="s">
        <v>152</v>
      </c>
      <c r="V3" s="82" t="s">
        <v>153</v>
      </c>
      <c r="W3" s="82" t="s">
        <v>154</v>
      </c>
      <c r="X3" s="82" t="s">
        <v>155</v>
      </c>
      <c r="Y3" s="82" t="s">
        <v>156</v>
      </c>
      <c r="Z3" s="82" t="s">
        <v>157</v>
      </c>
      <c r="AA3" s="82" t="s">
        <v>158</v>
      </c>
      <c r="AB3" s="82" t="s">
        <v>159</v>
      </c>
      <c r="AC3" s="82" t="s">
        <v>160</v>
      </c>
      <c r="AD3" s="51" t="s">
        <v>161</v>
      </c>
    </row>
    <row r="4" spans="2:30" s="48" customFormat="1" ht="13.5" customHeight="1">
      <c r="B4" s="55" t="s">
        <v>2</v>
      </c>
      <c r="C4" s="59">
        <f>SUM(O4:R4)</f>
        <v>12</v>
      </c>
      <c r="D4" s="60">
        <f>C4/C$13</f>
        <v>1.1288805268109126E-2</v>
      </c>
      <c r="E4" s="59">
        <f>SUM(S4:W4)</f>
        <v>0</v>
      </c>
      <c r="F4" s="60">
        <f>E4/E$13</f>
        <v>0</v>
      </c>
      <c r="G4" s="59">
        <f>SUM(X4:AB4)</f>
        <v>0</v>
      </c>
      <c r="H4" s="60">
        <f>G4/G$13</f>
        <v>0</v>
      </c>
      <c r="I4" s="59">
        <f>SUM(AC4:AD4)</f>
        <v>0</v>
      </c>
      <c r="J4" s="60">
        <f>I4/I$13</f>
        <v>0</v>
      </c>
      <c r="K4" s="59">
        <f>SUM(C4,E4,G4,I4)</f>
        <v>12</v>
      </c>
      <c r="L4" s="60">
        <f t="shared" ref="L4:L15" si="0">K4/K$13</f>
        <v>7.3710073710073713E-3</v>
      </c>
      <c r="N4" s="52" t="s">
        <v>2</v>
      </c>
      <c r="O4" s="49">
        <v>5</v>
      </c>
      <c r="P4" s="49">
        <v>4</v>
      </c>
      <c r="Q4" s="49">
        <v>2</v>
      </c>
      <c r="R4" s="48">
        <v>1</v>
      </c>
    </row>
    <row r="5" spans="2:30" s="48" customFormat="1">
      <c r="B5" s="56" t="s">
        <v>3</v>
      </c>
      <c r="C5" s="61">
        <f t="shared" ref="C5:C12" si="1">SUM(O5:R5)</f>
        <v>41</v>
      </c>
      <c r="D5" s="62">
        <f t="shared" ref="D5:F15" si="2">C5/C$13</f>
        <v>3.8570084666039513E-2</v>
      </c>
      <c r="E5" s="61">
        <f t="shared" ref="E5:E12" si="3">SUM(S5:W5)</f>
        <v>2</v>
      </c>
      <c r="F5" s="62">
        <f t="shared" si="2"/>
        <v>5.5096418732782371E-3</v>
      </c>
      <c r="G5" s="61">
        <f t="shared" ref="G5:G12" si="4">SUM(X5:AB5)</f>
        <v>1</v>
      </c>
      <c r="H5" s="62">
        <f t="shared" ref="H5:J15" si="5">G5/G$13</f>
        <v>7.874015748031496E-3</v>
      </c>
      <c r="I5" s="61">
        <f t="shared" ref="I5:I12" si="6">SUM(AC5:AD5)</f>
        <v>0</v>
      </c>
      <c r="J5" s="62">
        <f t="shared" si="5"/>
        <v>0</v>
      </c>
      <c r="K5" s="61">
        <f t="shared" ref="K5:K12" si="7">SUM(C5,E5,G5,I5)</f>
        <v>44</v>
      </c>
      <c r="L5" s="62">
        <f t="shared" si="0"/>
        <v>2.7027027027027029E-2</v>
      </c>
      <c r="N5" s="53" t="s">
        <v>3</v>
      </c>
      <c r="O5" s="49">
        <v>20</v>
      </c>
      <c r="P5" s="49">
        <v>15</v>
      </c>
      <c r="Q5" s="49">
        <v>2</v>
      </c>
      <c r="R5" s="48">
        <v>4</v>
      </c>
      <c r="S5" s="48">
        <v>1</v>
      </c>
      <c r="U5" s="48">
        <v>1</v>
      </c>
      <c r="X5" s="48">
        <v>1</v>
      </c>
    </row>
    <row r="6" spans="2:30" s="48" customFormat="1">
      <c r="B6" s="56" t="s">
        <v>4</v>
      </c>
      <c r="C6" s="61">
        <f t="shared" si="1"/>
        <v>75</v>
      </c>
      <c r="D6" s="62">
        <f t="shared" si="2"/>
        <v>7.0555032925682035E-2</v>
      </c>
      <c r="E6" s="61">
        <f t="shared" si="3"/>
        <v>6</v>
      </c>
      <c r="F6" s="62">
        <f t="shared" si="2"/>
        <v>1.6528925619834711E-2</v>
      </c>
      <c r="G6" s="61">
        <f t="shared" si="4"/>
        <v>0</v>
      </c>
      <c r="H6" s="62">
        <f t="shared" si="5"/>
        <v>0</v>
      </c>
      <c r="I6" s="61">
        <f t="shared" si="6"/>
        <v>1</v>
      </c>
      <c r="J6" s="62">
        <f t="shared" si="5"/>
        <v>1.3333333333333334E-2</v>
      </c>
      <c r="K6" s="61">
        <f t="shared" si="7"/>
        <v>82</v>
      </c>
      <c r="L6" s="62">
        <f t="shared" si="0"/>
        <v>5.0368550368550369E-2</v>
      </c>
      <c r="N6" s="53" t="s">
        <v>4</v>
      </c>
      <c r="O6" s="49">
        <v>34</v>
      </c>
      <c r="P6" s="49">
        <v>26</v>
      </c>
      <c r="Q6" s="49">
        <v>9</v>
      </c>
      <c r="R6" s="48">
        <v>6</v>
      </c>
      <c r="T6" s="48">
        <v>3</v>
      </c>
      <c r="U6" s="48">
        <v>3</v>
      </c>
      <c r="AC6" s="48">
        <v>1</v>
      </c>
    </row>
    <row r="7" spans="2:30" s="48" customFormat="1">
      <c r="B7" s="56" t="s">
        <v>5</v>
      </c>
      <c r="C7" s="61">
        <f t="shared" si="1"/>
        <v>150</v>
      </c>
      <c r="D7" s="62">
        <f t="shared" si="2"/>
        <v>0.14111006585136407</v>
      </c>
      <c r="E7" s="61">
        <f t="shared" si="3"/>
        <v>23</v>
      </c>
      <c r="F7" s="62">
        <f t="shared" si="2"/>
        <v>6.3360881542699726E-2</v>
      </c>
      <c r="G7" s="61">
        <f t="shared" si="4"/>
        <v>6</v>
      </c>
      <c r="H7" s="62">
        <f t="shared" si="5"/>
        <v>4.7244094488188976E-2</v>
      </c>
      <c r="I7" s="61">
        <f t="shared" si="6"/>
        <v>7</v>
      </c>
      <c r="J7" s="62">
        <f t="shared" si="5"/>
        <v>9.3333333333333338E-2</v>
      </c>
      <c r="K7" s="61">
        <f t="shared" si="7"/>
        <v>186</v>
      </c>
      <c r="L7" s="62">
        <f t="shared" si="0"/>
        <v>0.11425061425061425</v>
      </c>
      <c r="N7" s="53" t="s">
        <v>5</v>
      </c>
      <c r="O7" s="49">
        <v>65</v>
      </c>
      <c r="P7" s="49">
        <v>51</v>
      </c>
      <c r="Q7" s="49">
        <v>14</v>
      </c>
      <c r="R7" s="48">
        <v>20</v>
      </c>
      <c r="S7" s="48">
        <v>4</v>
      </c>
      <c r="T7" s="48">
        <v>4</v>
      </c>
      <c r="U7" s="48">
        <v>8</v>
      </c>
      <c r="V7" s="48">
        <v>5</v>
      </c>
      <c r="W7" s="48">
        <v>2</v>
      </c>
      <c r="X7" s="48">
        <v>2</v>
      </c>
      <c r="Y7" s="48">
        <v>1</v>
      </c>
      <c r="Z7" s="48">
        <v>1</v>
      </c>
      <c r="AA7" s="48">
        <v>1</v>
      </c>
      <c r="AB7" s="48">
        <v>1</v>
      </c>
      <c r="AC7" s="48">
        <v>7</v>
      </c>
    </row>
    <row r="8" spans="2:30" s="48" customFormat="1">
      <c r="B8" s="56" t="s">
        <v>6</v>
      </c>
      <c r="C8" s="61">
        <f t="shared" si="1"/>
        <v>211</v>
      </c>
      <c r="D8" s="62">
        <f t="shared" si="2"/>
        <v>0.19849482596425211</v>
      </c>
      <c r="E8" s="61">
        <f t="shared" si="3"/>
        <v>52</v>
      </c>
      <c r="F8" s="62">
        <f t="shared" si="2"/>
        <v>0.14325068870523416</v>
      </c>
      <c r="G8" s="61">
        <f t="shared" si="4"/>
        <v>11</v>
      </c>
      <c r="H8" s="62">
        <f t="shared" si="5"/>
        <v>8.6614173228346455E-2</v>
      </c>
      <c r="I8" s="61">
        <f t="shared" si="6"/>
        <v>10</v>
      </c>
      <c r="J8" s="62">
        <f t="shared" si="5"/>
        <v>0.13333333333333333</v>
      </c>
      <c r="K8" s="61">
        <f t="shared" si="7"/>
        <v>284</v>
      </c>
      <c r="L8" s="62">
        <f t="shared" si="0"/>
        <v>0.17444717444717445</v>
      </c>
      <c r="N8" s="53" t="s">
        <v>6</v>
      </c>
      <c r="O8" s="49">
        <v>78</v>
      </c>
      <c r="P8" s="49">
        <v>68</v>
      </c>
      <c r="Q8" s="49">
        <v>32</v>
      </c>
      <c r="R8" s="48">
        <v>33</v>
      </c>
      <c r="S8" s="48">
        <v>17</v>
      </c>
      <c r="T8" s="48">
        <v>9</v>
      </c>
      <c r="U8" s="48">
        <v>16</v>
      </c>
      <c r="V8" s="48">
        <v>6</v>
      </c>
      <c r="W8" s="48">
        <v>4</v>
      </c>
      <c r="X8" s="48">
        <v>2</v>
      </c>
      <c r="Y8" s="48">
        <v>4</v>
      </c>
      <c r="AA8" s="48">
        <v>2</v>
      </c>
      <c r="AB8" s="48">
        <v>3</v>
      </c>
      <c r="AC8" s="48">
        <v>10</v>
      </c>
    </row>
    <row r="9" spans="2:30" s="48" customFormat="1">
      <c r="B9" s="56" t="s">
        <v>7</v>
      </c>
      <c r="C9" s="61">
        <f t="shared" si="1"/>
        <v>216</v>
      </c>
      <c r="D9" s="62">
        <f t="shared" si="2"/>
        <v>0.20319849482596425</v>
      </c>
      <c r="E9" s="61">
        <f t="shared" si="3"/>
        <v>94</v>
      </c>
      <c r="F9" s="62">
        <f t="shared" si="2"/>
        <v>0.25895316804407714</v>
      </c>
      <c r="G9" s="61">
        <f t="shared" si="4"/>
        <v>40</v>
      </c>
      <c r="H9" s="62">
        <f t="shared" si="5"/>
        <v>0.31496062992125984</v>
      </c>
      <c r="I9" s="61">
        <f t="shared" si="6"/>
        <v>26</v>
      </c>
      <c r="J9" s="62">
        <f t="shared" si="5"/>
        <v>0.34666666666666668</v>
      </c>
      <c r="K9" s="61">
        <f t="shared" si="7"/>
        <v>376</v>
      </c>
      <c r="L9" s="62">
        <f t="shared" si="0"/>
        <v>0.23095823095823095</v>
      </c>
      <c r="N9" s="53" t="s">
        <v>7</v>
      </c>
      <c r="O9" s="49">
        <v>75</v>
      </c>
      <c r="P9" s="49">
        <v>70</v>
      </c>
      <c r="Q9" s="49">
        <v>39</v>
      </c>
      <c r="R9" s="48">
        <v>32</v>
      </c>
      <c r="S9" s="48">
        <v>16</v>
      </c>
      <c r="T9" s="48">
        <v>19</v>
      </c>
      <c r="U9" s="48">
        <v>33</v>
      </c>
      <c r="V9" s="48">
        <v>15</v>
      </c>
      <c r="W9" s="48">
        <v>11</v>
      </c>
      <c r="X9" s="48">
        <v>10</v>
      </c>
      <c r="Y9" s="48">
        <v>10</v>
      </c>
      <c r="Z9" s="48">
        <v>4</v>
      </c>
      <c r="AA9" s="48">
        <v>10</v>
      </c>
      <c r="AB9" s="48">
        <v>6</v>
      </c>
      <c r="AC9" s="48">
        <v>24</v>
      </c>
      <c r="AD9" s="48">
        <v>2</v>
      </c>
    </row>
    <row r="10" spans="2:30" s="48" customFormat="1">
      <c r="B10" s="56" t="s">
        <v>8</v>
      </c>
      <c r="C10" s="61">
        <f t="shared" si="1"/>
        <v>261</v>
      </c>
      <c r="D10" s="62">
        <f t="shared" si="2"/>
        <v>0.24553151458137348</v>
      </c>
      <c r="E10" s="61">
        <f t="shared" si="3"/>
        <v>122</v>
      </c>
      <c r="F10" s="62">
        <f t="shared" si="2"/>
        <v>0.33608815426997246</v>
      </c>
      <c r="G10" s="61">
        <f t="shared" si="4"/>
        <v>41</v>
      </c>
      <c r="H10" s="62">
        <f t="shared" si="5"/>
        <v>0.32283464566929132</v>
      </c>
      <c r="I10" s="61">
        <f t="shared" si="6"/>
        <v>17</v>
      </c>
      <c r="J10" s="62">
        <f t="shared" si="5"/>
        <v>0.22666666666666666</v>
      </c>
      <c r="K10" s="61">
        <f t="shared" si="7"/>
        <v>441</v>
      </c>
      <c r="L10" s="62">
        <f t="shared" si="0"/>
        <v>0.27088452088452086</v>
      </c>
      <c r="N10" s="53" t="s">
        <v>8</v>
      </c>
      <c r="O10" s="49">
        <v>67</v>
      </c>
      <c r="P10" s="49">
        <v>74</v>
      </c>
      <c r="Q10" s="49">
        <v>56</v>
      </c>
      <c r="R10" s="48">
        <v>64</v>
      </c>
      <c r="S10" s="48">
        <v>26</v>
      </c>
      <c r="T10" s="48">
        <v>29</v>
      </c>
      <c r="U10" s="48">
        <v>31</v>
      </c>
      <c r="V10" s="48">
        <v>21</v>
      </c>
      <c r="W10" s="48">
        <v>15</v>
      </c>
      <c r="X10" s="48">
        <v>14</v>
      </c>
      <c r="Y10" s="48">
        <v>9</v>
      </c>
      <c r="Z10" s="48">
        <v>6</v>
      </c>
      <c r="AA10" s="48">
        <v>9</v>
      </c>
      <c r="AB10" s="48">
        <v>3</v>
      </c>
      <c r="AC10" s="48">
        <v>14</v>
      </c>
      <c r="AD10" s="48">
        <v>3</v>
      </c>
    </row>
    <row r="11" spans="2:30" s="48" customFormat="1">
      <c r="B11" s="56" t="s">
        <v>9</v>
      </c>
      <c r="C11" s="61">
        <f t="shared" si="1"/>
        <v>91</v>
      </c>
      <c r="D11" s="62">
        <f t="shared" si="2"/>
        <v>8.5606773283160867E-2</v>
      </c>
      <c r="E11" s="61">
        <f t="shared" si="3"/>
        <v>57</v>
      </c>
      <c r="F11" s="62">
        <f t="shared" si="2"/>
        <v>0.15702479338842976</v>
      </c>
      <c r="G11" s="61">
        <f t="shared" si="4"/>
        <v>25</v>
      </c>
      <c r="H11" s="62">
        <f t="shared" si="5"/>
        <v>0.19685039370078741</v>
      </c>
      <c r="I11" s="61">
        <f t="shared" si="6"/>
        <v>11</v>
      </c>
      <c r="J11" s="62">
        <f t="shared" si="5"/>
        <v>0.14666666666666667</v>
      </c>
      <c r="K11" s="61">
        <f t="shared" si="7"/>
        <v>184</v>
      </c>
      <c r="L11" s="62">
        <f t="shared" si="0"/>
        <v>0.11302211302211303</v>
      </c>
      <c r="N11" s="53" t="s">
        <v>9</v>
      </c>
      <c r="O11" s="49">
        <v>26</v>
      </c>
      <c r="P11" s="49">
        <v>26</v>
      </c>
      <c r="Q11" s="49">
        <v>20</v>
      </c>
      <c r="R11" s="48">
        <v>19</v>
      </c>
      <c r="S11" s="48">
        <v>11</v>
      </c>
      <c r="T11" s="48">
        <v>12</v>
      </c>
      <c r="U11" s="48">
        <v>14</v>
      </c>
      <c r="V11" s="48">
        <v>6</v>
      </c>
      <c r="W11" s="48">
        <v>14</v>
      </c>
      <c r="X11" s="48">
        <v>8</v>
      </c>
      <c r="Y11" s="48">
        <v>5</v>
      </c>
      <c r="Z11" s="48">
        <v>4</v>
      </c>
      <c r="AA11" s="48">
        <v>4</v>
      </c>
      <c r="AB11" s="48">
        <v>4</v>
      </c>
      <c r="AC11" s="48">
        <v>10</v>
      </c>
      <c r="AD11" s="48">
        <v>1</v>
      </c>
    </row>
    <row r="12" spans="2:30" s="48" customFormat="1">
      <c r="B12" s="57" t="s">
        <v>10</v>
      </c>
      <c r="C12" s="63">
        <f t="shared" si="1"/>
        <v>6</v>
      </c>
      <c r="D12" s="64">
        <f t="shared" si="2"/>
        <v>5.6444026340545629E-3</v>
      </c>
      <c r="E12" s="63">
        <f t="shared" si="3"/>
        <v>7</v>
      </c>
      <c r="F12" s="64">
        <f t="shared" si="2"/>
        <v>1.928374655647383E-2</v>
      </c>
      <c r="G12" s="63">
        <f t="shared" si="4"/>
        <v>3</v>
      </c>
      <c r="H12" s="64">
        <f t="shared" si="5"/>
        <v>2.3622047244094488E-2</v>
      </c>
      <c r="I12" s="63">
        <f t="shared" si="6"/>
        <v>3</v>
      </c>
      <c r="J12" s="64">
        <f t="shared" si="5"/>
        <v>0.04</v>
      </c>
      <c r="K12" s="63">
        <f t="shared" si="7"/>
        <v>19</v>
      </c>
      <c r="L12" s="64">
        <f t="shared" si="0"/>
        <v>1.167076167076167E-2</v>
      </c>
      <c r="N12" s="53" t="s">
        <v>10</v>
      </c>
      <c r="O12" s="49">
        <v>4</v>
      </c>
      <c r="P12" s="49"/>
      <c r="Q12" s="49">
        <v>2</v>
      </c>
      <c r="S12" s="48">
        <v>2</v>
      </c>
      <c r="T12" s="48">
        <v>1</v>
      </c>
      <c r="U12" s="48">
        <v>1</v>
      </c>
      <c r="V12" s="48">
        <v>2</v>
      </c>
      <c r="W12" s="48">
        <v>1</v>
      </c>
      <c r="Y12" s="48">
        <v>1</v>
      </c>
      <c r="AA12" s="48">
        <v>2</v>
      </c>
      <c r="AC12" s="48">
        <v>3</v>
      </c>
    </row>
    <row r="13" spans="2:30" s="48" customFormat="1">
      <c r="B13" s="58" t="s">
        <v>11</v>
      </c>
      <c r="C13" s="65">
        <f>SUM(C4:C12)</f>
        <v>1063</v>
      </c>
      <c r="D13" s="66">
        <f t="shared" si="2"/>
        <v>1</v>
      </c>
      <c r="E13" s="65">
        <f>SUM(E4:E12)</f>
        <v>363</v>
      </c>
      <c r="F13" s="66">
        <f t="shared" si="2"/>
        <v>1</v>
      </c>
      <c r="G13" s="65">
        <f>SUM(G4:G12)</f>
        <v>127</v>
      </c>
      <c r="H13" s="66">
        <f t="shared" si="5"/>
        <v>1</v>
      </c>
      <c r="I13" s="65">
        <f>SUM(I4:I12)</f>
        <v>75</v>
      </c>
      <c r="J13" s="66">
        <f t="shared" si="5"/>
        <v>1</v>
      </c>
      <c r="K13" s="65">
        <f>SUM(K4:K12)</f>
        <v>1628</v>
      </c>
      <c r="L13" s="66">
        <f t="shared" si="0"/>
        <v>1</v>
      </c>
      <c r="O13" s="51">
        <v>1</v>
      </c>
      <c r="P13" s="51">
        <v>2</v>
      </c>
      <c r="Q13" s="51">
        <v>3</v>
      </c>
      <c r="R13" s="51">
        <v>4</v>
      </c>
      <c r="S13" s="51">
        <v>5</v>
      </c>
      <c r="T13" s="51">
        <v>6</v>
      </c>
      <c r="U13" s="51">
        <v>7</v>
      </c>
      <c r="V13" s="51">
        <v>8</v>
      </c>
      <c r="W13" s="51">
        <v>9</v>
      </c>
      <c r="X13" s="51">
        <v>10</v>
      </c>
      <c r="Y13" s="51">
        <v>11</v>
      </c>
      <c r="Z13" s="51">
        <v>12</v>
      </c>
      <c r="AA13" s="51">
        <v>13</v>
      </c>
      <c r="AB13" s="51">
        <v>14</v>
      </c>
      <c r="AC13" s="51">
        <v>15</v>
      </c>
      <c r="AD13" s="51">
        <v>16</v>
      </c>
    </row>
    <row r="14" spans="2:30" s="48" customFormat="1">
      <c r="B14" s="67" t="s">
        <v>104</v>
      </c>
      <c r="C14" s="68">
        <f>SUM(C9:C12)</f>
        <v>574</v>
      </c>
      <c r="D14" s="69">
        <f t="shared" si="2"/>
        <v>0.53998118532455319</v>
      </c>
      <c r="E14" s="68">
        <f>SUM(E9:E12)</f>
        <v>280</v>
      </c>
      <c r="F14" s="69">
        <f t="shared" si="2"/>
        <v>0.77134986225895319</v>
      </c>
      <c r="G14" s="68">
        <f>SUM(G9:G12)</f>
        <v>109</v>
      </c>
      <c r="H14" s="69">
        <f t="shared" si="5"/>
        <v>0.8582677165354331</v>
      </c>
      <c r="I14" s="68">
        <f>SUM(I9:I12)</f>
        <v>57</v>
      </c>
      <c r="J14" s="69">
        <f t="shared" si="5"/>
        <v>0.76</v>
      </c>
      <c r="K14" s="68">
        <f>SUM(K9:K12)</f>
        <v>1020</v>
      </c>
      <c r="L14" s="69">
        <f t="shared" si="0"/>
        <v>0.62653562653562656</v>
      </c>
    </row>
    <row r="15" spans="2:30" s="48" customFormat="1">
      <c r="B15" s="70" t="s">
        <v>105</v>
      </c>
      <c r="C15" s="71">
        <f>SUM(C10:C12)</f>
        <v>358</v>
      </c>
      <c r="D15" s="72">
        <f t="shared" si="2"/>
        <v>0.33678269049858889</v>
      </c>
      <c r="E15" s="71">
        <f>SUM(E10:E12)</f>
        <v>186</v>
      </c>
      <c r="F15" s="72">
        <f t="shared" si="2"/>
        <v>0.51239669421487599</v>
      </c>
      <c r="G15" s="71">
        <f>SUM(G10:G12)</f>
        <v>69</v>
      </c>
      <c r="H15" s="72">
        <f t="shared" si="5"/>
        <v>0.54330708661417326</v>
      </c>
      <c r="I15" s="71">
        <f>SUM(I10:I12)</f>
        <v>31</v>
      </c>
      <c r="J15" s="72">
        <f t="shared" si="5"/>
        <v>0.41333333333333333</v>
      </c>
      <c r="K15" s="71">
        <f>SUM(K10:K12)</f>
        <v>644</v>
      </c>
      <c r="L15" s="72">
        <f t="shared" si="0"/>
        <v>0.39557739557739557</v>
      </c>
    </row>
    <row r="17" spans="2:30" ht="19.5" customHeight="1">
      <c r="B17" s="29" t="s">
        <v>170</v>
      </c>
    </row>
    <row r="18" spans="2:30">
      <c r="B18" s="148" t="s">
        <v>125</v>
      </c>
      <c r="C18" s="150" t="s">
        <v>124</v>
      </c>
      <c r="D18" s="151"/>
      <c r="E18" s="151"/>
      <c r="F18" s="151"/>
      <c r="G18" s="151"/>
      <c r="H18" s="151"/>
      <c r="I18" s="151"/>
      <c r="J18" s="151"/>
      <c r="K18" s="151"/>
      <c r="L18" s="152"/>
    </row>
    <row r="19" spans="2:30" ht="30.75" customHeight="1">
      <c r="B19" s="149"/>
      <c r="C19" s="153" t="s">
        <v>142</v>
      </c>
      <c r="D19" s="154"/>
      <c r="E19" s="155" t="s">
        <v>143</v>
      </c>
      <c r="F19" s="154"/>
      <c r="G19" s="155" t="s">
        <v>144</v>
      </c>
      <c r="H19" s="154"/>
      <c r="I19" s="153" t="s">
        <v>145</v>
      </c>
      <c r="J19" s="154"/>
      <c r="K19" s="153" t="s">
        <v>122</v>
      </c>
      <c r="L19" s="154"/>
      <c r="N19" s="54" t="s">
        <v>123</v>
      </c>
      <c r="O19" s="51" t="s">
        <v>146</v>
      </c>
      <c r="P19" s="82" t="s">
        <v>148</v>
      </c>
      <c r="Q19" s="82" t="s">
        <v>149</v>
      </c>
      <c r="R19" s="82" t="s">
        <v>150</v>
      </c>
      <c r="S19" s="82" t="s">
        <v>147</v>
      </c>
      <c r="T19" s="82" t="s">
        <v>151</v>
      </c>
      <c r="U19" s="82" t="s">
        <v>152</v>
      </c>
      <c r="V19" s="82" t="s">
        <v>153</v>
      </c>
      <c r="W19" s="82" t="s">
        <v>154</v>
      </c>
      <c r="X19" s="82" t="s">
        <v>155</v>
      </c>
      <c r="Y19" s="82" t="s">
        <v>156</v>
      </c>
      <c r="Z19" s="82" t="s">
        <v>157</v>
      </c>
      <c r="AA19" s="82" t="s">
        <v>158</v>
      </c>
      <c r="AB19" s="82" t="s">
        <v>159</v>
      </c>
      <c r="AC19" s="82" t="s">
        <v>160</v>
      </c>
      <c r="AD19" s="51" t="s">
        <v>161</v>
      </c>
    </row>
    <row r="20" spans="2:30" s="48" customFormat="1" ht="13.5" customHeight="1">
      <c r="B20" s="55" t="s">
        <v>2</v>
      </c>
      <c r="C20" s="59">
        <f>SUM(O20:R20)</f>
        <v>1</v>
      </c>
      <c r="D20" s="60">
        <f>C20/C$29</f>
        <v>2.9411764705882353E-3</v>
      </c>
      <c r="E20" s="59">
        <f>SUM(S20:W20)</f>
        <v>0</v>
      </c>
      <c r="F20" s="60">
        <f>E20/E$29</f>
        <v>0</v>
      </c>
      <c r="G20" s="59">
        <f>SUM(X20:AB20)</f>
        <v>0</v>
      </c>
      <c r="H20" s="60">
        <f>G20/G$29</f>
        <v>0</v>
      </c>
      <c r="I20" s="59">
        <f>SUM(AC20:AD20)</f>
        <v>0</v>
      </c>
      <c r="J20" s="60">
        <f>I20/I$29</f>
        <v>0</v>
      </c>
      <c r="K20" s="59">
        <f>SUM(C20,E20,G20,I20)</f>
        <v>1</v>
      </c>
      <c r="L20" s="60">
        <f>K20/K$29</f>
        <v>2.3364485981308409E-3</v>
      </c>
      <c r="N20" s="52" t="s">
        <v>2</v>
      </c>
      <c r="O20" s="49"/>
      <c r="P20" s="49">
        <v>1</v>
      </c>
      <c r="Q20" s="49"/>
    </row>
    <row r="21" spans="2:30" s="48" customFormat="1">
      <c r="B21" s="56" t="s">
        <v>3</v>
      </c>
      <c r="C21" s="61">
        <f t="shared" ref="C21:C28" si="8">SUM(O21:R21)</f>
        <v>18</v>
      </c>
      <c r="D21" s="62">
        <f t="shared" ref="D21:D31" si="9">C21/C$29</f>
        <v>5.2941176470588235E-2</v>
      </c>
      <c r="E21" s="61">
        <f t="shared" ref="E21:E28" si="10">SUM(S21:W21)</f>
        <v>0</v>
      </c>
      <c r="F21" s="62">
        <f t="shared" ref="F21:F31" si="11">E21/E$29</f>
        <v>0</v>
      </c>
      <c r="G21" s="61">
        <f t="shared" ref="G21:G28" si="12">SUM(X21:AB21)</f>
        <v>0</v>
      </c>
      <c r="H21" s="62">
        <f t="shared" ref="H21:H31" si="13">G21/G$29</f>
        <v>0</v>
      </c>
      <c r="I21" s="61">
        <f t="shared" ref="I21:I28" si="14">SUM(AC21:AD21)</f>
        <v>0</v>
      </c>
      <c r="J21" s="62">
        <f t="shared" ref="J21:J31" si="15">I21/I$29</f>
        <v>0</v>
      </c>
      <c r="K21" s="61">
        <f t="shared" ref="K21:K28" si="16">SUM(C21,E21,G21,I21)</f>
        <v>18</v>
      </c>
      <c r="L21" s="62">
        <f t="shared" ref="L21:L31" si="17">K21/K$29</f>
        <v>4.2056074766355138E-2</v>
      </c>
      <c r="N21" s="53" t="s">
        <v>3</v>
      </c>
      <c r="O21" s="49">
        <v>10</v>
      </c>
      <c r="P21" s="49">
        <v>7</v>
      </c>
      <c r="Q21" s="49"/>
      <c r="R21" s="48">
        <v>1</v>
      </c>
    </row>
    <row r="22" spans="2:30" s="48" customFormat="1">
      <c r="B22" s="56" t="s">
        <v>4</v>
      </c>
      <c r="C22" s="61">
        <f t="shared" si="8"/>
        <v>31</v>
      </c>
      <c r="D22" s="62">
        <f t="shared" si="9"/>
        <v>9.1176470588235289E-2</v>
      </c>
      <c r="E22" s="61">
        <f t="shared" si="10"/>
        <v>3</v>
      </c>
      <c r="F22" s="62">
        <f t="shared" si="11"/>
        <v>0.05</v>
      </c>
      <c r="G22" s="61">
        <f t="shared" si="12"/>
        <v>0</v>
      </c>
      <c r="H22" s="62">
        <f t="shared" si="13"/>
        <v>0</v>
      </c>
      <c r="I22" s="61">
        <f t="shared" si="14"/>
        <v>1</v>
      </c>
      <c r="J22" s="62">
        <f t="shared" si="15"/>
        <v>0.1</v>
      </c>
      <c r="K22" s="61">
        <f t="shared" si="16"/>
        <v>35</v>
      </c>
      <c r="L22" s="62">
        <f t="shared" si="17"/>
        <v>8.1775700934579434E-2</v>
      </c>
      <c r="N22" s="53" t="s">
        <v>4</v>
      </c>
      <c r="O22" s="49">
        <v>11</v>
      </c>
      <c r="P22" s="49">
        <v>10</v>
      </c>
      <c r="Q22" s="49">
        <v>6</v>
      </c>
      <c r="R22" s="48">
        <v>4</v>
      </c>
      <c r="T22" s="48">
        <v>1</v>
      </c>
      <c r="U22" s="48">
        <v>2</v>
      </c>
      <c r="AC22" s="48">
        <v>1</v>
      </c>
    </row>
    <row r="23" spans="2:30" s="48" customFormat="1">
      <c r="B23" s="56" t="s">
        <v>5</v>
      </c>
      <c r="C23" s="61">
        <f t="shared" si="8"/>
        <v>52</v>
      </c>
      <c r="D23" s="62">
        <f t="shared" si="9"/>
        <v>0.15294117647058825</v>
      </c>
      <c r="E23" s="61">
        <f t="shared" si="10"/>
        <v>5</v>
      </c>
      <c r="F23" s="62">
        <f t="shared" si="11"/>
        <v>8.3333333333333329E-2</v>
      </c>
      <c r="G23" s="61">
        <f t="shared" si="12"/>
        <v>0</v>
      </c>
      <c r="H23" s="62">
        <f t="shared" si="13"/>
        <v>0</v>
      </c>
      <c r="I23" s="61">
        <f t="shared" si="14"/>
        <v>1</v>
      </c>
      <c r="J23" s="62">
        <f t="shared" si="15"/>
        <v>0.1</v>
      </c>
      <c r="K23" s="61">
        <f t="shared" si="16"/>
        <v>58</v>
      </c>
      <c r="L23" s="62">
        <f t="shared" si="17"/>
        <v>0.13551401869158877</v>
      </c>
      <c r="N23" s="53" t="s">
        <v>5</v>
      </c>
      <c r="O23" s="49">
        <v>25</v>
      </c>
      <c r="P23" s="49">
        <v>15</v>
      </c>
      <c r="Q23" s="49">
        <v>5</v>
      </c>
      <c r="R23" s="48">
        <v>7</v>
      </c>
      <c r="S23" s="48">
        <v>1</v>
      </c>
      <c r="T23" s="48">
        <v>1</v>
      </c>
      <c r="U23" s="48">
        <v>1</v>
      </c>
      <c r="V23" s="48">
        <v>2</v>
      </c>
      <c r="AC23" s="48">
        <v>1</v>
      </c>
    </row>
    <row r="24" spans="2:30" s="48" customFormat="1">
      <c r="B24" s="56" t="s">
        <v>6</v>
      </c>
      <c r="C24" s="61">
        <f t="shared" si="8"/>
        <v>78</v>
      </c>
      <c r="D24" s="62">
        <f t="shared" si="9"/>
        <v>0.22941176470588234</v>
      </c>
      <c r="E24" s="61">
        <f t="shared" si="10"/>
        <v>9</v>
      </c>
      <c r="F24" s="62">
        <f t="shared" si="11"/>
        <v>0.15</v>
      </c>
      <c r="G24" s="61">
        <f t="shared" si="12"/>
        <v>3</v>
      </c>
      <c r="H24" s="62">
        <f t="shared" si="13"/>
        <v>0.16666666666666666</v>
      </c>
      <c r="I24" s="61">
        <f t="shared" si="14"/>
        <v>2</v>
      </c>
      <c r="J24" s="62">
        <f t="shared" si="15"/>
        <v>0.2</v>
      </c>
      <c r="K24" s="61">
        <f t="shared" si="16"/>
        <v>92</v>
      </c>
      <c r="L24" s="62">
        <f t="shared" si="17"/>
        <v>0.21495327102803738</v>
      </c>
      <c r="N24" s="53" t="s">
        <v>6</v>
      </c>
      <c r="O24" s="49">
        <v>35</v>
      </c>
      <c r="P24" s="49">
        <v>27</v>
      </c>
      <c r="Q24" s="49">
        <v>7</v>
      </c>
      <c r="R24" s="48">
        <v>9</v>
      </c>
      <c r="S24" s="48">
        <v>5</v>
      </c>
      <c r="T24" s="48">
        <v>1</v>
      </c>
      <c r="U24" s="48">
        <v>2</v>
      </c>
      <c r="V24" s="48">
        <v>1</v>
      </c>
      <c r="X24" s="48">
        <v>1</v>
      </c>
      <c r="Y24" s="48">
        <v>1</v>
      </c>
      <c r="AB24" s="48">
        <v>1</v>
      </c>
      <c r="AC24" s="48">
        <v>2</v>
      </c>
    </row>
    <row r="25" spans="2:30" s="48" customFormat="1">
      <c r="B25" s="56" t="s">
        <v>7</v>
      </c>
      <c r="C25" s="61">
        <f t="shared" si="8"/>
        <v>68</v>
      </c>
      <c r="D25" s="62">
        <f t="shared" si="9"/>
        <v>0.2</v>
      </c>
      <c r="E25" s="61">
        <f t="shared" si="10"/>
        <v>16</v>
      </c>
      <c r="F25" s="62">
        <f t="shared" si="11"/>
        <v>0.26666666666666666</v>
      </c>
      <c r="G25" s="61">
        <f t="shared" si="12"/>
        <v>7</v>
      </c>
      <c r="H25" s="62">
        <f t="shared" si="13"/>
        <v>0.3888888888888889</v>
      </c>
      <c r="I25" s="61">
        <f t="shared" si="14"/>
        <v>2</v>
      </c>
      <c r="J25" s="62">
        <f t="shared" si="15"/>
        <v>0.2</v>
      </c>
      <c r="K25" s="61">
        <f t="shared" si="16"/>
        <v>93</v>
      </c>
      <c r="L25" s="62">
        <f t="shared" si="17"/>
        <v>0.21728971962616822</v>
      </c>
      <c r="N25" s="53" t="s">
        <v>7</v>
      </c>
      <c r="O25" s="49">
        <v>24</v>
      </c>
      <c r="P25" s="49">
        <v>25</v>
      </c>
      <c r="Q25" s="49">
        <v>8</v>
      </c>
      <c r="R25" s="48">
        <v>11</v>
      </c>
      <c r="S25" s="48">
        <v>3</v>
      </c>
      <c r="T25" s="48">
        <v>2</v>
      </c>
      <c r="U25" s="48">
        <v>6</v>
      </c>
      <c r="V25" s="48">
        <v>1</v>
      </c>
      <c r="W25" s="48">
        <v>4</v>
      </c>
      <c r="X25" s="48">
        <v>2</v>
      </c>
      <c r="Z25" s="48">
        <v>1</v>
      </c>
      <c r="AB25" s="48">
        <v>4</v>
      </c>
      <c r="AC25" s="48">
        <v>2</v>
      </c>
    </row>
    <row r="26" spans="2:30" s="48" customFormat="1">
      <c r="B26" s="56" t="s">
        <v>8</v>
      </c>
      <c r="C26" s="61">
        <f t="shared" si="8"/>
        <v>66</v>
      </c>
      <c r="D26" s="62">
        <f t="shared" si="9"/>
        <v>0.19411764705882353</v>
      </c>
      <c r="E26" s="61">
        <f t="shared" si="10"/>
        <v>19</v>
      </c>
      <c r="F26" s="62">
        <f t="shared" si="11"/>
        <v>0.31666666666666665</v>
      </c>
      <c r="G26" s="61">
        <f t="shared" si="12"/>
        <v>5</v>
      </c>
      <c r="H26" s="62">
        <f t="shared" si="13"/>
        <v>0.27777777777777779</v>
      </c>
      <c r="I26" s="61">
        <f t="shared" si="14"/>
        <v>3</v>
      </c>
      <c r="J26" s="62">
        <f t="shared" si="15"/>
        <v>0.3</v>
      </c>
      <c r="K26" s="61">
        <f t="shared" si="16"/>
        <v>93</v>
      </c>
      <c r="L26" s="62">
        <f t="shared" si="17"/>
        <v>0.21728971962616822</v>
      </c>
      <c r="N26" s="53" t="s">
        <v>8</v>
      </c>
      <c r="O26" s="49">
        <v>14</v>
      </c>
      <c r="P26" s="49">
        <v>20</v>
      </c>
      <c r="Q26" s="49">
        <v>16</v>
      </c>
      <c r="R26" s="48">
        <v>16</v>
      </c>
      <c r="S26" s="48">
        <v>4</v>
      </c>
      <c r="T26" s="48">
        <v>8</v>
      </c>
      <c r="U26" s="48">
        <v>1</v>
      </c>
      <c r="V26" s="48">
        <v>2</v>
      </c>
      <c r="W26" s="48">
        <v>4</v>
      </c>
      <c r="X26" s="48">
        <v>1</v>
      </c>
      <c r="Y26" s="48">
        <v>2</v>
      </c>
      <c r="AA26" s="48">
        <v>1</v>
      </c>
      <c r="AB26" s="48">
        <v>1</v>
      </c>
      <c r="AC26" s="48">
        <v>3</v>
      </c>
    </row>
    <row r="27" spans="2:30" s="48" customFormat="1">
      <c r="B27" s="56" t="s">
        <v>9</v>
      </c>
      <c r="C27" s="61">
        <f t="shared" si="8"/>
        <v>24</v>
      </c>
      <c r="D27" s="62">
        <f t="shared" si="9"/>
        <v>7.0588235294117646E-2</v>
      </c>
      <c r="E27" s="61">
        <f t="shared" si="10"/>
        <v>8</v>
      </c>
      <c r="F27" s="62">
        <f t="shared" si="11"/>
        <v>0.13333333333333333</v>
      </c>
      <c r="G27" s="61">
        <f t="shared" si="12"/>
        <v>2</v>
      </c>
      <c r="H27" s="62">
        <f t="shared" si="13"/>
        <v>0.1111111111111111</v>
      </c>
      <c r="I27" s="61">
        <f t="shared" si="14"/>
        <v>1</v>
      </c>
      <c r="J27" s="62">
        <f t="shared" si="15"/>
        <v>0.1</v>
      </c>
      <c r="K27" s="61">
        <f t="shared" si="16"/>
        <v>35</v>
      </c>
      <c r="L27" s="62">
        <f t="shared" si="17"/>
        <v>8.1775700934579434E-2</v>
      </c>
      <c r="N27" s="53" t="s">
        <v>9</v>
      </c>
      <c r="O27" s="49">
        <v>10</v>
      </c>
      <c r="P27" s="49">
        <v>7</v>
      </c>
      <c r="Q27" s="49">
        <v>5</v>
      </c>
      <c r="R27" s="48">
        <v>2</v>
      </c>
      <c r="S27" s="48">
        <v>2</v>
      </c>
      <c r="T27" s="48">
        <v>3</v>
      </c>
      <c r="U27" s="48">
        <v>1</v>
      </c>
      <c r="V27" s="48">
        <v>2</v>
      </c>
      <c r="Y27" s="48">
        <v>2</v>
      </c>
      <c r="AC27" s="48">
        <v>1</v>
      </c>
    </row>
    <row r="28" spans="2:30" s="48" customFormat="1">
      <c r="B28" s="57" t="s">
        <v>10</v>
      </c>
      <c r="C28" s="63">
        <f t="shared" si="8"/>
        <v>2</v>
      </c>
      <c r="D28" s="64">
        <f t="shared" si="9"/>
        <v>5.8823529411764705E-3</v>
      </c>
      <c r="E28" s="63">
        <f t="shared" si="10"/>
        <v>0</v>
      </c>
      <c r="F28" s="64">
        <f t="shared" si="11"/>
        <v>0</v>
      </c>
      <c r="G28" s="63">
        <f t="shared" si="12"/>
        <v>1</v>
      </c>
      <c r="H28" s="64">
        <f t="shared" si="13"/>
        <v>5.5555555555555552E-2</v>
      </c>
      <c r="I28" s="63">
        <f t="shared" si="14"/>
        <v>0</v>
      </c>
      <c r="J28" s="64">
        <f t="shared" si="15"/>
        <v>0</v>
      </c>
      <c r="K28" s="63">
        <f t="shared" si="16"/>
        <v>3</v>
      </c>
      <c r="L28" s="64">
        <f t="shared" si="17"/>
        <v>7.0093457943925233E-3</v>
      </c>
      <c r="N28" s="53" t="s">
        <v>10</v>
      </c>
      <c r="O28" s="49">
        <v>1</v>
      </c>
      <c r="P28" s="49"/>
      <c r="Q28" s="49">
        <v>1</v>
      </c>
      <c r="AA28" s="48">
        <v>1</v>
      </c>
    </row>
    <row r="29" spans="2:30" s="48" customFormat="1">
      <c r="B29" s="58" t="s">
        <v>11</v>
      </c>
      <c r="C29" s="65">
        <f>SUM(C20:C28)</f>
        <v>340</v>
      </c>
      <c r="D29" s="66">
        <f t="shared" si="9"/>
        <v>1</v>
      </c>
      <c r="E29" s="65">
        <f>SUM(E20:E28)</f>
        <v>60</v>
      </c>
      <c r="F29" s="66">
        <f t="shared" si="11"/>
        <v>1</v>
      </c>
      <c r="G29" s="65">
        <f>SUM(G20:G28)</f>
        <v>18</v>
      </c>
      <c r="H29" s="66">
        <f t="shared" si="13"/>
        <v>1</v>
      </c>
      <c r="I29" s="65">
        <f>SUM(I20:I28)</f>
        <v>10</v>
      </c>
      <c r="J29" s="66">
        <f t="shared" si="15"/>
        <v>1</v>
      </c>
      <c r="K29" s="65">
        <f>SUM(K20:K28)</f>
        <v>428</v>
      </c>
      <c r="L29" s="66">
        <f t="shared" si="17"/>
        <v>1</v>
      </c>
      <c r="O29" s="51">
        <v>1</v>
      </c>
      <c r="P29" s="51">
        <v>2</v>
      </c>
      <c r="Q29" s="51">
        <v>3</v>
      </c>
      <c r="R29" s="51">
        <v>4</v>
      </c>
      <c r="S29" s="51">
        <v>5</v>
      </c>
      <c r="T29" s="51">
        <v>6</v>
      </c>
      <c r="U29" s="51">
        <v>7</v>
      </c>
      <c r="V29" s="51">
        <v>8</v>
      </c>
      <c r="W29" s="51">
        <v>9</v>
      </c>
      <c r="X29" s="51">
        <v>10</v>
      </c>
      <c r="Y29" s="51">
        <v>11</v>
      </c>
      <c r="Z29" s="51">
        <v>12</v>
      </c>
      <c r="AA29" s="51">
        <v>13</v>
      </c>
      <c r="AB29" s="51">
        <v>14</v>
      </c>
      <c r="AC29" s="51">
        <v>15</v>
      </c>
      <c r="AD29" s="51">
        <v>16</v>
      </c>
    </row>
    <row r="30" spans="2:30" s="48" customFormat="1">
      <c r="B30" s="67" t="s">
        <v>104</v>
      </c>
      <c r="C30" s="68">
        <f>SUM(C25:C28)</f>
        <v>160</v>
      </c>
      <c r="D30" s="69">
        <f t="shared" si="9"/>
        <v>0.47058823529411764</v>
      </c>
      <c r="E30" s="68">
        <f>SUM(E25:E28)</f>
        <v>43</v>
      </c>
      <c r="F30" s="69">
        <f t="shared" si="11"/>
        <v>0.71666666666666667</v>
      </c>
      <c r="G30" s="68">
        <f>SUM(G25:G28)</f>
        <v>15</v>
      </c>
      <c r="H30" s="69">
        <f t="shared" si="13"/>
        <v>0.83333333333333337</v>
      </c>
      <c r="I30" s="68">
        <f>SUM(I25:I28)</f>
        <v>6</v>
      </c>
      <c r="J30" s="69">
        <f t="shared" si="15"/>
        <v>0.6</v>
      </c>
      <c r="K30" s="68">
        <f>SUM(K25:K28)</f>
        <v>224</v>
      </c>
      <c r="L30" s="69">
        <f t="shared" si="17"/>
        <v>0.52336448598130836</v>
      </c>
    </row>
    <row r="31" spans="2:30" s="48" customFormat="1">
      <c r="B31" s="70" t="s">
        <v>105</v>
      </c>
      <c r="C31" s="71">
        <f>SUM(C26:C28)</f>
        <v>92</v>
      </c>
      <c r="D31" s="72">
        <f t="shared" si="9"/>
        <v>0.27058823529411763</v>
      </c>
      <c r="E31" s="71">
        <f>SUM(E26:E28)</f>
        <v>27</v>
      </c>
      <c r="F31" s="72">
        <f t="shared" si="11"/>
        <v>0.45</v>
      </c>
      <c r="G31" s="71">
        <f>SUM(G26:G28)</f>
        <v>8</v>
      </c>
      <c r="H31" s="72">
        <f t="shared" si="13"/>
        <v>0.44444444444444442</v>
      </c>
      <c r="I31" s="71">
        <f>SUM(I26:I28)</f>
        <v>4</v>
      </c>
      <c r="J31" s="72">
        <f t="shared" si="15"/>
        <v>0.4</v>
      </c>
      <c r="K31" s="71">
        <f>SUM(K26:K28)</f>
        <v>131</v>
      </c>
      <c r="L31" s="72">
        <f t="shared" si="17"/>
        <v>0.30607476635514019</v>
      </c>
    </row>
    <row r="32" spans="2:30">
      <c r="F32" s="49"/>
      <c r="H32" s="49"/>
      <c r="J32" s="49"/>
      <c r="K32" s="9"/>
    </row>
    <row r="33" spans="6:11">
      <c r="F33" s="49"/>
      <c r="H33" s="49"/>
      <c r="J33" s="49"/>
      <c r="K33" s="9"/>
    </row>
  </sheetData>
  <mergeCells count="14">
    <mergeCell ref="B18:B19"/>
    <mergeCell ref="C18:L18"/>
    <mergeCell ref="C19:D19"/>
    <mergeCell ref="E19:F19"/>
    <mergeCell ref="G19:H19"/>
    <mergeCell ref="I19:J19"/>
    <mergeCell ref="K19:L19"/>
    <mergeCell ref="B2:B3"/>
    <mergeCell ref="C2:L2"/>
    <mergeCell ref="C3:D3"/>
    <mergeCell ref="E3:F3"/>
    <mergeCell ref="G3:H3"/>
    <mergeCell ref="I3:J3"/>
    <mergeCell ref="K3:L3"/>
  </mergeCells>
  <phoneticPr fontId="4"/>
  <printOptions horizontalCentered="1"/>
  <pageMargins left="0.70866141732283472" right="0.70866141732283472" top="0.74803149606299213" bottom="0.74803149606299213" header="0.31496062992125984" footer="0.31496062992125984"/>
  <pageSetup paperSize="11" scale="98" fitToHeight="0" orientation="landscape" r:id="rId1"/>
  <rowBreaks count="1" manualBreakCount="1">
    <brk id="16" min="1" max="11"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Q59"/>
  <sheetViews>
    <sheetView view="pageBreakPreview" zoomScaleNormal="100" zoomScaleSheetLayoutView="100" workbookViewId="0">
      <selection activeCell="B29" sqref="B29:B30"/>
    </sheetView>
  </sheetViews>
  <sheetFormatPr defaultRowHeight="13.5"/>
  <cols>
    <col min="2" max="2" width="43.625" customWidth="1"/>
    <col min="3" max="3" width="8.125" customWidth="1"/>
    <col min="4" max="4" width="7.125" customWidth="1"/>
    <col min="5" max="5" width="8.125" customWidth="1"/>
    <col min="6" max="6" width="7.125" customWidth="1"/>
    <col min="8" max="8" width="45.375" bestFit="1" customWidth="1"/>
    <col min="9" max="17" width="9.75" customWidth="1"/>
  </cols>
  <sheetData>
    <row r="1" spans="2:17" ht="19.5" customHeight="1">
      <c r="B1" s="29" t="s">
        <v>176</v>
      </c>
    </row>
    <row r="2" spans="2:17">
      <c r="B2" s="148" t="s">
        <v>171</v>
      </c>
      <c r="C2" s="150" t="s">
        <v>125</v>
      </c>
      <c r="D2" s="151"/>
      <c r="E2" s="151"/>
      <c r="F2" s="152"/>
    </row>
    <row r="3" spans="2:17">
      <c r="B3" s="149"/>
      <c r="C3" s="159" t="s">
        <v>177</v>
      </c>
      <c r="D3" s="160"/>
      <c r="E3" s="157" t="s">
        <v>178</v>
      </c>
      <c r="F3" s="158"/>
      <c r="H3" s="50" t="s">
        <v>123</v>
      </c>
      <c r="I3" s="51" t="s">
        <v>2</v>
      </c>
      <c r="J3" s="51" t="s">
        <v>3</v>
      </c>
      <c r="K3" s="51" t="s">
        <v>4</v>
      </c>
      <c r="L3" s="51" t="s">
        <v>5</v>
      </c>
      <c r="M3" s="51" t="s">
        <v>6</v>
      </c>
      <c r="N3" s="51" t="s">
        <v>7</v>
      </c>
      <c r="O3" s="51" t="s">
        <v>8</v>
      </c>
      <c r="P3" s="51" t="s">
        <v>9</v>
      </c>
      <c r="Q3" s="51" t="s">
        <v>10</v>
      </c>
    </row>
    <row r="4" spans="2:17">
      <c r="B4" s="67" t="s">
        <v>67</v>
      </c>
      <c r="C4" s="85">
        <f>C8-SUM(C5:C7)</f>
        <v>3227</v>
      </c>
      <c r="D4" s="86">
        <f>C4/C$8</f>
        <v>0.52694317439581972</v>
      </c>
      <c r="E4" s="85">
        <f>E8-SUM(E5:E7)</f>
        <v>5426</v>
      </c>
      <c r="F4" s="86">
        <f t="shared" ref="F4:F8" si="0">E4/E$8</f>
        <v>0.51740249833126728</v>
      </c>
      <c r="H4" s="52" t="s">
        <v>72</v>
      </c>
      <c r="I4" s="73">
        <v>43</v>
      </c>
      <c r="J4" s="73">
        <v>113</v>
      </c>
      <c r="K4" s="73">
        <v>272</v>
      </c>
      <c r="L4" s="73">
        <v>676</v>
      </c>
      <c r="M4" s="73">
        <v>854</v>
      </c>
      <c r="N4" s="73">
        <v>1174</v>
      </c>
      <c r="O4" s="73">
        <v>1037</v>
      </c>
      <c r="P4" s="73">
        <v>480</v>
      </c>
      <c r="Q4" s="73">
        <v>73</v>
      </c>
    </row>
    <row r="5" spans="2:17">
      <c r="B5" s="74" t="s">
        <v>68</v>
      </c>
      <c r="C5" s="87">
        <f>SUM(I22:M22)</f>
        <v>128</v>
      </c>
      <c r="D5" s="88">
        <f t="shared" ref="D5:D8" si="1">C5/C$8</f>
        <v>2.0901371652514697E-2</v>
      </c>
      <c r="E5" s="87">
        <f>SUM(N22:Q22)</f>
        <v>112</v>
      </c>
      <c r="F5" s="88">
        <f t="shared" si="0"/>
        <v>1.0679889386859922E-2</v>
      </c>
      <c r="H5" s="53" t="s">
        <v>73</v>
      </c>
      <c r="I5" s="73">
        <v>5</v>
      </c>
      <c r="J5" s="73">
        <v>57</v>
      </c>
      <c r="K5" s="73">
        <v>152</v>
      </c>
      <c r="L5" s="73">
        <v>408</v>
      </c>
      <c r="M5" s="73">
        <v>593</v>
      </c>
      <c r="N5" s="73">
        <v>840</v>
      </c>
      <c r="O5" s="73">
        <v>713</v>
      </c>
      <c r="P5" s="73">
        <v>312</v>
      </c>
      <c r="Q5" s="73">
        <v>45</v>
      </c>
    </row>
    <row r="6" spans="2:17">
      <c r="B6" s="74" t="s">
        <v>69</v>
      </c>
      <c r="C6" s="87">
        <f t="shared" ref="C6:C8" si="2">SUM(I23:M23)</f>
        <v>2076</v>
      </c>
      <c r="D6" s="88">
        <f t="shared" si="1"/>
        <v>0.33899412148922276</v>
      </c>
      <c r="E6" s="87">
        <f t="shared" ref="E6:E8" si="3">SUM(N23:Q23)</f>
        <v>4290</v>
      </c>
      <c r="F6" s="88">
        <f t="shared" si="0"/>
        <v>0.40907790597883092</v>
      </c>
      <c r="H6" s="53" t="s">
        <v>74</v>
      </c>
      <c r="I6" s="73">
        <v>6</v>
      </c>
      <c r="J6" s="73">
        <v>36</v>
      </c>
      <c r="K6" s="73">
        <v>75</v>
      </c>
      <c r="L6" s="73">
        <v>167</v>
      </c>
      <c r="M6" s="73">
        <v>183</v>
      </c>
      <c r="N6" s="73">
        <v>223</v>
      </c>
      <c r="O6" s="73">
        <v>153</v>
      </c>
      <c r="P6" s="73">
        <v>45</v>
      </c>
      <c r="Q6" s="73">
        <v>13</v>
      </c>
    </row>
    <row r="7" spans="2:17">
      <c r="B7" s="70" t="s">
        <v>70</v>
      </c>
      <c r="C7" s="89">
        <f t="shared" si="2"/>
        <v>693</v>
      </c>
      <c r="D7" s="90">
        <f t="shared" si="1"/>
        <v>0.11316133246244285</v>
      </c>
      <c r="E7" s="89">
        <f t="shared" si="3"/>
        <v>659</v>
      </c>
      <c r="F7" s="90">
        <f t="shared" si="0"/>
        <v>6.2839706303041865E-2</v>
      </c>
      <c r="H7" s="53" t="s">
        <v>75</v>
      </c>
      <c r="I7" s="73">
        <v>2</v>
      </c>
      <c r="J7" s="73">
        <v>20</v>
      </c>
      <c r="K7" s="73">
        <v>72</v>
      </c>
      <c r="L7" s="73">
        <v>178</v>
      </c>
      <c r="M7" s="73">
        <v>360</v>
      </c>
      <c r="N7" s="73">
        <v>671</v>
      </c>
      <c r="O7" s="73">
        <v>605</v>
      </c>
      <c r="P7" s="73">
        <v>259</v>
      </c>
      <c r="Q7" s="73">
        <v>38</v>
      </c>
    </row>
    <row r="8" spans="2:17">
      <c r="B8" s="58" t="s">
        <v>11</v>
      </c>
      <c r="C8" s="65">
        <f t="shared" si="2"/>
        <v>6124</v>
      </c>
      <c r="D8" s="66">
        <f t="shared" si="1"/>
        <v>1</v>
      </c>
      <c r="E8" s="65">
        <f t="shared" si="3"/>
        <v>10487</v>
      </c>
      <c r="F8" s="66">
        <f t="shared" si="0"/>
        <v>1</v>
      </c>
      <c r="H8" s="53" t="s">
        <v>76</v>
      </c>
      <c r="I8" s="73">
        <v>15</v>
      </c>
      <c r="J8" s="73">
        <v>69</v>
      </c>
      <c r="K8" s="73">
        <v>165</v>
      </c>
      <c r="L8" s="73">
        <v>446</v>
      </c>
      <c r="M8" s="73">
        <v>621</v>
      </c>
      <c r="N8" s="73">
        <v>1003</v>
      </c>
      <c r="O8" s="73">
        <v>952</v>
      </c>
      <c r="P8" s="73">
        <v>457</v>
      </c>
      <c r="Q8" s="73">
        <v>76</v>
      </c>
    </row>
    <row r="9" spans="2:17" s="48" customFormat="1" ht="13.5" customHeight="1">
      <c r="B9" s="83" t="s">
        <v>72</v>
      </c>
      <c r="C9" s="59">
        <f>SUM(I4:M4)</f>
        <v>1958</v>
      </c>
      <c r="D9" s="60">
        <f>C9/C$4</f>
        <v>0.60675550046482807</v>
      </c>
      <c r="E9" s="59">
        <f>SUM(N4:Q4)</f>
        <v>2764</v>
      </c>
      <c r="F9" s="60">
        <f t="shared" ref="F9:F24" si="4">E9/E$4</f>
        <v>0.50939918908956872</v>
      </c>
      <c r="H9" s="53" t="s">
        <v>77</v>
      </c>
      <c r="I9" s="73">
        <v>9</v>
      </c>
      <c r="J9" s="73">
        <v>26</v>
      </c>
      <c r="K9" s="73">
        <v>73</v>
      </c>
      <c r="L9" s="73">
        <v>185</v>
      </c>
      <c r="M9" s="73">
        <v>304</v>
      </c>
      <c r="N9" s="73">
        <v>405</v>
      </c>
      <c r="O9" s="73">
        <v>365</v>
      </c>
      <c r="P9" s="73">
        <v>184</v>
      </c>
      <c r="Q9" s="73">
        <v>27</v>
      </c>
    </row>
    <row r="10" spans="2:17" s="48" customFormat="1">
      <c r="B10" s="84" t="s">
        <v>174</v>
      </c>
      <c r="C10" s="61">
        <f t="shared" ref="C10:C26" si="5">SUM(I5:M5)</f>
        <v>1215</v>
      </c>
      <c r="D10" s="62">
        <f t="shared" ref="D10:D25" si="6">C10/C$4</f>
        <v>0.37651069104431362</v>
      </c>
      <c r="E10" s="61">
        <f t="shared" ref="E10:E26" si="7">SUM(N5:Q5)</f>
        <v>1910</v>
      </c>
      <c r="F10" s="62">
        <f t="shared" si="4"/>
        <v>0.35200884629561369</v>
      </c>
      <c r="H10" s="53" t="s">
        <v>78</v>
      </c>
      <c r="I10" s="73">
        <v>5</v>
      </c>
      <c r="J10" s="73">
        <v>18</v>
      </c>
      <c r="K10" s="73">
        <v>36</v>
      </c>
      <c r="L10" s="73">
        <v>102</v>
      </c>
      <c r="M10" s="73">
        <v>151</v>
      </c>
      <c r="N10" s="73">
        <v>218</v>
      </c>
      <c r="O10" s="73">
        <v>208</v>
      </c>
      <c r="P10" s="73">
        <v>84</v>
      </c>
      <c r="Q10" s="73">
        <v>17</v>
      </c>
    </row>
    <row r="11" spans="2:17" s="48" customFormat="1">
      <c r="B11" s="84" t="s">
        <v>74</v>
      </c>
      <c r="C11" s="61">
        <f t="shared" si="5"/>
        <v>467</v>
      </c>
      <c r="D11" s="62">
        <f t="shared" si="6"/>
        <v>0.14471645491168267</v>
      </c>
      <c r="E11" s="61">
        <f t="shared" si="7"/>
        <v>434</v>
      </c>
      <c r="F11" s="62">
        <f t="shared" si="4"/>
        <v>7.9985256173977143E-2</v>
      </c>
      <c r="H11" s="53" t="s">
        <v>79</v>
      </c>
      <c r="I11" s="73">
        <v>0</v>
      </c>
      <c r="J11" s="73">
        <v>25</v>
      </c>
      <c r="K11" s="73">
        <v>80</v>
      </c>
      <c r="L11" s="73">
        <v>250</v>
      </c>
      <c r="M11" s="73">
        <v>400</v>
      </c>
      <c r="N11" s="73">
        <v>633</v>
      </c>
      <c r="O11" s="73">
        <v>556</v>
      </c>
      <c r="P11" s="73">
        <v>283</v>
      </c>
      <c r="Q11" s="73">
        <v>56</v>
      </c>
    </row>
    <row r="12" spans="2:17" s="48" customFormat="1">
      <c r="B12" s="84" t="s">
        <v>75</v>
      </c>
      <c r="C12" s="61">
        <f t="shared" si="5"/>
        <v>632</v>
      </c>
      <c r="D12" s="62">
        <f t="shared" si="6"/>
        <v>0.19584753641152775</v>
      </c>
      <c r="E12" s="61">
        <f t="shared" si="7"/>
        <v>1573</v>
      </c>
      <c r="F12" s="62">
        <f t="shared" si="4"/>
        <v>0.28990047917434575</v>
      </c>
      <c r="H12" s="53" t="s">
        <v>80</v>
      </c>
      <c r="I12" s="73">
        <v>7</v>
      </c>
      <c r="J12" s="73">
        <v>18</v>
      </c>
      <c r="K12" s="73">
        <v>41</v>
      </c>
      <c r="L12" s="73">
        <v>115</v>
      </c>
      <c r="M12" s="73">
        <v>184</v>
      </c>
      <c r="N12" s="73">
        <v>330</v>
      </c>
      <c r="O12" s="73">
        <v>336</v>
      </c>
      <c r="P12" s="73">
        <v>172</v>
      </c>
      <c r="Q12" s="73">
        <v>26</v>
      </c>
    </row>
    <row r="13" spans="2:17" s="48" customFormat="1">
      <c r="B13" s="84" t="s">
        <v>76</v>
      </c>
      <c r="C13" s="61">
        <f t="shared" si="5"/>
        <v>1316</v>
      </c>
      <c r="D13" s="62">
        <f t="shared" si="6"/>
        <v>0.40780911062906722</v>
      </c>
      <c r="E13" s="61">
        <f t="shared" si="7"/>
        <v>2488</v>
      </c>
      <c r="F13" s="62">
        <f t="shared" si="4"/>
        <v>0.45853298931072611</v>
      </c>
      <c r="H13" s="53" t="s">
        <v>81</v>
      </c>
      <c r="I13" s="73">
        <v>3</v>
      </c>
      <c r="J13" s="73">
        <v>23</v>
      </c>
      <c r="K13" s="73">
        <v>52</v>
      </c>
      <c r="L13" s="73">
        <v>151</v>
      </c>
      <c r="M13" s="73">
        <v>190</v>
      </c>
      <c r="N13" s="73">
        <v>289</v>
      </c>
      <c r="O13" s="73">
        <v>241</v>
      </c>
      <c r="P13" s="73">
        <v>121</v>
      </c>
      <c r="Q13" s="73">
        <v>19</v>
      </c>
    </row>
    <row r="14" spans="2:17" s="48" customFormat="1">
      <c r="B14" s="84" t="s">
        <v>77</v>
      </c>
      <c r="C14" s="61">
        <f t="shared" si="5"/>
        <v>597</v>
      </c>
      <c r="D14" s="62">
        <f t="shared" si="6"/>
        <v>0.18500154942671213</v>
      </c>
      <c r="E14" s="61">
        <f t="shared" si="7"/>
        <v>981</v>
      </c>
      <c r="F14" s="62">
        <f t="shared" si="4"/>
        <v>0.18079616660523407</v>
      </c>
      <c r="H14" s="53" t="s">
        <v>82</v>
      </c>
      <c r="I14" s="73">
        <v>2</v>
      </c>
      <c r="J14" s="73">
        <v>15</v>
      </c>
      <c r="K14" s="73">
        <v>55</v>
      </c>
      <c r="L14" s="73">
        <v>130</v>
      </c>
      <c r="M14" s="73">
        <v>200</v>
      </c>
      <c r="N14" s="73">
        <v>346</v>
      </c>
      <c r="O14" s="73">
        <v>305</v>
      </c>
      <c r="P14" s="73">
        <v>182</v>
      </c>
      <c r="Q14" s="73">
        <v>31</v>
      </c>
    </row>
    <row r="15" spans="2:17" s="48" customFormat="1">
      <c r="B15" s="84" t="s">
        <v>78</v>
      </c>
      <c r="C15" s="61">
        <f t="shared" si="5"/>
        <v>312</v>
      </c>
      <c r="D15" s="62">
        <f t="shared" si="6"/>
        <v>9.6684226836070655E-2</v>
      </c>
      <c r="E15" s="61">
        <f t="shared" si="7"/>
        <v>527</v>
      </c>
      <c r="F15" s="62">
        <f t="shared" si="4"/>
        <v>9.7124953925543683E-2</v>
      </c>
      <c r="H15" s="53" t="s">
        <v>83</v>
      </c>
      <c r="I15" s="73">
        <v>0</v>
      </c>
      <c r="J15" s="73">
        <v>2</v>
      </c>
      <c r="K15" s="73">
        <v>7</v>
      </c>
      <c r="L15" s="73">
        <v>17</v>
      </c>
      <c r="M15" s="73">
        <v>39</v>
      </c>
      <c r="N15" s="73">
        <v>49</v>
      </c>
      <c r="O15" s="73">
        <v>55</v>
      </c>
      <c r="P15" s="73">
        <v>21</v>
      </c>
      <c r="Q15" s="73">
        <v>4</v>
      </c>
    </row>
    <row r="16" spans="2:17" s="48" customFormat="1">
      <c r="B16" s="84" t="s">
        <v>79</v>
      </c>
      <c r="C16" s="61">
        <f t="shared" si="5"/>
        <v>755</v>
      </c>
      <c r="D16" s="62">
        <f t="shared" si="6"/>
        <v>0.23396343352959406</v>
      </c>
      <c r="E16" s="61">
        <f t="shared" si="7"/>
        <v>1528</v>
      </c>
      <c r="F16" s="62">
        <f t="shared" si="4"/>
        <v>0.28160707703649096</v>
      </c>
      <c r="H16" s="53" t="s">
        <v>84</v>
      </c>
      <c r="I16" s="73">
        <v>0</v>
      </c>
      <c r="J16" s="73">
        <v>5</v>
      </c>
      <c r="K16" s="73">
        <v>27</v>
      </c>
      <c r="L16" s="73">
        <v>48</v>
      </c>
      <c r="M16" s="73">
        <v>82</v>
      </c>
      <c r="N16" s="73">
        <v>122</v>
      </c>
      <c r="O16" s="73">
        <v>108</v>
      </c>
      <c r="P16" s="73">
        <v>45</v>
      </c>
      <c r="Q16" s="73">
        <v>3</v>
      </c>
    </row>
    <row r="17" spans="2:17" s="48" customFormat="1">
      <c r="B17" s="84" t="s">
        <v>80</v>
      </c>
      <c r="C17" s="61">
        <f t="shared" si="5"/>
        <v>365</v>
      </c>
      <c r="D17" s="62">
        <f t="shared" si="6"/>
        <v>0.11310814998450573</v>
      </c>
      <c r="E17" s="61">
        <f t="shared" si="7"/>
        <v>864</v>
      </c>
      <c r="F17" s="62">
        <f t="shared" si="4"/>
        <v>0.15923332104681165</v>
      </c>
      <c r="H17" s="53" t="s">
        <v>85</v>
      </c>
      <c r="I17" s="73">
        <v>0</v>
      </c>
      <c r="J17" s="73">
        <v>2</v>
      </c>
      <c r="K17" s="73">
        <v>4</v>
      </c>
      <c r="L17" s="73">
        <v>5</v>
      </c>
      <c r="M17" s="73">
        <v>7</v>
      </c>
      <c r="N17" s="73">
        <v>7</v>
      </c>
      <c r="O17" s="73">
        <v>11</v>
      </c>
      <c r="P17" s="73">
        <v>10</v>
      </c>
      <c r="Q17" s="73">
        <v>1</v>
      </c>
    </row>
    <row r="18" spans="2:17" s="48" customFormat="1">
      <c r="B18" s="84" t="s">
        <v>81</v>
      </c>
      <c r="C18" s="61">
        <f t="shared" si="5"/>
        <v>419</v>
      </c>
      <c r="D18" s="62">
        <f t="shared" si="6"/>
        <v>0.12984195847536412</v>
      </c>
      <c r="E18" s="61">
        <f t="shared" si="7"/>
        <v>670</v>
      </c>
      <c r="F18" s="62">
        <f t="shared" si="4"/>
        <v>0.12347954294139329</v>
      </c>
      <c r="H18" s="53" t="s">
        <v>86</v>
      </c>
      <c r="I18" s="73">
        <v>1</v>
      </c>
      <c r="J18" s="73">
        <v>8</v>
      </c>
      <c r="K18" s="73">
        <v>26</v>
      </c>
      <c r="L18" s="73">
        <v>50</v>
      </c>
      <c r="M18" s="73">
        <v>78</v>
      </c>
      <c r="N18" s="73">
        <v>106</v>
      </c>
      <c r="O18" s="73">
        <v>107</v>
      </c>
      <c r="P18" s="73">
        <v>71</v>
      </c>
      <c r="Q18" s="73">
        <v>17</v>
      </c>
    </row>
    <row r="19" spans="2:17" s="48" customFormat="1">
      <c r="B19" s="84" t="s">
        <v>82</v>
      </c>
      <c r="C19" s="61">
        <f t="shared" si="5"/>
        <v>402</v>
      </c>
      <c r="D19" s="62">
        <f t="shared" si="6"/>
        <v>0.12457390765416795</v>
      </c>
      <c r="E19" s="61">
        <f t="shared" si="7"/>
        <v>864</v>
      </c>
      <c r="F19" s="62">
        <f t="shared" si="4"/>
        <v>0.15923332104681165</v>
      </c>
      <c r="H19" s="53" t="s">
        <v>87</v>
      </c>
      <c r="I19" s="73">
        <v>1</v>
      </c>
      <c r="J19" s="73">
        <v>13</v>
      </c>
      <c r="K19" s="73">
        <v>29</v>
      </c>
      <c r="L19" s="73">
        <v>53</v>
      </c>
      <c r="M19" s="73">
        <v>73</v>
      </c>
      <c r="N19" s="73">
        <v>91</v>
      </c>
      <c r="O19" s="73">
        <v>83</v>
      </c>
      <c r="P19" s="73">
        <v>40</v>
      </c>
      <c r="Q19" s="73">
        <v>6</v>
      </c>
    </row>
    <row r="20" spans="2:17" s="48" customFormat="1">
      <c r="B20" s="84" t="s">
        <v>83</v>
      </c>
      <c r="C20" s="61">
        <f t="shared" si="5"/>
        <v>65</v>
      </c>
      <c r="D20" s="62">
        <f t="shared" si="6"/>
        <v>2.0142547257514718E-2</v>
      </c>
      <c r="E20" s="61">
        <f t="shared" si="7"/>
        <v>129</v>
      </c>
      <c r="F20" s="62">
        <f t="shared" si="4"/>
        <v>2.3774419461850351E-2</v>
      </c>
      <c r="H20" s="53" t="s">
        <v>88</v>
      </c>
      <c r="I20" s="73">
        <v>0</v>
      </c>
      <c r="J20" s="73">
        <v>1</v>
      </c>
      <c r="K20" s="73">
        <v>5</v>
      </c>
      <c r="L20" s="73">
        <v>12</v>
      </c>
      <c r="M20" s="73">
        <v>13</v>
      </c>
      <c r="N20" s="73">
        <v>18</v>
      </c>
      <c r="O20" s="73">
        <v>19</v>
      </c>
      <c r="P20" s="73">
        <v>7</v>
      </c>
      <c r="Q20" s="73">
        <v>0</v>
      </c>
    </row>
    <row r="21" spans="2:17" s="48" customFormat="1">
      <c r="B21" s="84" t="s">
        <v>84</v>
      </c>
      <c r="C21" s="61">
        <f t="shared" si="5"/>
        <v>162</v>
      </c>
      <c r="D21" s="62">
        <f t="shared" si="6"/>
        <v>5.0201425472575147E-2</v>
      </c>
      <c r="E21" s="61">
        <f t="shared" si="7"/>
        <v>278</v>
      </c>
      <c r="F21" s="62">
        <f t="shared" si="4"/>
        <v>5.1234795429413935E-2</v>
      </c>
      <c r="H21" s="53" t="s">
        <v>89</v>
      </c>
      <c r="I21" s="73">
        <v>3</v>
      </c>
      <c r="J21" s="73">
        <v>13</v>
      </c>
      <c r="K21" s="73">
        <v>29</v>
      </c>
      <c r="L21" s="73">
        <v>54</v>
      </c>
      <c r="M21" s="73">
        <v>74</v>
      </c>
      <c r="N21" s="73">
        <v>78</v>
      </c>
      <c r="O21" s="73">
        <v>67</v>
      </c>
      <c r="P21" s="73">
        <v>79</v>
      </c>
      <c r="Q21" s="73">
        <v>24</v>
      </c>
    </row>
    <row r="22" spans="2:17" s="48" customFormat="1">
      <c r="B22" s="84" t="s">
        <v>85</v>
      </c>
      <c r="C22" s="61">
        <f t="shared" si="5"/>
        <v>18</v>
      </c>
      <c r="D22" s="62">
        <f t="shared" si="6"/>
        <v>5.5779361636194612E-3</v>
      </c>
      <c r="E22" s="61">
        <f t="shared" si="7"/>
        <v>29</v>
      </c>
      <c r="F22" s="62">
        <f t="shared" si="4"/>
        <v>5.3446369332841876E-3</v>
      </c>
      <c r="H22" s="53" t="s">
        <v>68</v>
      </c>
      <c r="I22" s="48">
        <v>10</v>
      </c>
      <c r="J22" s="48">
        <v>4</v>
      </c>
      <c r="K22" s="48">
        <v>23</v>
      </c>
      <c r="L22" s="48">
        <v>51</v>
      </c>
      <c r="M22" s="48">
        <v>40</v>
      </c>
      <c r="N22" s="48">
        <v>47</v>
      </c>
      <c r="O22" s="48">
        <v>30</v>
      </c>
      <c r="P22" s="48">
        <v>31</v>
      </c>
      <c r="Q22" s="48">
        <v>4</v>
      </c>
    </row>
    <row r="23" spans="2:17" s="48" customFormat="1">
      <c r="B23" s="84" t="s">
        <v>86</v>
      </c>
      <c r="C23" s="61">
        <f t="shared" si="5"/>
        <v>163</v>
      </c>
      <c r="D23" s="62">
        <f t="shared" si="6"/>
        <v>5.0511310814998447E-2</v>
      </c>
      <c r="E23" s="61">
        <f t="shared" si="7"/>
        <v>301</v>
      </c>
      <c r="F23" s="62">
        <f t="shared" si="4"/>
        <v>5.5473645410984151E-2</v>
      </c>
      <c r="H23" s="53" t="s">
        <v>69</v>
      </c>
      <c r="I23" s="48">
        <v>51</v>
      </c>
      <c r="J23" s="48">
        <v>120</v>
      </c>
      <c r="K23" s="48">
        <v>310</v>
      </c>
      <c r="L23" s="48">
        <v>738</v>
      </c>
      <c r="M23" s="48">
        <v>857</v>
      </c>
      <c r="N23" s="48">
        <v>1487</v>
      </c>
      <c r="O23" s="48">
        <v>1536</v>
      </c>
      <c r="P23" s="48">
        <v>1004</v>
      </c>
      <c r="Q23" s="48">
        <v>263</v>
      </c>
    </row>
    <row r="24" spans="2:17" s="48" customFormat="1">
      <c r="B24" s="84" t="s">
        <v>87</v>
      </c>
      <c r="C24" s="61">
        <f t="shared" si="5"/>
        <v>169</v>
      </c>
      <c r="D24" s="62">
        <f t="shared" si="6"/>
        <v>5.2370622869538273E-2</v>
      </c>
      <c r="E24" s="61">
        <f t="shared" si="7"/>
        <v>220</v>
      </c>
      <c r="F24" s="62">
        <f t="shared" si="4"/>
        <v>4.0545521562845556E-2</v>
      </c>
      <c r="H24" s="53" t="s">
        <v>70</v>
      </c>
      <c r="I24" s="48">
        <v>22</v>
      </c>
      <c r="J24" s="48">
        <v>61</v>
      </c>
      <c r="K24" s="48">
        <v>142</v>
      </c>
      <c r="L24" s="48">
        <v>236</v>
      </c>
      <c r="M24" s="48">
        <v>232</v>
      </c>
      <c r="N24" s="48">
        <v>256</v>
      </c>
      <c r="O24" s="48">
        <v>226</v>
      </c>
      <c r="P24" s="48">
        <v>155</v>
      </c>
      <c r="Q24" s="48">
        <v>22</v>
      </c>
    </row>
    <row r="25" spans="2:17" s="48" customFormat="1">
      <c r="B25" s="84" t="s">
        <v>88</v>
      </c>
      <c r="C25" s="61">
        <f t="shared" si="5"/>
        <v>31</v>
      </c>
      <c r="D25" s="62">
        <f t="shared" si="6"/>
        <v>9.6064456151224043E-3</v>
      </c>
      <c r="E25" s="61">
        <f t="shared" si="7"/>
        <v>44</v>
      </c>
      <c r="F25" s="62">
        <f t="shared" ref="F25:F26" si="8">E25/E$4</f>
        <v>8.1091043125691119E-3</v>
      </c>
      <c r="H25" s="53" t="s">
        <v>172</v>
      </c>
      <c r="I25" s="48">
        <v>141</v>
      </c>
      <c r="J25" s="48">
        <v>368</v>
      </c>
      <c r="K25" s="48">
        <v>923</v>
      </c>
      <c r="L25" s="48">
        <v>2081</v>
      </c>
      <c r="M25" s="48">
        <v>2611</v>
      </c>
      <c r="N25" s="48">
        <v>3975</v>
      </c>
      <c r="O25" s="48">
        <v>3819</v>
      </c>
      <c r="P25" s="48">
        <v>2228</v>
      </c>
      <c r="Q25" s="48">
        <v>465</v>
      </c>
    </row>
    <row r="26" spans="2:17" s="48" customFormat="1">
      <c r="B26" s="91" t="s">
        <v>89</v>
      </c>
      <c r="C26" s="63">
        <f t="shared" si="5"/>
        <v>173</v>
      </c>
      <c r="D26" s="64">
        <f t="shared" ref="D26" si="9">C26/C$4</f>
        <v>5.3610164239231484E-2</v>
      </c>
      <c r="E26" s="63">
        <f t="shared" si="7"/>
        <v>248</v>
      </c>
      <c r="F26" s="64">
        <f t="shared" si="8"/>
        <v>4.5705860670844083E-2</v>
      </c>
    </row>
    <row r="28" spans="2:17" ht="19.5" customHeight="1">
      <c r="B28" s="29" t="s">
        <v>419</v>
      </c>
    </row>
    <row r="29" spans="2:17">
      <c r="B29" s="148" t="s">
        <v>171</v>
      </c>
      <c r="C29" s="150" t="s">
        <v>125</v>
      </c>
      <c r="D29" s="151"/>
      <c r="E29" s="151"/>
      <c r="F29" s="152"/>
    </row>
    <row r="30" spans="2:17">
      <c r="B30" s="149"/>
      <c r="C30" s="159" t="s">
        <v>177</v>
      </c>
      <c r="D30" s="160"/>
      <c r="E30" s="157" t="s">
        <v>178</v>
      </c>
      <c r="F30" s="158"/>
      <c r="H30" s="50" t="s">
        <v>123</v>
      </c>
      <c r="I30" s="51" t="s">
        <v>2</v>
      </c>
      <c r="J30" s="51" t="s">
        <v>3</v>
      </c>
      <c r="K30" s="51" t="s">
        <v>4</v>
      </c>
      <c r="L30" s="51" t="s">
        <v>5</v>
      </c>
      <c r="M30" s="51" t="s">
        <v>6</v>
      </c>
      <c r="N30" s="51" t="s">
        <v>7</v>
      </c>
      <c r="O30" s="51" t="s">
        <v>8</v>
      </c>
      <c r="P30" s="51" t="s">
        <v>9</v>
      </c>
      <c r="Q30" s="51" t="s">
        <v>10</v>
      </c>
    </row>
    <row r="31" spans="2:17">
      <c r="B31" s="67" t="s">
        <v>67</v>
      </c>
      <c r="C31" s="85">
        <f>C35-SUM(C32:C34)</f>
        <v>515</v>
      </c>
      <c r="D31" s="86">
        <f>C31/C$35</f>
        <v>0.46522131887985546</v>
      </c>
      <c r="E31" s="85">
        <f>E35-SUM(E32:E34)</f>
        <v>630</v>
      </c>
      <c r="F31" s="86">
        <f>E31/E$35</f>
        <v>0.58878504672897192</v>
      </c>
      <c r="H31" s="52" t="s">
        <v>72</v>
      </c>
      <c r="I31" s="73">
        <v>4</v>
      </c>
      <c r="J31" s="73">
        <v>8</v>
      </c>
      <c r="K31" s="73">
        <v>20</v>
      </c>
      <c r="L31" s="73">
        <v>58</v>
      </c>
      <c r="M31" s="73">
        <v>60</v>
      </c>
      <c r="N31" s="73">
        <v>86</v>
      </c>
      <c r="O31" s="73">
        <v>55</v>
      </c>
      <c r="P31" s="73">
        <v>23</v>
      </c>
      <c r="Q31" s="73">
        <v>3</v>
      </c>
    </row>
    <row r="32" spans="2:17">
      <c r="B32" s="74" t="s">
        <v>68</v>
      </c>
      <c r="C32" s="87">
        <f>SUM(I49:M49)</f>
        <v>90</v>
      </c>
      <c r="D32" s="88">
        <f t="shared" ref="D32:D35" si="10">C32/C$35</f>
        <v>8.1300813008130079E-2</v>
      </c>
      <c r="E32" s="87">
        <f>SUM(N49:Q49)</f>
        <v>58</v>
      </c>
      <c r="F32" s="88">
        <f t="shared" ref="F32" si="11">E32/E$35</f>
        <v>5.4205607476635512E-2</v>
      </c>
      <c r="H32" s="53" t="s">
        <v>73</v>
      </c>
      <c r="I32" s="73">
        <v>2</v>
      </c>
      <c r="J32" s="73">
        <v>10</v>
      </c>
      <c r="K32" s="73">
        <v>21</v>
      </c>
      <c r="L32" s="73">
        <v>43</v>
      </c>
      <c r="M32" s="73">
        <v>55</v>
      </c>
      <c r="N32" s="73">
        <v>62</v>
      </c>
      <c r="O32" s="73">
        <v>47</v>
      </c>
      <c r="P32" s="73">
        <v>17</v>
      </c>
      <c r="Q32" s="73">
        <v>2</v>
      </c>
    </row>
    <row r="33" spans="2:17">
      <c r="B33" s="74" t="s">
        <v>69</v>
      </c>
      <c r="C33" s="87">
        <f t="shared" ref="C33:C35" si="12">SUM(I50:M50)</f>
        <v>160</v>
      </c>
      <c r="D33" s="88">
        <f t="shared" si="10"/>
        <v>0.14453477868112014</v>
      </c>
      <c r="E33" s="87">
        <f t="shared" ref="E33:E35" si="13">SUM(N50:Q50)</f>
        <v>149</v>
      </c>
      <c r="F33" s="88">
        <f t="shared" ref="F33" si="14">E33/E$35</f>
        <v>0.13925233644859814</v>
      </c>
      <c r="H33" s="53" t="s">
        <v>74</v>
      </c>
      <c r="I33" s="73">
        <v>2</v>
      </c>
      <c r="J33" s="73">
        <v>2</v>
      </c>
      <c r="K33" s="73">
        <v>11</v>
      </c>
      <c r="L33" s="73">
        <v>14</v>
      </c>
      <c r="M33" s="73">
        <v>17</v>
      </c>
      <c r="N33" s="73">
        <v>18</v>
      </c>
      <c r="O33" s="73">
        <v>8</v>
      </c>
      <c r="P33" s="73">
        <v>4</v>
      </c>
      <c r="Q33" s="73">
        <v>0</v>
      </c>
    </row>
    <row r="34" spans="2:17">
      <c r="B34" s="70" t="s">
        <v>70</v>
      </c>
      <c r="C34" s="89">
        <f t="shared" si="12"/>
        <v>342</v>
      </c>
      <c r="D34" s="90">
        <f t="shared" si="10"/>
        <v>0.30894308943089432</v>
      </c>
      <c r="E34" s="89">
        <f t="shared" si="13"/>
        <v>233</v>
      </c>
      <c r="F34" s="90">
        <f t="shared" ref="F34" si="15">E34/E$35</f>
        <v>0.21775700934579439</v>
      </c>
      <c r="H34" s="53" t="s">
        <v>75</v>
      </c>
      <c r="I34" s="73">
        <v>0</v>
      </c>
      <c r="J34" s="73">
        <v>6</v>
      </c>
      <c r="K34" s="73">
        <v>14</v>
      </c>
      <c r="L34" s="73">
        <v>39</v>
      </c>
      <c r="M34" s="73">
        <v>69</v>
      </c>
      <c r="N34" s="73">
        <v>93</v>
      </c>
      <c r="O34" s="73">
        <v>89</v>
      </c>
      <c r="P34" s="73">
        <v>26</v>
      </c>
      <c r="Q34" s="73">
        <v>3</v>
      </c>
    </row>
    <row r="35" spans="2:17">
      <c r="B35" s="58" t="s">
        <v>11</v>
      </c>
      <c r="C35" s="65">
        <f t="shared" si="12"/>
        <v>1107</v>
      </c>
      <c r="D35" s="66">
        <f t="shared" si="10"/>
        <v>1</v>
      </c>
      <c r="E35" s="65">
        <f t="shared" si="13"/>
        <v>1070</v>
      </c>
      <c r="F35" s="66">
        <f t="shared" ref="F35" si="16">E35/E$35</f>
        <v>1</v>
      </c>
      <c r="H35" s="53" t="s">
        <v>76</v>
      </c>
      <c r="I35" s="73">
        <v>2</v>
      </c>
      <c r="J35" s="73">
        <v>14</v>
      </c>
      <c r="K35" s="73">
        <v>25</v>
      </c>
      <c r="L35" s="73">
        <v>58</v>
      </c>
      <c r="M35" s="73">
        <v>55</v>
      </c>
      <c r="N35" s="73">
        <v>85</v>
      </c>
      <c r="O35" s="73">
        <v>72</v>
      </c>
      <c r="P35" s="73">
        <v>25</v>
      </c>
      <c r="Q35" s="73">
        <v>4</v>
      </c>
    </row>
    <row r="36" spans="2:17" s="48" customFormat="1" ht="13.5" customHeight="1">
      <c r="B36" s="83" t="s">
        <v>72</v>
      </c>
      <c r="C36" s="59">
        <f>SUM(I31:M31)</f>
        <v>150</v>
      </c>
      <c r="D36" s="60">
        <f>C36/C$31</f>
        <v>0.29126213592233008</v>
      </c>
      <c r="E36" s="59">
        <f>SUM(N31:Q31)</f>
        <v>167</v>
      </c>
      <c r="F36" s="60">
        <f>E36/E$31</f>
        <v>0.26507936507936508</v>
      </c>
      <c r="H36" s="53" t="s">
        <v>77</v>
      </c>
      <c r="I36" s="73">
        <v>3</v>
      </c>
      <c r="J36" s="73">
        <v>10</v>
      </c>
      <c r="K36" s="73">
        <v>22</v>
      </c>
      <c r="L36" s="73">
        <v>47</v>
      </c>
      <c r="M36" s="73">
        <v>66</v>
      </c>
      <c r="N36" s="73">
        <v>80</v>
      </c>
      <c r="O36" s="73">
        <v>76</v>
      </c>
      <c r="P36" s="73">
        <v>30</v>
      </c>
      <c r="Q36" s="73">
        <v>2</v>
      </c>
    </row>
    <row r="37" spans="2:17" s="48" customFormat="1">
      <c r="B37" s="84" t="s">
        <v>174</v>
      </c>
      <c r="C37" s="61">
        <f t="shared" ref="C37:C53" si="17">SUM(I32:M32)</f>
        <v>131</v>
      </c>
      <c r="D37" s="62">
        <f t="shared" ref="D37:D53" si="18">C37/C$31</f>
        <v>0.25436893203883493</v>
      </c>
      <c r="E37" s="61">
        <f t="shared" ref="E37:E53" si="19">SUM(N32:Q32)</f>
        <v>128</v>
      </c>
      <c r="F37" s="62">
        <f t="shared" ref="F37" si="20">E37/E$31</f>
        <v>0.20317460317460317</v>
      </c>
      <c r="H37" s="53" t="s">
        <v>78</v>
      </c>
      <c r="I37" s="73">
        <v>1</v>
      </c>
      <c r="J37" s="73">
        <v>4</v>
      </c>
      <c r="K37" s="73">
        <v>4</v>
      </c>
      <c r="L37" s="73">
        <v>10</v>
      </c>
      <c r="M37" s="73">
        <v>11</v>
      </c>
      <c r="N37" s="73">
        <v>14</v>
      </c>
      <c r="O37" s="73">
        <v>20</v>
      </c>
      <c r="P37" s="73">
        <v>2</v>
      </c>
      <c r="Q37" s="73">
        <v>1</v>
      </c>
    </row>
    <row r="38" spans="2:17" s="48" customFormat="1">
      <c r="B38" s="84" t="s">
        <v>74</v>
      </c>
      <c r="C38" s="61">
        <f t="shared" si="17"/>
        <v>46</v>
      </c>
      <c r="D38" s="62">
        <f t="shared" si="18"/>
        <v>8.9320388349514557E-2</v>
      </c>
      <c r="E38" s="61">
        <f t="shared" si="19"/>
        <v>30</v>
      </c>
      <c r="F38" s="62">
        <f t="shared" ref="F38" si="21">E38/E$31</f>
        <v>4.7619047619047616E-2</v>
      </c>
      <c r="H38" s="53" t="s">
        <v>79</v>
      </c>
      <c r="I38" s="73">
        <v>0</v>
      </c>
      <c r="J38" s="73">
        <v>4</v>
      </c>
      <c r="K38" s="73">
        <v>12</v>
      </c>
      <c r="L38" s="73">
        <v>36</v>
      </c>
      <c r="M38" s="73">
        <v>48</v>
      </c>
      <c r="N38" s="73">
        <v>62</v>
      </c>
      <c r="O38" s="73">
        <v>43</v>
      </c>
      <c r="P38" s="73">
        <v>17</v>
      </c>
      <c r="Q38" s="73">
        <v>2</v>
      </c>
    </row>
    <row r="39" spans="2:17" s="48" customFormat="1">
      <c r="B39" s="84" t="s">
        <v>75</v>
      </c>
      <c r="C39" s="61">
        <f t="shared" si="17"/>
        <v>128</v>
      </c>
      <c r="D39" s="62">
        <f t="shared" si="18"/>
        <v>0.24854368932038834</v>
      </c>
      <c r="E39" s="61">
        <f t="shared" si="19"/>
        <v>211</v>
      </c>
      <c r="F39" s="62">
        <f t="shared" ref="F39" si="22">E39/E$31</f>
        <v>0.3349206349206349</v>
      </c>
      <c r="H39" s="53" t="s">
        <v>80</v>
      </c>
      <c r="I39" s="73">
        <v>2</v>
      </c>
      <c r="J39" s="73">
        <v>6</v>
      </c>
      <c r="K39" s="73">
        <v>7</v>
      </c>
      <c r="L39" s="73">
        <v>21</v>
      </c>
      <c r="M39" s="73">
        <v>29</v>
      </c>
      <c r="N39" s="73">
        <v>37</v>
      </c>
      <c r="O39" s="73">
        <v>30</v>
      </c>
      <c r="P39" s="73">
        <v>11</v>
      </c>
      <c r="Q39" s="73">
        <v>4</v>
      </c>
    </row>
    <row r="40" spans="2:17" s="48" customFormat="1">
      <c r="B40" s="84" t="s">
        <v>76</v>
      </c>
      <c r="C40" s="61">
        <f t="shared" si="17"/>
        <v>154</v>
      </c>
      <c r="D40" s="62">
        <f t="shared" si="18"/>
        <v>0.29902912621359223</v>
      </c>
      <c r="E40" s="61">
        <f t="shared" si="19"/>
        <v>186</v>
      </c>
      <c r="F40" s="62">
        <f t="shared" ref="F40" si="23">E40/E$31</f>
        <v>0.29523809523809524</v>
      </c>
      <c r="H40" s="53" t="s">
        <v>81</v>
      </c>
      <c r="I40" s="73">
        <v>1</v>
      </c>
      <c r="J40" s="73">
        <v>4</v>
      </c>
      <c r="K40" s="73">
        <v>12</v>
      </c>
      <c r="L40" s="73">
        <v>31</v>
      </c>
      <c r="M40" s="73">
        <v>36</v>
      </c>
      <c r="N40" s="73">
        <v>45</v>
      </c>
      <c r="O40" s="73">
        <v>37</v>
      </c>
      <c r="P40" s="73">
        <v>15</v>
      </c>
      <c r="Q40" s="73">
        <v>2</v>
      </c>
    </row>
    <row r="41" spans="2:17" s="48" customFormat="1">
      <c r="B41" s="84" t="s">
        <v>77</v>
      </c>
      <c r="C41" s="61">
        <f t="shared" si="17"/>
        <v>148</v>
      </c>
      <c r="D41" s="62">
        <f t="shared" si="18"/>
        <v>0.287378640776699</v>
      </c>
      <c r="E41" s="61">
        <f t="shared" si="19"/>
        <v>188</v>
      </c>
      <c r="F41" s="62">
        <f t="shared" ref="F41" si="24">E41/E$31</f>
        <v>0.29841269841269841</v>
      </c>
      <c r="H41" s="53" t="s">
        <v>82</v>
      </c>
      <c r="I41" s="73">
        <v>0</v>
      </c>
      <c r="J41" s="73">
        <v>4</v>
      </c>
      <c r="K41" s="73">
        <v>20</v>
      </c>
      <c r="L41" s="73">
        <v>34</v>
      </c>
      <c r="M41" s="73">
        <v>30</v>
      </c>
      <c r="N41" s="73">
        <v>67</v>
      </c>
      <c r="O41" s="73">
        <v>40</v>
      </c>
      <c r="P41" s="73">
        <v>32</v>
      </c>
      <c r="Q41" s="73">
        <v>10</v>
      </c>
    </row>
    <row r="42" spans="2:17" s="48" customFormat="1">
      <c r="B42" s="84" t="s">
        <v>78</v>
      </c>
      <c r="C42" s="61">
        <f t="shared" si="17"/>
        <v>30</v>
      </c>
      <c r="D42" s="62">
        <f t="shared" si="18"/>
        <v>5.8252427184466021E-2</v>
      </c>
      <c r="E42" s="61">
        <f t="shared" si="19"/>
        <v>37</v>
      </c>
      <c r="F42" s="62">
        <f t="shared" ref="F42" si="25">E42/E$31</f>
        <v>5.873015873015873E-2</v>
      </c>
      <c r="H42" s="53" t="s">
        <v>83</v>
      </c>
      <c r="I42" s="73">
        <v>0</v>
      </c>
      <c r="J42" s="73">
        <v>0</v>
      </c>
      <c r="K42" s="73">
        <v>4</v>
      </c>
      <c r="L42" s="73">
        <v>6</v>
      </c>
      <c r="M42" s="73">
        <v>9</v>
      </c>
      <c r="N42" s="73">
        <v>6</v>
      </c>
      <c r="O42" s="73">
        <v>6</v>
      </c>
      <c r="P42" s="73">
        <v>0</v>
      </c>
      <c r="Q42" s="73">
        <v>0</v>
      </c>
    </row>
    <row r="43" spans="2:17" s="48" customFormat="1">
      <c r="B43" s="84" t="s">
        <v>79</v>
      </c>
      <c r="C43" s="61">
        <f t="shared" si="17"/>
        <v>100</v>
      </c>
      <c r="D43" s="62">
        <f t="shared" si="18"/>
        <v>0.1941747572815534</v>
      </c>
      <c r="E43" s="61">
        <f t="shared" si="19"/>
        <v>124</v>
      </c>
      <c r="F43" s="62">
        <f t="shared" ref="F43" si="26">E43/E$31</f>
        <v>0.19682539682539682</v>
      </c>
      <c r="H43" s="53" t="s">
        <v>84</v>
      </c>
      <c r="I43" s="73">
        <v>0</v>
      </c>
      <c r="J43" s="73">
        <v>0</v>
      </c>
      <c r="K43" s="73">
        <v>3</v>
      </c>
      <c r="L43" s="73">
        <v>4</v>
      </c>
      <c r="M43" s="73">
        <v>6</v>
      </c>
      <c r="N43" s="73">
        <v>15</v>
      </c>
      <c r="O43" s="73">
        <v>11</v>
      </c>
      <c r="P43" s="73">
        <v>2</v>
      </c>
      <c r="Q43" s="73">
        <v>0</v>
      </c>
    </row>
    <row r="44" spans="2:17" s="48" customFormat="1">
      <c r="B44" s="84" t="s">
        <v>80</v>
      </c>
      <c r="C44" s="61">
        <f t="shared" si="17"/>
        <v>65</v>
      </c>
      <c r="D44" s="62">
        <f t="shared" si="18"/>
        <v>0.12621359223300971</v>
      </c>
      <c r="E44" s="61">
        <f t="shared" si="19"/>
        <v>82</v>
      </c>
      <c r="F44" s="62">
        <f t="shared" ref="F44" si="27">E44/E$31</f>
        <v>0.13015873015873017</v>
      </c>
      <c r="H44" s="53" t="s">
        <v>85</v>
      </c>
      <c r="I44" s="73">
        <v>0</v>
      </c>
      <c r="J44" s="73">
        <v>1</v>
      </c>
      <c r="K44" s="73">
        <v>1</v>
      </c>
      <c r="L44" s="73">
        <v>0</v>
      </c>
      <c r="M44" s="73">
        <v>1</v>
      </c>
      <c r="N44" s="73">
        <v>0</v>
      </c>
      <c r="O44" s="73">
        <v>0</v>
      </c>
      <c r="P44" s="73">
        <v>0</v>
      </c>
      <c r="Q44" s="73">
        <v>0</v>
      </c>
    </row>
    <row r="45" spans="2:17" s="48" customFormat="1">
      <c r="B45" s="84" t="s">
        <v>81</v>
      </c>
      <c r="C45" s="61">
        <f t="shared" si="17"/>
        <v>84</v>
      </c>
      <c r="D45" s="62">
        <f t="shared" si="18"/>
        <v>0.16310679611650486</v>
      </c>
      <c r="E45" s="61">
        <f t="shared" si="19"/>
        <v>99</v>
      </c>
      <c r="F45" s="62">
        <f t="shared" ref="F45" si="28">E45/E$31</f>
        <v>0.15714285714285714</v>
      </c>
      <c r="H45" s="53" t="s">
        <v>86</v>
      </c>
      <c r="I45" s="73">
        <v>0</v>
      </c>
      <c r="J45" s="73">
        <v>3</v>
      </c>
      <c r="K45" s="73">
        <v>7</v>
      </c>
      <c r="L45" s="73">
        <v>6</v>
      </c>
      <c r="M45" s="73">
        <v>12</v>
      </c>
      <c r="N45" s="73">
        <v>20</v>
      </c>
      <c r="O45" s="73">
        <v>10</v>
      </c>
      <c r="P45" s="73">
        <v>5</v>
      </c>
      <c r="Q45" s="73">
        <v>0</v>
      </c>
    </row>
    <row r="46" spans="2:17" s="48" customFormat="1">
      <c r="B46" s="84" t="s">
        <v>82</v>
      </c>
      <c r="C46" s="61">
        <f t="shared" si="17"/>
        <v>88</v>
      </c>
      <c r="D46" s="62">
        <f t="shared" si="18"/>
        <v>0.17087378640776699</v>
      </c>
      <c r="E46" s="61">
        <f t="shared" si="19"/>
        <v>149</v>
      </c>
      <c r="F46" s="62">
        <f t="shared" ref="F46" si="29">E46/E$31</f>
        <v>0.2365079365079365</v>
      </c>
      <c r="H46" s="53" t="s">
        <v>87</v>
      </c>
      <c r="I46" s="73">
        <v>1</v>
      </c>
      <c r="J46" s="73">
        <v>6</v>
      </c>
      <c r="K46" s="73">
        <v>9</v>
      </c>
      <c r="L46" s="73">
        <v>10</v>
      </c>
      <c r="M46" s="73">
        <v>8</v>
      </c>
      <c r="N46" s="73">
        <v>16</v>
      </c>
      <c r="O46" s="73">
        <v>9</v>
      </c>
      <c r="P46" s="73">
        <v>6</v>
      </c>
      <c r="Q46" s="73">
        <v>1</v>
      </c>
    </row>
    <row r="47" spans="2:17" s="48" customFormat="1">
      <c r="B47" s="84" t="s">
        <v>83</v>
      </c>
      <c r="C47" s="61">
        <f t="shared" si="17"/>
        <v>19</v>
      </c>
      <c r="D47" s="62">
        <f t="shared" si="18"/>
        <v>3.6893203883495145E-2</v>
      </c>
      <c r="E47" s="61">
        <f t="shared" si="19"/>
        <v>12</v>
      </c>
      <c r="F47" s="62">
        <f t="shared" ref="F47" si="30">E47/E$31</f>
        <v>1.9047619047619049E-2</v>
      </c>
      <c r="H47" s="53" t="s">
        <v>88</v>
      </c>
      <c r="I47" s="73">
        <v>0</v>
      </c>
      <c r="J47" s="73">
        <v>0</v>
      </c>
      <c r="K47" s="73">
        <v>1</v>
      </c>
      <c r="L47" s="73">
        <v>2</v>
      </c>
      <c r="M47" s="73">
        <v>0</v>
      </c>
      <c r="N47" s="73">
        <v>6</v>
      </c>
      <c r="O47" s="73">
        <v>5</v>
      </c>
      <c r="P47" s="73">
        <v>0</v>
      </c>
      <c r="Q47" s="73">
        <v>0</v>
      </c>
    </row>
    <row r="48" spans="2:17" s="48" customFormat="1">
      <c r="B48" s="84" t="s">
        <v>84</v>
      </c>
      <c r="C48" s="61">
        <f t="shared" si="17"/>
        <v>13</v>
      </c>
      <c r="D48" s="62">
        <f t="shared" si="18"/>
        <v>2.524271844660194E-2</v>
      </c>
      <c r="E48" s="61">
        <f t="shared" si="19"/>
        <v>28</v>
      </c>
      <c r="F48" s="62">
        <f t="shared" ref="F48" si="31">E48/E$31</f>
        <v>4.4444444444444446E-2</v>
      </c>
      <c r="H48" s="53" t="s">
        <v>89</v>
      </c>
      <c r="I48" s="73">
        <v>0</v>
      </c>
      <c r="J48" s="73">
        <v>0</v>
      </c>
      <c r="K48" s="73">
        <v>6</v>
      </c>
      <c r="L48" s="73">
        <v>9</v>
      </c>
      <c r="M48" s="73">
        <v>10</v>
      </c>
      <c r="N48" s="73">
        <v>14</v>
      </c>
      <c r="O48" s="73">
        <v>9</v>
      </c>
      <c r="P48" s="73">
        <v>6</v>
      </c>
      <c r="Q48" s="73">
        <v>0</v>
      </c>
    </row>
    <row r="49" spans="2:17" s="48" customFormat="1">
      <c r="B49" s="84" t="s">
        <v>85</v>
      </c>
      <c r="C49" s="61">
        <f t="shared" si="17"/>
        <v>3</v>
      </c>
      <c r="D49" s="62">
        <f t="shared" si="18"/>
        <v>5.8252427184466021E-3</v>
      </c>
      <c r="E49" s="61">
        <f t="shared" si="19"/>
        <v>0</v>
      </c>
      <c r="F49" s="62">
        <f t="shared" ref="F49" si="32">E49/E$31</f>
        <v>0</v>
      </c>
      <c r="H49" s="53" t="s">
        <v>68</v>
      </c>
      <c r="I49" s="48">
        <v>7</v>
      </c>
      <c r="J49" s="48">
        <v>3</v>
      </c>
      <c r="K49" s="48">
        <v>17</v>
      </c>
      <c r="L49" s="48">
        <v>36</v>
      </c>
      <c r="M49" s="48">
        <v>27</v>
      </c>
      <c r="N49" s="48">
        <v>26</v>
      </c>
      <c r="O49" s="48">
        <v>15</v>
      </c>
      <c r="P49" s="48">
        <v>15</v>
      </c>
      <c r="Q49" s="48">
        <v>2</v>
      </c>
    </row>
    <row r="50" spans="2:17" s="48" customFormat="1">
      <c r="B50" s="84" t="s">
        <v>86</v>
      </c>
      <c r="C50" s="61">
        <f t="shared" si="17"/>
        <v>28</v>
      </c>
      <c r="D50" s="62">
        <f t="shared" si="18"/>
        <v>5.4368932038834951E-2</v>
      </c>
      <c r="E50" s="61">
        <f t="shared" si="19"/>
        <v>35</v>
      </c>
      <c r="F50" s="62">
        <f t="shared" ref="F50" si="33">E50/E$31</f>
        <v>5.5555555555555552E-2</v>
      </c>
      <c r="H50" s="53" t="s">
        <v>69</v>
      </c>
      <c r="I50" s="48">
        <v>5</v>
      </c>
      <c r="J50" s="48">
        <v>15</v>
      </c>
      <c r="K50" s="48">
        <v>22</v>
      </c>
      <c r="L50" s="48">
        <v>60</v>
      </c>
      <c r="M50" s="48">
        <v>58</v>
      </c>
      <c r="N50" s="48">
        <v>70</v>
      </c>
      <c r="O50" s="48">
        <v>55</v>
      </c>
      <c r="P50" s="48">
        <v>18</v>
      </c>
      <c r="Q50" s="48">
        <v>6</v>
      </c>
    </row>
    <row r="51" spans="2:17" s="48" customFormat="1">
      <c r="B51" s="84" t="s">
        <v>87</v>
      </c>
      <c r="C51" s="61">
        <f t="shared" si="17"/>
        <v>34</v>
      </c>
      <c r="D51" s="62">
        <f t="shared" si="18"/>
        <v>6.6019417475728162E-2</v>
      </c>
      <c r="E51" s="61">
        <f t="shared" si="19"/>
        <v>32</v>
      </c>
      <c r="F51" s="62">
        <f t="shared" ref="F51" si="34">E51/E$31</f>
        <v>5.0793650793650794E-2</v>
      </c>
      <c r="H51" s="53" t="s">
        <v>70</v>
      </c>
      <c r="I51" s="48">
        <v>9</v>
      </c>
      <c r="J51" s="48">
        <v>27</v>
      </c>
      <c r="K51" s="48">
        <v>75</v>
      </c>
      <c r="L51" s="48">
        <v>114</v>
      </c>
      <c r="M51" s="48">
        <v>117</v>
      </c>
      <c r="N51" s="48">
        <v>113</v>
      </c>
      <c r="O51" s="48">
        <v>73</v>
      </c>
      <c r="P51" s="48">
        <v>41</v>
      </c>
      <c r="Q51" s="48">
        <v>6</v>
      </c>
    </row>
    <row r="52" spans="2:17" s="48" customFormat="1">
      <c r="B52" s="84" t="s">
        <v>88</v>
      </c>
      <c r="C52" s="61">
        <f t="shared" si="17"/>
        <v>3</v>
      </c>
      <c r="D52" s="62">
        <f t="shared" si="18"/>
        <v>5.8252427184466021E-3</v>
      </c>
      <c r="E52" s="61">
        <f t="shared" si="19"/>
        <v>11</v>
      </c>
      <c r="F52" s="62">
        <f t="shared" ref="F52" si="35">E52/E$31</f>
        <v>1.7460317460317461E-2</v>
      </c>
      <c r="H52" s="53" t="s">
        <v>172</v>
      </c>
      <c r="I52" s="48">
        <v>33</v>
      </c>
      <c r="J52" s="48">
        <v>80</v>
      </c>
      <c r="K52" s="48">
        <v>197</v>
      </c>
      <c r="L52" s="48">
        <v>386</v>
      </c>
      <c r="M52" s="48">
        <v>411</v>
      </c>
      <c r="N52" s="48">
        <v>486</v>
      </c>
      <c r="O52" s="48">
        <v>363</v>
      </c>
      <c r="P52" s="48">
        <v>187</v>
      </c>
      <c r="Q52" s="48">
        <v>34</v>
      </c>
    </row>
    <row r="53" spans="2:17" s="48" customFormat="1">
      <c r="B53" s="91" t="s">
        <v>89</v>
      </c>
      <c r="C53" s="63">
        <f t="shared" si="17"/>
        <v>25</v>
      </c>
      <c r="D53" s="64">
        <f t="shared" si="18"/>
        <v>4.8543689320388349E-2</v>
      </c>
      <c r="E53" s="63">
        <f t="shared" si="19"/>
        <v>29</v>
      </c>
      <c r="F53" s="64">
        <f t="shared" ref="F53" si="36">E53/E$31</f>
        <v>4.6031746031746035E-2</v>
      </c>
    </row>
    <row r="54" spans="2:17">
      <c r="F54" s="49"/>
    </row>
    <row r="55" spans="2:17">
      <c r="F55" s="49"/>
    </row>
    <row r="56" spans="2:17">
      <c r="F56" s="49"/>
    </row>
    <row r="57" spans="2:17">
      <c r="F57" s="49"/>
    </row>
    <row r="58" spans="2:17">
      <c r="F58" s="49"/>
    </row>
    <row r="59" spans="2:17">
      <c r="F59" s="49"/>
    </row>
  </sheetData>
  <mergeCells count="8">
    <mergeCell ref="B2:B3"/>
    <mergeCell ref="C2:F2"/>
    <mergeCell ref="C3:D3"/>
    <mergeCell ref="E3:F3"/>
    <mergeCell ref="B29:B30"/>
    <mergeCell ref="C29:F29"/>
    <mergeCell ref="C30:D30"/>
    <mergeCell ref="E30:F30"/>
  </mergeCells>
  <phoneticPr fontId="4"/>
  <printOptions horizontalCentered="1"/>
  <pageMargins left="0.70866141732283472" right="0.70866141732283472" top="0.74803149606299213" bottom="0.74803149606299213" header="0.31496062992125984" footer="0.31496062992125984"/>
  <pageSetup paperSize="11" scale="90"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C59"/>
  <sheetViews>
    <sheetView view="pageBreakPreview" zoomScaleNormal="100" zoomScaleSheetLayoutView="100" workbookViewId="0">
      <selection activeCell="D60" sqref="D60"/>
    </sheetView>
  </sheetViews>
  <sheetFormatPr defaultRowHeight="13.5"/>
  <cols>
    <col min="2" max="2" width="43.625" customWidth="1"/>
    <col min="3" max="3" width="8.125" customWidth="1"/>
    <col min="4" max="4" width="7.125" customWidth="1"/>
    <col min="5" max="5" width="8.125" customWidth="1"/>
    <col min="6" max="6" width="7.125" customWidth="1"/>
    <col min="7" max="7" width="8.125" customWidth="1"/>
    <col min="8" max="8" width="7.125" customWidth="1"/>
    <col min="9" max="9" width="8.125" customWidth="1"/>
    <col min="10" max="10" width="7.125" customWidth="1"/>
    <col min="12" max="12" width="45.375" bestFit="1" customWidth="1"/>
    <col min="13" max="14" width="11.125" bestFit="1" customWidth="1"/>
    <col min="15" max="15" width="12.375" bestFit="1" customWidth="1"/>
    <col min="16" max="24" width="11.125" bestFit="1" customWidth="1"/>
    <col min="25" max="25" width="12.375" bestFit="1" customWidth="1"/>
    <col min="26" max="27" width="11.125" bestFit="1" customWidth="1"/>
    <col min="28" max="28" width="12.375" bestFit="1" customWidth="1"/>
  </cols>
  <sheetData>
    <row r="1" spans="2:28" ht="19.5" customHeight="1">
      <c r="B1" s="29" t="s">
        <v>179</v>
      </c>
    </row>
    <row r="2" spans="2:28">
      <c r="B2" s="148" t="s">
        <v>171</v>
      </c>
      <c r="C2" s="150" t="s">
        <v>124</v>
      </c>
      <c r="D2" s="151"/>
      <c r="E2" s="151"/>
      <c r="F2" s="151"/>
      <c r="G2" s="151"/>
      <c r="H2" s="151"/>
      <c r="I2" s="151"/>
      <c r="J2" s="152"/>
    </row>
    <row r="3" spans="2:28" ht="27.75" customHeight="1">
      <c r="B3" s="149"/>
      <c r="C3" s="159" t="s">
        <v>142</v>
      </c>
      <c r="D3" s="160"/>
      <c r="E3" s="161" t="s">
        <v>143</v>
      </c>
      <c r="F3" s="160"/>
      <c r="G3" s="161" t="s">
        <v>144</v>
      </c>
      <c r="H3" s="160"/>
      <c r="I3" s="159" t="s">
        <v>145</v>
      </c>
      <c r="J3" s="160"/>
      <c r="L3" s="50" t="s">
        <v>123</v>
      </c>
      <c r="M3" s="51">
        <v>1</v>
      </c>
      <c r="N3" s="51">
        <v>2</v>
      </c>
      <c r="O3" s="51">
        <v>3</v>
      </c>
      <c r="P3" s="51">
        <v>4</v>
      </c>
      <c r="Q3" s="51">
        <v>5</v>
      </c>
      <c r="R3" s="51">
        <v>6</v>
      </c>
      <c r="S3" s="51">
        <v>7</v>
      </c>
      <c r="T3" s="51">
        <v>8</v>
      </c>
      <c r="U3" s="51">
        <v>9</v>
      </c>
      <c r="V3" s="51">
        <v>10</v>
      </c>
      <c r="W3" s="51">
        <v>11</v>
      </c>
      <c r="X3" s="51">
        <v>12</v>
      </c>
      <c r="Y3" s="51">
        <v>13</v>
      </c>
      <c r="Z3" s="51">
        <v>14</v>
      </c>
      <c r="AA3" s="51">
        <v>15</v>
      </c>
      <c r="AB3" s="51">
        <v>16</v>
      </c>
    </row>
    <row r="4" spans="2:28">
      <c r="B4" s="67" t="s">
        <v>67</v>
      </c>
      <c r="C4" s="85">
        <f>C8-SUM(C5:C7)</f>
        <v>3030</v>
      </c>
      <c r="D4" s="86">
        <f>C4/C$8</f>
        <v>0.45190156599552572</v>
      </c>
      <c r="E4" s="85">
        <f>E8-SUM(E5:E7)</f>
        <v>2609</v>
      </c>
      <c r="F4" s="86">
        <f t="shared" ref="F4:F8" si="0">E4/E$8</f>
        <v>0.55369269949066213</v>
      </c>
      <c r="G4" s="85">
        <f>G8-SUM(G5:G7)</f>
        <v>1338</v>
      </c>
      <c r="H4" s="86">
        <f>G4/G$8</f>
        <v>0.59255978742249782</v>
      </c>
      <c r="I4" s="85">
        <f>I8-SUM(I5:I7)</f>
        <v>1676</v>
      </c>
      <c r="J4" s="86">
        <f t="shared" ref="J4:J8" si="1">I4/I$8</f>
        <v>0.57084468664850141</v>
      </c>
      <c r="L4" s="52" t="s">
        <v>72</v>
      </c>
      <c r="M4" s="73">
        <v>518</v>
      </c>
      <c r="N4" s="73">
        <v>512</v>
      </c>
      <c r="O4" s="73">
        <v>358</v>
      </c>
      <c r="P4" s="73">
        <v>426</v>
      </c>
      <c r="Q4" s="73">
        <v>279</v>
      </c>
      <c r="R4" s="73">
        <v>240</v>
      </c>
      <c r="S4" s="73">
        <v>378</v>
      </c>
      <c r="T4" s="73">
        <v>268</v>
      </c>
      <c r="U4" s="73">
        <v>232</v>
      </c>
      <c r="V4" s="73">
        <v>198</v>
      </c>
      <c r="W4" s="73">
        <v>138</v>
      </c>
      <c r="X4" s="73">
        <v>126</v>
      </c>
      <c r="Y4" s="73">
        <v>90</v>
      </c>
      <c r="Z4" s="73">
        <v>113</v>
      </c>
      <c r="AA4" s="73">
        <v>523</v>
      </c>
      <c r="AB4" s="73">
        <v>323</v>
      </c>
    </row>
    <row r="5" spans="2:28">
      <c r="B5" s="74" t="s">
        <v>68</v>
      </c>
      <c r="C5" s="87">
        <f>SUM(M22:P22)</f>
        <v>207</v>
      </c>
      <c r="D5" s="88">
        <f t="shared" ref="D5:D8" si="2">C5/C$8</f>
        <v>3.087248322147651E-2</v>
      </c>
      <c r="E5" s="87">
        <f>SUM(Q22:U22)</f>
        <v>17</v>
      </c>
      <c r="F5" s="88">
        <f t="shared" si="0"/>
        <v>3.6078098471986416E-3</v>
      </c>
      <c r="G5" s="87">
        <f>SUM(V22:Z22)</f>
        <v>5</v>
      </c>
      <c r="H5" s="88">
        <f t="shared" ref="H5:H8" si="3">G5/G$8</f>
        <v>2.2143489813994687E-3</v>
      </c>
      <c r="I5" s="87">
        <f>SUM(AA22:AF22)</f>
        <v>11</v>
      </c>
      <c r="J5" s="88">
        <f t="shared" si="1"/>
        <v>3.7465940054495911E-3</v>
      </c>
      <c r="L5" s="53" t="s">
        <v>73</v>
      </c>
      <c r="M5" s="73">
        <v>221</v>
      </c>
      <c r="N5" s="73">
        <v>249</v>
      </c>
      <c r="O5" s="73">
        <v>199</v>
      </c>
      <c r="P5" s="73">
        <v>271</v>
      </c>
      <c r="Q5" s="73">
        <v>175</v>
      </c>
      <c r="R5" s="73">
        <v>169</v>
      </c>
      <c r="S5" s="73">
        <v>260</v>
      </c>
      <c r="T5" s="73">
        <v>201</v>
      </c>
      <c r="U5" s="73">
        <v>140</v>
      </c>
      <c r="V5" s="73">
        <v>122</v>
      </c>
      <c r="W5" s="73">
        <v>109</v>
      </c>
      <c r="X5" s="73">
        <v>103</v>
      </c>
      <c r="Y5" s="73">
        <v>73</v>
      </c>
      <c r="Z5" s="73">
        <v>81</v>
      </c>
      <c r="AA5" s="73">
        <v>452</v>
      </c>
      <c r="AB5" s="73">
        <v>300</v>
      </c>
    </row>
    <row r="6" spans="2:28">
      <c r="B6" s="74" t="s">
        <v>69</v>
      </c>
      <c r="C6" s="87">
        <f t="shared" ref="C6:C8" si="4">SUM(M23:P23)</f>
        <v>2296</v>
      </c>
      <c r="D6" s="88">
        <f t="shared" si="2"/>
        <v>0.34243102162565248</v>
      </c>
      <c r="E6" s="87">
        <f t="shared" ref="E6:E8" si="5">SUM(Q23:U23)</f>
        <v>1957</v>
      </c>
      <c r="F6" s="88">
        <f t="shared" si="0"/>
        <v>0.41532258064516131</v>
      </c>
      <c r="G6" s="87">
        <f t="shared" ref="G6:G8" si="6">SUM(V23:Z23)</f>
        <v>888</v>
      </c>
      <c r="H6" s="88">
        <f t="shared" si="3"/>
        <v>0.39326837909654561</v>
      </c>
      <c r="I6" s="87">
        <f t="shared" ref="I6:I8" si="7">SUM(AA23:AF23)</f>
        <v>1225</v>
      </c>
      <c r="J6" s="88">
        <f t="shared" si="1"/>
        <v>0.41723433242506813</v>
      </c>
      <c r="L6" s="53" t="s">
        <v>74</v>
      </c>
      <c r="M6" s="73">
        <v>85</v>
      </c>
      <c r="N6" s="73">
        <v>103</v>
      </c>
      <c r="O6" s="73">
        <v>49</v>
      </c>
      <c r="P6" s="73">
        <v>60</v>
      </c>
      <c r="Q6" s="73">
        <v>51</v>
      </c>
      <c r="R6" s="73">
        <v>44</v>
      </c>
      <c r="S6" s="73">
        <v>78</v>
      </c>
      <c r="T6" s="73">
        <v>50</v>
      </c>
      <c r="U6" s="73">
        <v>44</v>
      </c>
      <c r="V6" s="73">
        <v>35</v>
      </c>
      <c r="W6" s="73">
        <v>27</v>
      </c>
      <c r="X6" s="73">
        <v>31</v>
      </c>
      <c r="Y6" s="73">
        <v>13</v>
      </c>
      <c r="Z6" s="73">
        <v>25</v>
      </c>
      <c r="AA6" s="73">
        <v>137</v>
      </c>
      <c r="AB6" s="73">
        <v>69</v>
      </c>
    </row>
    <row r="7" spans="2:28">
      <c r="B7" s="70" t="s">
        <v>70</v>
      </c>
      <c r="C7" s="89">
        <f t="shared" si="4"/>
        <v>1172</v>
      </c>
      <c r="D7" s="90">
        <f t="shared" si="2"/>
        <v>0.17479492915734526</v>
      </c>
      <c r="E7" s="89">
        <f t="shared" si="5"/>
        <v>129</v>
      </c>
      <c r="F7" s="90">
        <f t="shared" si="0"/>
        <v>2.737691001697793E-2</v>
      </c>
      <c r="G7" s="89">
        <f t="shared" si="6"/>
        <v>27</v>
      </c>
      <c r="H7" s="90">
        <f t="shared" si="3"/>
        <v>1.1957484499557131E-2</v>
      </c>
      <c r="I7" s="89">
        <f t="shared" si="7"/>
        <v>24</v>
      </c>
      <c r="J7" s="90">
        <f t="shared" si="1"/>
        <v>8.1743869209809257E-3</v>
      </c>
      <c r="L7" s="53" t="s">
        <v>75</v>
      </c>
      <c r="M7" s="73">
        <v>84</v>
      </c>
      <c r="N7" s="73">
        <v>131</v>
      </c>
      <c r="O7" s="73">
        <v>112</v>
      </c>
      <c r="P7" s="73">
        <v>165</v>
      </c>
      <c r="Q7" s="73">
        <v>107</v>
      </c>
      <c r="R7" s="73">
        <v>114</v>
      </c>
      <c r="S7" s="73">
        <v>174</v>
      </c>
      <c r="T7" s="73">
        <v>143</v>
      </c>
      <c r="U7" s="73">
        <v>118</v>
      </c>
      <c r="V7" s="73">
        <v>96</v>
      </c>
      <c r="W7" s="73">
        <v>94</v>
      </c>
      <c r="X7" s="73">
        <v>63</v>
      </c>
      <c r="Y7" s="73">
        <v>75</v>
      </c>
      <c r="Z7" s="73">
        <v>78</v>
      </c>
      <c r="AA7" s="73">
        <v>369</v>
      </c>
      <c r="AB7" s="73">
        <v>282</v>
      </c>
    </row>
    <row r="8" spans="2:28">
      <c r="B8" s="58" t="s">
        <v>11</v>
      </c>
      <c r="C8" s="65">
        <f t="shared" si="4"/>
        <v>6705</v>
      </c>
      <c r="D8" s="66">
        <f t="shared" si="2"/>
        <v>1</v>
      </c>
      <c r="E8" s="65">
        <f t="shared" si="5"/>
        <v>4712</v>
      </c>
      <c r="F8" s="66">
        <f t="shared" si="0"/>
        <v>1</v>
      </c>
      <c r="G8" s="65">
        <f t="shared" si="6"/>
        <v>2258</v>
      </c>
      <c r="H8" s="66">
        <f t="shared" si="3"/>
        <v>1</v>
      </c>
      <c r="I8" s="65">
        <f t="shared" si="7"/>
        <v>2936</v>
      </c>
      <c r="J8" s="66">
        <f t="shared" si="1"/>
        <v>1</v>
      </c>
      <c r="L8" s="53" t="s">
        <v>76</v>
      </c>
      <c r="M8" s="73">
        <v>244</v>
      </c>
      <c r="N8" s="73">
        <v>292</v>
      </c>
      <c r="O8" s="73">
        <v>255</v>
      </c>
      <c r="P8" s="73">
        <v>312</v>
      </c>
      <c r="Q8" s="73">
        <v>224</v>
      </c>
      <c r="R8" s="73">
        <v>195</v>
      </c>
      <c r="S8" s="73">
        <v>317</v>
      </c>
      <c r="T8" s="73">
        <v>238</v>
      </c>
      <c r="U8" s="73">
        <v>204</v>
      </c>
      <c r="V8" s="73">
        <v>161</v>
      </c>
      <c r="W8" s="73">
        <v>128</v>
      </c>
      <c r="X8" s="73">
        <v>115</v>
      </c>
      <c r="Y8" s="73">
        <v>90</v>
      </c>
      <c r="Z8" s="73">
        <v>98</v>
      </c>
      <c r="AA8" s="73">
        <v>558</v>
      </c>
      <c r="AB8" s="73">
        <v>373</v>
      </c>
    </row>
    <row r="9" spans="2:28" s="48" customFormat="1" ht="13.5" customHeight="1">
      <c r="B9" s="83" t="s">
        <v>72</v>
      </c>
      <c r="C9" s="59">
        <f>SUM(M4:P4)</f>
        <v>1814</v>
      </c>
      <c r="D9" s="60">
        <f>C9/C$4</f>
        <v>0.59867986798679873</v>
      </c>
      <c r="E9" s="59">
        <f>SUM(Q4:U4)</f>
        <v>1397</v>
      </c>
      <c r="F9" s="60">
        <f t="shared" ref="F9:F26" si="8">E9/E$4</f>
        <v>0.5354541970103488</v>
      </c>
      <c r="G9" s="59">
        <f>SUM(V4:Z4)</f>
        <v>665</v>
      </c>
      <c r="H9" s="60">
        <f>G9/G$4</f>
        <v>0.49701046337817639</v>
      </c>
      <c r="I9" s="59">
        <f>SUM(AA4:AF4)</f>
        <v>846</v>
      </c>
      <c r="J9" s="60">
        <f t="shared" ref="J9:J26" si="9">I9/I$4</f>
        <v>0.50477326968973746</v>
      </c>
      <c r="L9" s="53" t="s">
        <v>77</v>
      </c>
      <c r="M9" s="73">
        <v>108</v>
      </c>
      <c r="N9" s="73">
        <v>131</v>
      </c>
      <c r="O9" s="73">
        <v>111</v>
      </c>
      <c r="P9" s="73">
        <v>127</v>
      </c>
      <c r="Q9" s="73">
        <v>83</v>
      </c>
      <c r="R9" s="73">
        <v>72</v>
      </c>
      <c r="S9" s="73">
        <v>125</v>
      </c>
      <c r="T9" s="73">
        <v>93</v>
      </c>
      <c r="U9" s="73">
        <v>74</v>
      </c>
      <c r="V9" s="73">
        <v>60</v>
      </c>
      <c r="W9" s="73">
        <v>55</v>
      </c>
      <c r="X9" s="73">
        <v>40</v>
      </c>
      <c r="Y9" s="73">
        <v>44</v>
      </c>
      <c r="Z9" s="73">
        <v>53</v>
      </c>
      <c r="AA9" s="73">
        <v>259</v>
      </c>
      <c r="AB9" s="73">
        <v>143</v>
      </c>
    </row>
    <row r="10" spans="2:28" s="48" customFormat="1">
      <c r="B10" s="84" t="s">
        <v>174</v>
      </c>
      <c r="C10" s="61">
        <f t="shared" ref="C10:C26" si="10">SUM(M5:P5)</f>
        <v>940</v>
      </c>
      <c r="D10" s="62">
        <f t="shared" ref="D10:D26" si="11">C10/C$4</f>
        <v>0.31023102310231021</v>
      </c>
      <c r="E10" s="61">
        <f t="shared" ref="E10:E26" si="12">SUM(Q5:U5)</f>
        <v>945</v>
      </c>
      <c r="F10" s="62">
        <f t="shared" si="8"/>
        <v>0.36220774243004983</v>
      </c>
      <c r="G10" s="61">
        <f t="shared" ref="G10:G26" si="13">SUM(V5:Z5)</f>
        <v>488</v>
      </c>
      <c r="H10" s="62">
        <f t="shared" ref="H10:H26" si="14">G10/G$4</f>
        <v>0.36472346786248133</v>
      </c>
      <c r="I10" s="61">
        <f t="shared" ref="I10:I26" si="15">SUM(AA5:AF5)</f>
        <v>752</v>
      </c>
      <c r="J10" s="62">
        <f t="shared" si="9"/>
        <v>0.44868735083532219</v>
      </c>
      <c r="L10" s="53" t="s">
        <v>78</v>
      </c>
      <c r="M10" s="73">
        <v>58</v>
      </c>
      <c r="N10" s="73">
        <v>61</v>
      </c>
      <c r="O10" s="73">
        <v>46</v>
      </c>
      <c r="P10" s="73">
        <v>68</v>
      </c>
      <c r="Q10" s="73">
        <v>43</v>
      </c>
      <c r="R10" s="73">
        <v>35</v>
      </c>
      <c r="S10" s="73">
        <v>66</v>
      </c>
      <c r="T10" s="73">
        <v>55</v>
      </c>
      <c r="U10" s="73">
        <v>32</v>
      </c>
      <c r="V10" s="73">
        <v>35</v>
      </c>
      <c r="W10" s="73">
        <v>37</v>
      </c>
      <c r="X10" s="73">
        <v>27</v>
      </c>
      <c r="Y10" s="73">
        <v>25</v>
      </c>
      <c r="Z10" s="73">
        <v>31</v>
      </c>
      <c r="AA10" s="73">
        <v>146</v>
      </c>
      <c r="AB10" s="73">
        <v>74</v>
      </c>
    </row>
    <row r="11" spans="2:28" s="48" customFormat="1">
      <c r="B11" s="84" t="s">
        <v>74</v>
      </c>
      <c r="C11" s="61">
        <f t="shared" si="10"/>
        <v>297</v>
      </c>
      <c r="D11" s="62">
        <f t="shared" si="11"/>
        <v>9.8019801980198024E-2</v>
      </c>
      <c r="E11" s="61">
        <f t="shared" si="12"/>
        <v>267</v>
      </c>
      <c r="F11" s="62">
        <f t="shared" si="8"/>
        <v>0.10233806055960137</v>
      </c>
      <c r="G11" s="61">
        <f t="shared" si="13"/>
        <v>131</v>
      </c>
      <c r="H11" s="62">
        <f t="shared" si="14"/>
        <v>9.7907324364723464E-2</v>
      </c>
      <c r="I11" s="61">
        <f t="shared" si="15"/>
        <v>206</v>
      </c>
      <c r="J11" s="62">
        <f t="shared" si="9"/>
        <v>0.12291169451073986</v>
      </c>
      <c r="L11" s="53" t="s">
        <v>79</v>
      </c>
      <c r="M11" s="73">
        <v>124</v>
      </c>
      <c r="N11" s="73">
        <v>153</v>
      </c>
      <c r="O11" s="73">
        <v>146</v>
      </c>
      <c r="P11" s="73">
        <v>200</v>
      </c>
      <c r="Q11" s="73">
        <v>113</v>
      </c>
      <c r="R11" s="73">
        <v>117</v>
      </c>
      <c r="S11" s="73">
        <v>215</v>
      </c>
      <c r="T11" s="73">
        <v>161</v>
      </c>
      <c r="U11" s="73">
        <v>130</v>
      </c>
      <c r="V11" s="73">
        <v>92</v>
      </c>
      <c r="W11" s="73">
        <v>90</v>
      </c>
      <c r="X11" s="73">
        <v>67</v>
      </c>
      <c r="Y11" s="73">
        <v>61</v>
      </c>
      <c r="Z11" s="73">
        <v>58</v>
      </c>
      <c r="AA11" s="73">
        <v>351</v>
      </c>
      <c r="AB11" s="73">
        <v>205</v>
      </c>
    </row>
    <row r="12" spans="2:28" s="48" customFormat="1">
      <c r="B12" s="84" t="s">
        <v>75</v>
      </c>
      <c r="C12" s="61">
        <f t="shared" si="10"/>
        <v>492</v>
      </c>
      <c r="D12" s="62">
        <f t="shared" si="11"/>
        <v>0.16237623762376238</v>
      </c>
      <c r="E12" s="61">
        <f t="shared" si="12"/>
        <v>656</v>
      </c>
      <c r="F12" s="62">
        <f t="shared" si="8"/>
        <v>0.25143733231123033</v>
      </c>
      <c r="G12" s="61">
        <f t="shared" si="13"/>
        <v>406</v>
      </c>
      <c r="H12" s="62">
        <f t="shared" si="14"/>
        <v>0.30343796711509718</v>
      </c>
      <c r="I12" s="61">
        <f t="shared" si="15"/>
        <v>651</v>
      </c>
      <c r="J12" s="62">
        <f t="shared" si="9"/>
        <v>0.38842482100238662</v>
      </c>
      <c r="L12" s="53" t="s">
        <v>80</v>
      </c>
      <c r="M12" s="73">
        <v>64</v>
      </c>
      <c r="N12" s="73">
        <v>90</v>
      </c>
      <c r="O12" s="73">
        <v>80</v>
      </c>
      <c r="P12" s="73">
        <v>101</v>
      </c>
      <c r="Q12" s="73">
        <v>67</v>
      </c>
      <c r="R12" s="73">
        <v>61</v>
      </c>
      <c r="S12" s="73">
        <v>97</v>
      </c>
      <c r="T12" s="73">
        <v>101</v>
      </c>
      <c r="U12" s="73">
        <v>58</v>
      </c>
      <c r="V12" s="73">
        <v>47</v>
      </c>
      <c r="W12" s="73">
        <v>47</v>
      </c>
      <c r="X12" s="73">
        <v>42</v>
      </c>
      <c r="Y12" s="73">
        <v>21</v>
      </c>
      <c r="Z12" s="73">
        <v>30</v>
      </c>
      <c r="AA12" s="73">
        <v>198</v>
      </c>
      <c r="AB12" s="73">
        <v>125</v>
      </c>
    </row>
    <row r="13" spans="2:28" s="48" customFormat="1">
      <c r="B13" s="84" t="s">
        <v>76</v>
      </c>
      <c r="C13" s="61">
        <f t="shared" si="10"/>
        <v>1103</v>
      </c>
      <c r="D13" s="62">
        <f t="shared" si="11"/>
        <v>0.36402640264026404</v>
      </c>
      <c r="E13" s="61">
        <f t="shared" si="12"/>
        <v>1178</v>
      </c>
      <c r="F13" s="62">
        <f t="shared" si="8"/>
        <v>0.45151399003449599</v>
      </c>
      <c r="G13" s="61">
        <f t="shared" si="13"/>
        <v>592</v>
      </c>
      <c r="H13" s="62">
        <f t="shared" si="14"/>
        <v>0.44245142002989535</v>
      </c>
      <c r="I13" s="61">
        <f t="shared" si="15"/>
        <v>931</v>
      </c>
      <c r="J13" s="62">
        <f t="shared" si="9"/>
        <v>0.5554892601431981</v>
      </c>
      <c r="L13" s="53" t="s">
        <v>81</v>
      </c>
      <c r="M13" s="73">
        <v>57</v>
      </c>
      <c r="N13" s="73">
        <v>80</v>
      </c>
      <c r="O13" s="73">
        <v>77</v>
      </c>
      <c r="P13" s="73">
        <v>97</v>
      </c>
      <c r="Q13" s="73">
        <v>55</v>
      </c>
      <c r="R13" s="73">
        <v>54</v>
      </c>
      <c r="S13" s="73">
        <v>116</v>
      </c>
      <c r="T13" s="73">
        <v>66</v>
      </c>
      <c r="U13" s="73">
        <v>55</v>
      </c>
      <c r="V13" s="73">
        <v>46</v>
      </c>
      <c r="W13" s="73">
        <v>47</v>
      </c>
      <c r="X13" s="73">
        <v>33</v>
      </c>
      <c r="Y13" s="73">
        <v>31</v>
      </c>
      <c r="Z13" s="73">
        <v>29</v>
      </c>
      <c r="AA13" s="73">
        <v>165</v>
      </c>
      <c r="AB13" s="73">
        <v>81</v>
      </c>
    </row>
    <row r="14" spans="2:28" s="48" customFormat="1">
      <c r="B14" s="84" t="s">
        <v>77</v>
      </c>
      <c r="C14" s="61">
        <f t="shared" si="10"/>
        <v>477</v>
      </c>
      <c r="D14" s="62">
        <f t="shared" si="11"/>
        <v>0.15742574257425743</v>
      </c>
      <c r="E14" s="61">
        <f t="shared" si="12"/>
        <v>447</v>
      </c>
      <c r="F14" s="62">
        <f t="shared" si="8"/>
        <v>0.17133001149865848</v>
      </c>
      <c r="G14" s="61">
        <f t="shared" si="13"/>
        <v>252</v>
      </c>
      <c r="H14" s="62">
        <f t="shared" si="14"/>
        <v>0.18834080717488788</v>
      </c>
      <c r="I14" s="61">
        <f t="shared" si="15"/>
        <v>402</v>
      </c>
      <c r="J14" s="62">
        <f t="shared" si="9"/>
        <v>0.23985680190930789</v>
      </c>
      <c r="L14" s="53" t="s">
        <v>82</v>
      </c>
      <c r="M14" s="73">
        <v>56</v>
      </c>
      <c r="N14" s="73">
        <v>95</v>
      </c>
      <c r="O14" s="73">
        <v>99</v>
      </c>
      <c r="P14" s="73">
        <v>121</v>
      </c>
      <c r="Q14" s="73">
        <v>86</v>
      </c>
      <c r="R14" s="73">
        <v>63</v>
      </c>
      <c r="S14" s="73">
        <v>119</v>
      </c>
      <c r="T14" s="73">
        <v>87</v>
      </c>
      <c r="U14" s="73">
        <v>68</v>
      </c>
      <c r="V14" s="73">
        <v>61</v>
      </c>
      <c r="W14" s="73">
        <v>38</v>
      </c>
      <c r="X14" s="73">
        <v>40</v>
      </c>
      <c r="Y14" s="73">
        <v>24</v>
      </c>
      <c r="Z14" s="73">
        <v>37</v>
      </c>
      <c r="AA14" s="73">
        <v>169</v>
      </c>
      <c r="AB14" s="73">
        <v>103</v>
      </c>
    </row>
    <row r="15" spans="2:28" s="48" customFormat="1">
      <c r="B15" s="84" t="s">
        <v>78</v>
      </c>
      <c r="C15" s="61">
        <f t="shared" si="10"/>
        <v>233</v>
      </c>
      <c r="D15" s="62">
        <f t="shared" si="11"/>
        <v>7.6897689768976901E-2</v>
      </c>
      <c r="E15" s="61">
        <f t="shared" si="12"/>
        <v>231</v>
      </c>
      <c r="F15" s="62">
        <f t="shared" si="8"/>
        <v>8.8539670371789961E-2</v>
      </c>
      <c r="G15" s="61">
        <f t="shared" si="13"/>
        <v>155</v>
      </c>
      <c r="H15" s="62">
        <f t="shared" si="14"/>
        <v>0.11584454409566518</v>
      </c>
      <c r="I15" s="61">
        <f t="shared" si="15"/>
        <v>220</v>
      </c>
      <c r="J15" s="62">
        <f t="shared" si="9"/>
        <v>0.13126491646778043</v>
      </c>
      <c r="L15" s="53" t="s">
        <v>83</v>
      </c>
      <c r="M15" s="73">
        <v>9</v>
      </c>
      <c r="N15" s="73">
        <v>18</v>
      </c>
      <c r="O15" s="73">
        <v>8</v>
      </c>
      <c r="P15" s="73">
        <v>10</v>
      </c>
      <c r="Q15" s="73">
        <v>17</v>
      </c>
      <c r="R15" s="73">
        <v>9</v>
      </c>
      <c r="S15" s="73">
        <v>17</v>
      </c>
      <c r="T15" s="73">
        <v>6</v>
      </c>
      <c r="U15" s="73">
        <v>14</v>
      </c>
      <c r="V15" s="73">
        <v>9</v>
      </c>
      <c r="W15" s="73">
        <v>10</v>
      </c>
      <c r="X15" s="73">
        <v>8</v>
      </c>
      <c r="Y15" s="73">
        <v>2</v>
      </c>
      <c r="Z15" s="73">
        <v>3</v>
      </c>
      <c r="AA15" s="73">
        <v>39</v>
      </c>
      <c r="AB15" s="73">
        <v>15</v>
      </c>
    </row>
    <row r="16" spans="2:28" s="48" customFormat="1">
      <c r="B16" s="84" t="s">
        <v>79</v>
      </c>
      <c r="C16" s="61">
        <f t="shared" si="10"/>
        <v>623</v>
      </c>
      <c r="D16" s="62">
        <f t="shared" si="11"/>
        <v>0.20561056105610562</v>
      </c>
      <c r="E16" s="61">
        <f t="shared" si="12"/>
        <v>736</v>
      </c>
      <c r="F16" s="62">
        <f t="shared" si="8"/>
        <v>0.28210042161747795</v>
      </c>
      <c r="G16" s="61">
        <f t="shared" si="13"/>
        <v>368</v>
      </c>
      <c r="H16" s="62">
        <f t="shared" si="14"/>
        <v>0.27503736920777277</v>
      </c>
      <c r="I16" s="61">
        <f t="shared" si="15"/>
        <v>556</v>
      </c>
      <c r="J16" s="62">
        <f t="shared" si="9"/>
        <v>0.33174224343675418</v>
      </c>
      <c r="L16" s="53" t="s">
        <v>84</v>
      </c>
      <c r="M16" s="73">
        <v>25</v>
      </c>
      <c r="N16" s="73">
        <v>26</v>
      </c>
      <c r="O16" s="73">
        <v>32</v>
      </c>
      <c r="P16" s="73">
        <v>39</v>
      </c>
      <c r="Q16" s="73">
        <v>21</v>
      </c>
      <c r="R16" s="73">
        <v>30</v>
      </c>
      <c r="S16" s="73">
        <v>38</v>
      </c>
      <c r="T16" s="73">
        <v>34</v>
      </c>
      <c r="U16" s="73">
        <v>25</v>
      </c>
      <c r="V16" s="73">
        <v>19</v>
      </c>
      <c r="W16" s="73">
        <v>20</v>
      </c>
      <c r="X16" s="73">
        <v>18</v>
      </c>
      <c r="Y16" s="73">
        <v>9</v>
      </c>
      <c r="Z16" s="73">
        <v>6</v>
      </c>
      <c r="AA16" s="73">
        <v>61</v>
      </c>
      <c r="AB16" s="73">
        <v>37</v>
      </c>
    </row>
    <row r="17" spans="2:29" s="48" customFormat="1">
      <c r="B17" s="84" t="s">
        <v>80</v>
      </c>
      <c r="C17" s="61">
        <f t="shared" si="10"/>
        <v>335</v>
      </c>
      <c r="D17" s="62">
        <f t="shared" si="11"/>
        <v>0.11056105610561057</v>
      </c>
      <c r="E17" s="61">
        <f t="shared" si="12"/>
        <v>384</v>
      </c>
      <c r="F17" s="62">
        <f t="shared" si="8"/>
        <v>0.1471828286699885</v>
      </c>
      <c r="G17" s="61">
        <f t="shared" si="13"/>
        <v>187</v>
      </c>
      <c r="H17" s="62">
        <f t="shared" si="14"/>
        <v>0.13976083707025411</v>
      </c>
      <c r="I17" s="61">
        <f t="shared" si="15"/>
        <v>323</v>
      </c>
      <c r="J17" s="62">
        <f t="shared" si="9"/>
        <v>0.19272076372315036</v>
      </c>
      <c r="L17" s="53" t="s">
        <v>85</v>
      </c>
      <c r="M17" s="73">
        <v>3</v>
      </c>
      <c r="N17" s="73">
        <v>1</v>
      </c>
      <c r="O17" s="73">
        <v>6</v>
      </c>
      <c r="P17" s="73">
        <v>3</v>
      </c>
      <c r="Q17" s="73">
        <v>4</v>
      </c>
      <c r="R17" s="73">
        <v>5</v>
      </c>
      <c r="S17" s="73">
        <v>3</v>
      </c>
      <c r="T17" s="73">
        <v>1</v>
      </c>
      <c r="U17" s="73">
        <v>1</v>
      </c>
      <c r="V17" s="73">
        <v>2</v>
      </c>
      <c r="W17" s="73">
        <v>1</v>
      </c>
      <c r="X17" s="73">
        <v>2</v>
      </c>
      <c r="Y17" s="73">
        <v>0</v>
      </c>
      <c r="Z17" s="73">
        <v>0</v>
      </c>
      <c r="AA17" s="73">
        <v>14</v>
      </c>
      <c r="AB17" s="73">
        <v>1</v>
      </c>
    </row>
    <row r="18" spans="2:29" s="48" customFormat="1">
      <c r="B18" s="84" t="s">
        <v>81</v>
      </c>
      <c r="C18" s="61">
        <f t="shared" si="10"/>
        <v>311</v>
      </c>
      <c r="D18" s="62">
        <f t="shared" si="11"/>
        <v>0.10264026402640264</v>
      </c>
      <c r="E18" s="61">
        <f t="shared" si="12"/>
        <v>346</v>
      </c>
      <c r="F18" s="62">
        <f t="shared" si="8"/>
        <v>0.13261786124952088</v>
      </c>
      <c r="G18" s="61">
        <f t="shared" si="13"/>
        <v>186</v>
      </c>
      <c r="H18" s="62">
        <f t="shared" si="14"/>
        <v>0.13901345291479822</v>
      </c>
      <c r="I18" s="61">
        <f t="shared" si="15"/>
        <v>246</v>
      </c>
      <c r="J18" s="62">
        <f t="shared" si="9"/>
        <v>0.1467780429594272</v>
      </c>
      <c r="L18" s="53" t="s">
        <v>86</v>
      </c>
      <c r="M18" s="73">
        <v>45</v>
      </c>
      <c r="N18" s="73">
        <v>33</v>
      </c>
      <c r="O18" s="73">
        <v>35</v>
      </c>
      <c r="P18" s="73">
        <v>44</v>
      </c>
      <c r="Q18" s="73">
        <v>29</v>
      </c>
      <c r="R18" s="73">
        <v>24</v>
      </c>
      <c r="S18" s="73">
        <v>43</v>
      </c>
      <c r="T18" s="73">
        <v>25</v>
      </c>
      <c r="U18" s="73">
        <v>33</v>
      </c>
      <c r="V18" s="73">
        <v>12</v>
      </c>
      <c r="W18" s="73">
        <v>17</v>
      </c>
      <c r="X18" s="73">
        <v>13</v>
      </c>
      <c r="Y18" s="73">
        <v>6</v>
      </c>
      <c r="Z18" s="73">
        <v>8</v>
      </c>
      <c r="AA18" s="73">
        <v>70</v>
      </c>
      <c r="AB18" s="73">
        <v>27</v>
      </c>
    </row>
    <row r="19" spans="2:29" s="48" customFormat="1">
      <c r="B19" s="84" t="s">
        <v>82</v>
      </c>
      <c r="C19" s="61">
        <f t="shared" si="10"/>
        <v>371</v>
      </c>
      <c r="D19" s="62">
        <f t="shared" si="11"/>
        <v>0.12244224422442244</v>
      </c>
      <c r="E19" s="61">
        <f t="shared" si="12"/>
        <v>423</v>
      </c>
      <c r="F19" s="62">
        <f t="shared" si="8"/>
        <v>0.1621310847067842</v>
      </c>
      <c r="G19" s="61">
        <f t="shared" si="13"/>
        <v>200</v>
      </c>
      <c r="H19" s="62">
        <f t="shared" si="14"/>
        <v>0.14947683109118087</v>
      </c>
      <c r="I19" s="61">
        <f t="shared" si="15"/>
        <v>272</v>
      </c>
      <c r="J19" s="62">
        <f t="shared" si="9"/>
        <v>0.162291169451074</v>
      </c>
      <c r="L19" s="53" t="s">
        <v>87</v>
      </c>
      <c r="M19" s="73">
        <v>28</v>
      </c>
      <c r="N19" s="73">
        <v>39</v>
      </c>
      <c r="O19" s="73">
        <v>25</v>
      </c>
      <c r="P19" s="73">
        <v>32</v>
      </c>
      <c r="Q19" s="73">
        <v>28</v>
      </c>
      <c r="R19" s="73">
        <v>18</v>
      </c>
      <c r="S19" s="73">
        <v>34</v>
      </c>
      <c r="T19" s="73">
        <v>22</v>
      </c>
      <c r="U19" s="73">
        <v>20</v>
      </c>
      <c r="V19" s="73">
        <v>8</v>
      </c>
      <c r="W19" s="73">
        <v>14</v>
      </c>
      <c r="X19" s="73">
        <v>16</v>
      </c>
      <c r="Y19" s="73">
        <v>8</v>
      </c>
      <c r="Z19" s="73">
        <v>7</v>
      </c>
      <c r="AA19" s="73">
        <v>57</v>
      </c>
      <c r="AB19" s="73">
        <v>33</v>
      </c>
    </row>
    <row r="20" spans="2:29" s="48" customFormat="1">
      <c r="B20" s="84" t="s">
        <v>83</v>
      </c>
      <c r="C20" s="61">
        <f t="shared" si="10"/>
        <v>45</v>
      </c>
      <c r="D20" s="62">
        <f t="shared" si="11"/>
        <v>1.4851485148514851E-2</v>
      </c>
      <c r="E20" s="61">
        <f t="shared" si="12"/>
        <v>63</v>
      </c>
      <c r="F20" s="62">
        <f t="shared" si="8"/>
        <v>2.414718282866999E-2</v>
      </c>
      <c r="G20" s="61">
        <f t="shared" si="13"/>
        <v>32</v>
      </c>
      <c r="H20" s="62">
        <f t="shared" si="14"/>
        <v>2.391629297458894E-2</v>
      </c>
      <c r="I20" s="61">
        <f t="shared" si="15"/>
        <v>54</v>
      </c>
      <c r="J20" s="62">
        <f t="shared" si="9"/>
        <v>3.2219570405727926E-2</v>
      </c>
      <c r="L20" s="53" t="s">
        <v>88</v>
      </c>
      <c r="M20" s="73">
        <v>5</v>
      </c>
      <c r="N20" s="73">
        <v>3</v>
      </c>
      <c r="O20" s="73">
        <v>7</v>
      </c>
      <c r="P20" s="73">
        <v>9</v>
      </c>
      <c r="Q20" s="73">
        <v>4</v>
      </c>
      <c r="R20" s="73">
        <v>5</v>
      </c>
      <c r="S20" s="73">
        <v>5</v>
      </c>
      <c r="T20" s="73">
        <v>3</v>
      </c>
      <c r="U20" s="73">
        <v>7</v>
      </c>
      <c r="V20" s="73">
        <v>2</v>
      </c>
      <c r="W20" s="73">
        <v>2</v>
      </c>
      <c r="X20" s="73">
        <v>3</v>
      </c>
      <c r="Y20" s="73">
        <v>2</v>
      </c>
      <c r="Z20" s="73">
        <v>1</v>
      </c>
      <c r="AA20" s="73">
        <v>14</v>
      </c>
      <c r="AB20" s="73">
        <v>3</v>
      </c>
    </row>
    <row r="21" spans="2:29" s="48" customFormat="1">
      <c r="B21" s="84" t="s">
        <v>84</v>
      </c>
      <c r="C21" s="61">
        <f t="shared" si="10"/>
        <v>122</v>
      </c>
      <c r="D21" s="62">
        <f t="shared" si="11"/>
        <v>4.0264026402640263E-2</v>
      </c>
      <c r="E21" s="61">
        <f t="shared" si="12"/>
        <v>148</v>
      </c>
      <c r="F21" s="62">
        <f t="shared" si="8"/>
        <v>5.6726715216558067E-2</v>
      </c>
      <c r="G21" s="61">
        <f t="shared" si="13"/>
        <v>72</v>
      </c>
      <c r="H21" s="62">
        <f t="shared" si="14"/>
        <v>5.3811659192825115E-2</v>
      </c>
      <c r="I21" s="61">
        <f t="shared" si="15"/>
        <v>98</v>
      </c>
      <c r="J21" s="62">
        <f t="shared" si="9"/>
        <v>5.8472553699284009E-2</v>
      </c>
      <c r="L21" s="53" t="s">
        <v>89</v>
      </c>
      <c r="M21" s="73">
        <v>29</v>
      </c>
      <c r="N21" s="73">
        <v>45</v>
      </c>
      <c r="O21" s="73">
        <v>31</v>
      </c>
      <c r="P21" s="73">
        <v>33</v>
      </c>
      <c r="Q21" s="73">
        <v>29</v>
      </c>
      <c r="R21" s="73">
        <v>20</v>
      </c>
      <c r="S21" s="73">
        <v>34</v>
      </c>
      <c r="T21" s="73">
        <v>21</v>
      </c>
      <c r="U21" s="73">
        <v>14</v>
      </c>
      <c r="V21" s="73">
        <v>12</v>
      </c>
      <c r="W21" s="73">
        <v>13</v>
      </c>
      <c r="X21" s="73">
        <v>12</v>
      </c>
      <c r="Y21" s="73">
        <v>89</v>
      </c>
      <c r="Z21" s="73">
        <v>4</v>
      </c>
      <c r="AA21" s="73">
        <v>22</v>
      </c>
      <c r="AB21" s="73">
        <v>13</v>
      </c>
    </row>
    <row r="22" spans="2:29" s="48" customFormat="1">
      <c r="B22" s="84" t="s">
        <v>85</v>
      </c>
      <c r="C22" s="61">
        <f t="shared" si="10"/>
        <v>13</v>
      </c>
      <c r="D22" s="62">
        <f t="shared" si="11"/>
        <v>4.2904290429042905E-3</v>
      </c>
      <c r="E22" s="61">
        <f t="shared" si="12"/>
        <v>14</v>
      </c>
      <c r="F22" s="62">
        <f t="shared" si="8"/>
        <v>5.3660406285933309E-3</v>
      </c>
      <c r="G22" s="61">
        <f t="shared" si="13"/>
        <v>5</v>
      </c>
      <c r="H22" s="62">
        <f t="shared" si="14"/>
        <v>3.7369207772795215E-3</v>
      </c>
      <c r="I22" s="61">
        <f t="shared" si="15"/>
        <v>15</v>
      </c>
      <c r="J22" s="62">
        <f t="shared" si="9"/>
        <v>8.9498806682577568E-3</v>
      </c>
      <c r="L22" s="53" t="s">
        <v>68</v>
      </c>
      <c r="M22" s="48">
        <v>74</v>
      </c>
      <c r="N22" s="48">
        <v>92</v>
      </c>
      <c r="O22" s="48">
        <v>25</v>
      </c>
      <c r="P22" s="48">
        <v>16</v>
      </c>
      <c r="Q22" s="48">
        <v>3</v>
      </c>
      <c r="R22" s="48">
        <v>4</v>
      </c>
      <c r="S22" s="48">
        <v>8</v>
      </c>
      <c r="T22" s="48">
        <v>1</v>
      </c>
      <c r="U22" s="48">
        <v>1</v>
      </c>
      <c r="V22" s="48">
        <v>1</v>
      </c>
      <c r="W22" s="48">
        <v>2</v>
      </c>
      <c r="X22" s="48">
        <v>1</v>
      </c>
      <c r="Y22" s="48">
        <v>0</v>
      </c>
      <c r="Z22" s="48">
        <v>1</v>
      </c>
      <c r="AA22" s="48">
        <v>9</v>
      </c>
      <c r="AB22" s="48">
        <v>2</v>
      </c>
    </row>
    <row r="23" spans="2:29" s="48" customFormat="1">
      <c r="B23" s="84" t="s">
        <v>86</v>
      </c>
      <c r="C23" s="61">
        <f t="shared" si="10"/>
        <v>157</v>
      </c>
      <c r="D23" s="62">
        <f t="shared" si="11"/>
        <v>5.1815181518151815E-2</v>
      </c>
      <c r="E23" s="61">
        <f t="shared" si="12"/>
        <v>154</v>
      </c>
      <c r="F23" s="62">
        <f t="shared" si="8"/>
        <v>5.9026446914526638E-2</v>
      </c>
      <c r="G23" s="61">
        <f t="shared" si="13"/>
        <v>56</v>
      </c>
      <c r="H23" s="62">
        <f t="shared" si="14"/>
        <v>4.1853512705530643E-2</v>
      </c>
      <c r="I23" s="61">
        <f t="shared" si="15"/>
        <v>97</v>
      </c>
      <c r="J23" s="62">
        <f t="shared" si="9"/>
        <v>5.7875894988066827E-2</v>
      </c>
      <c r="L23" s="53" t="s">
        <v>69</v>
      </c>
      <c r="M23" s="48">
        <v>630</v>
      </c>
      <c r="N23" s="48">
        <v>596</v>
      </c>
      <c r="O23" s="48">
        <v>494</v>
      </c>
      <c r="P23" s="48">
        <v>576</v>
      </c>
      <c r="Q23" s="48">
        <v>378</v>
      </c>
      <c r="R23" s="48">
        <v>348</v>
      </c>
      <c r="S23" s="48">
        <v>505</v>
      </c>
      <c r="T23" s="48">
        <v>413</v>
      </c>
      <c r="U23" s="48">
        <v>313</v>
      </c>
      <c r="V23" s="48">
        <v>260</v>
      </c>
      <c r="W23" s="48">
        <v>197</v>
      </c>
      <c r="X23" s="48">
        <v>186</v>
      </c>
      <c r="Y23" s="48">
        <v>136</v>
      </c>
      <c r="Z23" s="48">
        <v>109</v>
      </c>
      <c r="AA23" s="48">
        <v>780</v>
      </c>
      <c r="AB23" s="48">
        <v>445</v>
      </c>
    </row>
    <row r="24" spans="2:29" s="48" customFormat="1">
      <c r="B24" s="84" t="s">
        <v>87</v>
      </c>
      <c r="C24" s="61">
        <f t="shared" si="10"/>
        <v>124</v>
      </c>
      <c r="D24" s="62">
        <f t="shared" si="11"/>
        <v>4.0924092409240921E-2</v>
      </c>
      <c r="E24" s="61">
        <f t="shared" si="12"/>
        <v>122</v>
      </c>
      <c r="F24" s="62">
        <f t="shared" si="8"/>
        <v>4.6761211192027599E-2</v>
      </c>
      <c r="G24" s="61">
        <f t="shared" si="13"/>
        <v>53</v>
      </c>
      <c r="H24" s="62">
        <f t="shared" si="14"/>
        <v>3.9611360239162931E-2</v>
      </c>
      <c r="I24" s="61">
        <f t="shared" si="15"/>
        <v>90</v>
      </c>
      <c r="J24" s="62">
        <f t="shared" si="9"/>
        <v>5.3699284009546537E-2</v>
      </c>
      <c r="L24" s="53" t="s">
        <v>70</v>
      </c>
      <c r="M24" s="48">
        <v>427</v>
      </c>
      <c r="N24" s="48">
        <v>449</v>
      </c>
      <c r="O24" s="48">
        <v>169</v>
      </c>
      <c r="P24" s="48">
        <v>127</v>
      </c>
      <c r="Q24" s="48">
        <v>48</v>
      </c>
      <c r="R24" s="48">
        <v>24</v>
      </c>
      <c r="S24" s="48">
        <v>32</v>
      </c>
      <c r="T24" s="48">
        <v>17</v>
      </c>
      <c r="U24" s="48">
        <v>8</v>
      </c>
      <c r="V24" s="48">
        <v>7</v>
      </c>
      <c r="W24" s="48">
        <v>4</v>
      </c>
      <c r="X24" s="48">
        <v>3</v>
      </c>
      <c r="Y24" s="48">
        <v>6</v>
      </c>
      <c r="Z24" s="48">
        <v>7</v>
      </c>
      <c r="AA24" s="48">
        <v>21</v>
      </c>
      <c r="AB24" s="48">
        <v>3</v>
      </c>
    </row>
    <row r="25" spans="2:29" s="48" customFormat="1">
      <c r="B25" s="84" t="s">
        <v>88</v>
      </c>
      <c r="C25" s="61">
        <f t="shared" si="10"/>
        <v>24</v>
      </c>
      <c r="D25" s="62">
        <f t="shared" si="11"/>
        <v>7.9207920792079209E-3</v>
      </c>
      <c r="E25" s="61">
        <f t="shared" si="12"/>
        <v>24</v>
      </c>
      <c r="F25" s="62">
        <f t="shared" si="8"/>
        <v>9.1989267918742811E-3</v>
      </c>
      <c r="G25" s="61">
        <f t="shared" si="13"/>
        <v>10</v>
      </c>
      <c r="H25" s="62">
        <f t="shared" si="14"/>
        <v>7.4738415545590429E-3</v>
      </c>
      <c r="I25" s="61">
        <f t="shared" si="15"/>
        <v>17</v>
      </c>
      <c r="J25" s="62">
        <f t="shared" si="9"/>
        <v>1.0143198090692125E-2</v>
      </c>
      <c r="L25" s="53" t="s">
        <v>172</v>
      </c>
      <c r="M25" s="48">
        <v>1900</v>
      </c>
      <c r="N25" s="48">
        <v>1984</v>
      </c>
      <c r="O25" s="48">
        <v>1331</v>
      </c>
      <c r="P25" s="48">
        <v>1490</v>
      </c>
      <c r="Q25" s="48">
        <v>938</v>
      </c>
      <c r="R25" s="48">
        <v>817</v>
      </c>
      <c r="S25" s="48">
        <v>1260</v>
      </c>
      <c r="T25" s="48">
        <v>955</v>
      </c>
      <c r="U25" s="48">
        <v>742</v>
      </c>
      <c r="V25" s="48">
        <v>613</v>
      </c>
      <c r="W25" s="48">
        <v>484</v>
      </c>
      <c r="X25" s="48">
        <v>437</v>
      </c>
      <c r="Y25" s="48">
        <v>416</v>
      </c>
      <c r="Z25" s="48">
        <v>308</v>
      </c>
      <c r="AA25" s="48">
        <v>1820</v>
      </c>
      <c r="AB25" s="48">
        <v>1116</v>
      </c>
    </row>
    <row r="26" spans="2:29" s="48" customFormat="1">
      <c r="B26" s="91" t="s">
        <v>89</v>
      </c>
      <c r="C26" s="63">
        <f t="shared" si="10"/>
        <v>138</v>
      </c>
      <c r="D26" s="64">
        <f t="shared" si="11"/>
        <v>4.5544554455445543E-2</v>
      </c>
      <c r="E26" s="63">
        <f t="shared" si="12"/>
        <v>118</v>
      </c>
      <c r="F26" s="64">
        <f t="shared" si="8"/>
        <v>4.5228056726715218E-2</v>
      </c>
      <c r="G26" s="63">
        <f t="shared" si="13"/>
        <v>130</v>
      </c>
      <c r="H26" s="64">
        <f t="shared" si="14"/>
        <v>9.7159940209267562E-2</v>
      </c>
      <c r="I26" s="63">
        <f t="shared" si="15"/>
        <v>35</v>
      </c>
      <c r="J26" s="64">
        <f t="shared" si="9"/>
        <v>2.0883054892601432E-2</v>
      </c>
      <c r="M26" s="92" t="s">
        <v>146</v>
      </c>
      <c r="N26" s="92" t="s">
        <v>180</v>
      </c>
      <c r="O26" s="92" t="s">
        <v>181</v>
      </c>
      <c r="P26" s="92" t="s">
        <v>182</v>
      </c>
      <c r="Q26" s="92" t="s">
        <v>183</v>
      </c>
      <c r="R26" s="92" t="s">
        <v>184</v>
      </c>
      <c r="S26" s="92" t="s">
        <v>185</v>
      </c>
      <c r="T26" s="92" t="s">
        <v>186</v>
      </c>
      <c r="U26" s="92" t="s">
        <v>187</v>
      </c>
      <c r="V26" s="92" t="s">
        <v>188</v>
      </c>
      <c r="W26" s="92" t="s">
        <v>189</v>
      </c>
      <c r="X26" s="92" t="s">
        <v>190</v>
      </c>
      <c r="Y26" s="92" t="s">
        <v>191</v>
      </c>
      <c r="Z26" s="92" t="s">
        <v>192</v>
      </c>
      <c r="AA26" s="92" t="s">
        <v>193</v>
      </c>
      <c r="AB26" s="92" t="s">
        <v>121</v>
      </c>
    </row>
    <row r="28" spans="2:29" ht="19.5" customHeight="1">
      <c r="B28" s="29" t="s">
        <v>194</v>
      </c>
    </row>
    <row r="29" spans="2:29">
      <c r="B29" s="148" t="s">
        <v>171</v>
      </c>
      <c r="C29" s="150" t="s">
        <v>124</v>
      </c>
      <c r="D29" s="151"/>
      <c r="E29" s="151"/>
      <c r="F29" s="151"/>
      <c r="G29" s="151"/>
      <c r="H29" s="151"/>
      <c r="I29" s="151"/>
      <c r="J29" s="152"/>
    </row>
    <row r="30" spans="2:29" ht="27.75" customHeight="1">
      <c r="B30" s="149"/>
      <c r="C30" s="159" t="s">
        <v>142</v>
      </c>
      <c r="D30" s="160"/>
      <c r="E30" s="161" t="s">
        <v>143</v>
      </c>
      <c r="F30" s="160"/>
      <c r="G30" s="161" t="s">
        <v>144</v>
      </c>
      <c r="H30" s="160"/>
      <c r="I30" s="159" t="s">
        <v>145</v>
      </c>
      <c r="J30" s="160"/>
      <c r="L30" s="50" t="s">
        <v>123</v>
      </c>
      <c r="M30" s="51">
        <v>1</v>
      </c>
      <c r="N30" s="51">
        <v>2</v>
      </c>
      <c r="O30" s="51">
        <v>3</v>
      </c>
      <c r="P30" s="51">
        <v>4</v>
      </c>
      <c r="Q30" s="51">
        <v>5</v>
      </c>
      <c r="R30" s="51">
        <v>6</v>
      </c>
      <c r="S30" s="51">
        <v>7</v>
      </c>
      <c r="T30" s="51">
        <v>8</v>
      </c>
      <c r="U30" s="51">
        <v>9</v>
      </c>
      <c r="V30" s="51">
        <v>10</v>
      </c>
      <c r="W30" s="51">
        <v>11</v>
      </c>
      <c r="X30" s="51">
        <v>12</v>
      </c>
      <c r="Y30" s="51">
        <v>13</v>
      </c>
      <c r="Z30" s="51">
        <v>14</v>
      </c>
      <c r="AA30" s="51">
        <v>15</v>
      </c>
      <c r="AB30" s="51">
        <v>16</v>
      </c>
    </row>
    <row r="31" spans="2:29">
      <c r="B31" s="67" t="s">
        <v>67</v>
      </c>
      <c r="C31" s="85">
        <f>C35-SUM(C32:C34)</f>
        <v>937</v>
      </c>
      <c r="D31" s="86">
        <f>C31/C$35</f>
        <v>0.4887845592070944</v>
      </c>
      <c r="E31" s="85">
        <f>E35-SUM(E32:E34)</f>
        <v>208</v>
      </c>
      <c r="F31" s="86">
        <f>E31/E$35</f>
        <v>0.8</v>
      </c>
      <c r="G31" s="85">
        <f>G35-SUM(G32:G34)</f>
        <v>573</v>
      </c>
      <c r="H31" s="86">
        <f>G31/G$35</f>
        <v>0.77223719676549862</v>
      </c>
      <c r="I31" s="85">
        <f>I35-SUM(I32:I34)</f>
        <v>1145</v>
      </c>
      <c r="J31" s="86">
        <f>I31/I$35</f>
        <v>0.52595314653192471</v>
      </c>
      <c r="L31" s="52" t="s">
        <v>72</v>
      </c>
      <c r="M31" s="73">
        <v>58</v>
      </c>
      <c r="N31" s="73">
        <v>70</v>
      </c>
      <c r="O31" s="73">
        <v>30</v>
      </c>
      <c r="P31" s="73">
        <v>33</v>
      </c>
      <c r="Q31" s="73">
        <v>16</v>
      </c>
      <c r="R31" s="73">
        <v>15</v>
      </c>
      <c r="S31" s="73">
        <v>12</v>
      </c>
      <c r="T31" s="73">
        <v>8</v>
      </c>
      <c r="U31" s="73">
        <v>13</v>
      </c>
      <c r="V31" s="73">
        <v>4</v>
      </c>
      <c r="W31" s="73">
        <v>5</v>
      </c>
      <c r="X31" s="73">
        <v>2</v>
      </c>
      <c r="Y31" s="73">
        <v>5</v>
      </c>
      <c r="Z31" s="73">
        <v>10</v>
      </c>
      <c r="AA31" s="73">
        <v>25</v>
      </c>
      <c r="AB31" s="73">
        <v>11</v>
      </c>
      <c r="AC31">
        <v>317</v>
      </c>
    </row>
    <row r="32" spans="2:29">
      <c r="B32" s="74" t="s">
        <v>68</v>
      </c>
      <c r="C32" s="87">
        <f>SUM(M49:X49)</f>
        <v>143</v>
      </c>
      <c r="D32" s="88">
        <f t="shared" ref="D32:D35" si="16">C32/C$35</f>
        <v>7.4595722483046425E-2</v>
      </c>
      <c r="E32" s="87">
        <f>SUM(Y49:AB49)</f>
        <v>5</v>
      </c>
      <c r="F32" s="88">
        <f t="shared" ref="F32:F35" si="17">E32/E$35</f>
        <v>1.9230769230769232E-2</v>
      </c>
      <c r="G32" s="87">
        <f>SUM(Q49:AB49)</f>
        <v>7</v>
      </c>
      <c r="H32" s="88">
        <f t="shared" ref="H32:H35" si="18">G32/G$35</f>
        <v>9.433962264150943E-3</v>
      </c>
      <c r="I32" s="87">
        <f>SUM(AC49:AF49)</f>
        <v>148</v>
      </c>
      <c r="J32" s="88">
        <f t="shared" ref="J32:J35" si="19">I32/I$35</f>
        <v>6.7983463481855771E-2</v>
      </c>
      <c r="L32" s="53" t="s">
        <v>73</v>
      </c>
      <c r="M32" s="73">
        <v>35</v>
      </c>
      <c r="N32" s="73">
        <v>53</v>
      </c>
      <c r="O32" s="73">
        <v>23</v>
      </c>
      <c r="P32" s="73">
        <v>22</v>
      </c>
      <c r="Q32" s="73">
        <v>16</v>
      </c>
      <c r="R32" s="73">
        <v>9</v>
      </c>
      <c r="S32" s="73">
        <v>18</v>
      </c>
      <c r="T32" s="73">
        <v>8</v>
      </c>
      <c r="U32" s="73">
        <v>9</v>
      </c>
      <c r="V32" s="73">
        <v>7</v>
      </c>
      <c r="W32" s="73">
        <v>8</v>
      </c>
      <c r="X32" s="73">
        <v>1</v>
      </c>
      <c r="Y32" s="73">
        <v>3</v>
      </c>
      <c r="Z32" s="73">
        <v>5</v>
      </c>
      <c r="AA32" s="73">
        <v>28</v>
      </c>
      <c r="AB32" s="73">
        <v>14</v>
      </c>
      <c r="AC32">
        <v>259</v>
      </c>
    </row>
    <row r="33" spans="2:29">
      <c r="B33" s="74" t="s">
        <v>69</v>
      </c>
      <c r="C33" s="87">
        <f t="shared" ref="C33:C35" si="20">SUM(M50:X50)</f>
        <v>275</v>
      </c>
      <c r="D33" s="88">
        <f t="shared" si="16"/>
        <v>0.14345331246739698</v>
      </c>
      <c r="E33" s="87">
        <f t="shared" ref="E33:E35" si="21">SUM(Y50:AB50)</f>
        <v>34</v>
      </c>
      <c r="F33" s="88">
        <f t="shared" si="17"/>
        <v>0.13076923076923078</v>
      </c>
      <c r="G33" s="87">
        <f t="shared" ref="G33:G35" si="22">SUM(Q50:AB50)</f>
        <v>91</v>
      </c>
      <c r="H33" s="88">
        <f t="shared" si="18"/>
        <v>0.12264150943396226</v>
      </c>
      <c r="I33" s="87">
        <f t="shared" ref="I33:I35" si="23">SUM(AC50:AF50)</f>
        <v>309</v>
      </c>
      <c r="J33" s="88">
        <f t="shared" si="19"/>
        <v>0.14193844740468534</v>
      </c>
      <c r="L33" s="53" t="s">
        <v>74</v>
      </c>
      <c r="M33" s="73">
        <v>10</v>
      </c>
      <c r="N33" s="73">
        <v>12</v>
      </c>
      <c r="O33" s="73">
        <v>8</v>
      </c>
      <c r="P33" s="73">
        <v>7</v>
      </c>
      <c r="Q33" s="73">
        <v>4</v>
      </c>
      <c r="R33" s="73">
        <v>2</v>
      </c>
      <c r="S33" s="73">
        <v>5</v>
      </c>
      <c r="T33" s="73">
        <v>1</v>
      </c>
      <c r="U33" s="73">
        <v>5</v>
      </c>
      <c r="V33" s="73">
        <v>0</v>
      </c>
      <c r="W33" s="73">
        <v>4</v>
      </c>
      <c r="X33" s="73">
        <v>0</v>
      </c>
      <c r="Y33" s="73">
        <v>0</v>
      </c>
      <c r="Z33" s="73">
        <v>2</v>
      </c>
      <c r="AA33" s="73">
        <v>10</v>
      </c>
      <c r="AB33" s="73">
        <v>6</v>
      </c>
      <c r="AC33">
        <v>76</v>
      </c>
    </row>
    <row r="34" spans="2:29">
      <c r="B34" s="70" t="s">
        <v>70</v>
      </c>
      <c r="C34" s="89">
        <f t="shared" si="20"/>
        <v>562</v>
      </c>
      <c r="D34" s="90">
        <f t="shared" si="16"/>
        <v>0.29316640584246217</v>
      </c>
      <c r="E34" s="89">
        <f t="shared" si="21"/>
        <v>13</v>
      </c>
      <c r="F34" s="90">
        <f t="shared" si="17"/>
        <v>0.05</v>
      </c>
      <c r="G34" s="89">
        <f t="shared" si="22"/>
        <v>71</v>
      </c>
      <c r="H34" s="90">
        <f t="shared" si="18"/>
        <v>9.5687331536388143E-2</v>
      </c>
      <c r="I34" s="89">
        <f t="shared" si="23"/>
        <v>575</v>
      </c>
      <c r="J34" s="90">
        <f t="shared" si="19"/>
        <v>0.26412494258153424</v>
      </c>
      <c r="L34" s="53" t="s">
        <v>75</v>
      </c>
      <c r="M34" s="73">
        <v>18</v>
      </c>
      <c r="N34" s="73">
        <v>30</v>
      </c>
      <c r="O34" s="73">
        <v>12</v>
      </c>
      <c r="P34" s="73">
        <v>32</v>
      </c>
      <c r="Q34" s="73">
        <v>22</v>
      </c>
      <c r="R34" s="73">
        <v>17</v>
      </c>
      <c r="S34" s="73">
        <v>24</v>
      </c>
      <c r="T34" s="73">
        <v>24</v>
      </c>
      <c r="U34" s="73">
        <v>10</v>
      </c>
      <c r="V34" s="73">
        <v>13</v>
      </c>
      <c r="W34" s="73">
        <v>22</v>
      </c>
      <c r="X34" s="73">
        <v>5</v>
      </c>
      <c r="Y34" s="73">
        <v>13</v>
      </c>
      <c r="Z34" s="73">
        <v>11</v>
      </c>
      <c r="AA34" s="73">
        <v>50</v>
      </c>
      <c r="AB34" s="73">
        <v>36</v>
      </c>
      <c r="AC34">
        <v>339</v>
      </c>
    </row>
    <row r="35" spans="2:29">
      <c r="B35" s="58" t="s">
        <v>11</v>
      </c>
      <c r="C35" s="65">
        <f t="shared" si="20"/>
        <v>1917</v>
      </c>
      <c r="D35" s="66">
        <f t="shared" si="16"/>
        <v>1</v>
      </c>
      <c r="E35" s="65">
        <f t="shared" si="21"/>
        <v>260</v>
      </c>
      <c r="F35" s="66">
        <f t="shared" si="17"/>
        <v>1</v>
      </c>
      <c r="G35" s="65">
        <f t="shared" si="22"/>
        <v>742</v>
      </c>
      <c r="H35" s="66">
        <f t="shared" si="18"/>
        <v>1</v>
      </c>
      <c r="I35" s="65">
        <f t="shared" si="23"/>
        <v>2177</v>
      </c>
      <c r="J35" s="66">
        <f t="shared" si="19"/>
        <v>1</v>
      </c>
      <c r="L35" s="53" t="s">
        <v>76</v>
      </c>
      <c r="M35" s="73">
        <v>35</v>
      </c>
      <c r="N35" s="73">
        <v>48</v>
      </c>
      <c r="O35" s="73">
        <v>29</v>
      </c>
      <c r="P35" s="73">
        <v>33</v>
      </c>
      <c r="Q35" s="73">
        <v>19</v>
      </c>
      <c r="R35" s="73">
        <v>15</v>
      </c>
      <c r="S35" s="73">
        <v>25</v>
      </c>
      <c r="T35" s="73">
        <v>15</v>
      </c>
      <c r="U35" s="73">
        <v>9</v>
      </c>
      <c r="V35" s="73">
        <v>9</v>
      </c>
      <c r="W35" s="73">
        <v>15</v>
      </c>
      <c r="X35" s="73">
        <v>3</v>
      </c>
      <c r="Y35" s="73">
        <v>8</v>
      </c>
      <c r="Z35" s="73">
        <v>7</v>
      </c>
      <c r="AA35" s="73">
        <v>42</v>
      </c>
      <c r="AB35" s="73">
        <v>28</v>
      </c>
      <c r="AC35">
        <v>340</v>
      </c>
    </row>
    <row r="36" spans="2:29" s="48" customFormat="1" ht="13.5" customHeight="1">
      <c r="B36" s="83" t="s">
        <v>72</v>
      </c>
      <c r="C36" s="59">
        <f>SUM(M31:X31)</f>
        <v>266</v>
      </c>
      <c r="D36" s="60">
        <f>C36/C$31</f>
        <v>0.28388473852721452</v>
      </c>
      <c r="E36" s="59">
        <f>SUM(Y31:AB31)</f>
        <v>51</v>
      </c>
      <c r="F36" s="60">
        <f>E36/E$31</f>
        <v>0.24519230769230768</v>
      </c>
      <c r="G36" s="59">
        <f>SUM(Q31:AB31)</f>
        <v>126</v>
      </c>
      <c r="H36" s="60">
        <f>G36/G$31</f>
        <v>0.21989528795811519</v>
      </c>
      <c r="I36" s="59">
        <f>SUM(AC31:AF31)</f>
        <v>317</v>
      </c>
      <c r="J36" s="60">
        <f>I36/I$31</f>
        <v>0.27685589519650655</v>
      </c>
      <c r="L36" s="53" t="s">
        <v>77</v>
      </c>
      <c r="M36" s="73">
        <v>38</v>
      </c>
      <c r="N36" s="73">
        <v>55</v>
      </c>
      <c r="O36" s="73">
        <v>28</v>
      </c>
      <c r="P36" s="73">
        <v>24</v>
      </c>
      <c r="Q36" s="73">
        <v>24</v>
      </c>
      <c r="R36" s="73">
        <v>12</v>
      </c>
      <c r="S36" s="73">
        <v>17</v>
      </c>
      <c r="T36" s="73">
        <v>18</v>
      </c>
      <c r="U36" s="73">
        <v>9</v>
      </c>
      <c r="V36" s="73">
        <v>7</v>
      </c>
      <c r="W36" s="73">
        <v>13</v>
      </c>
      <c r="X36" s="73">
        <v>4</v>
      </c>
      <c r="Y36" s="73">
        <v>8</v>
      </c>
      <c r="Z36" s="73">
        <v>10</v>
      </c>
      <c r="AA36" s="73">
        <v>41</v>
      </c>
      <c r="AB36" s="73">
        <v>28</v>
      </c>
      <c r="AC36" s="48">
        <v>336</v>
      </c>
    </row>
    <row r="37" spans="2:29" s="48" customFormat="1">
      <c r="B37" s="84" t="s">
        <v>174</v>
      </c>
      <c r="C37" s="61">
        <f t="shared" ref="C37:C53" si="24">SUM(M32:X32)</f>
        <v>209</v>
      </c>
      <c r="D37" s="62">
        <f t="shared" ref="D37:D53" si="25">C37/C$31</f>
        <v>0.22305229455709713</v>
      </c>
      <c r="E37" s="61">
        <f t="shared" ref="E37:E53" si="26">SUM(Y32:AB32)</f>
        <v>50</v>
      </c>
      <c r="F37" s="62">
        <f t="shared" ref="F37:F53" si="27">E37/E$31</f>
        <v>0.24038461538461539</v>
      </c>
      <c r="G37" s="61">
        <f t="shared" ref="G37:G53" si="28">SUM(Q32:AB32)</f>
        <v>126</v>
      </c>
      <c r="H37" s="62">
        <f t="shared" ref="H37:H53" si="29">G37/G$31</f>
        <v>0.21989528795811519</v>
      </c>
      <c r="I37" s="61">
        <f t="shared" ref="I37:I53" si="30">SUM(AC32:AF32)</f>
        <v>259</v>
      </c>
      <c r="J37" s="62">
        <f t="shared" ref="J37:J53" si="31">I37/I$31</f>
        <v>0.2262008733624454</v>
      </c>
      <c r="L37" s="53" t="s">
        <v>78</v>
      </c>
      <c r="M37" s="73">
        <v>12</v>
      </c>
      <c r="N37" s="73">
        <v>10</v>
      </c>
      <c r="O37" s="73">
        <v>2</v>
      </c>
      <c r="P37" s="73">
        <v>7</v>
      </c>
      <c r="Q37" s="73">
        <v>2</v>
      </c>
      <c r="R37" s="73">
        <v>2</v>
      </c>
      <c r="S37" s="73">
        <v>3</v>
      </c>
      <c r="T37" s="73">
        <v>4</v>
      </c>
      <c r="U37" s="73">
        <v>1</v>
      </c>
      <c r="V37" s="73">
        <v>2</v>
      </c>
      <c r="W37" s="73">
        <v>0</v>
      </c>
      <c r="X37" s="73">
        <v>1</v>
      </c>
      <c r="Y37" s="73">
        <v>1</v>
      </c>
      <c r="Z37" s="73">
        <v>3</v>
      </c>
      <c r="AA37" s="73">
        <v>15</v>
      </c>
      <c r="AB37" s="73">
        <v>2</v>
      </c>
      <c r="AC37" s="48">
        <v>67</v>
      </c>
    </row>
    <row r="38" spans="2:29" s="48" customFormat="1">
      <c r="B38" s="84" t="s">
        <v>74</v>
      </c>
      <c r="C38" s="61">
        <f t="shared" si="24"/>
        <v>58</v>
      </c>
      <c r="D38" s="62">
        <f t="shared" si="25"/>
        <v>6.1899679829242264E-2</v>
      </c>
      <c r="E38" s="61">
        <f t="shared" si="26"/>
        <v>18</v>
      </c>
      <c r="F38" s="62">
        <f t="shared" si="27"/>
        <v>8.6538461538461536E-2</v>
      </c>
      <c r="G38" s="61">
        <f t="shared" si="28"/>
        <v>39</v>
      </c>
      <c r="H38" s="62">
        <f t="shared" si="29"/>
        <v>6.8062827225130892E-2</v>
      </c>
      <c r="I38" s="61">
        <f t="shared" si="30"/>
        <v>76</v>
      </c>
      <c r="J38" s="62">
        <f t="shared" si="31"/>
        <v>6.6375545851528384E-2</v>
      </c>
      <c r="L38" s="53" t="s">
        <v>79</v>
      </c>
      <c r="M38" s="73">
        <v>24</v>
      </c>
      <c r="N38" s="73">
        <v>18</v>
      </c>
      <c r="O38" s="73">
        <v>14</v>
      </c>
      <c r="P38" s="73">
        <v>23</v>
      </c>
      <c r="Q38" s="73">
        <v>17</v>
      </c>
      <c r="R38" s="73">
        <v>9</v>
      </c>
      <c r="S38" s="73">
        <v>16</v>
      </c>
      <c r="T38" s="73">
        <v>13</v>
      </c>
      <c r="U38" s="73">
        <v>8</v>
      </c>
      <c r="V38" s="73">
        <v>9</v>
      </c>
      <c r="W38" s="73">
        <v>10</v>
      </c>
      <c r="X38" s="73">
        <v>2</v>
      </c>
      <c r="Y38" s="73">
        <v>7</v>
      </c>
      <c r="Z38" s="73">
        <v>8</v>
      </c>
      <c r="AA38" s="73">
        <v>31</v>
      </c>
      <c r="AB38" s="73">
        <v>15</v>
      </c>
      <c r="AC38" s="48">
        <v>224</v>
      </c>
    </row>
    <row r="39" spans="2:29" s="48" customFormat="1">
      <c r="B39" s="84" t="s">
        <v>75</v>
      </c>
      <c r="C39" s="61">
        <f t="shared" si="24"/>
        <v>229</v>
      </c>
      <c r="D39" s="62">
        <f t="shared" si="25"/>
        <v>0.24439701173959444</v>
      </c>
      <c r="E39" s="61">
        <f t="shared" si="26"/>
        <v>110</v>
      </c>
      <c r="F39" s="62">
        <f t="shared" si="27"/>
        <v>0.52884615384615385</v>
      </c>
      <c r="G39" s="61">
        <f t="shared" si="28"/>
        <v>247</v>
      </c>
      <c r="H39" s="62">
        <f t="shared" si="29"/>
        <v>0.43106457242582896</v>
      </c>
      <c r="I39" s="61">
        <f t="shared" si="30"/>
        <v>339</v>
      </c>
      <c r="J39" s="62">
        <f t="shared" si="31"/>
        <v>0.2960698689956332</v>
      </c>
      <c r="L39" s="53" t="s">
        <v>80</v>
      </c>
      <c r="M39" s="73">
        <v>14</v>
      </c>
      <c r="N39" s="73">
        <v>19</v>
      </c>
      <c r="O39" s="73">
        <v>15</v>
      </c>
      <c r="P39" s="73">
        <v>10</v>
      </c>
      <c r="Q39" s="73">
        <v>11</v>
      </c>
      <c r="R39" s="73">
        <v>6</v>
      </c>
      <c r="S39" s="73">
        <v>15</v>
      </c>
      <c r="T39" s="73">
        <v>10</v>
      </c>
      <c r="U39" s="73">
        <v>4</v>
      </c>
      <c r="V39" s="73">
        <v>2</v>
      </c>
      <c r="W39" s="73">
        <v>6</v>
      </c>
      <c r="X39" s="73">
        <v>3</v>
      </c>
      <c r="Y39" s="73">
        <v>1</v>
      </c>
      <c r="Z39" s="73">
        <v>4</v>
      </c>
      <c r="AA39" s="73">
        <v>17</v>
      </c>
      <c r="AB39" s="73">
        <v>10</v>
      </c>
      <c r="AC39" s="48">
        <v>147</v>
      </c>
    </row>
    <row r="40" spans="2:29" s="48" customFormat="1">
      <c r="B40" s="84" t="s">
        <v>76</v>
      </c>
      <c r="C40" s="61">
        <f t="shared" si="24"/>
        <v>255</v>
      </c>
      <c r="D40" s="62">
        <f t="shared" si="25"/>
        <v>0.27214514407684098</v>
      </c>
      <c r="E40" s="61">
        <f t="shared" si="26"/>
        <v>85</v>
      </c>
      <c r="F40" s="62">
        <f t="shared" si="27"/>
        <v>0.40865384615384615</v>
      </c>
      <c r="G40" s="61">
        <f t="shared" si="28"/>
        <v>195</v>
      </c>
      <c r="H40" s="62">
        <f t="shared" si="29"/>
        <v>0.34031413612565448</v>
      </c>
      <c r="I40" s="61">
        <f t="shared" si="30"/>
        <v>340</v>
      </c>
      <c r="J40" s="62">
        <f t="shared" si="31"/>
        <v>0.29694323144104806</v>
      </c>
      <c r="L40" s="53" t="s">
        <v>81</v>
      </c>
      <c r="M40" s="73">
        <v>14</v>
      </c>
      <c r="N40" s="73">
        <v>22</v>
      </c>
      <c r="O40" s="73">
        <v>14</v>
      </c>
      <c r="P40" s="73">
        <v>22</v>
      </c>
      <c r="Q40" s="73">
        <v>11</v>
      </c>
      <c r="R40" s="73">
        <v>7</v>
      </c>
      <c r="S40" s="73">
        <v>17</v>
      </c>
      <c r="T40" s="73">
        <v>5</v>
      </c>
      <c r="U40" s="73">
        <v>7</v>
      </c>
      <c r="V40" s="73">
        <v>7</v>
      </c>
      <c r="W40" s="73">
        <v>8</v>
      </c>
      <c r="X40" s="73">
        <v>5</v>
      </c>
      <c r="Y40" s="73">
        <v>4</v>
      </c>
      <c r="Z40" s="73">
        <v>3</v>
      </c>
      <c r="AA40" s="73">
        <v>28</v>
      </c>
      <c r="AB40" s="73">
        <v>9</v>
      </c>
      <c r="AC40" s="48">
        <v>183</v>
      </c>
    </row>
    <row r="41" spans="2:29" s="48" customFormat="1">
      <c r="B41" s="84" t="s">
        <v>77</v>
      </c>
      <c r="C41" s="61">
        <f t="shared" si="24"/>
        <v>249</v>
      </c>
      <c r="D41" s="62">
        <f t="shared" si="25"/>
        <v>0.2657417289220918</v>
      </c>
      <c r="E41" s="61">
        <f t="shared" si="26"/>
        <v>87</v>
      </c>
      <c r="F41" s="62">
        <f t="shared" si="27"/>
        <v>0.41826923076923078</v>
      </c>
      <c r="G41" s="61">
        <f t="shared" si="28"/>
        <v>191</v>
      </c>
      <c r="H41" s="62">
        <f t="shared" si="29"/>
        <v>0.33333333333333331</v>
      </c>
      <c r="I41" s="61">
        <f t="shared" si="30"/>
        <v>336</v>
      </c>
      <c r="J41" s="62">
        <f t="shared" si="31"/>
        <v>0.29344978165938862</v>
      </c>
      <c r="L41" s="53" t="s">
        <v>82</v>
      </c>
      <c r="M41" s="73">
        <v>14</v>
      </c>
      <c r="N41" s="73">
        <v>29</v>
      </c>
      <c r="O41" s="73">
        <v>24</v>
      </c>
      <c r="P41" s="73">
        <v>17</v>
      </c>
      <c r="Q41" s="73">
        <v>19</v>
      </c>
      <c r="R41" s="73">
        <v>14</v>
      </c>
      <c r="S41" s="73">
        <v>25</v>
      </c>
      <c r="T41" s="73">
        <v>15</v>
      </c>
      <c r="U41" s="73">
        <v>9</v>
      </c>
      <c r="V41" s="73">
        <v>13</v>
      </c>
      <c r="W41" s="73">
        <v>3</v>
      </c>
      <c r="X41" s="73">
        <v>5</v>
      </c>
      <c r="Y41" s="73">
        <v>7</v>
      </c>
      <c r="Z41" s="73">
        <v>7</v>
      </c>
      <c r="AA41" s="73">
        <v>21</v>
      </c>
      <c r="AB41" s="73">
        <v>15</v>
      </c>
      <c r="AC41" s="48">
        <v>237</v>
      </c>
    </row>
    <row r="42" spans="2:29" s="48" customFormat="1">
      <c r="B42" s="84" t="s">
        <v>78</v>
      </c>
      <c r="C42" s="61">
        <f t="shared" si="24"/>
        <v>46</v>
      </c>
      <c r="D42" s="62">
        <f t="shared" si="25"/>
        <v>4.909284951974386E-2</v>
      </c>
      <c r="E42" s="61">
        <f t="shared" si="26"/>
        <v>21</v>
      </c>
      <c r="F42" s="62">
        <f t="shared" si="27"/>
        <v>0.10096153846153846</v>
      </c>
      <c r="G42" s="61">
        <f t="shared" si="28"/>
        <v>36</v>
      </c>
      <c r="H42" s="62">
        <f t="shared" si="29"/>
        <v>6.2827225130890049E-2</v>
      </c>
      <c r="I42" s="61">
        <f t="shared" si="30"/>
        <v>67</v>
      </c>
      <c r="J42" s="62">
        <f t="shared" si="31"/>
        <v>5.8515283842794759E-2</v>
      </c>
      <c r="L42" s="53" t="s">
        <v>83</v>
      </c>
      <c r="M42" s="73">
        <v>3</v>
      </c>
      <c r="N42" s="73">
        <v>7</v>
      </c>
      <c r="O42" s="73">
        <v>3</v>
      </c>
      <c r="P42" s="73">
        <v>1</v>
      </c>
      <c r="Q42" s="73">
        <v>5</v>
      </c>
      <c r="R42" s="73">
        <v>1</v>
      </c>
      <c r="S42" s="73">
        <v>4</v>
      </c>
      <c r="T42" s="73">
        <v>0</v>
      </c>
      <c r="U42" s="73">
        <v>1</v>
      </c>
      <c r="V42" s="73">
        <v>2</v>
      </c>
      <c r="W42" s="73">
        <v>0</v>
      </c>
      <c r="X42" s="73">
        <v>0</v>
      </c>
      <c r="Y42" s="73">
        <v>0</v>
      </c>
      <c r="Z42" s="73">
        <v>0</v>
      </c>
      <c r="AA42" s="73">
        <v>3</v>
      </c>
      <c r="AB42" s="73">
        <v>1</v>
      </c>
      <c r="AC42" s="48">
        <v>31</v>
      </c>
    </row>
    <row r="43" spans="2:29" s="48" customFormat="1">
      <c r="B43" s="84" t="s">
        <v>79</v>
      </c>
      <c r="C43" s="61">
        <f t="shared" si="24"/>
        <v>163</v>
      </c>
      <c r="D43" s="62">
        <f t="shared" si="25"/>
        <v>0.17395944503735325</v>
      </c>
      <c r="E43" s="61">
        <f t="shared" si="26"/>
        <v>61</v>
      </c>
      <c r="F43" s="62">
        <f t="shared" si="27"/>
        <v>0.29326923076923078</v>
      </c>
      <c r="G43" s="61">
        <f t="shared" si="28"/>
        <v>145</v>
      </c>
      <c r="H43" s="62">
        <f t="shared" si="29"/>
        <v>0.25305410122164052</v>
      </c>
      <c r="I43" s="61">
        <f t="shared" si="30"/>
        <v>224</v>
      </c>
      <c r="J43" s="62">
        <f t="shared" si="31"/>
        <v>0.19563318777292577</v>
      </c>
      <c r="L43" s="53" t="s">
        <v>84</v>
      </c>
      <c r="M43" s="73">
        <v>6</v>
      </c>
      <c r="N43" s="73">
        <v>5</v>
      </c>
      <c r="O43" s="73">
        <v>2</v>
      </c>
      <c r="P43" s="73">
        <v>4</v>
      </c>
      <c r="Q43" s="73">
        <v>3</v>
      </c>
      <c r="R43" s="73">
        <v>3</v>
      </c>
      <c r="S43" s="73">
        <v>6</v>
      </c>
      <c r="T43" s="73">
        <v>3</v>
      </c>
      <c r="U43" s="73">
        <v>1</v>
      </c>
      <c r="V43" s="73">
        <v>0</v>
      </c>
      <c r="W43" s="73">
        <v>1</v>
      </c>
      <c r="X43" s="73">
        <v>1</v>
      </c>
      <c r="Y43" s="73">
        <v>1</v>
      </c>
      <c r="Z43" s="73">
        <v>1</v>
      </c>
      <c r="AA43" s="73">
        <v>3</v>
      </c>
      <c r="AB43" s="73">
        <v>1</v>
      </c>
      <c r="AC43" s="48">
        <v>41</v>
      </c>
    </row>
    <row r="44" spans="2:29" s="48" customFormat="1">
      <c r="B44" s="84" t="s">
        <v>80</v>
      </c>
      <c r="C44" s="61">
        <f t="shared" si="24"/>
        <v>115</v>
      </c>
      <c r="D44" s="62">
        <f t="shared" si="25"/>
        <v>0.12273212379935966</v>
      </c>
      <c r="E44" s="61">
        <f t="shared" si="26"/>
        <v>32</v>
      </c>
      <c r="F44" s="62">
        <f t="shared" si="27"/>
        <v>0.15384615384615385</v>
      </c>
      <c r="G44" s="61">
        <f t="shared" si="28"/>
        <v>89</v>
      </c>
      <c r="H44" s="62">
        <f t="shared" si="29"/>
        <v>0.15532286212914484</v>
      </c>
      <c r="I44" s="61">
        <f t="shared" si="30"/>
        <v>147</v>
      </c>
      <c r="J44" s="62">
        <f t="shared" si="31"/>
        <v>0.12838427947598252</v>
      </c>
      <c r="L44" s="53" t="s">
        <v>85</v>
      </c>
      <c r="M44" s="73">
        <v>0</v>
      </c>
      <c r="N44" s="73">
        <v>0</v>
      </c>
      <c r="O44" s="73">
        <v>0</v>
      </c>
      <c r="P44" s="73">
        <v>0</v>
      </c>
      <c r="Q44" s="73">
        <v>1</v>
      </c>
      <c r="R44" s="73">
        <v>1</v>
      </c>
      <c r="S44" s="73">
        <v>1</v>
      </c>
      <c r="T44" s="73">
        <v>0</v>
      </c>
      <c r="U44" s="73">
        <v>0</v>
      </c>
      <c r="V44" s="73">
        <v>0</v>
      </c>
      <c r="W44" s="73">
        <v>0</v>
      </c>
      <c r="X44" s="73">
        <v>0</v>
      </c>
      <c r="Y44" s="73">
        <v>0</v>
      </c>
      <c r="Z44" s="73">
        <v>0</v>
      </c>
      <c r="AA44" s="73">
        <v>0</v>
      </c>
      <c r="AB44" s="73">
        <v>0</v>
      </c>
      <c r="AC44" s="48">
        <v>3</v>
      </c>
    </row>
    <row r="45" spans="2:29" s="48" customFormat="1">
      <c r="B45" s="84" t="s">
        <v>81</v>
      </c>
      <c r="C45" s="61">
        <f t="shared" si="24"/>
        <v>139</v>
      </c>
      <c r="D45" s="62">
        <f t="shared" si="25"/>
        <v>0.14834578441835647</v>
      </c>
      <c r="E45" s="61">
        <f t="shared" si="26"/>
        <v>44</v>
      </c>
      <c r="F45" s="62">
        <f t="shared" si="27"/>
        <v>0.21153846153846154</v>
      </c>
      <c r="G45" s="61">
        <f t="shared" si="28"/>
        <v>111</v>
      </c>
      <c r="H45" s="62">
        <f t="shared" si="29"/>
        <v>0.193717277486911</v>
      </c>
      <c r="I45" s="61">
        <f t="shared" si="30"/>
        <v>183</v>
      </c>
      <c r="J45" s="62">
        <f t="shared" si="31"/>
        <v>0.15982532751091702</v>
      </c>
      <c r="L45" s="53" t="s">
        <v>86</v>
      </c>
      <c r="M45" s="73">
        <v>10</v>
      </c>
      <c r="N45" s="73">
        <v>8</v>
      </c>
      <c r="O45" s="73">
        <v>10</v>
      </c>
      <c r="P45" s="73">
        <v>4</v>
      </c>
      <c r="Q45" s="73">
        <v>8</v>
      </c>
      <c r="R45" s="73">
        <v>1</v>
      </c>
      <c r="S45" s="73">
        <v>1</v>
      </c>
      <c r="T45" s="73">
        <v>4</v>
      </c>
      <c r="U45" s="73">
        <v>3</v>
      </c>
      <c r="V45" s="73">
        <v>0</v>
      </c>
      <c r="W45" s="73">
        <v>1</v>
      </c>
      <c r="X45" s="73">
        <v>0</v>
      </c>
      <c r="Y45" s="73">
        <v>1</v>
      </c>
      <c r="Z45" s="73">
        <v>1</v>
      </c>
      <c r="AA45" s="73">
        <v>6</v>
      </c>
      <c r="AB45" s="73">
        <v>5</v>
      </c>
      <c r="AC45" s="48">
        <v>63</v>
      </c>
    </row>
    <row r="46" spans="2:29" s="48" customFormat="1">
      <c r="B46" s="84" t="s">
        <v>82</v>
      </c>
      <c r="C46" s="61">
        <f t="shared" si="24"/>
        <v>187</v>
      </c>
      <c r="D46" s="62">
        <f t="shared" si="25"/>
        <v>0.19957310565635006</v>
      </c>
      <c r="E46" s="61">
        <f t="shared" si="26"/>
        <v>50</v>
      </c>
      <c r="F46" s="62">
        <f t="shared" si="27"/>
        <v>0.24038461538461539</v>
      </c>
      <c r="G46" s="61">
        <f t="shared" si="28"/>
        <v>153</v>
      </c>
      <c r="H46" s="62">
        <f t="shared" si="29"/>
        <v>0.26701570680628273</v>
      </c>
      <c r="I46" s="61">
        <f t="shared" si="30"/>
        <v>237</v>
      </c>
      <c r="J46" s="62">
        <f t="shared" si="31"/>
        <v>0.20698689956331878</v>
      </c>
      <c r="L46" s="53" t="s">
        <v>87</v>
      </c>
      <c r="M46" s="73">
        <v>6</v>
      </c>
      <c r="N46" s="73">
        <v>12</v>
      </c>
      <c r="O46" s="73">
        <v>9</v>
      </c>
      <c r="P46" s="73">
        <v>7</v>
      </c>
      <c r="Q46" s="73">
        <v>4</v>
      </c>
      <c r="R46" s="73">
        <v>2</v>
      </c>
      <c r="S46" s="73">
        <v>7</v>
      </c>
      <c r="T46" s="73">
        <v>4</v>
      </c>
      <c r="U46" s="73">
        <v>2</v>
      </c>
      <c r="V46" s="73">
        <v>1</v>
      </c>
      <c r="W46" s="73">
        <v>1</v>
      </c>
      <c r="X46" s="73">
        <v>0</v>
      </c>
      <c r="Y46" s="73">
        <v>0</v>
      </c>
      <c r="Z46" s="73">
        <v>1</v>
      </c>
      <c r="AA46" s="73">
        <v>5</v>
      </c>
      <c r="AB46" s="73">
        <v>5</v>
      </c>
      <c r="AC46" s="48">
        <v>66</v>
      </c>
    </row>
    <row r="47" spans="2:29" s="48" customFormat="1">
      <c r="B47" s="84" t="s">
        <v>83</v>
      </c>
      <c r="C47" s="61">
        <f t="shared" si="24"/>
        <v>27</v>
      </c>
      <c r="D47" s="62">
        <f t="shared" si="25"/>
        <v>2.8815368196371399E-2</v>
      </c>
      <c r="E47" s="61">
        <f t="shared" si="26"/>
        <v>4</v>
      </c>
      <c r="F47" s="62">
        <f t="shared" si="27"/>
        <v>1.9230769230769232E-2</v>
      </c>
      <c r="G47" s="61">
        <f t="shared" si="28"/>
        <v>17</v>
      </c>
      <c r="H47" s="62">
        <f t="shared" si="29"/>
        <v>2.9668411867364748E-2</v>
      </c>
      <c r="I47" s="61">
        <f t="shared" si="30"/>
        <v>31</v>
      </c>
      <c r="J47" s="62">
        <f t="shared" si="31"/>
        <v>2.7074235807860263E-2</v>
      </c>
      <c r="L47" s="53" t="s">
        <v>88</v>
      </c>
      <c r="M47" s="73">
        <v>1</v>
      </c>
      <c r="N47" s="73">
        <v>1</v>
      </c>
      <c r="O47" s="73">
        <v>1</v>
      </c>
      <c r="P47" s="73">
        <v>2</v>
      </c>
      <c r="Q47" s="73">
        <v>1</v>
      </c>
      <c r="R47" s="73">
        <v>1</v>
      </c>
      <c r="S47" s="73">
        <v>0</v>
      </c>
      <c r="T47" s="73">
        <v>1</v>
      </c>
      <c r="U47" s="73">
        <v>3</v>
      </c>
      <c r="V47" s="73">
        <v>1</v>
      </c>
      <c r="W47" s="73">
        <v>1</v>
      </c>
      <c r="X47" s="73">
        <v>0</v>
      </c>
      <c r="Y47" s="73">
        <v>0</v>
      </c>
      <c r="Z47" s="73">
        <v>0</v>
      </c>
      <c r="AA47" s="73">
        <v>1</v>
      </c>
      <c r="AB47" s="73">
        <v>0</v>
      </c>
      <c r="AC47" s="48">
        <v>14</v>
      </c>
    </row>
    <row r="48" spans="2:29" s="48" customFormat="1">
      <c r="B48" s="84" t="s">
        <v>84</v>
      </c>
      <c r="C48" s="61">
        <f t="shared" si="24"/>
        <v>35</v>
      </c>
      <c r="D48" s="62">
        <f t="shared" si="25"/>
        <v>3.7353255069370331E-2</v>
      </c>
      <c r="E48" s="61">
        <f t="shared" si="26"/>
        <v>6</v>
      </c>
      <c r="F48" s="62">
        <f t="shared" si="27"/>
        <v>2.8846153846153848E-2</v>
      </c>
      <c r="G48" s="61">
        <f t="shared" si="28"/>
        <v>24</v>
      </c>
      <c r="H48" s="62">
        <f t="shared" si="29"/>
        <v>4.1884816753926704E-2</v>
      </c>
      <c r="I48" s="61">
        <f t="shared" si="30"/>
        <v>41</v>
      </c>
      <c r="J48" s="62">
        <f t="shared" si="31"/>
        <v>3.5807860262008731E-2</v>
      </c>
      <c r="L48" s="53" t="s">
        <v>89</v>
      </c>
      <c r="M48" s="73">
        <v>4</v>
      </c>
      <c r="N48" s="73">
        <v>15</v>
      </c>
      <c r="O48" s="73">
        <v>7</v>
      </c>
      <c r="P48" s="73">
        <v>5</v>
      </c>
      <c r="Q48" s="73">
        <v>5</v>
      </c>
      <c r="R48" s="73">
        <v>1</v>
      </c>
      <c r="S48" s="73">
        <v>0</v>
      </c>
      <c r="T48" s="73">
        <v>1</v>
      </c>
      <c r="U48" s="73">
        <v>4</v>
      </c>
      <c r="V48" s="73">
        <v>0</v>
      </c>
      <c r="W48" s="73">
        <v>0</v>
      </c>
      <c r="X48" s="73">
        <v>3</v>
      </c>
      <c r="Y48" s="73">
        <v>1</v>
      </c>
      <c r="Z48" s="73">
        <v>0</v>
      </c>
      <c r="AA48" s="73">
        <v>4</v>
      </c>
      <c r="AB48" s="73">
        <v>4</v>
      </c>
      <c r="AC48" s="48">
        <v>54</v>
      </c>
    </row>
    <row r="49" spans="2:29" s="48" customFormat="1">
      <c r="B49" s="84" t="s">
        <v>85</v>
      </c>
      <c r="C49" s="61">
        <f t="shared" si="24"/>
        <v>3</v>
      </c>
      <c r="D49" s="62">
        <f t="shared" si="25"/>
        <v>3.2017075773745998E-3</v>
      </c>
      <c r="E49" s="61">
        <f t="shared" si="26"/>
        <v>0</v>
      </c>
      <c r="F49" s="62">
        <f t="shared" si="27"/>
        <v>0</v>
      </c>
      <c r="G49" s="61">
        <f t="shared" si="28"/>
        <v>3</v>
      </c>
      <c r="H49" s="62">
        <f t="shared" si="29"/>
        <v>5.235602094240838E-3</v>
      </c>
      <c r="I49" s="61">
        <f t="shared" si="30"/>
        <v>3</v>
      </c>
      <c r="J49" s="62">
        <f t="shared" si="31"/>
        <v>2.6200873362445414E-3</v>
      </c>
      <c r="L49" s="53" t="s">
        <v>68</v>
      </c>
      <c r="M49" s="48">
        <v>52</v>
      </c>
      <c r="N49" s="48">
        <v>66</v>
      </c>
      <c r="O49" s="48">
        <v>13</v>
      </c>
      <c r="P49" s="48">
        <v>10</v>
      </c>
      <c r="Q49" s="48">
        <v>0</v>
      </c>
      <c r="R49" s="48">
        <v>0</v>
      </c>
      <c r="S49" s="48">
        <v>1</v>
      </c>
      <c r="T49" s="48">
        <v>0</v>
      </c>
      <c r="U49" s="48">
        <v>0</v>
      </c>
      <c r="V49" s="48">
        <v>0</v>
      </c>
      <c r="W49" s="48">
        <v>1</v>
      </c>
      <c r="X49" s="48">
        <v>0</v>
      </c>
      <c r="Y49" s="48">
        <v>0</v>
      </c>
      <c r="Z49" s="48">
        <v>1</v>
      </c>
      <c r="AA49" s="48">
        <v>3</v>
      </c>
      <c r="AB49" s="48">
        <v>1</v>
      </c>
      <c r="AC49" s="48">
        <v>148</v>
      </c>
    </row>
    <row r="50" spans="2:29" s="48" customFormat="1">
      <c r="B50" s="84" t="s">
        <v>86</v>
      </c>
      <c r="C50" s="61">
        <f t="shared" si="24"/>
        <v>50</v>
      </c>
      <c r="D50" s="62">
        <f t="shared" si="25"/>
        <v>5.3361792956243333E-2</v>
      </c>
      <c r="E50" s="61">
        <f t="shared" si="26"/>
        <v>13</v>
      </c>
      <c r="F50" s="62">
        <f t="shared" si="27"/>
        <v>6.25E-2</v>
      </c>
      <c r="G50" s="61">
        <f t="shared" si="28"/>
        <v>31</v>
      </c>
      <c r="H50" s="62">
        <f t="shared" si="29"/>
        <v>5.4101221640488653E-2</v>
      </c>
      <c r="I50" s="61">
        <f t="shared" si="30"/>
        <v>63</v>
      </c>
      <c r="J50" s="62">
        <f t="shared" si="31"/>
        <v>5.5021834061135373E-2</v>
      </c>
      <c r="L50" s="53" t="s">
        <v>69</v>
      </c>
      <c r="M50" s="48">
        <v>91</v>
      </c>
      <c r="N50" s="48">
        <v>74</v>
      </c>
      <c r="O50" s="48">
        <v>31</v>
      </c>
      <c r="P50" s="48">
        <v>22</v>
      </c>
      <c r="Q50" s="48">
        <v>7</v>
      </c>
      <c r="R50" s="48">
        <v>9</v>
      </c>
      <c r="S50" s="48">
        <v>13</v>
      </c>
      <c r="T50" s="48">
        <v>11</v>
      </c>
      <c r="U50" s="48">
        <v>4</v>
      </c>
      <c r="V50" s="48">
        <v>5</v>
      </c>
      <c r="W50" s="48">
        <v>7</v>
      </c>
      <c r="X50" s="48">
        <v>1</v>
      </c>
      <c r="Y50" s="48">
        <v>1</v>
      </c>
      <c r="Z50" s="48">
        <v>3</v>
      </c>
      <c r="AA50" s="48">
        <v>23</v>
      </c>
      <c r="AB50" s="48">
        <v>7</v>
      </c>
      <c r="AC50" s="48">
        <v>309</v>
      </c>
    </row>
    <row r="51" spans="2:29" s="48" customFormat="1">
      <c r="B51" s="84" t="s">
        <v>87</v>
      </c>
      <c r="C51" s="61">
        <f t="shared" si="24"/>
        <v>55</v>
      </c>
      <c r="D51" s="62">
        <f t="shared" si="25"/>
        <v>5.869797225186766E-2</v>
      </c>
      <c r="E51" s="61">
        <f t="shared" si="26"/>
        <v>11</v>
      </c>
      <c r="F51" s="62">
        <f t="shared" si="27"/>
        <v>5.2884615384615384E-2</v>
      </c>
      <c r="G51" s="61">
        <f t="shared" si="28"/>
        <v>32</v>
      </c>
      <c r="H51" s="62">
        <f t="shared" si="29"/>
        <v>5.5846422338568937E-2</v>
      </c>
      <c r="I51" s="61">
        <f t="shared" si="30"/>
        <v>66</v>
      </c>
      <c r="J51" s="62">
        <f t="shared" si="31"/>
        <v>5.7641921397379912E-2</v>
      </c>
      <c r="L51" s="53" t="s">
        <v>70</v>
      </c>
      <c r="M51" s="48">
        <v>190</v>
      </c>
      <c r="N51" s="48">
        <v>196</v>
      </c>
      <c r="O51" s="48">
        <v>68</v>
      </c>
      <c r="P51" s="48">
        <v>50</v>
      </c>
      <c r="Q51" s="48">
        <v>21</v>
      </c>
      <c r="R51" s="48">
        <v>9</v>
      </c>
      <c r="S51" s="48">
        <v>11</v>
      </c>
      <c r="T51" s="48">
        <v>7</v>
      </c>
      <c r="U51" s="48">
        <v>3</v>
      </c>
      <c r="V51" s="48">
        <v>4</v>
      </c>
      <c r="W51" s="48">
        <v>2</v>
      </c>
      <c r="X51" s="48">
        <v>1</v>
      </c>
      <c r="Y51" s="48">
        <v>2</v>
      </c>
      <c r="Z51" s="48">
        <v>5</v>
      </c>
      <c r="AA51" s="48">
        <v>5</v>
      </c>
      <c r="AB51" s="48">
        <v>1</v>
      </c>
      <c r="AC51" s="48">
        <v>575</v>
      </c>
    </row>
    <row r="52" spans="2:29" s="48" customFormat="1">
      <c r="B52" s="84" t="s">
        <v>88</v>
      </c>
      <c r="C52" s="61">
        <f t="shared" si="24"/>
        <v>13</v>
      </c>
      <c r="D52" s="62">
        <f t="shared" si="25"/>
        <v>1.3874066168623266E-2</v>
      </c>
      <c r="E52" s="61">
        <f t="shared" si="26"/>
        <v>1</v>
      </c>
      <c r="F52" s="62">
        <f t="shared" si="27"/>
        <v>4.807692307692308E-3</v>
      </c>
      <c r="G52" s="61">
        <f t="shared" si="28"/>
        <v>9</v>
      </c>
      <c r="H52" s="62">
        <f t="shared" si="29"/>
        <v>1.5706806282722512E-2</v>
      </c>
      <c r="I52" s="61">
        <f t="shared" si="30"/>
        <v>14</v>
      </c>
      <c r="J52" s="62">
        <f t="shared" si="31"/>
        <v>1.222707423580786E-2</v>
      </c>
      <c r="L52" s="53" t="s">
        <v>172</v>
      </c>
      <c r="M52" s="48">
        <v>481</v>
      </c>
      <c r="N52" s="48">
        <v>533</v>
      </c>
      <c r="O52" s="48">
        <v>222</v>
      </c>
      <c r="P52" s="48">
        <v>199</v>
      </c>
      <c r="Q52" s="48">
        <v>99</v>
      </c>
      <c r="R52" s="48">
        <v>67</v>
      </c>
      <c r="S52" s="48">
        <v>96</v>
      </c>
      <c r="T52" s="48">
        <v>67</v>
      </c>
      <c r="U52" s="48">
        <v>50</v>
      </c>
      <c r="V52" s="48">
        <v>36</v>
      </c>
      <c r="W52" s="48">
        <v>46</v>
      </c>
      <c r="X52" s="48">
        <v>21</v>
      </c>
      <c r="Y52" s="48">
        <v>23</v>
      </c>
      <c r="Z52" s="48">
        <v>31</v>
      </c>
      <c r="AA52" s="48">
        <v>136</v>
      </c>
      <c r="AB52" s="48">
        <v>70</v>
      </c>
      <c r="AC52" s="48">
        <v>2177</v>
      </c>
    </row>
    <row r="53" spans="2:29" s="48" customFormat="1">
      <c r="B53" s="91" t="s">
        <v>89</v>
      </c>
      <c r="C53" s="63">
        <f t="shared" si="24"/>
        <v>45</v>
      </c>
      <c r="D53" s="64">
        <f t="shared" si="25"/>
        <v>4.8025613660618999E-2</v>
      </c>
      <c r="E53" s="63">
        <f t="shared" si="26"/>
        <v>9</v>
      </c>
      <c r="F53" s="64">
        <f t="shared" si="27"/>
        <v>4.3269230769230768E-2</v>
      </c>
      <c r="G53" s="63">
        <f t="shared" si="28"/>
        <v>23</v>
      </c>
      <c r="H53" s="64">
        <f t="shared" si="29"/>
        <v>4.0139616055846421E-2</v>
      </c>
      <c r="I53" s="63">
        <f t="shared" si="30"/>
        <v>54</v>
      </c>
      <c r="J53" s="64">
        <f t="shared" si="31"/>
        <v>4.7161572052401748E-2</v>
      </c>
      <c r="M53" s="92" t="s">
        <v>146</v>
      </c>
      <c r="N53" s="92" t="s">
        <v>180</v>
      </c>
      <c r="O53" s="92" t="s">
        <v>181</v>
      </c>
      <c r="P53" s="92" t="s">
        <v>182</v>
      </c>
      <c r="Q53" s="92" t="s">
        <v>183</v>
      </c>
      <c r="R53" s="92" t="s">
        <v>184</v>
      </c>
      <c r="S53" s="92" t="s">
        <v>185</v>
      </c>
      <c r="T53" s="92" t="s">
        <v>186</v>
      </c>
      <c r="U53" s="92" t="s">
        <v>187</v>
      </c>
      <c r="V53" s="92" t="s">
        <v>188</v>
      </c>
      <c r="W53" s="92" t="s">
        <v>189</v>
      </c>
      <c r="X53" s="92" t="s">
        <v>190</v>
      </c>
      <c r="Y53" s="92" t="s">
        <v>191</v>
      </c>
      <c r="Z53" s="92" t="s">
        <v>192</v>
      </c>
      <c r="AA53" s="92" t="s">
        <v>193</v>
      </c>
      <c r="AB53" s="92" t="s">
        <v>121</v>
      </c>
    </row>
    <row r="54" spans="2:29">
      <c r="F54" s="49"/>
      <c r="J54" s="49"/>
    </row>
    <row r="55" spans="2:29">
      <c r="F55" s="49"/>
      <c r="J55" s="49"/>
    </row>
    <row r="56" spans="2:29">
      <c r="F56" s="49"/>
      <c r="J56" s="49"/>
    </row>
    <row r="57" spans="2:29">
      <c r="F57" s="49"/>
      <c r="J57" s="49"/>
    </row>
    <row r="58" spans="2:29">
      <c r="F58" s="49"/>
      <c r="J58" s="49"/>
    </row>
    <row r="59" spans="2:29">
      <c r="F59" s="49"/>
      <c r="J59" s="49"/>
    </row>
  </sheetData>
  <mergeCells count="12">
    <mergeCell ref="G3:H3"/>
    <mergeCell ref="I3:J3"/>
    <mergeCell ref="G30:H30"/>
    <mergeCell ref="I30:J30"/>
    <mergeCell ref="B2:B3"/>
    <mergeCell ref="C2:J2"/>
    <mergeCell ref="C3:D3"/>
    <mergeCell ref="E3:F3"/>
    <mergeCell ref="B29:B30"/>
    <mergeCell ref="C29:J29"/>
    <mergeCell ref="C30:D30"/>
    <mergeCell ref="E30:F30"/>
  </mergeCells>
  <phoneticPr fontId="4"/>
  <printOptions horizontalCentered="1"/>
  <pageMargins left="0.70866141732283472" right="0.70866141732283472" top="0.74803149606299213" bottom="0.74803149606299213" header="0.31496062992125984" footer="0.31496062992125984"/>
  <pageSetup paperSize="11" scale="85"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M59"/>
  <sheetViews>
    <sheetView view="pageBreakPreview" zoomScaleNormal="100" zoomScaleSheetLayoutView="100" workbookViewId="0">
      <selection activeCell="G59" sqref="G59"/>
    </sheetView>
  </sheetViews>
  <sheetFormatPr defaultRowHeight="13.5"/>
  <cols>
    <col min="2" max="2" width="39.5" customWidth="1"/>
    <col min="3" max="3" width="8.125" customWidth="1"/>
    <col min="4" max="4" width="7.125" customWidth="1"/>
    <col min="5" max="5" width="8.125" customWidth="1"/>
    <col min="6" max="6" width="7.125" customWidth="1"/>
    <col min="7" max="7" width="8.125" customWidth="1"/>
    <col min="8" max="8" width="7.125" customWidth="1"/>
    <col min="10" max="10" width="45.375" bestFit="1" customWidth="1"/>
    <col min="11" max="12" width="11.125" bestFit="1" customWidth="1"/>
    <col min="13" max="13" width="12.375" bestFit="1" customWidth="1"/>
  </cols>
  <sheetData>
    <row r="1" spans="2:13" ht="19.5" customHeight="1">
      <c r="B1" s="29" t="s">
        <v>173</v>
      </c>
    </row>
    <row r="2" spans="2:13">
      <c r="B2" s="148" t="s">
        <v>171</v>
      </c>
      <c r="C2" s="157" t="s">
        <v>126</v>
      </c>
      <c r="D2" s="162"/>
      <c r="E2" s="162"/>
      <c r="F2" s="162"/>
      <c r="G2" s="162"/>
      <c r="H2" s="158"/>
    </row>
    <row r="3" spans="2:13">
      <c r="B3" s="149"/>
      <c r="C3" s="153" t="s">
        <v>101</v>
      </c>
      <c r="D3" s="154"/>
      <c r="E3" s="153" t="s">
        <v>102</v>
      </c>
      <c r="F3" s="154"/>
      <c r="G3" s="153" t="s">
        <v>103</v>
      </c>
      <c r="H3" s="154"/>
      <c r="J3" s="50" t="s">
        <v>123</v>
      </c>
      <c r="K3" s="51" t="s">
        <v>101</v>
      </c>
      <c r="L3" s="51" t="s">
        <v>102</v>
      </c>
      <c r="M3" s="51" t="s">
        <v>103</v>
      </c>
    </row>
    <row r="4" spans="2:13">
      <c r="B4" s="67" t="s">
        <v>67</v>
      </c>
      <c r="C4" s="85">
        <f>K25-SUM(C5:C7)</f>
        <v>1403</v>
      </c>
      <c r="D4" s="86">
        <f>C4/C$8</f>
        <v>0.69455445544554451</v>
      </c>
      <c r="E4" s="85">
        <f>L25-SUM(E5:E7)</f>
        <v>5809</v>
      </c>
      <c r="F4" s="86">
        <f t="shared" ref="F4" si="0">E4/E$8</f>
        <v>0.47339255154429144</v>
      </c>
      <c r="G4" s="85">
        <f>M25-SUM(G5:G7)</f>
        <v>1441</v>
      </c>
      <c r="H4" s="86">
        <f t="shared" ref="H4" si="1">G4/G$8</f>
        <v>0.62112068965517242</v>
      </c>
      <c r="J4" s="52" t="s">
        <v>72</v>
      </c>
      <c r="K4" s="73">
        <v>550</v>
      </c>
      <c r="L4" s="73">
        <v>3323</v>
      </c>
      <c r="M4" s="73">
        <v>849</v>
      </c>
    </row>
    <row r="5" spans="2:13">
      <c r="B5" s="74" t="s">
        <v>68</v>
      </c>
      <c r="C5" s="87">
        <f>K22</f>
        <v>56</v>
      </c>
      <c r="D5" s="88">
        <f t="shared" ref="D5:D8" si="2">C5/C$8</f>
        <v>2.7722772277227723E-2</v>
      </c>
      <c r="E5" s="87">
        <f>L22</f>
        <v>155</v>
      </c>
      <c r="F5" s="88">
        <f t="shared" ref="F5" si="3">E5/E$8</f>
        <v>1.2631407383261349E-2</v>
      </c>
      <c r="G5" s="87">
        <f>M22</f>
        <v>29</v>
      </c>
      <c r="H5" s="88">
        <f t="shared" ref="H5" si="4">G5/G$8</f>
        <v>1.2500000000000001E-2</v>
      </c>
      <c r="J5" s="53" t="s">
        <v>73</v>
      </c>
      <c r="K5" s="73">
        <v>436</v>
      </c>
      <c r="L5" s="73">
        <v>2119</v>
      </c>
      <c r="M5" s="73">
        <v>570</v>
      </c>
    </row>
    <row r="6" spans="2:13">
      <c r="B6" s="74" t="s">
        <v>69</v>
      </c>
      <c r="C6" s="87">
        <f>K23</f>
        <v>296</v>
      </c>
      <c r="D6" s="88">
        <f t="shared" si="2"/>
        <v>0.14653465346534653</v>
      </c>
      <c r="E6" s="87">
        <f>L23</f>
        <v>5355</v>
      </c>
      <c r="F6" s="88">
        <f t="shared" ref="F6" si="5">E6/E$8</f>
        <v>0.43639475185396465</v>
      </c>
      <c r="G6" s="87">
        <f>M23</f>
        <v>715</v>
      </c>
      <c r="H6" s="88">
        <f t="shared" ref="H6" si="6">G6/G$8</f>
        <v>0.30818965517241381</v>
      </c>
      <c r="J6" s="53" t="s">
        <v>74</v>
      </c>
      <c r="K6" s="73">
        <v>166</v>
      </c>
      <c r="L6" s="73">
        <v>569</v>
      </c>
      <c r="M6" s="73">
        <v>166</v>
      </c>
    </row>
    <row r="7" spans="2:13">
      <c r="B7" s="70" t="s">
        <v>70</v>
      </c>
      <c r="C7" s="89">
        <f>K24</f>
        <v>265</v>
      </c>
      <c r="D7" s="90">
        <f t="shared" si="2"/>
        <v>0.13118811881188119</v>
      </c>
      <c r="E7" s="89">
        <f>L24</f>
        <v>952</v>
      </c>
      <c r="F7" s="90">
        <f t="shared" ref="F7" si="7">E7/E$8</f>
        <v>7.7581289218482605E-2</v>
      </c>
      <c r="G7" s="89">
        <f>M24</f>
        <v>135</v>
      </c>
      <c r="H7" s="90">
        <f t="shared" ref="H7" si="8">G7/G$8</f>
        <v>5.8189655172413791E-2</v>
      </c>
      <c r="J7" s="53" t="s">
        <v>75</v>
      </c>
      <c r="K7" s="73">
        <v>432</v>
      </c>
      <c r="L7" s="73">
        <v>1381</v>
      </c>
      <c r="M7" s="73">
        <v>392</v>
      </c>
    </row>
    <row r="8" spans="2:13">
      <c r="B8" s="58" t="s">
        <v>11</v>
      </c>
      <c r="C8" s="65">
        <f>SUM(C4:C7)</f>
        <v>2020</v>
      </c>
      <c r="D8" s="66">
        <f t="shared" si="2"/>
        <v>1</v>
      </c>
      <c r="E8" s="65">
        <f t="shared" ref="E8" si="9">SUM(E4:E7)</f>
        <v>12271</v>
      </c>
      <c r="F8" s="66">
        <f t="shared" ref="F8" si="10">E8/E$8</f>
        <v>1</v>
      </c>
      <c r="G8" s="65">
        <f t="shared" ref="G8" si="11">SUM(G4:G7)</f>
        <v>2320</v>
      </c>
      <c r="H8" s="66">
        <f t="shared" ref="H8" si="12">G8/G$8</f>
        <v>1</v>
      </c>
      <c r="J8" s="53" t="s">
        <v>76</v>
      </c>
      <c r="K8" s="73">
        <v>557</v>
      </c>
      <c r="L8" s="73">
        <v>2633</v>
      </c>
      <c r="M8" s="73">
        <v>614</v>
      </c>
    </row>
    <row r="9" spans="2:13" s="48" customFormat="1" ht="13.5" customHeight="1">
      <c r="B9" s="83" t="s">
        <v>72</v>
      </c>
      <c r="C9" s="59">
        <f t="shared" ref="C9:C26" si="13">K4</f>
        <v>550</v>
      </c>
      <c r="D9" s="60">
        <f>C9/C$4</f>
        <v>0.39201710620099789</v>
      </c>
      <c r="E9" s="59">
        <f t="shared" ref="E9:E26" si="14">L4</f>
        <v>3323</v>
      </c>
      <c r="F9" s="60">
        <f t="shared" ref="F9" si="15">E9/E$4</f>
        <v>0.57204338096057838</v>
      </c>
      <c r="G9" s="59">
        <f t="shared" ref="G9:G26" si="16">M4</f>
        <v>849</v>
      </c>
      <c r="H9" s="60">
        <f t="shared" ref="H9" si="17">G9/G$4</f>
        <v>0.58917418459403192</v>
      </c>
      <c r="J9" s="53" t="s">
        <v>77</v>
      </c>
      <c r="K9" s="73">
        <v>323</v>
      </c>
      <c r="L9" s="73">
        <v>947</v>
      </c>
      <c r="M9" s="73">
        <v>308</v>
      </c>
    </row>
    <row r="10" spans="2:13" s="48" customFormat="1">
      <c r="B10" s="84" t="s">
        <v>174</v>
      </c>
      <c r="C10" s="61">
        <f t="shared" si="13"/>
        <v>436</v>
      </c>
      <c r="D10" s="62">
        <f t="shared" ref="D10:D26" si="18">C10/C$4</f>
        <v>0.31076265146115467</v>
      </c>
      <c r="E10" s="61">
        <f t="shared" si="14"/>
        <v>2119</v>
      </c>
      <c r="F10" s="62">
        <f t="shared" ref="F10" si="19">E10/E$4</f>
        <v>0.36477879153038389</v>
      </c>
      <c r="G10" s="61">
        <f t="shared" si="16"/>
        <v>570</v>
      </c>
      <c r="H10" s="62">
        <f t="shared" ref="H10" si="20">G10/G$4</f>
        <v>0.39555863983344897</v>
      </c>
      <c r="J10" s="53" t="s">
        <v>78</v>
      </c>
      <c r="K10" s="73">
        <v>139</v>
      </c>
      <c r="L10" s="73">
        <v>561</v>
      </c>
      <c r="M10" s="73">
        <v>139</v>
      </c>
    </row>
    <row r="11" spans="2:13" s="48" customFormat="1">
      <c r="B11" s="84" t="s">
        <v>74</v>
      </c>
      <c r="C11" s="61">
        <f t="shared" si="13"/>
        <v>166</v>
      </c>
      <c r="D11" s="62">
        <f t="shared" si="18"/>
        <v>0.11831789023521026</v>
      </c>
      <c r="E11" s="61">
        <f t="shared" si="14"/>
        <v>569</v>
      </c>
      <c r="F11" s="62">
        <f t="shared" ref="F11" si="21">E11/E$4</f>
        <v>9.7951454639352731E-2</v>
      </c>
      <c r="G11" s="61">
        <f t="shared" si="16"/>
        <v>166</v>
      </c>
      <c r="H11" s="62">
        <f t="shared" ref="H11" si="22">G11/G$4</f>
        <v>0.11519777931991672</v>
      </c>
      <c r="J11" s="53" t="s">
        <v>79</v>
      </c>
      <c r="K11" s="73">
        <v>373</v>
      </c>
      <c r="L11" s="73">
        <v>1566</v>
      </c>
      <c r="M11" s="73">
        <v>344</v>
      </c>
    </row>
    <row r="12" spans="2:13" s="48" customFormat="1">
      <c r="B12" s="84" t="s">
        <v>75</v>
      </c>
      <c r="C12" s="61">
        <f t="shared" si="13"/>
        <v>432</v>
      </c>
      <c r="D12" s="62">
        <f t="shared" si="18"/>
        <v>0.30791161796151106</v>
      </c>
      <c r="E12" s="61">
        <f t="shared" si="14"/>
        <v>1381</v>
      </c>
      <c r="F12" s="62">
        <f t="shared" ref="F12" si="23">E12/E$4</f>
        <v>0.23773454983646067</v>
      </c>
      <c r="G12" s="61">
        <f t="shared" si="16"/>
        <v>392</v>
      </c>
      <c r="H12" s="62">
        <f t="shared" ref="H12" si="24">G12/G$4</f>
        <v>0.27203331020124916</v>
      </c>
      <c r="J12" s="53" t="s">
        <v>80</v>
      </c>
      <c r="K12" s="73">
        <v>192</v>
      </c>
      <c r="L12" s="73">
        <v>835</v>
      </c>
      <c r="M12" s="73">
        <v>202</v>
      </c>
    </row>
    <row r="13" spans="2:13" s="48" customFormat="1">
      <c r="B13" s="84" t="s">
        <v>76</v>
      </c>
      <c r="C13" s="61">
        <f t="shared" si="13"/>
        <v>557</v>
      </c>
      <c r="D13" s="62">
        <f t="shared" si="18"/>
        <v>0.39700641482537419</v>
      </c>
      <c r="E13" s="61">
        <f t="shared" si="14"/>
        <v>2633</v>
      </c>
      <c r="F13" s="62">
        <f t="shared" ref="F13" si="25">E13/E$4</f>
        <v>0.45326217937682906</v>
      </c>
      <c r="G13" s="61">
        <f t="shared" si="16"/>
        <v>614</v>
      </c>
      <c r="H13" s="62">
        <f t="shared" ref="H13" si="26">G13/G$4</f>
        <v>0.42609299097848718</v>
      </c>
      <c r="J13" s="53" t="s">
        <v>81</v>
      </c>
      <c r="K13" s="73">
        <v>216</v>
      </c>
      <c r="L13" s="73">
        <v>664</v>
      </c>
      <c r="M13" s="73">
        <v>209</v>
      </c>
    </row>
    <row r="14" spans="2:13" s="48" customFormat="1">
      <c r="B14" s="84" t="s">
        <v>77</v>
      </c>
      <c r="C14" s="61">
        <f t="shared" si="13"/>
        <v>323</v>
      </c>
      <c r="D14" s="62">
        <f t="shared" si="18"/>
        <v>0.23022095509622237</v>
      </c>
      <c r="E14" s="61">
        <f t="shared" si="14"/>
        <v>947</v>
      </c>
      <c r="F14" s="62">
        <f t="shared" ref="F14" si="27">E14/E$4</f>
        <v>0.16302289550697194</v>
      </c>
      <c r="G14" s="61">
        <f t="shared" si="16"/>
        <v>308</v>
      </c>
      <c r="H14" s="62">
        <f t="shared" ref="H14" si="28">G14/G$4</f>
        <v>0.21374045801526717</v>
      </c>
      <c r="J14" s="53" t="s">
        <v>82</v>
      </c>
      <c r="K14" s="73">
        <v>280</v>
      </c>
      <c r="L14" s="73">
        <v>798</v>
      </c>
      <c r="M14" s="73">
        <v>188</v>
      </c>
    </row>
    <row r="15" spans="2:13" s="48" customFormat="1">
      <c r="B15" s="84" t="s">
        <v>78</v>
      </c>
      <c r="C15" s="61">
        <f t="shared" si="13"/>
        <v>139</v>
      </c>
      <c r="D15" s="62">
        <f t="shared" si="18"/>
        <v>9.9073414112615818E-2</v>
      </c>
      <c r="E15" s="61">
        <f t="shared" si="14"/>
        <v>561</v>
      </c>
      <c r="F15" s="62">
        <f t="shared" ref="F15" si="29">E15/E$4</f>
        <v>9.6574281287657091E-2</v>
      </c>
      <c r="G15" s="61">
        <f t="shared" si="16"/>
        <v>139</v>
      </c>
      <c r="H15" s="62">
        <f t="shared" ref="H15" si="30">G15/G$4</f>
        <v>9.6460791117279662E-2</v>
      </c>
      <c r="J15" s="53" t="s">
        <v>83</v>
      </c>
      <c r="K15" s="73">
        <v>28</v>
      </c>
      <c r="L15" s="73">
        <v>132</v>
      </c>
      <c r="M15" s="73">
        <v>34</v>
      </c>
    </row>
    <row r="16" spans="2:13" s="48" customFormat="1">
      <c r="B16" s="84" t="s">
        <v>79</v>
      </c>
      <c r="C16" s="61">
        <f t="shared" si="13"/>
        <v>373</v>
      </c>
      <c r="D16" s="62">
        <f t="shared" si="18"/>
        <v>0.26585887384176765</v>
      </c>
      <c r="E16" s="61">
        <f t="shared" si="14"/>
        <v>1566</v>
      </c>
      <c r="F16" s="62">
        <f t="shared" ref="F16" si="31">E16/E$4</f>
        <v>0.26958168359442247</v>
      </c>
      <c r="G16" s="61">
        <f t="shared" si="16"/>
        <v>344</v>
      </c>
      <c r="H16" s="62">
        <f t="shared" ref="H16" si="32">G16/G$4</f>
        <v>0.2387231089521166</v>
      </c>
      <c r="J16" s="53" t="s">
        <v>84</v>
      </c>
      <c r="K16" s="73">
        <v>80</v>
      </c>
      <c r="L16" s="73">
        <v>268</v>
      </c>
      <c r="M16" s="73">
        <v>92</v>
      </c>
    </row>
    <row r="17" spans="2:13" s="48" customFormat="1">
      <c r="B17" s="84" t="s">
        <v>80</v>
      </c>
      <c r="C17" s="61">
        <f t="shared" si="13"/>
        <v>192</v>
      </c>
      <c r="D17" s="62">
        <f t="shared" si="18"/>
        <v>0.13684960798289381</v>
      </c>
      <c r="E17" s="61">
        <f t="shared" si="14"/>
        <v>835</v>
      </c>
      <c r="F17" s="62">
        <f t="shared" ref="F17" si="33">E17/E$4</f>
        <v>0.14374246858323292</v>
      </c>
      <c r="G17" s="61">
        <f t="shared" si="16"/>
        <v>202</v>
      </c>
      <c r="H17" s="62">
        <f t="shared" ref="H17" si="34">G17/G$4</f>
        <v>0.14018043025676613</v>
      </c>
      <c r="J17" s="53" t="s">
        <v>85</v>
      </c>
      <c r="K17" s="73">
        <v>7</v>
      </c>
      <c r="L17" s="73">
        <v>13</v>
      </c>
      <c r="M17" s="73">
        <v>27</v>
      </c>
    </row>
    <row r="18" spans="2:13" s="48" customFormat="1">
      <c r="B18" s="84" t="s">
        <v>81</v>
      </c>
      <c r="C18" s="61">
        <f t="shared" si="13"/>
        <v>216</v>
      </c>
      <c r="D18" s="62">
        <f t="shared" si="18"/>
        <v>0.15395580898075553</v>
      </c>
      <c r="E18" s="61">
        <f t="shared" si="14"/>
        <v>664</v>
      </c>
      <c r="F18" s="62">
        <f t="shared" ref="F18" si="35">E18/E$4</f>
        <v>0.11430538819073852</v>
      </c>
      <c r="G18" s="61">
        <f t="shared" si="16"/>
        <v>209</v>
      </c>
      <c r="H18" s="62">
        <f t="shared" ref="H18" si="36">G18/G$4</f>
        <v>0.14503816793893129</v>
      </c>
      <c r="J18" s="53" t="s">
        <v>86</v>
      </c>
      <c r="K18" s="73">
        <v>80</v>
      </c>
      <c r="L18" s="73">
        <v>265</v>
      </c>
      <c r="M18" s="73">
        <v>119</v>
      </c>
    </row>
    <row r="19" spans="2:13" s="48" customFormat="1">
      <c r="B19" s="84" t="s">
        <v>82</v>
      </c>
      <c r="C19" s="61">
        <f t="shared" si="13"/>
        <v>280</v>
      </c>
      <c r="D19" s="62">
        <f t="shared" si="18"/>
        <v>0.19957234497505347</v>
      </c>
      <c r="E19" s="61">
        <f t="shared" si="14"/>
        <v>798</v>
      </c>
      <c r="F19" s="62">
        <f t="shared" ref="F19" si="37">E19/E$4</f>
        <v>0.13737304183164056</v>
      </c>
      <c r="G19" s="61">
        <f t="shared" si="16"/>
        <v>188</v>
      </c>
      <c r="H19" s="62">
        <f t="shared" ref="H19" si="38">G19/G$4</f>
        <v>0.13046495489243581</v>
      </c>
      <c r="J19" s="53" t="s">
        <v>87</v>
      </c>
      <c r="K19" s="73">
        <v>88</v>
      </c>
      <c r="L19" s="73">
        <v>194</v>
      </c>
      <c r="M19" s="73">
        <v>107</v>
      </c>
    </row>
    <row r="20" spans="2:13" s="48" customFormat="1">
      <c r="B20" s="84" t="s">
        <v>83</v>
      </c>
      <c r="C20" s="61">
        <f t="shared" si="13"/>
        <v>28</v>
      </c>
      <c r="D20" s="62">
        <f t="shared" si="18"/>
        <v>1.9957234497505347E-2</v>
      </c>
      <c r="E20" s="61">
        <f t="shared" si="14"/>
        <v>132</v>
      </c>
      <c r="F20" s="62">
        <f t="shared" ref="F20" si="39">E20/E$4</f>
        <v>2.2723360302978137E-2</v>
      </c>
      <c r="G20" s="61">
        <f t="shared" si="16"/>
        <v>34</v>
      </c>
      <c r="H20" s="62">
        <f t="shared" ref="H20" si="40">G20/G$4</f>
        <v>2.3594725884802221E-2</v>
      </c>
      <c r="J20" s="53" t="s">
        <v>88</v>
      </c>
      <c r="K20" s="73">
        <v>18</v>
      </c>
      <c r="L20" s="73">
        <v>25</v>
      </c>
      <c r="M20" s="73">
        <v>32</v>
      </c>
    </row>
    <row r="21" spans="2:13" s="48" customFormat="1">
      <c r="B21" s="84" t="s">
        <v>84</v>
      </c>
      <c r="C21" s="61">
        <f t="shared" si="13"/>
        <v>80</v>
      </c>
      <c r="D21" s="62">
        <f t="shared" si="18"/>
        <v>5.7020669992872419E-2</v>
      </c>
      <c r="E21" s="61">
        <f t="shared" si="14"/>
        <v>268</v>
      </c>
      <c r="F21" s="62">
        <f t="shared" ref="F21" si="41">E21/E$4</f>
        <v>4.6135307281804094E-2</v>
      </c>
      <c r="G21" s="61">
        <f t="shared" si="16"/>
        <v>92</v>
      </c>
      <c r="H21" s="62">
        <f t="shared" ref="H21" si="42">G21/G$4</f>
        <v>6.3844552394170709E-2</v>
      </c>
      <c r="J21" s="53" t="s">
        <v>89</v>
      </c>
      <c r="K21" s="73">
        <v>44</v>
      </c>
      <c r="L21" s="73">
        <v>344</v>
      </c>
      <c r="M21" s="73">
        <v>33</v>
      </c>
    </row>
    <row r="22" spans="2:13" s="48" customFormat="1">
      <c r="B22" s="84" t="s">
        <v>85</v>
      </c>
      <c r="C22" s="61">
        <f t="shared" si="13"/>
        <v>7</v>
      </c>
      <c r="D22" s="62">
        <f t="shared" si="18"/>
        <v>4.9893086243763367E-3</v>
      </c>
      <c r="E22" s="61">
        <f t="shared" si="14"/>
        <v>13</v>
      </c>
      <c r="F22" s="62">
        <f t="shared" ref="F22" si="43">E22/E$4</f>
        <v>2.2379066965054228E-3</v>
      </c>
      <c r="G22" s="61">
        <f t="shared" si="16"/>
        <v>27</v>
      </c>
      <c r="H22" s="62">
        <f t="shared" ref="H22" si="44">G22/G$4</f>
        <v>1.8736988202637056E-2</v>
      </c>
      <c r="J22" s="53" t="s">
        <v>68</v>
      </c>
      <c r="K22" s="48">
        <v>56</v>
      </c>
      <c r="L22" s="48">
        <v>155</v>
      </c>
      <c r="M22" s="48">
        <v>29</v>
      </c>
    </row>
    <row r="23" spans="2:13" s="48" customFormat="1">
      <c r="B23" s="84" t="s">
        <v>86</v>
      </c>
      <c r="C23" s="61">
        <f t="shared" si="13"/>
        <v>80</v>
      </c>
      <c r="D23" s="62">
        <f t="shared" si="18"/>
        <v>5.7020669992872419E-2</v>
      </c>
      <c r="E23" s="61">
        <f t="shared" si="14"/>
        <v>265</v>
      </c>
      <c r="F23" s="62">
        <f t="shared" ref="F23" si="45">E23/E$4</f>
        <v>4.5618867274918228E-2</v>
      </c>
      <c r="G23" s="61">
        <f t="shared" si="16"/>
        <v>119</v>
      </c>
      <c r="H23" s="62">
        <f t="shared" ref="H23" si="46">G23/G$4</f>
        <v>8.2581540596807779E-2</v>
      </c>
      <c r="J23" s="53" t="s">
        <v>69</v>
      </c>
      <c r="K23" s="48">
        <v>296</v>
      </c>
      <c r="L23" s="48">
        <v>5355</v>
      </c>
      <c r="M23" s="48">
        <v>715</v>
      </c>
    </row>
    <row r="24" spans="2:13" s="48" customFormat="1">
      <c r="B24" s="84" t="s">
        <v>87</v>
      </c>
      <c r="C24" s="61">
        <f t="shared" si="13"/>
        <v>88</v>
      </c>
      <c r="D24" s="62">
        <f t="shared" si="18"/>
        <v>6.2722736992159661E-2</v>
      </c>
      <c r="E24" s="61">
        <f t="shared" si="14"/>
        <v>194</v>
      </c>
      <c r="F24" s="62">
        <f t="shared" ref="F24" si="47">E24/E$4</f>
        <v>3.3396453778619384E-2</v>
      </c>
      <c r="G24" s="61">
        <f t="shared" si="16"/>
        <v>107</v>
      </c>
      <c r="H24" s="62">
        <f t="shared" ref="H24" si="48">G24/G$4</f>
        <v>7.4253990284524632E-2</v>
      </c>
      <c r="J24" s="53" t="s">
        <v>70</v>
      </c>
      <c r="K24" s="48">
        <v>265</v>
      </c>
      <c r="L24" s="48">
        <v>952</v>
      </c>
      <c r="M24" s="48">
        <v>135</v>
      </c>
    </row>
    <row r="25" spans="2:13" s="48" customFormat="1">
      <c r="B25" s="84" t="s">
        <v>88</v>
      </c>
      <c r="C25" s="61">
        <f t="shared" si="13"/>
        <v>18</v>
      </c>
      <c r="D25" s="62">
        <f t="shared" si="18"/>
        <v>1.2829650748396294E-2</v>
      </c>
      <c r="E25" s="61">
        <f t="shared" si="14"/>
        <v>25</v>
      </c>
      <c r="F25" s="62">
        <f t="shared" ref="F25" si="49">E25/E$4</f>
        <v>4.3036667240488897E-3</v>
      </c>
      <c r="G25" s="61">
        <f t="shared" si="16"/>
        <v>32</v>
      </c>
      <c r="H25" s="62">
        <f t="shared" ref="H25" si="50">G25/G$4</f>
        <v>2.220680083275503E-2</v>
      </c>
      <c r="J25" s="53" t="s">
        <v>172</v>
      </c>
      <c r="K25" s="48">
        <v>2020</v>
      </c>
      <c r="L25" s="48">
        <v>12271</v>
      </c>
      <c r="M25" s="48">
        <v>2320</v>
      </c>
    </row>
    <row r="26" spans="2:13" s="48" customFormat="1">
      <c r="B26" s="91" t="s">
        <v>89</v>
      </c>
      <c r="C26" s="63">
        <f t="shared" si="13"/>
        <v>44</v>
      </c>
      <c r="D26" s="64">
        <f t="shared" si="18"/>
        <v>3.1361368496079831E-2</v>
      </c>
      <c r="E26" s="63">
        <f t="shared" si="14"/>
        <v>344</v>
      </c>
      <c r="F26" s="64">
        <f t="shared" ref="F26" si="51">E26/E$4</f>
        <v>5.9218454122912718E-2</v>
      </c>
      <c r="G26" s="63">
        <f t="shared" si="16"/>
        <v>33</v>
      </c>
      <c r="H26" s="64">
        <f t="shared" ref="H26" si="52">G26/G$4</f>
        <v>2.2900763358778626E-2</v>
      </c>
    </row>
    <row r="28" spans="2:13" ht="19.5" customHeight="1">
      <c r="B28" s="29" t="s">
        <v>175</v>
      </c>
    </row>
    <row r="29" spans="2:13">
      <c r="B29" s="148" t="s">
        <v>171</v>
      </c>
      <c r="C29" s="157" t="s">
        <v>126</v>
      </c>
      <c r="D29" s="162"/>
      <c r="E29" s="162"/>
      <c r="F29" s="162"/>
      <c r="G29" s="162"/>
      <c r="H29" s="158"/>
    </row>
    <row r="30" spans="2:13">
      <c r="B30" s="149"/>
      <c r="C30" s="153" t="s">
        <v>101</v>
      </c>
      <c r="D30" s="154"/>
      <c r="E30" s="153" t="s">
        <v>102</v>
      </c>
      <c r="F30" s="154"/>
      <c r="G30" s="153" t="s">
        <v>103</v>
      </c>
      <c r="H30" s="154"/>
      <c r="J30" s="50" t="s">
        <v>123</v>
      </c>
      <c r="K30" s="51" t="s">
        <v>101</v>
      </c>
      <c r="L30" s="51" t="s">
        <v>102</v>
      </c>
      <c r="M30" s="51" t="s">
        <v>103</v>
      </c>
    </row>
    <row r="31" spans="2:13">
      <c r="B31" s="67" t="s">
        <v>67</v>
      </c>
      <c r="C31" s="85">
        <f>K52-SUM(C32:C34)</f>
        <v>400</v>
      </c>
      <c r="D31" s="86">
        <f>C31/C$35</f>
        <v>0.70671378091872794</v>
      </c>
      <c r="E31" s="85">
        <f>L52-SUM(E32:E34)</f>
        <v>561</v>
      </c>
      <c r="F31" s="86">
        <f>E31/E$35</f>
        <v>0.42857142857142855</v>
      </c>
      <c r="G31" s="85">
        <f>M52-SUM(G32:G34)</f>
        <v>184</v>
      </c>
      <c r="H31" s="86">
        <f>G31/G$35</f>
        <v>0.60927152317880795</v>
      </c>
      <c r="J31" s="52" t="s">
        <v>72</v>
      </c>
      <c r="K31" s="73">
        <v>82</v>
      </c>
      <c r="L31" s="73">
        <v>166</v>
      </c>
      <c r="M31" s="73">
        <v>69</v>
      </c>
    </row>
    <row r="32" spans="2:13">
      <c r="B32" s="74" t="s">
        <v>68</v>
      </c>
      <c r="C32" s="87">
        <f>K49</f>
        <v>28</v>
      </c>
      <c r="D32" s="88">
        <f t="shared" ref="D32:D35" si="53">C32/C$35</f>
        <v>4.9469964664310952E-2</v>
      </c>
      <c r="E32" s="87">
        <f>L49</f>
        <v>103</v>
      </c>
      <c r="F32" s="88">
        <f t="shared" ref="F32" si="54">E32/E$35</f>
        <v>7.868601986249045E-2</v>
      </c>
      <c r="G32" s="87">
        <f>M49</f>
        <v>17</v>
      </c>
      <c r="H32" s="88">
        <f t="shared" ref="H32" si="55">G32/G$35</f>
        <v>5.6291390728476824E-2</v>
      </c>
      <c r="J32" s="53" t="s">
        <v>73</v>
      </c>
      <c r="K32" s="73">
        <v>81</v>
      </c>
      <c r="L32" s="73">
        <v>128</v>
      </c>
      <c r="M32" s="73">
        <v>50</v>
      </c>
    </row>
    <row r="33" spans="2:13">
      <c r="B33" s="74" t="s">
        <v>69</v>
      </c>
      <c r="C33" s="87">
        <f>K50</f>
        <v>26</v>
      </c>
      <c r="D33" s="88">
        <f t="shared" si="53"/>
        <v>4.5936395759717315E-2</v>
      </c>
      <c r="E33" s="87">
        <f>L50</f>
        <v>224</v>
      </c>
      <c r="F33" s="88">
        <f t="shared" ref="F33" si="56">E33/E$35</f>
        <v>0.17112299465240641</v>
      </c>
      <c r="G33" s="87">
        <f>M50</f>
        <v>59</v>
      </c>
      <c r="H33" s="88">
        <f t="shared" ref="H33" si="57">G33/G$35</f>
        <v>0.19536423841059603</v>
      </c>
      <c r="J33" s="53" t="s">
        <v>74</v>
      </c>
      <c r="K33" s="73">
        <v>26</v>
      </c>
      <c r="L33" s="73">
        <v>36</v>
      </c>
      <c r="M33" s="73">
        <v>14</v>
      </c>
    </row>
    <row r="34" spans="2:13">
      <c r="B34" s="70" t="s">
        <v>70</v>
      </c>
      <c r="C34" s="89">
        <f>K51</f>
        <v>112</v>
      </c>
      <c r="D34" s="90">
        <f t="shared" si="53"/>
        <v>0.19787985865724381</v>
      </c>
      <c r="E34" s="89">
        <f>L51</f>
        <v>421</v>
      </c>
      <c r="F34" s="90">
        <f t="shared" ref="F34" si="58">E34/E$35</f>
        <v>0.32161955691367455</v>
      </c>
      <c r="G34" s="89">
        <f>M51</f>
        <v>42</v>
      </c>
      <c r="H34" s="90">
        <f t="shared" ref="H34" si="59">G34/G$35</f>
        <v>0.13907284768211919</v>
      </c>
      <c r="J34" s="53" t="s">
        <v>75</v>
      </c>
      <c r="K34" s="73">
        <v>123</v>
      </c>
      <c r="L34" s="73">
        <v>140</v>
      </c>
      <c r="M34" s="73">
        <v>76</v>
      </c>
    </row>
    <row r="35" spans="2:13">
      <c r="B35" s="58" t="s">
        <v>11</v>
      </c>
      <c r="C35" s="65">
        <f>SUM(C31:C34)</f>
        <v>566</v>
      </c>
      <c r="D35" s="66">
        <f t="shared" si="53"/>
        <v>1</v>
      </c>
      <c r="E35" s="65">
        <f t="shared" ref="E35" si="60">SUM(E31:E34)</f>
        <v>1309</v>
      </c>
      <c r="F35" s="66">
        <f t="shared" ref="F35" si="61">E35/E$35</f>
        <v>1</v>
      </c>
      <c r="G35" s="65">
        <f t="shared" ref="G35" si="62">SUM(G31:G34)</f>
        <v>302</v>
      </c>
      <c r="H35" s="66">
        <f t="shared" ref="H35" si="63">G35/G$35</f>
        <v>1</v>
      </c>
      <c r="J35" s="53" t="s">
        <v>76</v>
      </c>
      <c r="K35" s="73">
        <v>115</v>
      </c>
      <c r="L35" s="73">
        <v>163</v>
      </c>
      <c r="M35" s="73">
        <v>62</v>
      </c>
    </row>
    <row r="36" spans="2:13" s="48" customFormat="1" ht="13.5" customHeight="1">
      <c r="B36" s="83" t="s">
        <v>72</v>
      </c>
      <c r="C36" s="59">
        <f t="shared" ref="C36:C53" si="64">K31</f>
        <v>82</v>
      </c>
      <c r="D36" s="60">
        <f>C36/C$31</f>
        <v>0.20499999999999999</v>
      </c>
      <c r="E36" s="59">
        <f t="shared" ref="E36:E53" si="65">L31</f>
        <v>166</v>
      </c>
      <c r="F36" s="60">
        <f>E36/E$31</f>
        <v>0.29590017825311943</v>
      </c>
      <c r="G36" s="59">
        <f t="shared" ref="G36:G53" si="66">M31</f>
        <v>69</v>
      </c>
      <c r="H36" s="60">
        <f>G36/G$31</f>
        <v>0.375</v>
      </c>
      <c r="J36" s="53" t="s">
        <v>77</v>
      </c>
      <c r="K36" s="73">
        <v>113</v>
      </c>
      <c r="L36" s="73">
        <v>162</v>
      </c>
      <c r="M36" s="73">
        <v>61</v>
      </c>
    </row>
    <row r="37" spans="2:13" s="48" customFormat="1">
      <c r="B37" s="84" t="s">
        <v>174</v>
      </c>
      <c r="C37" s="61">
        <f t="shared" si="64"/>
        <v>81</v>
      </c>
      <c r="D37" s="62">
        <f t="shared" ref="D37:D53" si="67">C37/C$31</f>
        <v>0.20250000000000001</v>
      </c>
      <c r="E37" s="61">
        <f t="shared" si="65"/>
        <v>128</v>
      </c>
      <c r="F37" s="62">
        <f t="shared" ref="F37" si="68">E37/E$31</f>
        <v>0.22816399286987521</v>
      </c>
      <c r="G37" s="61">
        <f t="shared" si="66"/>
        <v>50</v>
      </c>
      <c r="H37" s="62">
        <f t="shared" ref="H37" si="69">G37/G$31</f>
        <v>0.27173913043478259</v>
      </c>
      <c r="J37" s="53" t="s">
        <v>78</v>
      </c>
      <c r="K37" s="73">
        <v>28</v>
      </c>
      <c r="L37" s="73">
        <v>26</v>
      </c>
      <c r="M37" s="73">
        <v>13</v>
      </c>
    </row>
    <row r="38" spans="2:13" s="48" customFormat="1">
      <c r="B38" s="84" t="s">
        <v>74</v>
      </c>
      <c r="C38" s="61">
        <f t="shared" si="64"/>
        <v>26</v>
      </c>
      <c r="D38" s="62">
        <f t="shared" si="67"/>
        <v>6.5000000000000002E-2</v>
      </c>
      <c r="E38" s="61">
        <f t="shared" si="65"/>
        <v>36</v>
      </c>
      <c r="F38" s="62">
        <f t="shared" ref="F38" si="70">E38/E$31</f>
        <v>6.4171122994652413E-2</v>
      </c>
      <c r="G38" s="61">
        <f t="shared" si="66"/>
        <v>14</v>
      </c>
      <c r="H38" s="62">
        <f t="shared" ref="H38" si="71">G38/G$31</f>
        <v>7.6086956521739135E-2</v>
      </c>
      <c r="J38" s="53" t="s">
        <v>79</v>
      </c>
      <c r="K38" s="73">
        <v>89</v>
      </c>
      <c r="L38" s="73">
        <v>92</v>
      </c>
      <c r="M38" s="73">
        <v>43</v>
      </c>
    </row>
    <row r="39" spans="2:13" s="48" customFormat="1">
      <c r="B39" s="84" t="s">
        <v>75</v>
      </c>
      <c r="C39" s="61">
        <f t="shared" si="64"/>
        <v>123</v>
      </c>
      <c r="D39" s="62">
        <f t="shared" si="67"/>
        <v>0.3075</v>
      </c>
      <c r="E39" s="61">
        <f t="shared" si="65"/>
        <v>140</v>
      </c>
      <c r="F39" s="62">
        <f t="shared" ref="F39" si="72">E39/E$31</f>
        <v>0.24955436720142601</v>
      </c>
      <c r="G39" s="61">
        <f t="shared" si="66"/>
        <v>76</v>
      </c>
      <c r="H39" s="62">
        <f t="shared" ref="H39" si="73">G39/G$31</f>
        <v>0.41304347826086957</v>
      </c>
      <c r="J39" s="53" t="s">
        <v>80</v>
      </c>
      <c r="K39" s="73">
        <v>51</v>
      </c>
      <c r="L39" s="73">
        <v>68</v>
      </c>
      <c r="M39" s="73">
        <v>28</v>
      </c>
    </row>
    <row r="40" spans="2:13" s="48" customFormat="1">
      <c r="B40" s="84" t="s">
        <v>76</v>
      </c>
      <c r="C40" s="61">
        <f t="shared" si="64"/>
        <v>115</v>
      </c>
      <c r="D40" s="62">
        <f t="shared" si="67"/>
        <v>0.28749999999999998</v>
      </c>
      <c r="E40" s="61">
        <f t="shared" si="65"/>
        <v>163</v>
      </c>
      <c r="F40" s="62">
        <f t="shared" ref="F40" si="74">E40/E$31</f>
        <v>0.29055258467023171</v>
      </c>
      <c r="G40" s="61">
        <f t="shared" si="66"/>
        <v>62</v>
      </c>
      <c r="H40" s="62">
        <f t="shared" ref="H40" si="75">G40/G$31</f>
        <v>0.33695652173913043</v>
      </c>
      <c r="J40" s="53" t="s">
        <v>81</v>
      </c>
      <c r="K40" s="73">
        <v>67</v>
      </c>
      <c r="L40" s="73">
        <v>80</v>
      </c>
      <c r="M40" s="73">
        <v>36</v>
      </c>
    </row>
    <row r="41" spans="2:13" s="48" customFormat="1">
      <c r="B41" s="84" t="s">
        <v>77</v>
      </c>
      <c r="C41" s="61">
        <f t="shared" si="64"/>
        <v>113</v>
      </c>
      <c r="D41" s="62">
        <f t="shared" si="67"/>
        <v>0.28249999999999997</v>
      </c>
      <c r="E41" s="61">
        <f t="shared" si="65"/>
        <v>162</v>
      </c>
      <c r="F41" s="62">
        <f t="shared" ref="F41" si="76">E41/E$31</f>
        <v>0.28877005347593582</v>
      </c>
      <c r="G41" s="61">
        <f t="shared" si="66"/>
        <v>61</v>
      </c>
      <c r="H41" s="62">
        <f t="shared" ref="H41" si="77">G41/G$31</f>
        <v>0.33152173913043476</v>
      </c>
      <c r="J41" s="53" t="s">
        <v>82</v>
      </c>
      <c r="K41" s="73">
        <v>122</v>
      </c>
      <c r="L41" s="73">
        <v>89</v>
      </c>
      <c r="M41" s="73">
        <v>26</v>
      </c>
    </row>
    <row r="42" spans="2:13" s="48" customFormat="1">
      <c r="B42" s="84" t="s">
        <v>78</v>
      </c>
      <c r="C42" s="61">
        <f t="shared" si="64"/>
        <v>28</v>
      </c>
      <c r="D42" s="62">
        <f t="shared" si="67"/>
        <v>7.0000000000000007E-2</v>
      </c>
      <c r="E42" s="61">
        <f t="shared" si="65"/>
        <v>26</v>
      </c>
      <c r="F42" s="62">
        <f t="shared" ref="F42" si="78">E42/E$31</f>
        <v>4.6345811051693407E-2</v>
      </c>
      <c r="G42" s="61">
        <f t="shared" si="66"/>
        <v>13</v>
      </c>
      <c r="H42" s="62">
        <f t="shared" ref="H42" si="79">G42/G$31</f>
        <v>7.0652173913043473E-2</v>
      </c>
      <c r="J42" s="53" t="s">
        <v>83</v>
      </c>
      <c r="K42" s="73">
        <v>12</v>
      </c>
      <c r="L42" s="73">
        <v>18</v>
      </c>
      <c r="M42" s="73">
        <v>1</v>
      </c>
    </row>
    <row r="43" spans="2:13" s="48" customFormat="1">
      <c r="B43" s="84" t="s">
        <v>79</v>
      </c>
      <c r="C43" s="61">
        <f t="shared" si="64"/>
        <v>89</v>
      </c>
      <c r="D43" s="62">
        <f t="shared" si="67"/>
        <v>0.2225</v>
      </c>
      <c r="E43" s="61">
        <f t="shared" si="65"/>
        <v>92</v>
      </c>
      <c r="F43" s="62">
        <f t="shared" ref="F43" si="80">E43/E$31</f>
        <v>0.16399286987522282</v>
      </c>
      <c r="G43" s="61">
        <f t="shared" si="66"/>
        <v>43</v>
      </c>
      <c r="H43" s="62">
        <f t="shared" ref="H43" si="81">G43/G$31</f>
        <v>0.23369565217391305</v>
      </c>
      <c r="J43" s="53" t="s">
        <v>84</v>
      </c>
      <c r="K43" s="73">
        <v>17</v>
      </c>
      <c r="L43" s="73">
        <v>21</v>
      </c>
      <c r="M43" s="73">
        <v>3</v>
      </c>
    </row>
    <row r="44" spans="2:13" s="48" customFormat="1">
      <c r="B44" s="84" t="s">
        <v>80</v>
      </c>
      <c r="C44" s="61">
        <f t="shared" si="64"/>
        <v>51</v>
      </c>
      <c r="D44" s="62">
        <f t="shared" si="67"/>
        <v>0.1275</v>
      </c>
      <c r="E44" s="61">
        <f t="shared" si="65"/>
        <v>68</v>
      </c>
      <c r="F44" s="62">
        <f t="shared" ref="F44" si="82">E44/E$31</f>
        <v>0.12121212121212122</v>
      </c>
      <c r="G44" s="61">
        <f t="shared" si="66"/>
        <v>28</v>
      </c>
      <c r="H44" s="62">
        <f t="shared" ref="H44" si="83">G44/G$31</f>
        <v>0.15217391304347827</v>
      </c>
      <c r="J44" s="53" t="s">
        <v>85</v>
      </c>
      <c r="K44" s="73">
        <v>3</v>
      </c>
      <c r="L44" s="73">
        <v>0</v>
      </c>
      <c r="M44" s="73">
        <v>0</v>
      </c>
    </row>
    <row r="45" spans="2:13" s="48" customFormat="1">
      <c r="B45" s="84" t="s">
        <v>81</v>
      </c>
      <c r="C45" s="61">
        <f t="shared" si="64"/>
        <v>67</v>
      </c>
      <c r="D45" s="62">
        <f t="shared" si="67"/>
        <v>0.16750000000000001</v>
      </c>
      <c r="E45" s="61">
        <f t="shared" si="65"/>
        <v>80</v>
      </c>
      <c r="F45" s="62">
        <f t="shared" ref="F45" si="84">E45/E$31</f>
        <v>0.14260249554367202</v>
      </c>
      <c r="G45" s="61">
        <f t="shared" si="66"/>
        <v>36</v>
      </c>
      <c r="H45" s="62">
        <f t="shared" ref="H45" si="85">G45/G$31</f>
        <v>0.19565217391304349</v>
      </c>
      <c r="J45" s="53" t="s">
        <v>86</v>
      </c>
      <c r="K45" s="73">
        <v>18</v>
      </c>
      <c r="L45" s="73">
        <v>27</v>
      </c>
      <c r="M45" s="73">
        <v>18</v>
      </c>
    </row>
    <row r="46" spans="2:13" s="48" customFormat="1">
      <c r="B46" s="84" t="s">
        <v>82</v>
      </c>
      <c r="C46" s="61">
        <f t="shared" si="64"/>
        <v>122</v>
      </c>
      <c r="D46" s="62">
        <f t="shared" si="67"/>
        <v>0.30499999999999999</v>
      </c>
      <c r="E46" s="61">
        <f t="shared" si="65"/>
        <v>89</v>
      </c>
      <c r="F46" s="62">
        <f t="shared" ref="F46" si="86">E46/E$31</f>
        <v>0.1586452762923351</v>
      </c>
      <c r="G46" s="61">
        <f t="shared" si="66"/>
        <v>26</v>
      </c>
      <c r="H46" s="62">
        <f t="shared" ref="H46" si="87">G46/G$31</f>
        <v>0.14130434782608695</v>
      </c>
      <c r="J46" s="53" t="s">
        <v>87</v>
      </c>
      <c r="K46" s="73">
        <v>26</v>
      </c>
      <c r="L46" s="73">
        <v>29</v>
      </c>
      <c r="M46" s="73">
        <v>11</v>
      </c>
    </row>
    <row r="47" spans="2:13" s="48" customFormat="1">
      <c r="B47" s="84" t="s">
        <v>83</v>
      </c>
      <c r="C47" s="61">
        <f t="shared" si="64"/>
        <v>12</v>
      </c>
      <c r="D47" s="62">
        <f t="shared" si="67"/>
        <v>0.03</v>
      </c>
      <c r="E47" s="61">
        <f t="shared" si="65"/>
        <v>18</v>
      </c>
      <c r="F47" s="62">
        <f t="shared" ref="F47" si="88">E47/E$31</f>
        <v>3.2085561497326207E-2</v>
      </c>
      <c r="G47" s="61">
        <f t="shared" si="66"/>
        <v>1</v>
      </c>
      <c r="H47" s="62">
        <f t="shared" ref="H47" si="89">G47/G$31</f>
        <v>5.434782608695652E-3</v>
      </c>
      <c r="J47" s="53" t="s">
        <v>88</v>
      </c>
      <c r="K47" s="73">
        <v>7</v>
      </c>
      <c r="L47" s="73">
        <v>4</v>
      </c>
      <c r="M47" s="73">
        <v>3</v>
      </c>
    </row>
    <row r="48" spans="2:13" s="48" customFormat="1">
      <c r="B48" s="84" t="s">
        <v>84</v>
      </c>
      <c r="C48" s="61">
        <f t="shared" si="64"/>
        <v>17</v>
      </c>
      <c r="D48" s="62">
        <f t="shared" si="67"/>
        <v>4.2500000000000003E-2</v>
      </c>
      <c r="E48" s="61">
        <f t="shared" si="65"/>
        <v>21</v>
      </c>
      <c r="F48" s="62">
        <f t="shared" ref="F48" si="90">E48/E$31</f>
        <v>3.7433155080213901E-2</v>
      </c>
      <c r="G48" s="61">
        <f t="shared" si="66"/>
        <v>3</v>
      </c>
      <c r="H48" s="62">
        <f t="shared" ref="H48" si="91">G48/G$31</f>
        <v>1.6304347826086956E-2</v>
      </c>
      <c r="J48" s="53" t="s">
        <v>89</v>
      </c>
      <c r="K48" s="73">
        <v>20</v>
      </c>
      <c r="L48" s="73">
        <v>30</v>
      </c>
      <c r="M48" s="73">
        <v>4</v>
      </c>
    </row>
    <row r="49" spans="2:13" s="48" customFormat="1">
      <c r="B49" s="84" t="s">
        <v>85</v>
      </c>
      <c r="C49" s="61">
        <f t="shared" si="64"/>
        <v>3</v>
      </c>
      <c r="D49" s="62">
        <f t="shared" si="67"/>
        <v>7.4999999999999997E-3</v>
      </c>
      <c r="E49" s="61">
        <f t="shared" si="65"/>
        <v>0</v>
      </c>
      <c r="F49" s="62">
        <f t="shared" ref="F49" si="92">E49/E$31</f>
        <v>0</v>
      </c>
      <c r="G49" s="61">
        <f t="shared" si="66"/>
        <v>0</v>
      </c>
      <c r="H49" s="62">
        <f t="shared" ref="H49" si="93">G49/G$31</f>
        <v>0</v>
      </c>
      <c r="J49" s="53" t="s">
        <v>68</v>
      </c>
      <c r="K49" s="48">
        <v>28</v>
      </c>
      <c r="L49" s="48">
        <v>103</v>
      </c>
      <c r="M49" s="48">
        <v>17</v>
      </c>
    </row>
    <row r="50" spans="2:13" s="48" customFormat="1">
      <c r="B50" s="84" t="s">
        <v>86</v>
      </c>
      <c r="C50" s="61">
        <f t="shared" si="64"/>
        <v>18</v>
      </c>
      <c r="D50" s="62">
        <f t="shared" si="67"/>
        <v>4.4999999999999998E-2</v>
      </c>
      <c r="E50" s="61">
        <f t="shared" si="65"/>
        <v>27</v>
      </c>
      <c r="F50" s="62">
        <f t="shared" ref="F50" si="94">E50/E$31</f>
        <v>4.8128342245989303E-2</v>
      </c>
      <c r="G50" s="61">
        <f t="shared" si="66"/>
        <v>18</v>
      </c>
      <c r="H50" s="62">
        <f t="shared" ref="H50" si="95">G50/G$31</f>
        <v>9.7826086956521743E-2</v>
      </c>
      <c r="J50" s="53" t="s">
        <v>69</v>
      </c>
      <c r="K50" s="48">
        <v>26</v>
      </c>
      <c r="L50" s="48">
        <v>224</v>
      </c>
      <c r="M50" s="48">
        <v>59</v>
      </c>
    </row>
    <row r="51" spans="2:13" s="48" customFormat="1">
      <c r="B51" s="84" t="s">
        <v>87</v>
      </c>
      <c r="C51" s="61">
        <f t="shared" si="64"/>
        <v>26</v>
      </c>
      <c r="D51" s="62">
        <f t="shared" si="67"/>
        <v>6.5000000000000002E-2</v>
      </c>
      <c r="E51" s="61">
        <f t="shared" si="65"/>
        <v>29</v>
      </c>
      <c r="F51" s="62">
        <f t="shared" ref="F51" si="96">E51/E$31</f>
        <v>5.1693404634581108E-2</v>
      </c>
      <c r="G51" s="61">
        <f t="shared" si="66"/>
        <v>11</v>
      </c>
      <c r="H51" s="62">
        <f t="shared" ref="H51" si="97">G51/G$31</f>
        <v>5.9782608695652176E-2</v>
      </c>
      <c r="J51" s="53" t="s">
        <v>70</v>
      </c>
      <c r="K51" s="48">
        <v>112</v>
      </c>
      <c r="L51" s="48">
        <v>421</v>
      </c>
      <c r="M51" s="48">
        <v>42</v>
      </c>
    </row>
    <row r="52" spans="2:13" s="48" customFormat="1">
      <c r="B52" s="84" t="s">
        <v>88</v>
      </c>
      <c r="C52" s="61">
        <f t="shared" si="64"/>
        <v>7</v>
      </c>
      <c r="D52" s="62">
        <f t="shared" si="67"/>
        <v>1.7500000000000002E-2</v>
      </c>
      <c r="E52" s="61">
        <f t="shared" si="65"/>
        <v>4</v>
      </c>
      <c r="F52" s="62">
        <f t="shared" ref="F52" si="98">E52/E$31</f>
        <v>7.1301247771836003E-3</v>
      </c>
      <c r="G52" s="61">
        <f t="shared" si="66"/>
        <v>3</v>
      </c>
      <c r="H52" s="62">
        <f t="shared" ref="H52" si="99">G52/G$31</f>
        <v>1.6304347826086956E-2</v>
      </c>
      <c r="J52" s="53" t="s">
        <v>172</v>
      </c>
      <c r="K52" s="48">
        <v>566</v>
      </c>
      <c r="L52" s="48">
        <v>1309</v>
      </c>
      <c r="M52" s="48">
        <v>302</v>
      </c>
    </row>
    <row r="53" spans="2:13" s="48" customFormat="1">
      <c r="B53" s="91" t="s">
        <v>89</v>
      </c>
      <c r="C53" s="63">
        <f t="shared" si="64"/>
        <v>20</v>
      </c>
      <c r="D53" s="64">
        <f t="shared" si="67"/>
        <v>0.05</v>
      </c>
      <c r="E53" s="63">
        <f t="shared" si="65"/>
        <v>30</v>
      </c>
      <c r="F53" s="64">
        <f t="shared" ref="F53" si="100">E53/E$31</f>
        <v>5.3475935828877004E-2</v>
      </c>
      <c r="G53" s="63">
        <f t="shared" si="66"/>
        <v>4</v>
      </c>
      <c r="H53" s="64">
        <f t="shared" ref="H53" si="101">G53/G$31</f>
        <v>2.1739130434782608E-2</v>
      </c>
    </row>
    <row r="54" spans="2:13">
      <c r="F54" s="49"/>
      <c r="H54" s="49"/>
    </row>
    <row r="55" spans="2:13">
      <c r="F55" s="49"/>
      <c r="H55" s="49"/>
    </row>
    <row r="56" spans="2:13">
      <c r="F56" s="49"/>
      <c r="H56" s="49"/>
    </row>
    <row r="57" spans="2:13">
      <c r="F57" s="49"/>
      <c r="H57" s="49"/>
    </row>
    <row r="58" spans="2:13">
      <c r="F58" s="49"/>
      <c r="H58" s="49"/>
    </row>
    <row r="59" spans="2:13">
      <c r="F59" s="49"/>
      <c r="H59" s="49"/>
    </row>
  </sheetData>
  <mergeCells count="10">
    <mergeCell ref="B2:B3"/>
    <mergeCell ref="C2:H2"/>
    <mergeCell ref="C3:D3"/>
    <mergeCell ref="E3:F3"/>
    <mergeCell ref="G3:H3"/>
    <mergeCell ref="B29:B30"/>
    <mergeCell ref="C29:H29"/>
    <mergeCell ref="C30:D30"/>
    <mergeCell ref="E30:F30"/>
    <mergeCell ref="G30:H30"/>
  </mergeCells>
  <phoneticPr fontId="4"/>
  <printOptions horizontalCentered="1"/>
  <pageMargins left="0.70866141732283472" right="0.70866141732283472" top="0.74803149606299213" bottom="0.74803149606299213" header="0.31496062992125984" footer="0.31496062992125984"/>
  <pageSetup paperSize="11" scale="90"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X55"/>
  <sheetViews>
    <sheetView view="pageBreakPreview" zoomScaleNormal="100" zoomScaleSheetLayoutView="100" workbookViewId="0">
      <selection activeCell="K30" sqref="K30:R30"/>
    </sheetView>
  </sheetViews>
  <sheetFormatPr defaultRowHeight="13.5"/>
  <cols>
    <col min="2" max="2" width="42.375" customWidth="1"/>
    <col min="3" max="3" width="8.125" customWidth="1"/>
    <col min="4" max="4" width="7.125" customWidth="1"/>
    <col min="5" max="5" width="8.125" customWidth="1"/>
    <col min="6" max="6" width="7.125" customWidth="1"/>
    <col min="7" max="7" width="8.125" customWidth="1"/>
    <col min="8" max="8" width="7.125" customWidth="1"/>
    <col min="10" max="10" width="45.375" bestFit="1" customWidth="1"/>
    <col min="11" max="11" width="5.5" bestFit="1" customWidth="1"/>
    <col min="12" max="12" width="6.5" bestFit="1" customWidth="1"/>
    <col min="13" max="13" width="5.5" bestFit="1" customWidth="1"/>
    <col min="14" max="14" width="4.5" bestFit="1" customWidth="1"/>
    <col min="15" max="16" width="3.5" bestFit="1" customWidth="1"/>
    <col min="17" max="18" width="4.5" bestFit="1" customWidth="1"/>
    <col min="19" max="19" width="3.5" bestFit="1" customWidth="1"/>
    <col min="20" max="20" width="5.5" bestFit="1" customWidth="1"/>
    <col min="21" max="21" width="4.5" bestFit="1" customWidth="1"/>
    <col min="22" max="22" width="5.5" bestFit="1" customWidth="1"/>
    <col min="23" max="24" width="3.5" bestFit="1" customWidth="1"/>
  </cols>
  <sheetData>
    <row r="1" spans="2:24" ht="19.5" customHeight="1">
      <c r="B1" s="29" t="s">
        <v>195</v>
      </c>
    </row>
    <row r="2" spans="2:24">
      <c r="B2" s="148" t="s">
        <v>171</v>
      </c>
      <c r="C2" s="157" t="s">
        <v>197</v>
      </c>
      <c r="D2" s="162"/>
      <c r="E2" s="162"/>
      <c r="F2" s="162"/>
      <c r="G2" s="162"/>
      <c r="H2" s="158"/>
    </row>
    <row r="3" spans="2:24" ht="58.5" customHeight="1">
      <c r="B3" s="149"/>
      <c r="C3" s="163" t="s">
        <v>196</v>
      </c>
      <c r="D3" s="164"/>
      <c r="E3" s="163" t="s">
        <v>163</v>
      </c>
      <c r="F3" s="164"/>
      <c r="G3" s="163" t="s">
        <v>168</v>
      </c>
      <c r="H3" s="164"/>
      <c r="J3" s="50" t="s">
        <v>123</v>
      </c>
      <c r="K3" s="51">
        <v>1</v>
      </c>
      <c r="L3" s="51">
        <v>2</v>
      </c>
      <c r="M3" s="51">
        <v>3</v>
      </c>
      <c r="N3" s="51">
        <v>4</v>
      </c>
      <c r="O3" s="51">
        <v>5</v>
      </c>
      <c r="P3" s="51">
        <v>6</v>
      </c>
      <c r="Q3" s="51">
        <v>7</v>
      </c>
      <c r="R3" s="51">
        <v>8</v>
      </c>
      <c r="S3" s="51">
        <v>9</v>
      </c>
      <c r="T3" s="51">
        <v>10</v>
      </c>
      <c r="U3" s="51">
        <v>11</v>
      </c>
      <c r="V3" s="51">
        <v>12</v>
      </c>
      <c r="W3" s="51">
        <v>98</v>
      </c>
      <c r="X3" s="51">
        <v>99</v>
      </c>
    </row>
    <row r="4" spans="2:24">
      <c r="B4" s="67" t="s">
        <v>67</v>
      </c>
      <c r="C4" s="85">
        <f>C8-SUM(C5:C7)</f>
        <v>1636</v>
      </c>
      <c r="D4" s="86">
        <f>C4/C$8</f>
        <v>0.4345285524568393</v>
      </c>
      <c r="E4" s="85">
        <f>E8-SUM(E5:E7)</f>
        <v>5155</v>
      </c>
      <c r="F4" s="86">
        <f t="shared" ref="F4:F8" si="0">E4/E$8</f>
        <v>0.56579958292174293</v>
      </c>
      <c r="G4" s="85">
        <f>G8-SUM(G5:G7)</f>
        <v>815</v>
      </c>
      <c r="H4" s="86">
        <f t="shared" ref="H4:H8" si="1">G4/G$8</f>
        <v>0.50061425061425058</v>
      </c>
      <c r="J4" s="52" t="s">
        <v>72</v>
      </c>
      <c r="K4" s="73">
        <v>188</v>
      </c>
      <c r="L4" s="73">
        <v>2973</v>
      </c>
      <c r="M4" s="73">
        <v>504</v>
      </c>
      <c r="N4">
        <v>84</v>
      </c>
      <c r="O4">
        <v>23</v>
      </c>
      <c r="P4">
        <v>11</v>
      </c>
      <c r="Q4">
        <v>70</v>
      </c>
      <c r="R4">
        <v>34</v>
      </c>
      <c r="S4">
        <v>9</v>
      </c>
      <c r="T4">
        <v>304</v>
      </c>
      <c r="U4">
        <v>87</v>
      </c>
      <c r="V4">
        <v>381</v>
      </c>
      <c r="W4">
        <v>20</v>
      </c>
      <c r="X4">
        <v>34</v>
      </c>
    </row>
    <row r="5" spans="2:24">
      <c r="B5" s="74" t="s">
        <v>68</v>
      </c>
      <c r="C5" s="87">
        <f>SUM(T22:V22)</f>
        <v>37</v>
      </c>
      <c r="D5" s="88">
        <f t="shared" ref="D5:D8" si="2">C5/C$8</f>
        <v>9.8273572377158037E-3</v>
      </c>
      <c r="E5" s="87">
        <f>L22</f>
        <v>92</v>
      </c>
      <c r="F5" s="88">
        <f t="shared" si="0"/>
        <v>1.0097684118099002E-2</v>
      </c>
      <c r="G5" s="87">
        <f>M22</f>
        <v>58</v>
      </c>
      <c r="H5" s="88">
        <f t="shared" si="1"/>
        <v>3.562653562653563E-2</v>
      </c>
      <c r="J5" s="53" t="s">
        <v>73</v>
      </c>
      <c r="K5" s="73">
        <v>157</v>
      </c>
      <c r="L5" s="73">
        <v>2171</v>
      </c>
      <c r="M5" s="73">
        <v>211</v>
      </c>
      <c r="N5">
        <v>32</v>
      </c>
      <c r="O5">
        <v>6</v>
      </c>
      <c r="P5">
        <v>6</v>
      </c>
      <c r="Q5">
        <v>37</v>
      </c>
      <c r="R5">
        <v>14</v>
      </c>
      <c r="S5">
        <v>5</v>
      </c>
      <c r="T5">
        <v>171</v>
      </c>
      <c r="U5">
        <v>36</v>
      </c>
      <c r="V5">
        <v>248</v>
      </c>
      <c r="W5">
        <v>13</v>
      </c>
      <c r="X5">
        <v>18</v>
      </c>
    </row>
    <row r="6" spans="2:24">
      <c r="B6" s="74" t="s">
        <v>69</v>
      </c>
      <c r="C6" s="87">
        <f t="shared" ref="C6:C8" si="3">SUM(T23:V23)</f>
        <v>1852</v>
      </c>
      <c r="D6" s="88">
        <f t="shared" si="2"/>
        <v>0.49189907038512615</v>
      </c>
      <c r="E6" s="87">
        <f t="shared" ref="E6:E8" si="4">L23</f>
        <v>3340</v>
      </c>
      <c r="F6" s="88">
        <f t="shared" si="0"/>
        <v>0.36658983646142024</v>
      </c>
      <c r="G6" s="87">
        <f t="shared" ref="G6:G8" si="5">M23</f>
        <v>522</v>
      </c>
      <c r="H6" s="88">
        <f t="shared" si="1"/>
        <v>0.32063882063882065</v>
      </c>
      <c r="J6" s="53" t="s">
        <v>74</v>
      </c>
      <c r="K6" s="73">
        <v>48</v>
      </c>
      <c r="L6" s="73">
        <v>595</v>
      </c>
      <c r="M6" s="73">
        <v>67</v>
      </c>
      <c r="N6">
        <v>11</v>
      </c>
      <c r="O6">
        <v>3</v>
      </c>
      <c r="P6">
        <v>5</v>
      </c>
      <c r="Q6">
        <v>24</v>
      </c>
      <c r="R6">
        <v>9</v>
      </c>
      <c r="S6">
        <v>1</v>
      </c>
      <c r="T6">
        <v>49</v>
      </c>
      <c r="U6">
        <v>8</v>
      </c>
      <c r="V6">
        <v>72</v>
      </c>
      <c r="W6">
        <v>4</v>
      </c>
      <c r="X6">
        <v>5</v>
      </c>
    </row>
    <row r="7" spans="2:24">
      <c r="B7" s="70" t="s">
        <v>70</v>
      </c>
      <c r="C7" s="89">
        <f t="shared" si="3"/>
        <v>240</v>
      </c>
      <c r="D7" s="90">
        <f t="shared" si="2"/>
        <v>6.3745019920318724E-2</v>
      </c>
      <c r="E7" s="89">
        <f t="shared" si="4"/>
        <v>524</v>
      </c>
      <c r="F7" s="90">
        <f t="shared" si="0"/>
        <v>5.7512896498737788E-2</v>
      </c>
      <c r="G7" s="89">
        <f t="shared" si="5"/>
        <v>233</v>
      </c>
      <c r="H7" s="90">
        <f t="shared" si="1"/>
        <v>0.14312039312039312</v>
      </c>
      <c r="J7" s="53" t="s">
        <v>75</v>
      </c>
      <c r="K7" s="73">
        <v>110</v>
      </c>
      <c r="L7" s="73">
        <v>1458</v>
      </c>
      <c r="M7" s="73">
        <v>216</v>
      </c>
      <c r="N7">
        <v>28</v>
      </c>
      <c r="O7">
        <v>5</v>
      </c>
      <c r="P7">
        <v>2</v>
      </c>
      <c r="Q7">
        <v>31</v>
      </c>
      <c r="R7">
        <v>2</v>
      </c>
      <c r="S7">
        <v>3</v>
      </c>
      <c r="T7">
        <v>117</v>
      </c>
      <c r="U7">
        <v>33</v>
      </c>
      <c r="V7">
        <v>182</v>
      </c>
      <c r="W7">
        <v>8</v>
      </c>
      <c r="X7">
        <v>10</v>
      </c>
    </row>
    <row r="8" spans="2:24">
      <c r="B8" s="58" t="s">
        <v>11</v>
      </c>
      <c r="C8" s="65">
        <f t="shared" si="3"/>
        <v>3765</v>
      </c>
      <c r="D8" s="66">
        <f t="shared" si="2"/>
        <v>1</v>
      </c>
      <c r="E8" s="65">
        <f t="shared" si="4"/>
        <v>9111</v>
      </c>
      <c r="F8" s="66">
        <f t="shared" si="0"/>
        <v>1</v>
      </c>
      <c r="G8" s="65">
        <f t="shared" si="5"/>
        <v>1628</v>
      </c>
      <c r="H8" s="66">
        <f t="shared" si="1"/>
        <v>1</v>
      </c>
      <c r="J8" s="53" t="s">
        <v>76</v>
      </c>
      <c r="K8" s="73">
        <v>196</v>
      </c>
      <c r="L8" s="73">
        <v>2457</v>
      </c>
      <c r="M8" s="73">
        <v>259</v>
      </c>
      <c r="N8">
        <v>42</v>
      </c>
      <c r="O8">
        <v>5</v>
      </c>
      <c r="P8">
        <v>4</v>
      </c>
      <c r="Q8">
        <v>65</v>
      </c>
      <c r="R8">
        <v>22</v>
      </c>
      <c r="S8">
        <v>6</v>
      </c>
      <c r="T8">
        <v>290</v>
      </c>
      <c r="U8">
        <v>64</v>
      </c>
      <c r="V8">
        <v>358</v>
      </c>
      <c r="W8">
        <v>18</v>
      </c>
      <c r="X8">
        <v>18</v>
      </c>
    </row>
    <row r="9" spans="2:24" s="48" customFormat="1" ht="13.5" customHeight="1">
      <c r="B9" s="83" t="s">
        <v>72</v>
      </c>
      <c r="C9" s="59">
        <f>SUM(T4:V4)</f>
        <v>772</v>
      </c>
      <c r="D9" s="60">
        <f>C9/C$4</f>
        <v>0.47188264058679708</v>
      </c>
      <c r="E9" s="59">
        <f>L4</f>
        <v>2973</v>
      </c>
      <c r="F9" s="60">
        <f t="shared" ref="F9:F26" si="6">E9/E$4</f>
        <v>0.57672162948593597</v>
      </c>
      <c r="G9" s="59">
        <f>M4</f>
        <v>504</v>
      </c>
      <c r="H9" s="60">
        <f t="shared" ref="H9:H26" si="7">G9/G$4</f>
        <v>0.61840490797546011</v>
      </c>
      <c r="J9" s="53" t="s">
        <v>77</v>
      </c>
      <c r="K9" s="73">
        <v>67</v>
      </c>
      <c r="L9" s="73">
        <v>980</v>
      </c>
      <c r="M9" s="73">
        <v>212</v>
      </c>
      <c r="N9" s="48">
        <v>33</v>
      </c>
      <c r="O9" s="48">
        <v>8</v>
      </c>
      <c r="P9" s="48">
        <v>4</v>
      </c>
      <c r="Q9" s="48">
        <v>28</v>
      </c>
      <c r="R9" s="48">
        <v>13</v>
      </c>
      <c r="S9" s="48">
        <v>2</v>
      </c>
      <c r="T9" s="48">
        <v>80</v>
      </c>
      <c r="U9" s="48">
        <v>25</v>
      </c>
      <c r="V9" s="48">
        <v>108</v>
      </c>
      <c r="W9" s="48">
        <v>9</v>
      </c>
      <c r="X9" s="48">
        <v>9</v>
      </c>
    </row>
    <row r="10" spans="2:24" s="48" customFormat="1">
      <c r="B10" s="84" t="s">
        <v>129</v>
      </c>
      <c r="C10" s="61">
        <f t="shared" ref="C10:C26" si="8">SUM(T5:V5)</f>
        <v>455</v>
      </c>
      <c r="D10" s="62">
        <f t="shared" ref="D10:D26" si="9">C10/C$4</f>
        <v>0.27811735941320292</v>
      </c>
      <c r="E10" s="61">
        <f t="shared" ref="E10:E26" si="10">L5</f>
        <v>2171</v>
      </c>
      <c r="F10" s="62">
        <f t="shared" si="6"/>
        <v>0.42114451988360813</v>
      </c>
      <c r="G10" s="61">
        <f t="shared" ref="G10:G26" si="11">M5</f>
        <v>211</v>
      </c>
      <c r="H10" s="62">
        <f t="shared" si="7"/>
        <v>0.2588957055214724</v>
      </c>
      <c r="J10" s="53" t="s">
        <v>78</v>
      </c>
      <c r="K10" s="73">
        <v>37</v>
      </c>
      <c r="L10" s="73">
        <v>538</v>
      </c>
      <c r="M10" s="73">
        <v>76</v>
      </c>
      <c r="N10" s="48">
        <v>5</v>
      </c>
      <c r="O10" s="48">
        <v>2</v>
      </c>
      <c r="P10" s="48">
        <v>2</v>
      </c>
      <c r="Q10" s="48">
        <v>18</v>
      </c>
      <c r="R10" s="48">
        <v>7</v>
      </c>
      <c r="S10" s="48">
        <v>2</v>
      </c>
      <c r="T10" s="48">
        <v>60</v>
      </c>
      <c r="U10" s="48">
        <v>9</v>
      </c>
      <c r="V10" s="48">
        <v>74</v>
      </c>
      <c r="W10" s="48">
        <v>5</v>
      </c>
      <c r="X10" s="48">
        <v>4</v>
      </c>
    </row>
    <row r="11" spans="2:24" s="48" customFormat="1">
      <c r="B11" s="84" t="s">
        <v>74</v>
      </c>
      <c r="C11" s="61">
        <f t="shared" si="8"/>
        <v>129</v>
      </c>
      <c r="D11" s="62">
        <f t="shared" si="9"/>
        <v>7.8850855745721274E-2</v>
      </c>
      <c r="E11" s="61">
        <f t="shared" si="10"/>
        <v>595</v>
      </c>
      <c r="F11" s="62">
        <f t="shared" si="6"/>
        <v>0.11542192046556742</v>
      </c>
      <c r="G11" s="61">
        <f t="shared" si="11"/>
        <v>67</v>
      </c>
      <c r="H11" s="62">
        <f t="shared" si="7"/>
        <v>8.2208588957055212E-2</v>
      </c>
      <c r="J11" s="53" t="s">
        <v>79</v>
      </c>
      <c r="K11" s="73">
        <v>145</v>
      </c>
      <c r="L11" s="73">
        <v>1429</v>
      </c>
      <c r="M11" s="73">
        <v>161</v>
      </c>
      <c r="N11" s="48">
        <v>21</v>
      </c>
      <c r="O11" s="48">
        <v>6</v>
      </c>
      <c r="P11" s="48">
        <v>3</v>
      </c>
      <c r="Q11" s="48">
        <v>36</v>
      </c>
      <c r="R11" s="48">
        <v>10</v>
      </c>
      <c r="S11" s="48">
        <v>4</v>
      </c>
      <c r="T11" s="48">
        <v>202</v>
      </c>
      <c r="U11" s="48">
        <v>29</v>
      </c>
      <c r="V11" s="48">
        <v>214</v>
      </c>
      <c r="W11" s="48">
        <v>9</v>
      </c>
      <c r="X11" s="48">
        <v>14</v>
      </c>
    </row>
    <row r="12" spans="2:24" s="48" customFormat="1">
      <c r="B12" s="84" t="s">
        <v>75</v>
      </c>
      <c r="C12" s="61">
        <f t="shared" si="8"/>
        <v>332</v>
      </c>
      <c r="D12" s="62">
        <f t="shared" si="9"/>
        <v>0.20293398533007334</v>
      </c>
      <c r="E12" s="61">
        <f t="shared" si="10"/>
        <v>1458</v>
      </c>
      <c r="F12" s="62">
        <f t="shared" si="6"/>
        <v>0.28283220174587781</v>
      </c>
      <c r="G12" s="61">
        <f t="shared" si="11"/>
        <v>216</v>
      </c>
      <c r="H12" s="62">
        <f t="shared" si="7"/>
        <v>0.26503067484662579</v>
      </c>
      <c r="J12" s="53" t="s">
        <v>80</v>
      </c>
      <c r="K12" s="73">
        <v>54</v>
      </c>
      <c r="L12" s="73">
        <v>780</v>
      </c>
      <c r="M12" s="73">
        <v>87</v>
      </c>
      <c r="N12" s="48">
        <v>13</v>
      </c>
      <c r="O12" s="48">
        <v>7</v>
      </c>
      <c r="P12" s="48">
        <v>2</v>
      </c>
      <c r="Q12" s="48">
        <v>19</v>
      </c>
      <c r="R12" s="48">
        <v>12</v>
      </c>
      <c r="S12" s="48">
        <v>3</v>
      </c>
      <c r="T12" s="48">
        <v>92</v>
      </c>
      <c r="U12" s="48">
        <v>33</v>
      </c>
      <c r="V12" s="48">
        <v>122</v>
      </c>
      <c r="W12" s="48">
        <v>4</v>
      </c>
      <c r="X12" s="48">
        <v>1</v>
      </c>
    </row>
    <row r="13" spans="2:24" s="48" customFormat="1">
      <c r="B13" s="84" t="s">
        <v>76</v>
      </c>
      <c r="C13" s="61">
        <f t="shared" si="8"/>
        <v>712</v>
      </c>
      <c r="D13" s="62">
        <f t="shared" si="9"/>
        <v>0.4352078239608802</v>
      </c>
      <c r="E13" s="61">
        <f t="shared" si="10"/>
        <v>2457</v>
      </c>
      <c r="F13" s="62">
        <f t="shared" si="6"/>
        <v>0.4766246362754607</v>
      </c>
      <c r="G13" s="61">
        <f t="shared" si="11"/>
        <v>259</v>
      </c>
      <c r="H13" s="62">
        <f t="shared" si="7"/>
        <v>0.31779141104294478</v>
      </c>
      <c r="J13" s="53" t="s">
        <v>81</v>
      </c>
      <c r="K13" s="73">
        <v>63</v>
      </c>
      <c r="L13" s="73">
        <v>725</v>
      </c>
      <c r="M13" s="73">
        <v>90</v>
      </c>
      <c r="N13" s="48">
        <v>11</v>
      </c>
      <c r="O13" s="48">
        <v>5</v>
      </c>
      <c r="P13" s="48">
        <v>2</v>
      </c>
      <c r="Q13" s="48">
        <v>17</v>
      </c>
      <c r="R13" s="48">
        <v>6</v>
      </c>
      <c r="S13" s="48">
        <v>1</v>
      </c>
      <c r="T13" s="48">
        <v>67</v>
      </c>
      <c r="U13" s="48">
        <v>15</v>
      </c>
      <c r="V13" s="48">
        <v>76</v>
      </c>
      <c r="W13" s="48">
        <v>4</v>
      </c>
      <c r="X13" s="48">
        <v>7</v>
      </c>
    </row>
    <row r="14" spans="2:24" s="48" customFormat="1">
      <c r="B14" s="84" t="s">
        <v>77</v>
      </c>
      <c r="C14" s="61">
        <f t="shared" si="8"/>
        <v>213</v>
      </c>
      <c r="D14" s="62">
        <f t="shared" si="9"/>
        <v>0.13019559902200489</v>
      </c>
      <c r="E14" s="61">
        <f t="shared" si="10"/>
        <v>980</v>
      </c>
      <c r="F14" s="62">
        <f t="shared" si="6"/>
        <v>0.19010669253152279</v>
      </c>
      <c r="G14" s="61">
        <f t="shared" si="11"/>
        <v>212</v>
      </c>
      <c r="H14" s="62">
        <f t="shared" si="7"/>
        <v>0.26012269938650306</v>
      </c>
      <c r="J14" s="53" t="s">
        <v>82</v>
      </c>
      <c r="K14" s="73">
        <v>72</v>
      </c>
      <c r="L14" s="73">
        <v>733</v>
      </c>
      <c r="M14" s="73">
        <v>65</v>
      </c>
      <c r="N14" s="48">
        <v>13</v>
      </c>
      <c r="O14" s="48">
        <v>6</v>
      </c>
      <c r="P14" s="48">
        <v>4</v>
      </c>
      <c r="Q14" s="48">
        <v>24</v>
      </c>
      <c r="R14" s="48">
        <v>15</v>
      </c>
      <c r="S14" s="48">
        <v>1</v>
      </c>
      <c r="T14" s="48">
        <v>147</v>
      </c>
      <c r="U14" s="48">
        <v>31</v>
      </c>
      <c r="V14" s="48">
        <v>147</v>
      </c>
      <c r="W14" s="48">
        <v>4</v>
      </c>
      <c r="X14" s="48">
        <v>4</v>
      </c>
    </row>
    <row r="15" spans="2:24" s="48" customFormat="1">
      <c r="B15" s="84" t="s">
        <v>78</v>
      </c>
      <c r="C15" s="61">
        <f t="shared" si="8"/>
        <v>143</v>
      </c>
      <c r="D15" s="62">
        <f t="shared" si="9"/>
        <v>8.7408312958435208E-2</v>
      </c>
      <c r="E15" s="61">
        <f t="shared" si="10"/>
        <v>538</v>
      </c>
      <c r="F15" s="62">
        <f t="shared" si="6"/>
        <v>0.10436469447138701</v>
      </c>
      <c r="G15" s="61">
        <f t="shared" si="11"/>
        <v>76</v>
      </c>
      <c r="H15" s="62">
        <f t="shared" si="7"/>
        <v>9.3251533742331291E-2</v>
      </c>
      <c r="J15" s="53" t="s">
        <v>83</v>
      </c>
      <c r="K15" s="73">
        <v>9</v>
      </c>
      <c r="L15" s="73">
        <v>121</v>
      </c>
      <c r="M15" s="73">
        <v>16</v>
      </c>
      <c r="N15" s="48">
        <v>2</v>
      </c>
      <c r="O15" s="48">
        <v>1</v>
      </c>
      <c r="P15" s="48">
        <v>1</v>
      </c>
      <c r="Q15" s="48">
        <v>2</v>
      </c>
      <c r="R15" s="48">
        <v>1</v>
      </c>
      <c r="S15" s="48">
        <v>0</v>
      </c>
      <c r="T15" s="48">
        <v>16</v>
      </c>
      <c r="U15" s="48">
        <v>3</v>
      </c>
      <c r="V15" s="48">
        <v>21</v>
      </c>
      <c r="W15" s="48">
        <v>1</v>
      </c>
      <c r="X15" s="48">
        <v>0</v>
      </c>
    </row>
    <row r="16" spans="2:24" s="48" customFormat="1">
      <c r="B16" s="84" t="s">
        <v>79</v>
      </c>
      <c r="C16" s="61">
        <f t="shared" si="8"/>
        <v>445</v>
      </c>
      <c r="D16" s="62">
        <f t="shared" si="9"/>
        <v>0.27200488997555011</v>
      </c>
      <c r="E16" s="61">
        <f t="shared" si="10"/>
        <v>1429</v>
      </c>
      <c r="F16" s="62">
        <f t="shared" si="6"/>
        <v>0.27720659553831234</v>
      </c>
      <c r="G16" s="61">
        <f t="shared" si="11"/>
        <v>161</v>
      </c>
      <c r="H16" s="62">
        <f t="shared" si="7"/>
        <v>0.19754601226993865</v>
      </c>
      <c r="J16" s="53" t="s">
        <v>84</v>
      </c>
      <c r="K16" s="73">
        <v>28</v>
      </c>
      <c r="L16" s="73">
        <v>285</v>
      </c>
      <c r="M16" s="73">
        <v>36</v>
      </c>
      <c r="N16" s="48">
        <v>3</v>
      </c>
      <c r="O16" s="48">
        <v>3</v>
      </c>
      <c r="P16" s="48">
        <v>2</v>
      </c>
      <c r="Q16" s="48">
        <v>7</v>
      </c>
      <c r="R16" s="48">
        <v>3</v>
      </c>
      <c r="S16" s="48">
        <v>0</v>
      </c>
      <c r="T16" s="48">
        <v>31</v>
      </c>
      <c r="U16" s="48">
        <v>5</v>
      </c>
      <c r="V16" s="48">
        <v>32</v>
      </c>
      <c r="W16" s="48">
        <v>2</v>
      </c>
      <c r="X16" s="48">
        <v>3</v>
      </c>
    </row>
    <row r="17" spans="2:24" s="48" customFormat="1">
      <c r="B17" s="84" t="s">
        <v>80</v>
      </c>
      <c r="C17" s="61">
        <f t="shared" si="8"/>
        <v>247</v>
      </c>
      <c r="D17" s="62">
        <f t="shared" si="9"/>
        <v>0.15097799511002444</v>
      </c>
      <c r="E17" s="61">
        <f t="shared" si="10"/>
        <v>780</v>
      </c>
      <c r="F17" s="62">
        <f t="shared" si="6"/>
        <v>0.1513094083414161</v>
      </c>
      <c r="G17" s="61">
        <f t="shared" si="11"/>
        <v>87</v>
      </c>
      <c r="H17" s="62">
        <f t="shared" si="7"/>
        <v>0.10674846625766871</v>
      </c>
      <c r="J17" s="53" t="s">
        <v>85</v>
      </c>
      <c r="K17" s="73">
        <v>0</v>
      </c>
      <c r="L17" s="73">
        <v>34</v>
      </c>
      <c r="M17" s="73">
        <v>5</v>
      </c>
      <c r="N17" s="48">
        <v>0</v>
      </c>
      <c r="O17" s="48">
        <v>2</v>
      </c>
      <c r="P17" s="48">
        <v>0</v>
      </c>
      <c r="Q17" s="48">
        <v>0</v>
      </c>
      <c r="R17" s="48">
        <v>0</v>
      </c>
      <c r="S17" s="48">
        <v>0</v>
      </c>
      <c r="T17" s="48">
        <v>4</v>
      </c>
      <c r="U17" s="48">
        <v>1</v>
      </c>
      <c r="V17" s="48">
        <v>1</v>
      </c>
      <c r="W17" s="48">
        <v>0</v>
      </c>
      <c r="X17" s="48">
        <v>0</v>
      </c>
    </row>
    <row r="18" spans="2:24" s="48" customFormat="1">
      <c r="B18" s="84" t="s">
        <v>81</v>
      </c>
      <c r="C18" s="61">
        <f t="shared" si="8"/>
        <v>158</v>
      </c>
      <c r="D18" s="62">
        <f t="shared" si="9"/>
        <v>9.6577017114914426E-2</v>
      </c>
      <c r="E18" s="61">
        <f t="shared" si="10"/>
        <v>725</v>
      </c>
      <c r="F18" s="62">
        <f t="shared" si="6"/>
        <v>0.14064015518913675</v>
      </c>
      <c r="G18" s="61">
        <f t="shared" si="11"/>
        <v>90</v>
      </c>
      <c r="H18" s="62">
        <f t="shared" si="7"/>
        <v>0.11042944785276074</v>
      </c>
      <c r="J18" s="53" t="s">
        <v>86</v>
      </c>
      <c r="K18" s="73">
        <v>21</v>
      </c>
      <c r="L18" s="73">
        <v>266</v>
      </c>
      <c r="M18" s="73">
        <v>38</v>
      </c>
      <c r="N18" s="48">
        <v>6</v>
      </c>
      <c r="O18" s="48">
        <v>3</v>
      </c>
      <c r="P18" s="48">
        <v>1</v>
      </c>
      <c r="Q18" s="48">
        <v>11</v>
      </c>
      <c r="R18" s="48">
        <v>0</v>
      </c>
      <c r="S18" s="48">
        <v>1</v>
      </c>
      <c r="T18" s="48">
        <v>63</v>
      </c>
      <c r="U18" s="48">
        <v>10</v>
      </c>
      <c r="V18" s="48">
        <v>42</v>
      </c>
      <c r="W18" s="48">
        <v>1</v>
      </c>
      <c r="X18" s="48">
        <v>1</v>
      </c>
    </row>
    <row r="19" spans="2:24" s="48" customFormat="1">
      <c r="B19" s="84" t="s">
        <v>82</v>
      </c>
      <c r="C19" s="61">
        <f t="shared" si="8"/>
        <v>325</v>
      </c>
      <c r="D19" s="62">
        <f t="shared" si="9"/>
        <v>0.19865525672371639</v>
      </c>
      <c r="E19" s="61">
        <f t="shared" si="10"/>
        <v>733</v>
      </c>
      <c r="F19" s="62">
        <f t="shared" si="6"/>
        <v>0.14219204655674103</v>
      </c>
      <c r="G19" s="61">
        <f t="shared" si="11"/>
        <v>65</v>
      </c>
      <c r="H19" s="62">
        <f t="shared" si="7"/>
        <v>7.9754601226993863E-2</v>
      </c>
      <c r="J19" s="53" t="s">
        <v>87</v>
      </c>
      <c r="K19" s="73">
        <v>28</v>
      </c>
      <c r="L19" s="73">
        <v>246</v>
      </c>
      <c r="M19" s="73">
        <v>33</v>
      </c>
      <c r="N19" s="48">
        <v>5</v>
      </c>
      <c r="O19" s="48">
        <v>3</v>
      </c>
      <c r="P19" s="48">
        <v>3</v>
      </c>
      <c r="Q19" s="48">
        <v>7</v>
      </c>
      <c r="R19" s="48">
        <v>4</v>
      </c>
      <c r="S19" s="48">
        <v>3</v>
      </c>
      <c r="T19" s="48">
        <v>20</v>
      </c>
      <c r="U19" s="48">
        <v>5</v>
      </c>
      <c r="V19" s="48">
        <v>31</v>
      </c>
      <c r="W19" s="48">
        <v>1</v>
      </c>
      <c r="X19" s="48">
        <v>0</v>
      </c>
    </row>
    <row r="20" spans="2:24" s="48" customFormat="1">
      <c r="B20" s="84" t="s">
        <v>83</v>
      </c>
      <c r="C20" s="61">
        <f t="shared" si="8"/>
        <v>40</v>
      </c>
      <c r="D20" s="62">
        <f t="shared" si="9"/>
        <v>2.4449877750611249E-2</v>
      </c>
      <c r="E20" s="61">
        <f t="shared" si="10"/>
        <v>121</v>
      </c>
      <c r="F20" s="62">
        <f t="shared" si="6"/>
        <v>2.3472356935014548E-2</v>
      </c>
      <c r="G20" s="61">
        <f t="shared" si="11"/>
        <v>16</v>
      </c>
      <c r="H20" s="62">
        <f t="shared" si="7"/>
        <v>1.9631901840490799E-2</v>
      </c>
      <c r="J20" s="53" t="s">
        <v>88</v>
      </c>
      <c r="K20" s="73">
        <v>6</v>
      </c>
      <c r="L20" s="73">
        <v>51</v>
      </c>
      <c r="M20" s="73">
        <v>10</v>
      </c>
      <c r="N20" s="48">
        <v>0</v>
      </c>
      <c r="O20" s="48">
        <v>3</v>
      </c>
      <c r="P20" s="48">
        <v>0</v>
      </c>
      <c r="Q20" s="48">
        <v>0</v>
      </c>
      <c r="R20" s="48">
        <v>0</v>
      </c>
      <c r="S20" s="48">
        <v>0</v>
      </c>
      <c r="T20" s="48">
        <v>2</v>
      </c>
      <c r="U20" s="48">
        <v>0</v>
      </c>
      <c r="V20" s="48">
        <v>3</v>
      </c>
      <c r="W20" s="48">
        <v>0</v>
      </c>
      <c r="X20" s="48">
        <v>0</v>
      </c>
    </row>
    <row r="21" spans="2:24" s="48" customFormat="1">
      <c r="B21" s="84" t="s">
        <v>84</v>
      </c>
      <c r="C21" s="61">
        <f t="shared" si="8"/>
        <v>68</v>
      </c>
      <c r="D21" s="62">
        <f t="shared" si="9"/>
        <v>4.1564792176039117E-2</v>
      </c>
      <c r="E21" s="61">
        <f t="shared" si="10"/>
        <v>285</v>
      </c>
      <c r="F21" s="62">
        <f t="shared" si="6"/>
        <v>5.5286129970902036E-2</v>
      </c>
      <c r="G21" s="61">
        <f t="shared" si="11"/>
        <v>36</v>
      </c>
      <c r="H21" s="62">
        <f t="shared" si="7"/>
        <v>4.4171779141104296E-2</v>
      </c>
      <c r="J21" s="53" t="s">
        <v>89</v>
      </c>
      <c r="K21" s="73">
        <v>11</v>
      </c>
      <c r="L21" s="73">
        <v>119</v>
      </c>
      <c r="M21" s="73">
        <v>17</v>
      </c>
      <c r="N21" s="48">
        <v>2</v>
      </c>
      <c r="O21" s="48">
        <v>5</v>
      </c>
      <c r="P21" s="48">
        <v>0</v>
      </c>
      <c r="Q21" s="48">
        <v>114</v>
      </c>
      <c r="R21" s="48">
        <v>0</v>
      </c>
      <c r="S21" s="48">
        <v>0</v>
      </c>
      <c r="T21" s="48">
        <v>78</v>
      </c>
      <c r="U21" s="48">
        <v>18</v>
      </c>
      <c r="V21" s="48">
        <v>54</v>
      </c>
      <c r="W21" s="48">
        <v>1</v>
      </c>
      <c r="X21" s="48">
        <v>2</v>
      </c>
    </row>
    <row r="22" spans="2:24" s="48" customFormat="1">
      <c r="B22" s="84" t="s">
        <v>85</v>
      </c>
      <c r="C22" s="61">
        <f t="shared" si="8"/>
        <v>6</v>
      </c>
      <c r="D22" s="62">
        <f t="shared" si="9"/>
        <v>3.667481662591687E-3</v>
      </c>
      <c r="E22" s="61">
        <f t="shared" si="10"/>
        <v>34</v>
      </c>
      <c r="F22" s="62">
        <f t="shared" si="6"/>
        <v>6.5955383123181381E-3</v>
      </c>
      <c r="G22" s="61">
        <f t="shared" si="11"/>
        <v>5</v>
      </c>
      <c r="H22" s="62">
        <f t="shared" si="7"/>
        <v>6.1349693251533744E-3</v>
      </c>
      <c r="J22" s="53" t="s">
        <v>68</v>
      </c>
      <c r="K22" s="48">
        <v>32</v>
      </c>
      <c r="L22" s="48">
        <v>92</v>
      </c>
      <c r="M22" s="48">
        <v>58</v>
      </c>
      <c r="N22" s="48">
        <v>11</v>
      </c>
      <c r="O22" s="48">
        <v>3</v>
      </c>
      <c r="P22" s="48">
        <v>0</v>
      </c>
      <c r="Q22" s="48">
        <v>2</v>
      </c>
      <c r="R22" s="48">
        <v>3</v>
      </c>
      <c r="S22" s="48">
        <v>1</v>
      </c>
      <c r="T22" s="48">
        <v>18</v>
      </c>
      <c r="U22" s="48">
        <v>6</v>
      </c>
      <c r="V22" s="48">
        <v>13</v>
      </c>
      <c r="W22" s="48">
        <v>1</v>
      </c>
      <c r="X22" s="48">
        <v>0</v>
      </c>
    </row>
    <row r="23" spans="2:24" s="48" customFormat="1">
      <c r="B23" s="84" t="s">
        <v>86</v>
      </c>
      <c r="C23" s="61">
        <f t="shared" si="8"/>
        <v>115</v>
      </c>
      <c r="D23" s="62">
        <f t="shared" si="9"/>
        <v>7.029339853300734E-2</v>
      </c>
      <c r="E23" s="61">
        <f t="shared" si="10"/>
        <v>266</v>
      </c>
      <c r="F23" s="62">
        <f t="shared" si="6"/>
        <v>5.1600387972841902E-2</v>
      </c>
      <c r="G23" s="61">
        <f t="shared" si="11"/>
        <v>38</v>
      </c>
      <c r="H23" s="62">
        <f t="shared" si="7"/>
        <v>4.6625766871165646E-2</v>
      </c>
      <c r="J23" s="53" t="s">
        <v>69</v>
      </c>
      <c r="K23" s="48">
        <v>335</v>
      </c>
      <c r="L23" s="48">
        <v>3340</v>
      </c>
      <c r="M23" s="48">
        <v>522</v>
      </c>
      <c r="N23" s="48">
        <v>84</v>
      </c>
      <c r="O23" s="48">
        <v>20</v>
      </c>
      <c r="P23" s="48">
        <v>16</v>
      </c>
      <c r="Q23" s="48">
        <v>98</v>
      </c>
      <c r="R23" s="48">
        <v>32</v>
      </c>
      <c r="S23" s="48">
        <v>15</v>
      </c>
      <c r="T23" s="48">
        <v>846</v>
      </c>
      <c r="U23" s="48">
        <v>268</v>
      </c>
      <c r="V23" s="48">
        <v>738</v>
      </c>
      <c r="W23" s="48">
        <v>16</v>
      </c>
      <c r="X23" s="48">
        <v>36</v>
      </c>
    </row>
    <row r="24" spans="2:24" s="48" customFormat="1">
      <c r="B24" s="84" t="s">
        <v>87</v>
      </c>
      <c r="C24" s="61">
        <f t="shared" si="8"/>
        <v>56</v>
      </c>
      <c r="D24" s="62">
        <f t="shared" si="9"/>
        <v>3.4229828850855744E-2</v>
      </c>
      <c r="E24" s="61">
        <f t="shared" si="10"/>
        <v>246</v>
      </c>
      <c r="F24" s="62">
        <f t="shared" si="6"/>
        <v>4.7720659553831229E-2</v>
      </c>
      <c r="G24" s="61">
        <f t="shared" si="11"/>
        <v>33</v>
      </c>
      <c r="H24" s="62">
        <f t="shared" si="7"/>
        <v>4.0490797546012272E-2</v>
      </c>
      <c r="J24" s="53" t="s">
        <v>70</v>
      </c>
      <c r="K24" s="48">
        <v>216</v>
      </c>
      <c r="L24" s="48">
        <v>524</v>
      </c>
      <c r="M24" s="48">
        <v>233</v>
      </c>
      <c r="N24" s="48">
        <v>63</v>
      </c>
      <c r="O24" s="48">
        <v>4</v>
      </c>
      <c r="P24" s="48">
        <v>12</v>
      </c>
      <c r="Q24" s="48">
        <v>26</v>
      </c>
      <c r="R24" s="48">
        <v>16</v>
      </c>
      <c r="S24" s="48">
        <v>3</v>
      </c>
      <c r="T24" s="48">
        <v>107</v>
      </c>
      <c r="U24" s="48">
        <v>17</v>
      </c>
      <c r="V24" s="48">
        <v>116</v>
      </c>
      <c r="W24" s="48">
        <v>9</v>
      </c>
      <c r="X24" s="48">
        <v>6</v>
      </c>
    </row>
    <row r="25" spans="2:24" s="48" customFormat="1">
      <c r="B25" s="84" t="s">
        <v>88</v>
      </c>
      <c r="C25" s="61">
        <f t="shared" si="8"/>
        <v>5</v>
      </c>
      <c r="D25" s="62">
        <f t="shared" si="9"/>
        <v>3.0562347188264061E-3</v>
      </c>
      <c r="E25" s="61">
        <f t="shared" si="10"/>
        <v>51</v>
      </c>
      <c r="F25" s="62">
        <f t="shared" si="6"/>
        <v>9.8933074684772072E-3</v>
      </c>
      <c r="G25" s="61">
        <f t="shared" si="11"/>
        <v>10</v>
      </c>
      <c r="H25" s="62">
        <f t="shared" si="7"/>
        <v>1.2269938650306749E-2</v>
      </c>
      <c r="J25" s="53" t="s">
        <v>172</v>
      </c>
      <c r="K25" s="48">
        <v>1034</v>
      </c>
      <c r="L25" s="48">
        <v>9111</v>
      </c>
      <c r="M25" s="48">
        <v>1628</v>
      </c>
      <c r="N25" s="48">
        <v>287</v>
      </c>
      <c r="O25" s="48">
        <v>62</v>
      </c>
      <c r="P25" s="48">
        <v>49</v>
      </c>
      <c r="Q25" s="48">
        <v>372</v>
      </c>
      <c r="R25" s="48">
        <v>112</v>
      </c>
      <c r="S25" s="48">
        <v>34</v>
      </c>
      <c r="T25" s="48">
        <v>1656</v>
      </c>
      <c r="U25" s="48">
        <v>457</v>
      </c>
      <c r="V25" s="48">
        <v>1652</v>
      </c>
      <c r="W25" s="48">
        <v>64</v>
      </c>
      <c r="X25" s="48">
        <v>93</v>
      </c>
    </row>
    <row r="26" spans="2:24" s="48" customFormat="1">
      <c r="B26" s="91" t="s">
        <v>89</v>
      </c>
      <c r="C26" s="63">
        <f t="shared" si="8"/>
        <v>150</v>
      </c>
      <c r="D26" s="64">
        <f t="shared" si="9"/>
        <v>9.1687041564792182E-2</v>
      </c>
      <c r="E26" s="63">
        <f t="shared" si="10"/>
        <v>119</v>
      </c>
      <c r="F26" s="64">
        <f t="shared" si="6"/>
        <v>2.3084384093113482E-2</v>
      </c>
      <c r="G26" s="63">
        <f t="shared" si="11"/>
        <v>17</v>
      </c>
      <c r="H26" s="64">
        <f t="shared" si="7"/>
        <v>2.0858895705521473E-2</v>
      </c>
    </row>
    <row r="28" spans="2:24" ht="19.5" customHeight="1">
      <c r="B28" s="29" t="s">
        <v>198</v>
      </c>
    </row>
    <row r="29" spans="2:24">
      <c r="B29" s="148" t="s">
        <v>171</v>
      </c>
      <c r="C29" s="157" t="s">
        <v>197</v>
      </c>
      <c r="D29" s="162"/>
      <c r="E29" s="162"/>
      <c r="F29" s="162"/>
      <c r="G29" s="162"/>
      <c r="H29" s="158"/>
    </row>
    <row r="30" spans="2:24" ht="58.5" customHeight="1">
      <c r="B30" s="149"/>
      <c r="C30" s="163" t="s">
        <v>196</v>
      </c>
      <c r="D30" s="164"/>
      <c r="E30" s="163" t="s">
        <v>163</v>
      </c>
      <c r="F30" s="164"/>
      <c r="G30" s="163" t="s">
        <v>168</v>
      </c>
      <c r="H30" s="164"/>
      <c r="J30" s="50" t="s">
        <v>123</v>
      </c>
      <c r="K30" s="51">
        <v>1</v>
      </c>
      <c r="L30" s="51">
        <v>2</v>
      </c>
      <c r="M30" s="51">
        <v>3</v>
      </c>
      <c r="N30" s="51">
        <v>4</v>
      </c>
      <c r="O30" s="51">
        <v>5</v>
      </c>
      <c r="P30" s="51">
        <v>6</v>
      </c>
      <c r="Q30" s="51">
        <v>7</v>
      </c>
      <c r="R30" s="51">
        <v>8</v>
      </c>
      <c r="S30" s="51">
        <v>9</v>
      </c>
      <c r="T30" s="51">
        <v>10</v>
      </c>
      <c r="U30" s="51">
        <v>11</v>
      </c>
      <c r="V30" s="51">
        <v>12</v>
      </c>
      <c r="W30" s="51">
        <v>98</v>
      </c>
      <c r="X30" s="51">
        <v>99</v>
      </c>
    </row>
    <row r="31" spans="2:24">
      <c r="B31" s="67" t="s">
        <v>67</v>
      </c>
      <c r="C31" s="85">
        <f>C35-SUM(C32:C34)</f>
        <v>167</v>
      </c>
      <c r="D31" s="86">
        <f>C31/C$35</f>
        <v>0.66800000000000004</v>
      </c>
      <c r="E31" s="85">
        <f>E35-SUM(E32:E34)</f>
        <v>569</v>
      </c>
      <c r="F31" s="86">
        <f>E31/E$35</f>
        <v>0.59894736842105267</v>
      </c>
      <c r="G31" s="85">
        <f>G35-SUM(G32:G34)</f>
        <v>190</v>
      </c>
      <c r="H31" s="86">
        <f>G31/G$35</f>
        <v>0.44392523364485981</v>
      </c>
      <c r="J31" s="52" t="s">
        <v>72</v>
      </c>
      <c r="K31" s="73">
        <v>50</v>
      </c>
      <c r="L31" s="73">
        <v>154</v>
      </c>
      <c r="M31" s="73">
        <v>60</v>
      </c>
      <c r="N31">
        <v>9</v>
      </c>
      <c r="O31">
        <v>1</v>
      </c>
      <c r="P31">
        <v>1</v>
      </c>
      <c r="Q31">
        <v>6</v>
      </c>
      <c r="R31">
        <v>2</v>
      </c>
      <c r="S31">
        <v>0</v>
      </c>
      <c r="T31">
        <v>11</v>
      </c>
      <c r="U31">
        <v>2</v>
      </c>
      <c r="V31">
        <v>20</v>
      </c>
      <c r="W31">
        <v>0</v>
      </c>
      <c r="X31">
        <v>1</v>
      </c>
    </row>
    <row r="32" spans="2:24">
      <c r="B32" s="74" t="s">
        <v>68</v>
      </c>
      <c r="C32" s="87">
        <f>SUM(T49:V49)</f>
        <v>15</v>
      </c>
      <c r="D32" s="88">
        <f t="shared" ref="D32:F35" si="12">C32/C$35</f>
        <v>0.06</v>
      </c>
      <c r="E32" s="87">
        <f>L49</f>
        <v>45</v>
      </c>
      <c r="F32" s="88">
        <f t="shared" si="12"/>
        <v>4.736842105263158E-2</v>
      </c>
      <c r="G32" s="87">
        <f>M49</f>
        <v>42</v>
      </c>
      <c r="H32" s="88">
        <f t="shared" ref="H32" si="13">G32/G$35</f>
        <v>9.8130841121495324E-2</v>
      </c>
      <c r="J32" s="53" t="s">
        <v>73</v>
      </c>
      <c r="K32" s="73">
        <v>28</v>
      </c>
      <c r="L32" s="73">
        <v>151</v>
      </c>
      <c r="M32" s="73">
        <v>38</v>
      </c>
      <c r="N32">
        <v>8</v>
      </c>
      <c r="O32">
        <v>0</v>
      </c>
      <c r="P32">
        <v>2</v>
      </c>
      <c r="Q32">
        <v>2</v>
      </c>
      <c r="R32">
        <v>2</v>
      </c>
      <c r="S32">
        <v>0</v>
      </c>
      <c r="T32">
        <v>14</v>
      </c>
      <c r="U32">
        <v>1</v>
      </c>
      <c r="V32">
        <v>13</v>
      </c>
      <c r="W32">
        <v>0</v>
      </c>
      <c r="X32">
        <v>0</v>
      </c>
    </row>
    <row r="33" spans="2:24">
      <c r="B33" s="74" t="s">
        <v>69</v>
      </c>
      <c r="C33" s="87">
        <f t="shared" ref="C33:C35" si="14">SUM(T50:V50)</f>
        <v>25</v>
      </c>
      <c r="D33" s="88">
        <f t="shared" si="12"/>
        <v>0.1</v>
      </c>
      <c r="E33" s="87">
        <f t="shared" ref="E33:E35" si="15">L50</f>
        <v>137</v>
      </c>
      <c r="F33" s="88">
        <f t="shared" si="12"/>
        <v>0.14421052631578948</v>
      </c>
      <c r="G33" s="87">
        <f t="shared" ref="G33:G35" si="16">M50</f>
        <v>71</v>
      </c>
      <c r="H33" s="88">
        <f t="shared" ref="H33" si="17">G33/G$35</f>
        <v>0.16588785046728971</v>
      </c>
      <c r="J33" s="53" t="s">
        <v>74</v>
      </c>
      <c r="K33" s="73">
        <v>8</v>
      </c>
      <c r="L33" s="73">
        <v>40</v>
      </c>
      <c r="M33" s="73">
        <v>10</v>
      </c>
      <c r="N33">
        <v>2</v>
      </c>
      <c r="O33">
        <v>0</v>
      </c>
      <c r="P33">
        <v>1</v>
      </c>
      <c r="Q33">
        <v>2</v>
      </c>
      <c r="R33">
        <v>1</v>
      </c>
      <c r="S33">
        <v>0</v>
      </c>
      <c r="T33">
        <v>5</v>
      </c>
      <c r="U33">
        <v>1</v>
      </c>
      <c r="V33">
        <v>6</v>
      </c>
      <c r="W33">
        <v>0</v>
      </c>
      <c r="X33">
        <v>0</v>
      </c>
    </row>
    <row r="34" spans="2:24">
      <c r="B34" s="70" t="s">
        <v>70</v>
      </c>
      <c r="C34" s="89">
        <f t="shared" si="14"/>
        <v>43</v>
      </c>
      <c r="D34" s="90">
        <f t="shared" si="12"/>
        <v>0.17199999999999999</v>
      </c>
      <c r="E34" s="89">
        <f t="shared" si="15"/>
        <v>199</v>
      </c>
      <c r="F34" s="90">
        <f t="shared" si="12"/>
        <v>0.20947368421052631</v>
      </c>
      <c r="G34" s="89">
        <f t="shared" si="16"/>
        <v>125</v>
      </c>
      <c r="H34" s="90">
        <f t="shared" ref="H34" si="18">G34/G$35</f>
        <v>0.29205607476635514</v>
      </c>
      <c r="J34" s="53" t="s">
        <v>75</v>
      </c>
      <c r="K34" s="73">
        <v>40</v>
      </c>
      <c r="L34" s="73">
        <v>201</v>
      </c>
      <c r="M34" s="73">
        <v>55</v>
      </c>
      <c r="N34">
        <v>6</v>
      </c>
      <c r="O34">
        <v>2</v>
      </c>
      <c r="P34">
        <v>1</v>
      </c>
      <c r="Q34">
        <v>2</v>
      </c>
      <c r="R34">
        <v>0</v>
      </c>
      <c r="S34">
        <v>1</v>
      </c>
      <c r="T34">
        <v>7</v>
      </c>
      <c r="U34">
        <v>1</v>
      </c>
      <c r="V34">
        <v>19</v>
      </c>
      <c r="W34">
        <v>2</v>
      </c>
      <c r="X34">
        <v>2</v>
      </c>
    </row>
    <row r="35" spans="2:24">
      <c r="B35" s="58" t="s">
        <v>11</v>
      </c>
      <c r="C35" s="65">
        <f t="shared" si="14"/>
        <v>250</v>
      </c>
      <c r="D35" s="66">
        <f t="shared" si="12"/>
        <v>1</v>
      </c>
      <c r="E35" s="65">
        <f t="shared" si="15"/>
        <v>950</v>
      </c>
      <c r="F35" s="66">
        <f t="shared" si="12"/>
        <v>1</v>
      </c>
      <c r="G35" s="65">
        <f t="shared" si="16"/>
        <v>428</v>
      </c>
      <c r="H35" s="66">
        <f t="shared" ref="H35" si="19">G35/G$35</f>
        <v>1</v>
      </c>
      <c r="J35" s="53" t="s">
        <v>76</v>
      </c>
      <c r="K35" s="73">
        <v>42</v>
      </c>
      <c r="L35" s="73">
        <v>201</v>
      </c>
      <c r="M35" s="73">
        <v>32</v>
      </c>
      <c r="N35">
        <v>12</v>
      </c>
      <c r="O35">
        <v>0</v>
      </c>
      <c r="P35">
        <v>1</v>
      </c>
      <c r="Q35">
        <v>7</v>
      </c>
      <c r="R35">
        <v>1</v>
      </c>
      <c r="S35">
        <v>2</v>
      </c>
      <c r="T35">
        <v>15</v>
      </c>
      <c r="U35">
        <v>2</v>
      </c>
      <c r="V35">
        <v>22</v>
      </c>
      <c r="W35">
        <v>2</v>
      </c>
      <c r="X35">
        <v>1</v>
      </c>
    </row>
    <row r="36" spans="2:24" s="48" customFormat="1" ht="13.5" customHeight="1">
      <c r="B36" s="83" t="s">
        <v>72</v>
      </c>
      <c r="C36" s="59">
        <f>SUM(T31:V31)</f>
        <v>33</v>
      </c>
      <c r="D36" s="60">
        <f>C36/C$31</f>
        <v>0.19760479041916168</v>
      </c>
      <c r="E36" s="59">
        <f>L31</f>
        <v>154</v>
      </c>
      <c r="F36" s="60">
        <f>E36/E$31</f>
        <v>0.27065026362038663</v>
      </c>
      <c r="G36" s="59">
        <f>M31</f>
        <v>60</v>
      </c>
      <c r="H36" s="60">
        <f>G36/G$31</f>
        <v>0.31578947368421051</v>
      </c>
      <c r="J36" s="53" t="s">
        <v>77</v>
      </c>
      <c r="K36" s="73">
        <v>26</v>
      </c>
      <c r="L36" s="73">
        <v>171</v>
      </c>
      <c r="M36" s="73">
        <v>73</v>
      </c>
      <c r="N36" s="48">
        <v>12</v>
      </c>
      <c r="O36" s="48">
        <v>4</v>
      </c>
      <c r="P36" s="48">
        <v>1</v>
      </c>
      <c r="Q36" s="48">
        <v>8</v>
      </c>
      <c r="R36" s="48">
        <v>3</v>
      </c>
      <c r="S36" s="48">
        <v>1</v>
      </c>
      <c r="T36" s="48">
        <v>8</v>
      </c>
      <c r="U36" s="48">
        <v>0</v>
      </c>
      <c r="V36" s="48">
        <v>25</v>
      </c>
      <c r="W36" s="48">
        <v>2</v>
      </c>
      <c r="X36" s="48">
        <v>2</v>
      </c>
    </row>
    <row r="37" spans="2:24" s="48" customFormat="1">
      <c r="B37" s="84" t="s">
        <v>129</v>
      </c>
      <c r="C37" s="61">
        <f t="shared" ref="C37:C53" si="20">SUM(T32:V32)</f>
        <v>28</v>
      </c>
      <c r="D37" s="62">
        <f t="shared" ref="D37:F53" si="21">C37/C$31</f>
        <v>0.16766467065868262</v>
      </c>
      <c r="E37" s="61">
        <f t="shared" ref="E37:E53" si="22">L32</f>
        <v>151</v>
      </c>
      <c r="F37" s="62">
        <f t="shared" si="21"/>
        <v>0.26537785588752194</v>
      </c>
      <c r="G37" s="61">
        <f t="shared" ref="G37:G53" si="23">M32</f>
        <v>38</v>
      </c>
      <c r="H37" s="62">
        <f t="shared" ref="H37" si="24">G37/G$31</f>
        <v>0.2</v>
      </c>
      <c r="J37" s="53" t="s">
        <v>78</v>
      </c>
      <c r="K37" s="73">
        <v>7</v>
      </c>
      <c r="L37" s="73">
        <v>36</v>
      </c>
      <c r="M37" s="73">
        <v>13</v>
      </c>
      <c r="N37" s="48">
        <v>0</v>
      </c>
      <c r="O37" s="48">
        <v>0</v>
      </c>
      <c r="P37" s="48">
        <v>1</v>
      </c>
      <c r="Q37" s="48">
        <v>3</v>
      </c>
      <c r="R37" s="48">
        <v>0</v>
      </c>
      <c r="S37" s="48">
        <v>0</v>
      </c>
      <c r="T37" s="48">
        <v>2</v>
      </c>
      <c r="U37" s="48">
        <v>0</v>
      </c>
      <c r="V37" s="48">
        <v>4</v>
      </c>
      <c r="W37" s="48">
        <v>0</v>
      </c>
      <c r="X37" s="48">
        <v>1</v>
      </c>
    </row>
    <row r="38" spans="2:24" s="48" customFormat="1">
      <c r="B38" s="84" t="s">
        <v>74</v>
      </c>
      <c r="C38" s="61">
        <f t="shared" si="20"/>
        <v>12</v>
      </c>
      <c r="D38" s="62">
        <f t="shared" si="21"/>
        <v>7.1856287425149698E-2</v>
      </c>
      <c r="E38" s="61">
        <f t="shared" si="22"/>
        <v>40</v>
      </c>
      <c r="F38" s="62">
        <f t="shared" si="21"/>
        <v>7.0298769771529004E-2</v>
      </c>
      <c r="G38" s="61">
        <f t="shared" si="23"/>
        <v>10</v>
      </c>
      <c r="H38" s="62">
        <f t="shared" ref="H38" si="25">G38/G$31</f>
        <v>5.2631578947368418E-2</v>
      </c>
      <c r="J38" s="53" t="s">
        <v>79</v>
      </c>
      <c r="K38" s="73">
        <v>34</v>
      </c>
      <c r="L38" s="73">
        <v>120</v>
      </c>
      <c r="M38" s="73">
        <v>24</v>
      </c>
      <c r="N38" s="48">
        <v>6</v>
      </c>
      <c r="O38" s="48">
        <v>3</v>
      </c>
      <c r="P38" s="48">
        <v>0</v>
      </c>
      <c r="Q38" s="48">
        <v>4</v>
      </c>
      <c r="R38" s="48">
        <v>2</v>
      </c>
      <c r="S38" s="48">
        <v>0</v>
      </c>
      <c r="T38" s="48">
        <v>11</v>
      </c>
      <c r="U38" s="48">
        <v>2</v>
      </c>
      <c r="V38" s="48">
        <v>16</v>
      </c>
      <c r="W38" s="48">
        <v>0</v>
      </c>
      <c r="X38" s="48">
        <v>2</v>
      </c>
    </row>
    <row r="39" spans="2:24" s="48" customFormat="1">
      <c r="B39" s="84" t="s">
        <v>75</v>
      </c>
      <c r="C39" s="61">
        <f t="shared" si="20"/>
        <v>27</v>
      </c>
      <c r="D39" s="62">
        <f t="shared" si="21"/>
        <v>0.16167664670658682</v>
      </c>
      <c r="E39" s="61">
        <f t="shared" si="22"/>
        <v>201</v>
      </c>
      <c r="F39" s="62">
        <f t="shared" si="21"/>
        <v>0.35325131810193322</v>
      </c>
      <c r="G39" s="61">
        <f t="shared" si="23"/>
        <v>55</v>
      </c>
      <c r="H39" s="62">
        <f t="shared" ref="H39" si="26">G39/G$31</f>
        <v>0.28947368421052633</v>
      </c>
      <c r="J39" s="53" t="s">
        <v>80</v>
      </c>
      <c r="K39" s="73">
        <v>10</v>
      </c>
      <c r="L39" s="73">
        <v>82</v>
      </c>
      <c r="M39" s="73">
        <v>24</v>
      </c>
      <c r="N39" s="48">
        <v>4</v>
      </c>
      <c r="O39" s="48">
        <v>1</v>
      </c>
      <c r="P39" s="48">
        <v>0</v>
      </c>
      <c r="Q39" s="48">
        <v>2</v>
      </c>
      <c r="R39" s="48">
        <v>4</v>
      </c>
      <c r="S39" s="48">
        <v>0</v>
      </c>
      <c r="T39" s="48">
        <v>5</v>
      </c>
      <c r="U39" s="48">
        <v>1</v>
      </c>
      <c r="V39" s="48">
        <v>14</v>
      </c>
      <c r="W39" s="48">
        <v>0</v>
      </c>
      <c r="X39" s="48">
        <v>0</v>
      </c>
    </row>
    <row r="40" spans="2:24" s="48" customFormat="1">
      <c r="B40" s="84" t="s">
        <v>76</v>
      </c>
      <c r="C40" s="61">
        <f t="shared" si="20"/>
        <v>39</v>
      </c>
      <c r="D40" s="62">
        <f t="shared" si="21"/>
        <v>0.23353293413173654</v>
      </c>
      <c r="E40" s="61">
        <f t="shared" si="22"/>
        <v>201</v>
      </c>
      <c r="F40" s="62">
        <f t="shared" si="21"/>
        <v>0.35325131810193322</v>
      </c>
      <c r="G40" s="61">
        <f t="shared" si="23"/>
        <v>32</v>
      </c>
      <c r="H40" s="62">
        <f t="shared" ref="H40" si="27">G40/G$31</f>
        <v>0.16842105263157894</v>
      </c>
      <c r="J40" s="53" t="s">
        <v>81</v>
      </c>
      <c r="K40" s="73">
        <v>18</v>
      </c>
      <c r="L40" s="73">
        <v>104</v>
      </c>
      <c r="M40" s="73">
        <v>28</v>
      </c>
      <c r="N40" s="48">
        <v>4</v>
      </c>
      <c r="O40" s="48">
        <v>1</v>
      </c>
      <c r="P40" s="48">
        <v>2</v>
      </c>
      <c r="Q40" s="48">
        <v>3</v>
      </c>
      <c r="R40" s="48">
        <v>1</v>
      </c>
      <c r="S40" s="48">
        <v>0</v>
      </c>
      <c r="T40" s="48">
        <v>7</v>
      </c>
      <c r="U40" s="48">
        <v>2</v>
      </c>
      <c r="V40" s="48">
        <v>10</v>
      </c>
      <c r="W40" s="48">
        <v>1</v>
      </c>
      <c r="X40" s="48">
        <v>2</v>
      </c>
    </row>
    <row r="41" spans="2:24" s="48" customFormat="1">
      <c r="B41" s="84" t="s">
        <v>77</v>
      </c>
      <c r="C41" s="61">
        <f t="shared" si="20"/>
        <v>33</v>
      </c>
      <c r="D41" s="62">
        <f t="shared" si="21"/>
        <v>0.19760479041916168</v>
      </c>
      <c r="E41" s="61">
        <f t="shared" si="22"/>
        <v>171</v>
      </c>
      <c r="F41" s="62">
        <f t="shared" si="21"/>
        <v>0.30052724077328646</v>
      </c>
      <c r="G41" s="61">
        <f t="shared" si="23"/>
        <v>73</v>
      </c>
      <c r="H41" s="62">
        <f t="shared" ref="H41" si="28">G41/G$31</f>
        <v>0.38421052631578945</v>
      </c>
      <c r="J41" s="53" t="s">
        <v>82</v>
      </c>
      <c r="K41" s="73">
        <v>24</v>
      </c>
      <c r="L41" s="73">
        <v>108</v>
      </c>
      <c r="M41" s="73">
        <v>12</v>
      </c>
      <c r="N41" s="48">
        <v>3</v>
      </c>
      <c r="O41" s="48">
        <v>2</v>
      </c>
      <c r="P41" s="48">
        <v>2</v>
      </c>
      <c r="Q41" s="48">
        <v>6</v>
      </c>
      <c r="R41" s="48">
        <v>6</v>
      </c>
      <c r="S41" s="48">
        <v>0</v>
      </c>
      <c r="T41" s="48">
        <v>32</v>
      </c>
      <c r="U41" s="48">
        <v>6</v>
      </c>
      <c r="V41" s="48">
        <v>36</v>
      </c>
      <c r="W41" s="48">
        <v>0</v>
      </c>
      <c r="X41" s="48">
        <v>0</v>
      </c>
    </row>
    <row r="42" spans="2:24" s="48" customFormat="1">
      <c r="B42" s="84" t="s">
        <v>78</v>
      </c>
      <c r="C42" s="61">
        <f t="shared" si="20"/>
        <v>6</v>
      </c>
      <c r="D42" s="62">
        <f t="shared" si="21"/>
        <v>3.5928143712574849E-2</v>
      </c>
      <c r="E42" s="61">
        <f t="shared" si="22"/>
        <v>36</v>
      </c>
      <c r="F42" s="62">
        <f t="shared" si="21"/>
        <v>6.32688927943761E-2</v>
      </c>
      <c r="G42" s="61">
        <f t="shared" si="23"/>
        <v>13</v>
      </c>
      <c r="H42" s="62">
        <f t="shared" ref="H42" si="29">G42/G$31</f>
        <v>6.8421052631578952E-2</v>
      </c>
      <c r="J42" s="53" t="s">
        <v>83</v>
      </c>
      <c r="K42" s="73">
        <v>4</v>
      </c>
      <c r="L42" s="73">
        <v>14</v>
      </c>
      <c r="M42" s="73">
        <v>7</v>
      </c>
      <c r="N42" s="48">
        <v>0</v>
      </c>
      <c r="O42" s="48">
        <v>0</v>
      </c>
      <c r="P42" s="48">
        <v>1</v>
      </c>
      <c r="Q42" s="48">
        <v>0</v>
      </c>
      <c r="R42" s="48">
        <v>0</v>
      </c>
      <c r="S42" s="48">
        <v>0</v>
      </c>
      <c r="T42" s="48">
        <v>1</v>
      </c>
      <c r="U42" s="48">
        <v>0</v>
      </c>
      <c r="V42" s="48">
        <v>4</v>
      </c>
      <c r="W42" s="48">
        <v>0</v>
      </c>
      <c r="X42" s="48">
        <v>0</v>
      </c>
    </row>
    <row r="43" spans="2:24" s="48" customFormat="1">
      <c r="B43" s="84" t="s">
        <v>79</v>
      </c>
      <c r="C43" s="61">
        <f t="shared" si="20"/>
        <v>29</v>
      </c>
      <c r="D43" s="62">
        <f t="shared" si="21"/>
        <v>0.17365269461077845</v>
      </c>
      <c r="E43" s="61">
        <f t="shared" si="22"/>
        <v>120</v>
      </c>
      <c r="F43" s="62">
        <f t="shared" si="21"/>
        <v>0.210896309314587</v>
      </c>
      <c r="G43" s="61">
        <f t="shared" si="23"/>
        <v>24</v>
      </c>
      <c r="H43" s="62">
        <f t="shared" ref="H43" si="30">G43/G$31</f>
        <v>0.12631578947368421</v>
      </c>
      <c r="J43" s="53" t="s">
        <v>84</v>
      </c>
      <c r="K43" s="73">
        <v>4</v>
      </c>
      <c r="L43" s="73">
        <v>23</v>
      </c>
      <c r="M43" s="73">
        <v>5</v>
      </c>
      <c r="N43" s="48">
        <v>1</v>
      </c>
      <c r="O43" s="48">
        <v>0</v>
      </c>
      <c r="P43" s="48">
        <v>1</v>
      </c>
      <c r="Q43" s="48">
        <v>0</v>
      </c>
      <c r="R43" s="48">
        <v>0</v>
      </c>
      <c r="S43" s="48">
        <v>0</v>
      </c>
      <c r="T43" s="48">
        <v>2</v>
      </c>
      <c r="U43" s="48">
        <v>2</v>
      </c>
      <c r="V43" s="48">
        <v>2</v>
      </c>
      <c r="W43" s="48">
        <v>0</v>
      </c>
      <c r="X43" s="48">
        <v>1</v>
      </c>
    </row>
    <row r="44" spans="2:24" s="48" customFormat="1">
      <c r="B44" s="84" t="s">
        <v>80</v>
      </c>
      <c r="C44" s="61">
        <f t="shared" si="20"/>
        <v>20</v>
      </c>
      <c r="D44" s="62">
        <f t="shared" si="21"/>
        <v>0.11976047904191617</v>
      </c>
      <c r="E44" s="61">
        <f t="shared" si="22"/>
        <v>82</v>
      </c>
      <c r="F44" s="62">
        <f t="shared" si="21"/>
        <v>0.14411247803163443</v>
      </c>
      <c r="G44" s="61">
        <f t="shared" si="23"/>
        <v>24</v>
      </c>
      <c r="H44" s="62">
        <f t="shared" ref="H44" si="31">G44/G$31</f>
        <v>0.12631578947368421</v>
      </c>
      <c r="J44" s="53" t="s">
        <v>85</v>
      </c>
      <c r="K44" s="73">
        <v>0</v>
      </c>
      <c r="L44" s="73">
        <v>3</v>
      </c>
      <c r="M44" s="73">
        <v>0</v>
      </c>
      <c r="N44" s="48">
        <v>0</v>
      </c>
      <c r="O44" s="48">
        <v>0</v>
      </c>
      <c r="P44" s="48">
        <v>0</v>
      </c>
      <c r="Q44" s="48">
        <v>0</v>
      </c>
      <c r="R44" s="48">
        <v>0</v>
      </c>
      <c r="S44" s="48">
        <v>0</v>
      </c>
      <c r="T44" s="48">
        <v>0</v>
      </c>
      <c r="U44" s="48">
        <v>0</v>
      </c>
      <c r="V44" s="48">
        <v>0</v>
      </c>
      <c r="W44" s="48">
        <v>0</v>
      </c>
      <c r="X44" s="48">
        <v>0</v>
      </c>
    </row>
    <row r="45" spans="2:24" s="48" customFormat="1">
      <c r="B45" s="84" t="s">
        <v>81</v>
      </c>
      <c r="C45" s="61">
        <f t="shared" si="20"/>
        <v>19</v>
      </c>
      <c r="D45" s="62">
        <f t="shared" si="21"/>
        <v>0.11377245508982035</v>
      </c>
      <c r="E45" s="61">
        <f t="shared" si="22"/>
        <v>104</v>
      </c>
      <c r="F45" s="62">
        <f t="shared" si="21"/>
        <v>0.18277680140597541</v>
      </c>
      <c r="G45" s="61">
        <f t="shared" si="23"/>
        <v>28</v>
      </c>
      <c r="H45" s="62">
        <f t="shared" ref="H45" si="32">G45/G$31</f>
        <v>0.14736842105263157</v>
      </c>
      <c r="J45" s="53" t="s">
        <v>86</v>
      </c>
      <c r="K45" s="73">
        <v>9</v>
      </c>
      <c r="L45" s="73">
        <v>32</v>
      </c>
      <c r="M45" s="73">
        <v>14</v>
      </c>
      <c r="N45" s="48">
        <v>1</v>
      </c>
      <c r="O45" s="48">
        <v>0</v>
      </c>
      <c r="P45" s="48">
        <v>0</v>
      </c>
      <c r="Q45" s="48">
        <v>4</v>
      </c>
      <c r="R45" s="48">
        <v>0</v>
      </c>
      <c r="S45" s="48">
        <v>0</v>
      </c>
      <c r="T45" s="48">
        <v>2</v>
      </c>
      <c r="U45" s="48">
        <v>0</v>
      </c>
      <c r="V45" s="48">
        <v>1</v>
      </c>
      <c r="W45" s="48">
        <v>0</v>
      </c>
      <c r="X45" s="48">
        <v>0</v>
      </c>
    </row>
    <row r="46" spans="2:24" s="48" customFormat="1">
      <c r="B46" s="84" t="s">
        <v>82</v>
      </c>
      <c r="C46" s="61">
        <f t="shared" si="20"/>
        <v>74</v>
      </c>
      <c r="D46" s="62">
        <f t="shared" si="21"/>
        <v>0.44311377245508982</v>
      </c>
      <c r="E46" s="61">
        <f t="shared" si="22"/>
        <v>108</v>
      </c>
      <c r="F46" s="62">
        <f t="shared" si="21"/>
        <v>0.18980667838312829</v>
      </c>
      <c r="G46" s="61">
        <f t="shared" si="23"/>
        <v>12</v>
      </c>
      <c r="H46" s="62">
        <f t="shared" ref="H46" si="33">G46/G$31</f>
        <v>6.3157894736842107E-2</v>
      </c>
      <c r="J46" s="53" t="s">
        <v>87</v>
      </c>
      <c r="K46" s="73">
        <v>11</v>
      </c>
      <c r="L46" s="73">
        <v>36</v>
      </c>
      <c r="M46" s="73">
        <v>6</v>
      </c>
      <c r="N46" s="48">
        <v>2</v>
      </c>
      <c r="O46" s="48">
        <v>0</v>
      </c>
      <c r="P46" s="48">
        <v>0</v>
      </c>
      <c r="Q46" s="48">
        <v>3</v>
      </c>
      <c r="R46" s="48">
        <v>2</v>
      </c>
      <c r="S46" s="48">
        <v>2</v>
      </c>
      <c r="T46" s="48">
        <v>0</v>
      </c>
      <c r="U46" s="48">
        <v>0</v>
      </c>
      <c r="V46" s="48">
        <v>4</v>
      </c>
      <c r="W46" s="48">
        <v>0</v>
      </c>
      <c r="X46" s="48">
        <v>0</v>
      </c>
    </row>
    <row r="47" spans="2:24" s="48" customFormat="1">
      <c r="B47" s="84" t="s">
        <v>83</v>
      </c>
      <c r="C47" s="61">
        <f t="shared" si="20"/>
        <v>5</v>
      </c>
      <c r="D47" s="62">
        <f t="shared" si="21"/>
        <v>2.9940119760479042E-2</v>
      </c>
      <c r="E47" s="61">
        <f t="shared" si="22"/>
        <v>14</v>
      </c>
      <c r="F47" s="62">
        <f t="shared" si="21"/>
        <v>2.4604569420035149E-2</v>
      </c>
      <c r="G47" s="61">
        <f t="shared" si="23"/>
        <v>7</v>
      </c>
      <c r="H47" s="62">
        <f t="shared" ref="H47" si="34">G47/G$31</f>
        <v>3.6842105263157891E-2</v>
      </c>
      <c r="J47" s="53" t="s">
        <v>88</v>
      </c>
      <c r="K47" s="73">
        <v>5</v>
      </c>
      <c r="L47" s="73">
        <v>5</v>
      </c>
      <c r="M47" s="73">
        <v>2</v>
      </c>
      <c r="N47" s="48">
        <v>0</v>
      </c>
      <c r="O47" s="48">
        <v>0</v>
      </c>
      <c r="P47" s="48">
        <v>0</v>
      </c>
      <c r="Q47" s="48">
        <v>0</v>
      </c>
      <c r="R47" s="48">
        <v>0</v>
      </c>
      <c r="S47" s="48">
        <v>0</v>
      </c>
      <c r="T47" s="48">
        <v>1</v>
      </c>
      <c r="U47" s="48">
        <v>0</v>
      </c>
      <c r="V47" s="48">
        <v>1</v>
      </c>
      <c r="W47" s="48">
        <v>0</v>
      </c>
      <c r="X47" s="48">
        <v>0</v>
      </c>
    </row>
    <row r="48" spans="2:24" s="48" customFormat="1">
      <c r="B48" s="84" t="s">
        <v>84</v>
      </c>
      <c r="C48" s="61">
        <f t="shared" si="20"/>
        <v>6</v>
      </c>
      <c r="D48" s="62">
        <f t="shared" si="21"/>
        <v>3.5928143712574849E-2</v>
      </c>
      <c r="E48" s="61">
        <f t="shared" si="22"/>
        <v>23</v>
      </c>
      <c r="F48" s="62">
        <f t="shared" si="21"/>
        <v>4.0421792618629174E-2</v>
      </c>
      <c r="G48" s="61">
        <f t="shared" si="23"/>
        <v>5</v>
      </c>
      <c r="H48" s="62">
        <f t="shared" ref="H48" si="35">G48/G$31</f>
        <v>2.6315789473684209E-2</v>
      </c>
      <c r="J48" s="53" t="s">
        <v>89</v>
      </c>
      <c r="K48" s="73">
        <v>5</v>
      </c>
      <c r="L48" s="73">
        <v>31</v>
      </c>
      <c r="M48" s="73">
        <v>6</v>
      </c>
      <c r="N48" s="48">
        <v>1</v>
      </c>
      <c r="O48" s="48">
        <v>1</v>
      </c>
      <c r="P48" s="48">
        <v>0</v>
      </c>
      <c r="Q48" s="48">
        <v>2</v>
      </c>
      <c r="R48" s="48">
        <v>0</v>
      </c>
      <c r="S48" s="48">
        <v>0</v>
      </c>
      <c r="T48" s="48">
        <v>1</v>
      </c>
      <c r="U48" s="48">
        <v>0</v>
      </c>
      <c r="V48" s="48">
        <v>6</v>
      </c>
      <c r="W48" s="48">
        <v>0</v>
      </c>
      <c r="X48" s="48">
        <v>1</v>
      </c>
    </row>
    <row r="49" spans="2:24" s="48" customFormat="1">
      <c r="B49" s="84" t="s">
        <v>85</v>
      </c>
      <c r="C49" s="61">
        <f t="shared" si="20"/>
        <v>0</v>
      </c>
      <c r="D49" s="62">
        <f t="shared" si="21"/>
        <v>0</v>
      </c>
      <c r="E49" s="61">
        <f t="shared" si="22"/>
        <v>3</v>
      </c>
      <c r="F49" s="62">
        <f t="shared" si="21"/>
        <v>5.272407732864675E-3</v>
      </c>
      <c r="G49" s="61">
        <f t="shared" si="23"/>
        <v>0</v>
      </c>
      <c r="H49" s="62">
        <f t="shared" ref="H49" si="36">G49/G$31</f>
        <v>0</v>
      </c>
      <c r="J49" s="53" t="s">
        <v>68</v>
      </c>
      <c r="K49" s="48">
        <v>30</v>
      </c>
      <c r="L49" s="48">
        <v>45</v>
      </c>
      <c r="M49" s="48">
        <v>42</v>
      </c>
      <c r="N49" s="48">
        <v>11</v>
      </c>
      <c r="O49" s="48">
        <v>2</v>
      </c>
      <c r="P49" s="48">
        <v>0</v>
      </c>
      <c r="Q49" s="48">
        <v>2</v>
      </c>
      <c r="R49" s="48">
        <v>1</v>
      </c>
      <c r="S49" s="48">
        <v>0</v>
      </c>
      <c r="T49" s="48">
        <v>9</v>
      </c>
      <c r="U49" s="48">
        <v>2</v>
      </c>
      <c r="V49" s="48">
        <v>4</v>
      </c>
      <c r="W49" s="48">
        <v>0</v>
      </c>
      <c r="X49" s="48">
        <v>0</v>
      </c>
    </row>
    <row r="50" spans="2:24" s="48" customFormat="1">
      <c r="B50" s="84" t="s">
        <v>86</v>
      </c>
      <c r="C50" s="61">
        <f t="shared" si="20"/>
        <v>3</v>
      </c>
      <c r="D50" s="62">
        <f t="shared" si="21"/>
        <v>1.7964071856287425E-2</v>
      </c>
      <c r="E50" s="61">
        <f t="shared" si="22"/>
        <v>32</v>
      </c>
      <c r="F50" s="62">
        <f t="shared" si="21"/>
        <v>5.6239015817223195E-2</v>
      </c>
      <c r="G50" s="61">
        <f t="shared" si="23"/>
        <v>14</v>
      </c>
      <c r="H50" s="62">
        <f t="shared" ref="H50" si="37">G50/G$31</f>
        <v>7.3684210526315783E-2</v>
      </c>
      <c r="J50" s="53" t="s">
        <v>69</v>
      </c>
      <c r="K50" s="48">
        <v>52</v>
      </c>
      <c r="L50" s="48">
        <v>137</v>
      </c>
      <c r="M50" s="48">
        <v>71</v>
      </c>
      <c r="N50" s="48">
        <v>10</v>
      </c>
      <c r="O50" s="48">
        <v>2</v>
      </c>
      <c r="P50" s="48">
        <v>3</v>
      </c>
      <c r="Q50" s="48">
        <v>2</v>
      </c>
      <c r="R50" s="48">
        <v>0</v>
      </c>
      <c r="S50" s="48">
        <v>4</v>
      </c>
      <c r="T50" s="48">
        <v>10</v>
      </c>
      <c r="U50" s="48">
        <v>3</v>
      </c>
      <c r="V50" s="48">
        <v>12</v>
      </c>
      <c r="W50" s="48">
        <v>1</v>
      </c>
      <c r="X50" s="48">
        <v>2</v>
      </c>
    </row>
    <row r="51" spans="2:24" s="48" customFormat="1">
      <c r="B51" s="84" t="s">
        <v>87</v>
      </c>
      <c r="C51" s="61">
        <f t="shared" si="20"/>
        <v>4</v>
      </c>
      <c r="D51" s="62">
        <f t="shared" si="21"/>
        <v>2.3952095808383235E-2</v>
      </c>
      <c r="E51" s="61">
        <f t="shared" si="22"/>
        <v>36</v>
      </c>
      <c r="F51" s="62">
        <f t="shared" si="21"/>
        <v>6.32688927943761E-2</v>
      </c>
      <c r="G51" s="61">
        <f t="shared" si="23"/>
        <v>6</v>
      </c>
      <c r="H51" s="62">
        <f t="shared" ref="H51" si="38">G51/G$31</f>
        <v>3.1578947368421054E-2</v>
      </c>
      <c r="J51" s="53" t="s">
        <v>70</v>
      </c>
      <c r="K51" s="48">
        <v>147</v>
      </c>
      <c r="L51" s="48">
        <v>199</v>
      </c>
      <c r="M51" s="48">
        <v>125</v>
      </c>
      <c r="N51" s="48">
        <v>32</v>
      </c>
      <c r="O51" s="48">
        <v>3</v>
      </c>
      <c r="P51" s="48">
        <v>6</v>
      </c>
      <c r="Q51" s="48">
        <v>9</v>
      </c>
      <c r="R51" s="48">
        <v>8</v>
      </c>
      <c r="S51" s="48">
        <v>1</v>
      </c>
      <c r="T51" s="48">
        <v>20</v>
      </c>
      <c r="U51" s="48">
        <v>2</v>
      </c>
      <c r="V51" s="48">
        <v>21</v>
      </c>
      <c r="W51" s="48">
        <v>1</v>
      </c>
      <c r="X51" s="48">
        <v>1</v>
      </c>
    </row>
    <row r="52" spans="2:24" s="48" customFormat="1">
      <c r="B52" s="84" t="s">
        <v>88</v>
      </c>
      <c r="C52" s="61">
        <f t="shared" si="20"/>
        <v>2</v>
      </c>
      <c r="D52" s="62">
        <f t="shared" si="21"/>
        <v>1.1976047904191617E-2</v>
      </c>
      <c r="E52" s="61">
        <f t="shared" si="22"/>
        <v>5</v>
      </c>
      <c r="F52" s="62">
        <f t="shared" si="21"/>
        <v>8.7873462214411256E-3</v>
      </c>
      <c r="G52" s="61">
        <f t="shared" si="23"/>
        <v>2</v>
      </c>
      <c r="H52" s="62">
        <f t="shared" ref="H52" si="39">G52/G$31</f>
        <v>1.0526315789473684E-2</v>
      </c>
      <c r="J52" s="53" t="s">
        <v>172</v>
      </c>
      <c r="K52" s="48">
        <v>361</v>
      </c>
      <c r="L52" s="48">
        <v>950</v>
      </c>
      <c r="M52" s="48">
        <v>428</v>
      </c>
      <c r="N52" s="48">
        <v>80</v>
      </c>
      <c r="O52" s="48">
        <v>12</v>
      </c>
      <c r="P52" s="48">
        <v>17</v>
      </c>
      <c r="Q52" s="48">
        <v>36</v>
      </c>
      <c r="R52" s="48">
        <v>23</v>
      </c>
      <c r="S52" s="48">
        <v>8</v>
      </c>
      <c r="T52" s="48">
        <v>98</v>
      </c>
      <c r="U52" s="48">
        <v>19</v>
      </c>
      <c r="V52" s="48">
        <v>133</v>
      </c>
      <c r="W52" s="48">
        <v>4</v>
      </c>
      <c r="X52" s="48">
        <v>8</v>
      </c>
    </row>
    <row r="53" spans="2:24" s="48" customFormat="1">
      <c r="B53" s="91" t="s">
        <v>89</v>
      </c>
      <c r="C53" s="63">
        <f t="shared" si="20"/>
        <v>7</v>
      </c>
      <c r="D53" s="64">
        <f t="shared" si="21"/>
        <v>4.1916167664670656E-2</v>
      </c>
      <c r="E53" s="63">
        <f t="shared" si="22"/>
        <v>31</v>
      </c>
      <c r="F53" s="64">
        <f t="shared" si="21"/>
        <v>5.4481546572934976E-2</v>
      </c>
      <c r="G53" s="63">
        <f t="shared" si="23"/>
        <v>6</v>
      </c>
      <c r="H53" s="64">
        <f t="shared" ref="H53" si="40">G53/G$31</f>
        <v>3.1578947368421054E-2</v>
      </c>
    </row>
    <row r="54" spans="2:24">
      <c r="F54" s="49"/>
      <c r="H54" s="49"/>
    </row>
    <row r="55" spans="2:24">
      <c r="F55" s="49"/>
      <c r="H55" s="49"/>
    </row>
  </sheetData>
  <mergeCells count="10">
    <mergeCell ref="B2:B3"/>
    <mergeCell ref="C2:H2"/>
    <mergeCell ref="C3:D3"/>
    <mergeCell ref="E3:F3"/>
    <mergeCell ref="G3:H3"/>
    <mergeCell ref="B29:B30"/>
    <mergeCell ref="C29:H29"/>
    <mergeCell ref="C30:D30"/>
    <mergeCell ref="E30:F30"/>
    <mergeCell ref="G30:H30"/>
  </mergeCells>
  <phoneticPr fontId="4"/>
  <printOptions horizontalCentered="1"/>
  <pageMargins left="0.70866141732283472" right="0.70866141732283472" top="0.74803149606299213" bottom="0.74803149606299213" header="0.31496062992125984" footer="0.31496062992125984"/>
  <pageSetup paperSize="11" scale="8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20"/>
  <sheetViews>
    <sheetView view="pageBreakPreview" zoomScale="120" zoomScaleNormal="100" zoomScaleSheetLayoutView="120" workbookViewId="0">
      <selection activeCell="A23" sqref="A23"/>
    </sheetView>
  </sheetViews>
  <sheetFormatPr defaultRowHeight="13.5"/>
  <cols>
    <col min="1" max="1" width="22.125" style="11" customWidth="1"/>
    <col min="2" max="4" width="9" style="11" customWidth="1"/>
    <col min="5" max="5" width="7.875" style="11" bestFit="1" customWidth="1"/>
    <col min="6" max="6" width="5.875" style="11" bestFit="1" customWidth="1"/>
    <col min="7" max="7" width="9.75" style="11" bestFit="1" customWidth="1"/>
    <col min="8" max="8" width="7.5" style="11" bestFit="1" customWidth="1"/>
    <col min="9" max="9" width="7.875" style="11" bestFit="1" customWidth="1"/>
    <col min="10" max="11" width="5" style="11" customWidth="1"/>
    <col min="12" max="12" width="6.625" style="11" customWidth="1"/>
    <col min="13" max="13" width="7.375" style="11" customWidth="1"/>
    <col min="14" max="14" width="5" style="11" customWidth="1"/>
    <col min="15" max="15" width="6.625" style="11" customWidth="1"/>
    <col min="16" max="16" width="7.375" style="11" customWidth="1"/>
    <col min="17" max="16384" width="9" style="11"/>
  </cols>
  <sheetData>
    <row r="1" spans="1:9" s="30" customFormat="1" ht="14.25">
      <c r="A1" s="29" t="s">
        <v>18</v>
      </c>
    </row>
    <row r="2" spans="1:9" customFormat="1">
      <c r="A2" s="1"/>
      <c r="B2" s="2"/>
      <c r="C2" s="2"/>
      <c r="D2" s="2"/>
      <c r="E2" s="2"/>
      <c r="F2" s="2"/>
      <c r="G2" s="2"/>
      <c r="H2" s="2"/>
    </row>
    <row r="3" spans="1:9" s="10" customFormat="1" ht="14.25">
      <c r="A3" s="1" t="s">
        <v>17</v>
      </c>
    </row>
    <row r="4" spans="1:9" customFormat="1">
      <c r="A4" s="3"/>
      <c r="B4" s="3" t="s">
        <v>0</v>
      </c>
      <c r="C4" s="3" t="s">
        <v>1</v>
      </c>
      <c r="D4" s="2"/>
      <c r="E4" s="11"/>
      <c r="F4" s="11"/>
      <c r="G4" s="11"/>
      <c r="H4" s="11"/>
      <c r="I4" s="11"/>
    </row>
    <row r="5" spans="1:9" customFormat="1">
      <c r="A5" s="4" t="s">
        <v>19</v>
      </c>
      <c r="B5" s="15">
        <v>48</v>
      </c>
      <c r="C5" s="25">
        <f>B5/B$10</f>
        <v>2.8896514357955572E-3</v>
      </c>
      <c r="D5" s="2"/>
      <c r="E5" s="11"/>
      <c r="F5" s="11"/>
      <c r="G5" s="11"/>
      <c r="H5" s="11"/>
      <c r="I5" s="11"/>
    </row>
    <row r="6" spans="1:9" customFormat="1">
      <c r="A6" s="4" t="s">
        <v>20</v>
      </c>
      <c r="B6" s="15">
        <v>8375</v>
      </c>
      <c r="C6" s="25">
        <f>B6/B$10</f>
        <v>0.50418397447474561</v>
      </c>
      <c r="D6" s="2"/>
      <c r="E6" s="11"/>
      <c r="F6" s="11"/>
      <c r="G6" s="11"/>
      <c r="H6" s="11"/>
      <c r="I6" s="11"/>
    </row>
    <row r="7" spans="1:9" customFormat="1">
      <c r="A7" s="4" t="s">
        <v>21</v>
      </c>
      <c r="B7" s="15">
        <v>8135</v>
      </c>
      <c r="C7" s="25">
        <f>B7/B$10</f>
        <v>0.48973571729576787</v>
      </c>
      <c r="D7" s="2"/>
      <c r="E7" s="11"/>
      <c r="F7" s="11"/>
      <c r="G7" s="11"/>
      <c r="H7" s="11"/>
      <c r="I7" s="11"/>
    </row>
    <row r="8" spans="1:9" customFormat="1">
      <c r="A8" s="4" t="s">
        <v>22</v>
      </c>
      <c r="B8" s="15">
        <v>2</v>
      </c>
      <c r="C8" s="25">
        <f>B8/B$10</f>
        <v>1.2040214315814821E-4</v>
      </c>
      <c r="D8" s="2"/>
      <c r="E8" s="11"/>
      <c r="F8" s="11"/>
      <c r="G8" s="11"/>
      <c r="H8" s="11"/>
      <c r="I8" s="11"/>
    </row>
    <row r="9" spans="1:9" customFormat="1">
      <c r="A9" s="4" t="s">
        <v>23</v>
      </c>
      <c r="B9" s="15">
        <v>51</v>
      </c>
      <c r="C9" s="25">
        <f>B9/B$10</f>
        <v>3.0702546505327797E-3</v>
      </c>
      <c r="D9" s="2"/>
      <c r="E9" s="11"/>
      <c r="F9" s="11"/>
      <c r="G9" s="11"/>
      <c r="H9" s="11"/>
      <c r="I9" s="11"/>
    </row>
    <row r="10" spans="1:9" customFormat="1">
      <c r="A10" s="6" t="s">
        <v>11</v>
      </c>
      <c r="B10" s="17">
        <f>SUM(B5:B9)</f>
        <v>16611</v>
      </c>
      <c r="C10" s="28">
        <f>SUM(C5:C9)</f>
        <v>0.99999999999999989</v>
      </c>
      <c r="D10" s="2"/>
      <c r="E10" s="11"/>
      <c r="F10" s="11"/>
      <c r="G10" s="11"/>
      <c r="H10" s="11"/>
      <c r="I10" s="11"/>
    </row>
    <row r="11" spans="1:9" customFormat="1">
      <c r="A11" s="4"/>
      <c r="B11" s="8"/>
      <c r="C11" s="9"/>
      <c r="E11" s="11"/>
      <c r="F11" s="11"/>
      <c r="G11" s="11"/>
      <c r="H11" s="11"/>
      <c r="I11" s="11"/>
    </row>
    <row r="12" spans="1:9" s="10" customFormat="1" ht="14.25">
      <c r="A12" s="1" t="s">
        <v>16</v>
      </c>
    </row>
    <row r="13" spans="1:9">
      <c r="A13" s="3"/>
      <c r="B13" s="3" t="s">
        <v>12</v>
      </c>
      <c r="C13" s="3" t="s">
        <v>13</v>
      </c>
      <c r="D13" s="3" t="s">
        <v>14</v>
      </c>
      <c r="E13" s="3" t="s">
        <v>1</v>
      </c>
    </row>
    <row r="14" spans="1:9">
      <c r="A14" s="4" t="s">
        <v>19</v>
      </c>
      <c r="B14" s="15">
        <v>4</v>
      </c>
      <c r="C14" s="15">
        <v>6</v>
      </c>
      <c r="D14" s="15">
        <f>SUM(B14:C14)</f>
        <v>10</v>
      </c>
      <c r="E14" s="25">
        <f>D14/D$19</f>
        <v>4.5934772622875514E-3</v>
      </c>
    </row>
    <row r="15" spans="1:9">
      <c r="A15" s="4" t="s">
        <v>20</v>
      </c>
      <c r="B15" s="15">
        <v>145</v>
      </c>
      <c r="C15" s="15">
        <v>412</v>
      </c>
      <c r="D15" s="15">
        <f t="shared" ref="D15:D18" si="0">SUM(B15:C15)</f>
        <v>557</v>
      </c>
      <c r="E15" s="25">
        <f>D15/D$19</f>
        <v>0.25585668350941665</v>
      </c>
    </row>
    <row r="16" spans="1:9">
      <c r="A16" s="4" t="s">
        <v>21</v>
      </c>
      <c r="B16" s="15">
        <v>383</v>
      </c>
      <c r="C16" s="15">
        <v>1218</v>
      </c>
      <c r="D16" s="15">
        <f t="shared" si="0"/>
        <v>1601</v>
      </c>
      <c r="E16" s="25">
        <f>D16/D$19</f>
        <v>0.73541570969223702</v>
      </c>
    </row>
    <row r="17" spans="1:5">
      <c r="A17" s="4" t="s">
        <v>22</v>
      </c>
      <c r="B17" s="15">
        <v>0</v>
      </c>
      <c r="C17" s="15">
        <v>0</v>
      </c>
      <c r="D17" s="15">
        <f t="shared" si="0"/>
        <v>0</v>
      </c>
      <c r="E17" s="25">
        <f>D17/D$19</f>
        <v>0</v>
      </c>
    </row>
    <row r="18" spans="1:5">
      <c r="A18" s="4" t="s">
        <v>23</v>
      </c>
      <c r="B18" s="15">
        <v>1</v>
      </c>
      <c r="C18" s="15">
        <v>8</v>
      </c>
      <c r="D18" s="15">
        <f t="shared" si="0"/>
        <v>9</v>
      </c>
      <c r="E18" s="25">
        <f>D18/D$19</f>
        <v>4.1341295360587966E-3</v>
      </c>
    </row>
    <row r="19" spans="1:5">
      <c r="A19" s="6" t="s">
        <v>11</v>
      </c>
      <c r="B19" s="17">
        <f>SUM(B14:B18)</f>
        <v>533</v>
      </c>
      <c r="C19" s="17">
        <f>SUM(C14:C18)</f>
        <v>1644</v>
      </c>
      <c r="D19" s="17">
        <f>SUM(D14:D18)</f>
        <v>2177</v>
      </c>
      <c r="E19" s="28">
        <f>SUM(E14:E18)</f>
        <v>1</v>
      </c>
    </row>
    <row r="20" spans="1:5" customFormat="1"/>
  </sheetData>
  <phoneticPr fontId="4"/>
  <pageMargins left="0.70866141732283472" right="0.70866141732283472" top="0.74803149606299213" bottom="0.74803149606299213" header="0.31496062992125984" footer="0.31496062992125984"/>
  <pageSetup paperSize="11"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J39"/>
  <sheetViews>
    <sheetView view="pageBreakPreview" zoomScaleNormal="100" zoomScaleSheetLayoutView="100" workbookViewId="0"/>
  </sheetViews>
  <sheetFormatPr defaultColWidth="13.75" defaultRowHeight="13.5"/>
  <cols>
    <col min="1" max="1" width="15.375" style="11" bestFit="1" customWidth="1"/>
    <col min="2" max="9" width="7.5" style="11" customWidth="1"/>
    <col min="10" max="10" width="8.625" style="11" bestFit="1" customWidth="1"/>
    <col min="11" max="16384" width="13.75" style="11"/>
  </cols>
  <sheetData>
    <row r="1" spans="1:10" s="30" customFormat="1" ht="14.25">
      <c r="A1" s="29" t="s">
        <v>296</v>
      </c>
    </row>
    <row r="2" spans="1:10" customFormat="1">
      <c r="A2" s="1"/>
      <c r="B2" s="2"/>
      <c r="C2" s="2"/>
      <c r="D2" s="2"/>
      <c r="E2" s="2"/>
      <c r="F2" s="2"/>
      <c r="G2" s="2"/>
      <c r="H2" s="2"/>
    </row>
    <row r="3" spans="1:10" customFormat="1">
      <c r="A3" s="108"/>
      <c r="B3" s="108" t="s">
        <v>199</v>
      </c>
      <c r="C3" s="108" t="s">
        <v>200</v>
      </c>
      <c r="D3" s="108" t="s">
        <v>201</v>
      </c>
      <c r="E3" s="108" t="s">
        <v>202</v>
      </c>
      <c r="F3" s="108" t="s">
        <v>203</v>
      </c>
      <c r="G3" s="108" t="s">
        <v>204</v>
      </c>
      <c r="H3" s="108" t="s">
        <v>205</v>
      </c>
      <c r="I3" s="108" t="s">
        <v>206</v>
      </c>
      <c r="J3" s="108" t="s">
        <v>122</v>
      </c>
    </row>
    <row r="4" spans="1:10" s="48" customFormat="1">
      <c r="A4" s="93" t="s">
        <v>2</v>
      </c>
      <c r="B4" s="94">
        <f>B31</f>
        <v>5</v>
      </c>
      <c r="C4" s="94">
        <f t="shared" ref="C4:I4" si="0">C31</f>
        <v>4</v>
      </c>
      <c r="D4" s="94">
        <f t="shared" si="0"/>
        <v>40</v>
      </c>
      <c r="E4" s="94">
        <f t="shared" si="0"/>
        <v>8</v>
      </c>
      <c r="F4" s="94">
        <f t="shared" si="0"/>
        <v>7</v>
      </c>
      <c r="G4" s="94">
        <f t="shared" si="0"/>
        <v>5</v>
      </c>
      <c r="H4" s="94">
        <f t="shared" si="0"/>
        <v>31</v>
      </c>
      <c r="I4" s="94">
        <f t="shared" si="0"/>
        <v>41</v>
      </c>
      <c r="J4" s="95">
        <f>SUM(B4:I4)</f>
        <v>141</v>
      </c>
    </row>
    <row r="5" spans="1:10" s="48" customFormat="1">
      <c r="A5" s="96"/>
      <c r="B5" s="97">
        <f>B4/B$22</f>
        <v>2.6766595289079227E-3</v>
      </c>
      <c r="C5" s="97">
        <f t="shared" ref="C5:J5" si="1">C4/C$22</f>
        <v>1.8248175182481751E-3</v>
      </c>
      <c r="D5" s="97">
        <f t="shared" si="1"/>
        <v>2.8011204481792718E-2</v>
      </c>
      <c r="E5" s="97">
        <f t="shared" si="1"/>
        <v>5.0825921219822112E-3</v>
      </c>
      <c r="F5" s="97">
        <f t="shared" si="1"/>
        <v>4.9226441631504926E-3</v>
      </c>
      <c r="G5" s="97">
        <f t="shared" si="1"/>
        <v>9.0514120202751628E-4</v>
      </c>
      <c r="H5" s="97">
        <f t="shared" si="1"/>
        <v>0.15897435897435896</v>
      </c>
      <c r="I5" s="97">
        <f t="shared" si="1"/>
        <v>1.7026578073089702E-2</v>
      </c>
      <c r="J5" s="97">
        <f t="shared" si="1"/>
        <v>8.4883510926494488E-3</v>
      </c>
    </row>
    <row r="6" spans="1:10" s="48" customFormat="1">
      <c r="A6" s="93" t="s">
        <v>3</v>
      </c>
      <c r="B6" s="94">
        <f>B32</f>
        <v>51</v>
      </c>
      <c r="C6" s="94">
        <f t="shared" ref="C6:I6" si="2">C32</f>
        <v>43</v>
      </c>
      <c r="D6" s="94">
        <f t="shared" si="2"/>
        <v>41</v>
      </c>
      <c r="E6" s="94">
        <f t="shared" si="2"/>
        <v>54</v>
      </c>
      <c r="F6" s="94">
        <f t="shared" si="2"/>
        <v>32</v>
      </c>
      <c r="G6" s="94">
        <f t="shared" si="2"/>
        <v>78</v>
      </c>
      <c r="H6" s="94">
        <f t="shared" si="2"/>
        <v>10</v>
      </c>
      <c r="I6" s="94">
        <f t="shared" si="2"/>
        <v>59</v>
      </c>
      <c r="J6" s="95">
        <f>SUM(B6:I6)</f>
        <v>368</v>
      </c>
    </row>
    <row r="7" spans="1:10" s="48" customFormat="1">
      <c r="A7" s="96"/>
      <c r="B7" s="97">
        <f>B6/B$22</f>
        <v>2.7301927194860815E-2</v>
      </c>
      <c r="C7" s="97">
        <f t="shared" ref="C7:J7" si="3">C6/C$22</f>
        <v>1.9616788321167884E-2</v>
      </c>
      <c r="D7" s="97">
        <f t="shared" si="3"/>
        <v>2.8711484593837534E-2</v>
      </c>
      <c r="E7" s="97">
        <f t="shared" si="3"/>
        <v>3.4307496823379927E-2</v>
      </c>
      <c r="F7" s="97">
        <f t="shared" si="3"/>
        <v>2.2503516174402251E-2</v>
      </c>
      <c r="G7" s="97">
        <f t="shared" si="3"/>
        <v>1.4120202751629254E-2</v>
      </c>
      <c r="H7" s="97">
        <f t="shared" si="3"/>
        <v>5.128205128205128E-2</v>
      </c>
      <c r="I7" s="97">
        <f t="shared" si="3"/>
        <v>2.4501661129568107E-2</v>
      </c>
      <c r="J7" s="97">
        <f t="shared" si="3"/>
        <v>2.215399434109927E-2</v>
      </c>
    </row>
    <row r="8" spans="1:10" s="48" customFormat="1">
      <c r="A8" s="93" t="s">
        <v>4</v>
      </c>
      <c r="B8" s="94">
        <f>B33</f>
        <v>113</v>
      </c>
      <c r="C8" s="94">
        <f t="shared" ref="C8:I8" si="4">C33</f>
        <v>97</v>
      </c>
      <c r="D8" s="94">
        <f t="shared" si="4"/>
        <v>113</v>
      </c>
      <c r="E8" s="94">
        <f t="shared" si="4"/>
        <v>103</v>
      </c>
      <c r="F8" s="94">
        <f t="shared" si="4"/>
        <v>78</v>
      </c>
      <c r="G8" s="94">
        <f t="shared" si="4"/>
        <v>230</v>
      </c>
      <c r="H8" s="94">
        <f t="shared" si="4"/>
        <v>30</v>
      </c>
      <c r="I8" s="94">
        <f t="shared" si="4"/>
        <v>159</v>
      </c>
      <c r="J8" s="95">
        <f>SUM(B8:I8)</f>
        <v>923</v>
      </c>
    </row>
    <row r="9" spans="1:10" s="48" customFormat="1">
      <c r="A9" s="96"/>
      <c r="B9" s="97">
        <f>B8/B$22</f>
        <v>6.0492505353319057E-2</v>
      </c>
      <c r="C9" s="97">
        <f t="shared" ref="C9:J9" si="5">C8/C$22</f>
        <v>4.425182481751825E-2</v>
      </c>
      <c r="D9" s="97">
        <f t="shared" si="5"/>
        <v>7.9131652661064422E-2</v>
      </c>
      <c r="E9" s="97">
        <f t="shared" si="5"/>
        <v>6.5438373570520972E-2</v>
      </c>
      <c r="F9" s="97">
        <f t="shared" si="5"/>
        <v>5.4852320675105488E-2</v>
      </c>
      <c r="G9" s="97">
        <f t="shared" si="5"/>
        <v>4.1636495293265748E-2</v>
      </c>
      <c r="H9" s="97">
        <f t="shared" si="5"/>
        <v>0.15384615384615385</v>
      </c>
      <c r="I9" s="97">
        <f t="shared" si="5"/>
        <v>6.6029900332225916E-2</v>
      </c>
      <c r="J9" s="97">
        <f t="shared" si="5"/>
        <v>5.5565589067485398E-2</v>
      </c>
    </row>
    <row r="10" spans="1:10" s="48" customFormat="1">
      <c r="A10" s="93" t="s">
        <v>5</v>
      </c>
      <c r="B10" s="94">
        <f>B34</f>
        <v>257</v>
      </c>
      <c r="C10" s="94">
        <f t="shared" ref="C10:I10" si="6">C34</f>
        <v>246</v>
      </c>
      <c r="D10" s="94">
        <f t="shared" si="6"/>
        <v>233</v>
      </c>
      <c r="E10" s="94">
        <f t="shared" si="6"/>
        <v>220</v>
      </c>
      <c r="F10" s="94">
        <f t="shared" si="6"/>
        <v>211</v>
      </c>
      <c r="G10" s="94">
        <f t="shared" si="6"/>
        <v>601</v>
      </c>
      <c r="H10" s="94">
        <f t="shared" si="6"/>
        <v>28</v>
      </c>
      <c r="I10" s="94">
        <f t="shared" si="6"/>
        <v>285</v>
      </c>
      <c r="J10" s="95">
        <f>SUM(B10:I10)</f>
        <v>2081</v>
      </c>
    </row>
    <row r="11" spans="1:10" s="48" customFormat="1">
      <c r="A11" s="96"/>
      <c r="B11" s="97">
        <f>B10/B$22</f>
        <v>0.13758029978586725</v>
      </c>
      <c r="C11" s="97">
        <f t="shared" ref="C11:J11" si="7">C10/C$22</f>
        <v>0.11222627737226278</v>
      </c>
      <c r="D11" s="97">
        <f t="shared" si="7"/>
        <v>0.16316526610644258</v>
      </c>
      <c r="E11" s="97">
        <f t="shared" si="7"/>
        <v>0.13977128335451081</v>
      </c>
      <c r="F11" s="97">
        <f t="shared" si="7"/>
        <v>0.14838255977496484</v>
      </c>
      <c r="G11" s="97">
        <f t="shared" si="7"/>
        <v>0.10879797248370746</v>
      </c>
      <c r="H11" s="97">
        <f t="shared" si="7"/>
        <v>0.14358974358974358</v>
      </c>
      <c r="I11" s="97">
        <f t="shared" si="7"/>
        <v>0.11835548172757475</v>
      </c>
      <c r="J11" s="97">
        <f t="shared" si="7"/>
        <v>0.12527842995605321</v>
      </c>
    </row>
    <row r="12" spans="1:10" s="48" customFormat="1">
      <c r="A12" s="93" t="s">
        <v>6</v>
      </c>
      <c r="B12" s="94">
        <f>B35</f>
        <v>302</v>
      </c>
      <c r="C12" s="94">
        <f t="shared" ref="C12:I12" si="8">C35</f>
        <v>311</v>
      </c>
      <c r="D12" s="94">
        <f t="shared" si="8"/>
        <v>219</v>
      </c>
      <c r="E12" s="94">
        <f t="shared" si="8"/>
        <v>279</v>
      </c>
      <c r="F12" s="94">
        <f t="shared" si="8"/>
        <v>305</v>
      </c>
      <c r="G12" s="94">
        <f t="shared" si="8"/>
        <v>795</v>
      </c>
      <c r="H12" s="94">
        <f t="shared" si="8"/>
        <v>28</v>
      </c>
      <c r="I12" s="94">
        <f t="shared" si="8"/>
        <v>372</v>
      </c>
      <c r="J12" s="95">
        <f>SUM(B12:I12)</f>
        <v>2611</v>
      </c>
    </row>
    <row r="13" spans="1:10" s="48" customFormat="1">
      <c r="A13" s="96"/>
      <c r="B13" s="97">
        <f>B12/B$22</f>
        <v>0.16167023554603854</v>
      </c>
      <c r="C13" s="97">
        <f t="shared" ref="C13:J13" si="9">C12/C$22</f>
        <v>0.14187956204379562</v>
      </c>
      <c r="D13" s="97">
        <f t="shared" si="9"/>
        <v>0.15336134453781514</v>
      </c>
      <c r="E13" s="97">
        <f t="shared" si="9"/>
        <v>0.17725540025412961</v>
      </c>
      <c r="F13" s="97">
        <f t="shared" si="9"/>
        <v>0.21448663853727146</v>
      </c>
      <c r="G13" s="97">
        <f t="shared" si="9"/>
        <v>0.14391745112237508</v>
      </c>
      <c r="H13" s="97">
        <f t="shared" si="9"/>
        <v>0.14358974358974358</v>
      </c>
      <c r="I13" s="97">
        <f t="shared" si="9"/>
        <v>0.15448504983388706</v>
      </c>
      <c r="J13" s="97">
        <f t="shared" si="9"/>
        <v>0.1571849978929625</v>
      </c>
    </row>
    <row r="14" spans="1:10" s="48" customFormat="1">
      <c r="A14" s="93" t="s">
        <v>7</v>
      </c>
      <c r="B14" s="94">
        <f>B36</f>
        <v>506</v>
      </c>
      <c r="C14" s="94">
        <f t="shared" ref="C14:I14" si="10">C36</f>
        <v>493</v>
      </c>
      <c r="D14" s="94">
        <f t="shared" si="10"/>
        <v>343</v>
      </c>
      <c r="E14" s="94">
        <f t="shared" si="10"/>
        <v>368</v>
      </c>
      <c r="F14" s="94">
        <f t="shared" si="10"/>
        <v>367</v>
      </c>
      <c r="G14" s="94">
        <f t="shared" si="10"/>
        <v>1302</v>
      </c>
      <c r="H14" s="94">
        <f t="shared" si="10"/>
        <v>36</v>
      </c>
      <c r="I14" s="94">
        <f t="shared" si="10"/>
        <v>560</v>
      </c>
      <c r="J14" s="95">
        <f>SUM(B14:I14)</f>
        <v>3975</v>
      </c>
    </row>
    <row r="15" spans="1:10" s="48" customFormat="1">
      <c r="A15" s="96"/>
      <c r="B15" s="97">
        <f>B14/B$22</f>
        <v>0.27087794432548179</v>
      </c>
      <c r="C15" s="97">
        <f t="shared" ref="C15:J15" si="11">C14/C$22</f>
        <v>0.22490875912408759</v>
      </c>
      <c r="D15" s="97">
        <f t="shared" si="11"/>
        <v>0.24019607843137256</v>
      </c>
      <c r="E15" s="97">
        <f t="shared" si="11"/>
        <v>0.23379923761118171</v>
      </c>
      <c r="F15" s="97">
        <f t="shared" si="11"/>
        <v>0.2580872011251758</v>
      </c>
      <c r="G15" s="97">
        <f t="shared" si="11"/>
        <v>0.23569876900796524</v>
      </c>
      <c r="H15" s="97">
        <f t="shared" si="11"/>
        <v>0.18461538461538463</v>
      </c>
      <c r="I15" s="97">
        <f t="shared" si="11"/>
        <v>0.23255813953488372</v>
      </c>
      <c r="J15" s="97">
        <f t="shared" si="11"/>
        <v>0.23929925952681957</v>
      </c>
    </row>
    <row r="16" spans="1:10" s="48" customFormat="1">
      <c r="A16" s="93" t="s">
        <v>8</v>
      </c>
      <c r="B16" s="94">
        <f>B37</f>
        <v>405</v>
      </c>
      <c r="C16" s="94">
        <f t="shared" ref="C16:I16" si="12">C37</f>
        <v>516</v>
      </c>
      <c r="D16" s="94">
        <f t="shared" si="12"/>
        <v>298</v>
      </c>
      <c r="E16" s="94">
        <f t="shared" si="12"/>
        <v>334</v>
      </c>
      <c r="F16" s="94">
        <f t="shared" si="12"/>
        <v>286</v>
      </c>
      <c r="G16" s="94">
        <f t="shared" si="12"/>
        <v>1345</v>
      </c>
      <c r="H16" s="94">
        <f t="shared" si="12"/>
        <v>22</v>
      </c>
      <c r="I16" s="94">
        <f t="shared" si="12"/>
        <v>613</v>
      </c>
      <c r="J16" s="95">
        <f>SUM(B16:I16)</f>
        <v>3819</v>
      </c>
    </row>
    <row r="17" spans="1:10" s="48" customFormat="1">
      <c r="A17" s="96"/>
      <c r="B17" s="97">
        <f>B16/B$22</f>
        <v>0.21680942184154176</v>
      </c>
      <c r="C17" s="97">
        <f t="shared" ref="C17:J17" si="13">C16/C$22</f>
        <v>0.23540145985401459</v>
      </c>
      <c r="D17" s="97">
        <f t="shared" si="13"/>
        <v>0.20868347338935575</v>
      </c>
      <c r="E17" s="97">
        <f t="shared" si="13"/>
        <v>0.21219822109275729</v>
      </c>
      <c r="F17" s="97">
        <f t="shared" si="13"/>
        <v>0.20112517580872011</v>
      </c>
      <c r="G17" s="97">
        <f t="shared" si="13"/>
        <v>0.24348298334540189</v>
      </c>
      <c r="H17" s="97">
        <f t="shared" si="13"/>
        <v>0.11282051282051282</v>
      </c>
      <c r="I17" s="97">
        <f t="shared" si="13"/>
        <v>0.25456810631229237</v>
      </c>
      <c r="J17" s="97">
        <f t="shared" si="13"/>
        <v>0.22990789236048401</v>
      </c>
    </row>
    <row r="18" spans="1:10" s="48" customFormat="1">
      <c r="A18" s="93" t="s">
        <v>9</v>
      </c>
      <c r="B18" s="94">
        <f>B38</f>
        <v>196</v>
      </c>
      <c r="C18" s="94">
        <f t="shared" ref="C18:I18" si="14">C38</f>
        <v>399</v>
      </c>
      <c r="D18" s="94">
        <f t="shared" si="14"/>
        <v>127</v>
      </c>
      <c r="E18" s="94">
        <f t="shared" si="14"/>
        <v>177</v>
      </c>
      <c r="F18" s="94">
        <f t="shared" si="14"/>
        <v>121</v>
      </c>
      <c r="G18" s="94">
        <f t="shared" si="14"/>
        <v>914</v>
      </c>
      <c r="H18" s="94">
        <f t="shared" si="14"/>
        <v>10</v>
      </c>
      <c r="I18" s="94">
        <f t="shared" si="14"/>
        <v>284</v>
      </c>
      <c r="J18" s="95">
        <f>SUM(B18:I18)</f>
        <v>2228</v>
      </c>
    </row>
    <row r="19" spans="1:10" s="48" customFormat="1">
      <c r="A19" s="96"/>
      <c r="B19" s="97">
        <f>B18/B$22</f>
        <v>0.10492505353319058</v>
      </c>
      <c r="C19" s="97">
        <f t="shared" ref="C19:J19" si="15">C18/C$22</f>
        <v>0.18202554744525548</v>
      </c>
      <c r="D19" s="97">
        <f t="shared" si="15"/>
        <v>8.893557422969188E-2</v>
      </c>
      <c r="E19" s="97">
        <f t="shared" si="15"/>
        <v>0.11245235069885642</v>
      </c>
      <c r="F19" s="97">
        <f t="shared" si="15"/>
        <v>8.5091420534458506E-2</v>
      </c>
      <c r="G19" s="97">
        <f t="shared" si="15"/>
        <v>0.16545981173062999</v>
      </c>
      <c r="H19" s="97">
        <f t="shared" si="15"/>
        <v>5.128205128205128E-2</v>
      </c>
      <c r="I19" s="97">
        <f t="shared" si="15"/>
        <v>0.11794019933554817</v>
      </c>
      <c r="J19" s="97">
        <f t="shared" si="15"/>
        <v>0.13412798747817711</v>
      </c>
    </row>
    <row r="20" spans="1:10" s="48" customFormat="1">
      <c r="A20" s="93" t="s">
        <v>10</v>
      </c>
      <c r="B20" s="94">
        <f>B39</f>
        <v>33</v>
      </c>
      <c r="C20" s="94">
        <f t="shared" ref="C20:I20" si="16">C39</f>
        <v>83</v>
      </c>
      <c r="D20" s="94">
        <f t="shared" si="16"/>
        <v>14</v>
      </c>
      <c r="E20" s="94">
        <f t="shared" si="16"/>
        <v>31</v>
      </c>
      <c r="F20" s="94">
        <f t="shared" si="16"/>
        <v>15</v>
      </c>
      <c r="G20" s="94">
        <f t="shared" si="16"/>
        <v>254</v>
      </c>
      <c r="H20" s="94">
        <f t="shared" si="16"/>
        <v>0</v>
      </c>
      <c r="I20" s="94">
        <f t="shared" si="16"/>
        <v>35</v>
      </c>
      <c r="J20" s="95">
        <f>SUM(B20:I20)</f>
        <v>465</v>
      </c>
    </row>
    <row r="21" spans="1:10" s="48" customFormat="1">
      <c r="A21" s="96"/>
      <c r="B21" s="97">
        <f>B20/B$22</f>
        <v>1.7665952890792293E-2</v>
      </c>
      <c r="C21" s="97">
        <f t="shared" ref="C21:J21" si="17">C20/C$22</f>
        <v>3.7864963503649637E-2</v>
      </c>
      <c r="D21" s="97">
        <f t="shared" si="17"/>
        <v>9.8039215686274508E-3</v>
      </c>
      <c r="E21" s="97">
        <f t="shared" si="17"/>
        <v>1.9695044472681066E-2</v>
      </c>
      <c r="F21" s="97">
        <f t="shared" si="17"/>
        <v>1.0548523206751054E-2</v>
      </c>
      <c r="G21" s="97">
        <f t="shared" si="17"/>
        <v>4.5981173062997829E-2</v>
      </c>
      <c r="H21" s="97">
        <f t="shared" si="17"/>
        <v>0</v>
      </c>
      <c r="I21" s="97">
        <f t="shared" si="17"/>
        <v>1.4534883720930232E-2</v>
      </c>
      <c r="J21" s="97">
        <f t="shared" si="17"/>
        <v>2.7993498284269461E-2</v>
      </c>
    </row>
    <row r="22" spans="1:10" s="48" customFormat="1">
      <c r="A22" s="104" t="s">
        <v>11</v>
      </c>
      <c r="B22" s="105">
        <f>SUM(B4,B6,B8,B10,B12,B14,B16,B18,B20)</f>
        <v>1868</v>
      </c>
      <c r="C22" s="105">
        <f t="shared" ref="C22:I22" si="18">SUM(C4,C6,C8,C10,C12,C14,C16,C18,C20)</f>
        <v>2192</v>
      </c>
      <c r="D22" s="105">
        <f t="shared" si="18"/>
        <v>1428</v>
      </c>
      <c r="E22" s="105">
        <f t="shared" si="18"/>
        <v>1574</v>
      </c>
      <c r="F22" s="105">
        <f t="shared" si="18"/>
        <v>1422</v>
      </c>
      <c r="G22" s="105">
        <f t="shared" si="18"/>
        <v>5524</v>
      </c>
      <c r="H22" s="105">
        <f t="shared" si="18"/>
        <v>195</v>
      </c>
      <c r="I22" s="105">
        <f t="shared" si="18"/>
        <v>2408</v>
      </c>
      <c r="J22" s="109">
        <f>SUM(B22:I22)</f>
        <v>16611</v>
      </c>
    </row>
    <row r="23" spans="1:10" s="48" customFormat="1">
      <c r="A23" s="106"/>
      <c r="B23" s="107">
        <f>SUM(B5,B7,B9,B11,B13,B15,B17,B19,B21)</f>
        <v>1</v>
      </c>
      <c r="C23" s="107">
        <f t="shared" ref="C23:J23" si="19">SUM(C5,C7,C9,C11,C13,C15,C17,C19,C21)</f>
        <v>1</v>
      </c>
      <c r="D23" s="107">
        <f t="shared" si="19"/>
        <v>1</v>
      </c>
      <c r="E23" s="107">
        <f t="shared" si="19"/>
        <v>1</v>
      </c>
      <c r="F23" s="107">
        <f t="shared" si="19"/>
        <v>1</v>
      </c>
      <c r="G23" s="107">
        <f t="shared" si="19"/>
        <v>1</v>
      </c>
      <c r="H23" s="107">
        <f t="shared" si="19"/>
        <v>1</v>
      </c>
      <c r="I23" s="107">
        <f t="shared" si="19"/>
        <v>1</v>
      </c>
      <c r="J23" s="110">
        <f t="shared" si="19"/>
        <v>1</v>
      </c>
    </row>
    <row r="24" spans="1:10" s="100" customFormat="1" ht="14.25">
      <c r="A24" s="98" t="s">
        <v>104</v>
      </c>
      <c r="B24" s="99">
        <f>SUM(B14,B16,B18,B20)</f>
        <v>1140</v>
      </c>
      <c r="C24" s="99">
        <f t="shared" ref="C24:I24" si="20">SUM(C14,C16,C18,C20)</f>
        <v>1491</v>
      </c>
      <c r="D24" s="99">
        <f t="shared" si="20"/>
        <v>782</v>
      </c>
      <c r="E24" s="99">
        <f t="shared" si="20"/>
        <v>910</v>
      </c>
      <c r="F24" s="99">
        <f t="shared" si="20"/>
        <v>789</v>
      </c>
      <c r="G24" s="99">
        <f t="shared" si="20"/>
        <v>3815</v>
      </c>
      <c r="H24" s="99">
        <f t="shared" si="20"/>
        <v>68</v>
      </c>
      <c r="I24" s="99">
        <f t="shared" si="20"/>
        <v>1492</v>
      </c>
      <c r="J24" s="99">
        <f t="shared" ref="J24" si="21">SUM(J14,J16,J18,J20)</f>
        <v>10487</v>
      </c>
    </row>
    <row r="25" spans="1:10" s="100" customFormat="1" ht="14.25">
      <c r="A25" s="101"/>
      <c r="B25" s="97">
        <f>B24/B$22</f>
        <v>0.61027837259100648</v>
      </c>
      <c r="C25" s="97">
        <f t="shared" ref="C25:J25" si="22">C24/C$22</f>
        <v>0.68020072992700731</v>
      </c>
      <c r="D25" s="97">
        <f t="shared" si="22"/>
        <v>0.54761904761904767</v>
      </c>
      <c r="E25" s="97">
        <f t="shared" si="22"/>
        <v>0.57814485387547654</v>
      </c>
      <c r="F25" s="97">
        <f t="shared" si="22"/>
        <v>0.55485232067510548</v>
      </c>
      <c r="G25" s="97">
        <f t="shared" si="22"/>
        <v>0.69062273714699496</v>
      </c>
      <c r="H25" s="97">
        <f t="shared" si="22"/>
        <v>0.3487179487179487</v>
      </c>
      <c r="I25" s="97">
        <f t="shared" si="22"/>
        <v>0.61960132890365449</v>
      </c>
      <c r="J25" s="97">
        <f t="shared" si="22"/>
        <v>0.63132863764975011</v>
      </c>
    </row>
    <row r="26" spans="1:10" s="102" customFormat="1">
      <c r="A26" s="98" t="s">
        <v>105</v>
      </c>
      <c r="B26" s="99">
        <f>SUM(B16,B18,B20)</f>
        <v>634</v>
      </c>
      <c r="C26" s="99">
        <f t="shared" ref="C26:I26" si="23">SUM(C16,C18,C20)</f>
        <v>998</v>
      </c>
      <c r="D26" s="99">
        <f t="shared" si="23"/>
        <v>439</v>
      </c>
      <c r="E26" s="99">
        <f t="shared" si="23"/>
        <v>542</v>
      </c>
      <c r="F26" s="99">
        <f t="shared" si="23"/>
        <v>422</v>
      </c>
      <c r="G26" s="99">
        <f t="shared" si="23"/>
        <v>2513</v>
      </c>
      <c r="H26" s="99">
        <f t="shared" si="23"/>
        <v>32</v>
      </c>
      <c r="I26" s="99">
        <f t="shared" si="23"/>
        <v>932</v>
      </c>
      <c r="J26" s="99">
        <f t="shared" ref="J26" si="24">SUM(J16,J18,J20)</f>
        <v>6512</v>
      </c>
    </row>
    <row r="27" spans="1:10" s="102" customFormat="1">
      <c r="A27" s="103"/>
      <c r="B27" s="97">
        <f>B26/B$22</f>
        <v>0.33940042826552463</v>
      </c>
      <c r="C27" s="97">
        <f t="shared" ref="C27:J27" si="25">C26/C$22</f>
        <v>0.45529197080291972</v>
      </c>
      <c r="D27" s="97">
        <f t="shared" si="25"/>
        <v>0.30742296918767509</v>
      </c>
      <c r="E27" s="97">
        <f t="shared" si="25"/>
        <v>0.34434561626429477</v>
      </c>
      <c r="F27" s="97">
        <f t="shared" si="25"/>
        <v>0.29676511954992968</v>
      </c>
      <c r="G27" s="97">
        <f t="shared" si="25"/>
        <v>0.45492396813902969</v>
      </c>
      <c r="H27" s="97">
        <f t="shared" si="25"/>
        <v>0.1641025641025641</v>
      </c>
      <c r="I27" s="97">
        <f t="shared" si="25"/>
        <v>0.38704318936877075</v>
      </c>
      <c r="J27" s="97">
        <f t="shared" si="25"/>
        <v>0.39202937812293059</v>
      </c>
    </row>
    <row r="30" spans="1:10">
      <c r="A30" s="50" t="s">
        <v>123</v>
      </c>
      <c r="B30" s="51">
        <v>1</v>
      </c>
      <c r="C30" s="51">
        <v>2</v>
      </c>
      <c r="D30" s="51">
        <v>3</v>
      </c>
      <c r="E30" s="51">
        <v>4</v>
      </c>
      <c r="F30" s="51">
        <v>5</v>
      </c>
      <c r="G30" s="51">
        <v>6</v>
      </c>
      <c r="H30" s="51">
        <v>7</v>
      </c>
      <c r="I30" s="51">
        <v>8</v>
      </c>
    </row>
    <row r="31" spans="1:10">
      <c r="A31" s="52" t="s">
        <v>2</v>
      </c>
      <c r="B31" s="11">
        <v>5</v>
      </c>
      <c r="C31" s="11">
        <v>4</v>
      </c>
      <c r="D31" s="11">
        <v>40</v>
      </c>
      <c r="E31" s="11">
        <v>8</v>
      </c>
      <c r="F31" s="11">
        <v>7</v>
      </c>
      <c r="G31" s="2">
        <v>5</v>
      </c>
      <c r="H31" s="11">
        <v>31</v>
      </c>
      <c r="I31" s="11">
        <v>41</v>
      </c>
    </row>
    <row r="32" spans="1:10">
      <c r="A32" s="53" t="s">
        <v>3</v>
      </c>
      <c r="B32" s="11">
        <v>51</v>
      </c>
      <c r="C32" s="11">
        <v>43</v>
      </c>
      <c r="D32" s="11">
        <v>41</v>
      </c>
      <c r="E32" s="11">
        <v>54</v>
      </c>
      <c r="F32" s="11">
        <v>32</v>
      </c>
      <c r="G32" s="11">
        <v>78</v>
      </c>
      <c r="H32" s="11">
        <v>10</v>
      </c>
      <c r="I32" s="11">
        <v>59</v>
      </c>
    </row>
    <row r="33" spans="1:9">
      <c r="A33" s="53" t="s">
        <v>4</v>
      </c>
      <c r="B33" s="11">
        <v>113</v>
      </c>
      <c r="C33" s="11">
        <v>97</v>
      </c>
      <c r="D33" s="11">
        <v>113</v>
      </c>
      <c r="E33" s="11">
        <v>103</v>
      </c>
      <c r="F33" s="11">
        <v>78</v>
      </c>
      <c r="G33" s="2">
        <v>230</v>
      </c>
      <c r="H33" s="11">
        <v>30</v>
      </c>
      <c r="I33" s="11">
        <v>159</v>
      </c>
    </row>
    <row r="34" spans="1:9">
      <c r="A34" s="53" t="s">
        <v>5</v>
      </c>
      <c r="B34" s="11">
        <v>257</v>
      </c>
      <c r="C34" s="11">
        <v>246</v>
      </c>
      <c r="D34" s="11">
        <v>233</v>
      </c>
      <c r="E34" s="11">
        <v>220</v>
      </c>
      <c r="F34" s="11">
        <v>211</v>
      </c>
      <c r="G34" s="11">
        <v>601</v>
      </c>
      <c r="H34" s="11">
        <v>28</v>
      </c>
      <c r="I34" s="11">
        <v>285</v>
      </c>
    </row>
    <row r="35" spans="1:9">
      <c r="A35" s="53" t="s">
        <v>6</v>
      </c>
      <c r="B35" s="11">
        <v>302</v>
      </c>
      <c r="C35" s="11">
        <v>311</v>
      </c>
      <c r="D35" s="11">
        <v>219</v>
      </c>
      <c r="E35" s="11">
        <v>279</v>
      </c>
      <c r="F35" s="11">
        <v>305</v>
      </c>
      <c r="G35" s="11">
        <v>795</v>
      </c>
      <c r="H35" s="11">
        <v>28</v>
      </c>
      <c r="I35" s="11">
        <v>372</v>
      </c>
    </row>
    <row r="36" spans="1:9" customFormat="1">
      <c r="A36" s="53" t="s">
        <v>7</v>
      </c>
      <c r="B36">
        <v>506</v>
      </c>
      <c r="C36">
        <v>493</v>
      </c>
      <c r="D36">
        <v>343</v>
      </c>
      <c r="E36">
        <v>368</v>
      </c>
      <c r="F36">
        <v>367</v>
      </c>
      <c r="G36">
        <v>1302</v>
      </c>
      <c r="H36">
        <v>36</v>
      </c>
      <c r="I36">
        <v>560</v>
      </c>
    </row>
    <row r="37" spans="1:9">
      <c r="A37" s="53" t="s">
        <v>8</v>
      </c>
      <c r="B37" s="11">
        <v>405</v>
      </c>
      <c r="C37" s="11">
        <v>516</v>
      </c>
      <c r="D37" s="11">
        <v>298</v>
      </c>
      <c r="E37" s="11">
        <v>334</v>
      </c>
      <c r="F37" s="11">
        <v>286</v>
      </c>
      <c r="G37" s="11">
        <v>1345</v>
      </c>
      <c r="H37" s="11">
        <v>22</v>
      </c>
      <c r="I37" s="11">
        <v>613</v>
      </c>
    </row>
    <row r="38" spans="1:9">
      <c r="A38" s="53" t="s">
        <v>9</v>
      </c>
      <c r="B38" s="11">
        <v>196</v>
      </c>
      <c r="C38" s="11">
        <v>399</v>
      </c>
      <c r="D38" s="11">
        <v>127</v>
      </c>
      <c r="E38" s="11">
        <v>177</v>
      </c>
      <c r="F38" s="11">
        <v>121</v>
      </c>
      <c r="G38" s="11">
        <v>914</v>
      </c>
      <c r="H38" s="11">
        <v>10</v>
      </c>
      <c r="I38" s="11">
        <v>284</v>
      </c>
    </row>
    <row r="39" spans="1:9">
      <c r="A39" s="53" t="s">
        <v>10</v>
      </c>
      <c r="B39" s="11">
        <v>33</v>
      </c>
      <c r="C39" s="11">
        <v>83</v>
      </c>
      <c r="D39" s="11">
        <v>14</v>
      </c>
      <c r="E39" s="11">
        <v>31</v>
      </c>
      <c r="F39" s="11">
        <v>15</v>
      </c>
      <c r="G39" s="11">
        <v>254</v>
      </c>
      <c r="I39" s="11">
        <v>35</v>
      </c>
    </row>
  </sheetData>
  <phoneticPr fontId="4"/>
  <printOptions horizontalCentered="1"/>
  <pageMargins left="0.70866141732283472" right="0.70866141732283472" top="0.74803149606299213" bottom="0.74803149606299213" header="0.31496062992125984" footer="0.31496062992125984"/>
  <pageSetup paperSize="11" scale="94"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J23"/>
  <sheetViews>
    <sheetView view="pageBreakPreview" zoomScaleNormal="100" zoomScaleSheetLayoutView="100" workbookViewId="0"/>
  </sheetViews>
  <sheetFormatPr defaultColWidth="13.75" defaultRowHeight="13.5"/>
  <cols>
    <col min="1" max="1" width="22.5" style="11" bestFit="1" customWidth="1"/>
    <col min="2" max="9" width="7.5" style="11" customWidth="1"/>
    <col min="10" max="10" width="8.625" style="11" bestFit="1" customWidth="1"/>
    <col min="11" max="16384" width="13.75" style="11"/>
  </cols>
  <sheetData>
    <row r="1" spans="1:10" s="30" customFormat="1" ht="14.25">
      <c r="A1" s="29" t="s">
        <v>297</v>
      </c>
    </row>
    <row r="2" spans="1:10" customFormat="1">
      <c r="A2" s="1"/>
      <c r="B2" s="2"/>
      <c r="C2" s="2"/>
      <c r="D2" s="2"/>
      <c r="E2" s="2"/>
      <c r="F2" s="2"/>
      <c r="G2" s="2"/>
      <c r="H2" s="2"/>
    </row>
    <row r="3" spans="1:10" customFormat="1">
      <c r="A3" s="108"/>
      <c r="B3" s="108" t="s">
        <v>199</v>
      </c>
      <c r="C3" s="108" t="s">
        <v>200</v>
      </c>
      <c r="D3" s="108" t="s">
        <v>201</v>
      </c>
      <c r="E3" s="108" t="s">
        <v>202</v>
      </c>
      <c r="F3" s="108" t="s">
        <v>203</v>
      </c>
      <c r="G3" s="108" t="s">
        <v>204</v>
      </c>
      <c r="H3" s="108" t="s">
        <v>205</v>
      </c>
      <c r="I3" s="108" t="s">
        <v>206</v>
      </c>
      <c r="J3" s="108" t="s">
        <v>122</v>
      </c>
    </row>
    <row r="4" spans="1:10" s="48" customFormat="1">
      <c r="A4" s="93" t="s">
        <v>19</v>
      </c>
      <c r="B4" s="94">
        <f>B19</f>
        <v>6</v>
      </c>
      <c r="C4" s="94">
        <f t="shared" ref="C4:I4" si="0">C19</f>
        <v>1</v>
      </c>
      <c r="D4" s="94">
        <f t="shared" si="0"/>
        <v>9</v>
      </c>
      <c r="E4" s="94">
        <f t="shared" si="0"/>
        <v>10</v>
      </c>
      <c r="F4" s="94">
        <f t="shared" si="0"/>
        <v>0</v>
      </c>
      <c r="G4" s="94">
        <f t="shared" si="0"/>
        <v>10</v>
      </c>
      <c r="H4" s="94">
        <f t="shared" si="0"/>
        <v>1</v>
      </c>
      <c r="I4" s="94">
        <f t="shared" si="0"/>
        <v>11</v>
      </c>
      <c r="J4" s="111">
        <f>SUM(B4:I4)</f>
        <v>48</v>
      </c>
    </row>
    <row r="5" spans="1:10" s="48" customFormat="1">
      <c r="A5" s="96"/>
      <c r="B5" s="97">
        <f t="shared" ref="B5:J5" si="1">B4/B$14</f>
        <v>3.2119914346895075E-3</v>
      </c>
      <c r="C5" s="97">
        <f t="shared" si="1"/>
        <v>4.5620437956204378E-4</v>
      </c>
      <c r="D5" s="97">
        <f t="shared" si="1"/>
        <v>6.3025210084033615E-3</v>
      </c>
      <c r="E5" s="97">
        <f t="shared" si="1"/>
        <v>6.3532401524777635E-3</v>
      </c>
      <c r="F5" s="97">
        <f t="shared" si="1"/>
        <v>0</v>
      </c>
      <c r="G5" s="97">
        <f t="shared" si="1"/>
        <v>1.8102824040550326E-3</v>
      </c>
      <c r="H5" s="97">
        <f t="shared" si="1"/>
        <v>5.1282051282051282E-3</v>
      </c>
      <c r="I5" s="97">
        <f t="shared" si="1"/>
        <v>4.5681063122923592E-3</v>
      </c>
      <c r="J5" s="112">
        <f t="shared" si="1"/>
        <v>2.8896514357955572E-3</v>
      </c>
    </row>
    <row r="6" spans="1:10" s="48" customFormat="1">
      <c r="A6" s="93" t="s">
        <v>20</v>
      </c>
      <c r="B6" s="94">
        <f>B20</f>
        <v>830</v>
      </c>
      <c r="C6" s="94">
        <f t="shared" ref="C6:I6" si="2">C20</f>
        <v>1298</v>
      </c>
      <c r="D6" s="94">
        <f t="shared" si="2"/>
        <v>803</v>
      </c>
      <c r="E6" s="94">
        <f t="shared" si="2"/>
        <v>735</v>
      </c>
      <c r="F6" s="94">
        <f t="shared" si="2"/>
        <v>513</v>
      </c>
      <c r="G6" s="94">
        <f t="shared" si="2"/>
        <v>2693</v>
      </c>
      <c r="H6" s="94">
        <f t="shared" si="2"/>
        <v>89</v>
      </c>
      <c r="I6" s="94">
        <f t="shared" si="2"/>
        <v>1414</v>
      </c>
      <c r="J6" s="111">
        <f>SUM(B6:I6)</f>
        <v>8375</v>
      </c>
    </row>
    <row r="7" spans="1:10" s="48" customFormat="1">
      <c r="A7" s="96"/>
      <c r="B7" s="97">
        <f t="shared" ref="B7:J7" si="3">B6/B$14</f>
        <v>0.44432548179871523</v>
      </c>
      <c r="C7" s="97">
        <f t="shared" si="3"/>
        <v>0.59215328467153283</v>
      </c>
      <c r="D7" s="97">
        <f t="shared" si="3"/>
        <v>0.5623249299719888</v>
      </c>
      <c r="E7" s="97">
        <f t="shared" si="3"/>
        <v>0.46696315120711562</v>
      </c>
      <c r="F7" s="97">
        <f t="shared" si="3"/>
        <v>0.36075949367088606</v>
      </c>
      <c r="G7" s="97">
        <f t="shared" si="3"/>
        <v>0.48750905141202028</v>
      </c>
      <c r="H7" s="97">
        <f t="shared" si="3"/>
        <v>0.4564102564102564</v>
      </c>
      <c r="I7" s="97">
        <f t="shared" si="3"/>
        <v>0.58720930232558144</v>
      </c>
      <c r="J7" s="112">
        <f t="shared" si="3"/>
        <v>0.50418397447474561</v>
      </c>
    </row>
    <row r="8" spans="1:10" s="48" customFormat="1">
      <c r="A8" s="93" t="s">
        <v>21</v>
      </c>
      <c r="B8" s="94">
        <f>B21</f>
        <v>1032</v>
      </c>
      <c r="C8" s="94">
        <f t="shared" ref="C8:I8" si="4">C21</f>
        <v>893</v>
      </c>
      <c r="D8" s="94">
        <f t="shared" si="4"/>
        <v>585</v>
      </c>
      <c r="E8" s="94">
        <f t="shared" si="4"/>
        <v>825</v>
      </c>
      <c r="F8" s="94">
        <f t="shared" si="4"/>
        <v>907</v>
      </c>
      <c r="G8" s="94">
        <f t="shared" si="4"/>
        <v>2821</v>
      </c>
      <c r="H8" s="94">
        <f t="shared" si="4"/>
        <v>102</v>
      </c>
      <c r="I8" s="94">
        <f t="shared" si="4"/>
        <v>970</v>
      </c>
      <c r="J8" s="111">
        <f>SUM(B8:I8)</f>
        <v>8135</v>
      </c>
    </row>
    <row r="9" spans="1:10" s="48" customFormat="1">
      <c r="A9" s="96"/>
      <c r="B9" s="97">
        <f t="shared" ref="B9:J9" si="5">B8/B$14</f>
        <v>0.55246252676659524</v>
      </c>
      <c r="C9" s="97">
        <f t="shared" si="5"/>
        <v>0.4073905109489051</v>
      </c>
      <c r="D9" s="97">
        <f t="shared" si="5"/>
        <v>0.40966386554621848</v>
      </c>
      <c r="E9" s="97">
        <f t="shared" si="5"/>
        <v>0.52414231257941546</v>
      </c>
      <c r="F9" s="97">
        <f t="shared" si="5"/>
        <v>0.6378340365682138</v>
      </c>
      <c r="G9" s="97">
        <f t="shared" si="5"/>
        <v>0.51068066618392471</v>
      </c>
      <c r="H9" s="97">
        <f t="shared" si="5"/>
        <v>0.52307692307692311</v>
      </c>
      <c r="I9" s="97">
        <f t="shared" si="5"/>
        <v>0.40282392026578073</v>
      </c>
      <c r="J9" s="112">
        <f t="shared" si="5"/>
        <v>0.48973571729576787</v>
      </c>
    </row>
    <row r="10" spans="1:10" s="48" customFormat="1">
      <c r="A10" s="93" t="s">
        <v>22</v>
      </c>
      <c r="B10" s="94">
        <f>B22</f>
        <v>0</v>
      </c>
      <c r="C10" s="94">
        <f t="shared" ref="C10:I10" si="6">C22</f>
        <v>0</v>
      </c>
      <c r="D10" s="94">
        <f t="shared" si="6"/>
        <v>0</v>
      </c>
      <c r="E10" s="94">
        <f t="shared" si="6"/>
        <v>0</v>
      </c>
      <c r="F10" s="94">
        <f t="shared" si="6"/>
        <v>0</v>
      </c>
      <c r="G10" s="94">
        <f t="shared" si="6"/>
        <v>0</v>
      </c>
      <c r="H10" s="94">
        <f t="shared" si="6"/>
        <v>2</v>
      </c>
      <c r="I10" s="94">
        <f t="shared" si="6"/>
        <v>0</v>
      </c>
      <c r="J10" s="111">
        <f>SUM(B10:I10)</f>
        <v>2</v>
      </c>
    </row>
    <row r="11" spans="1:10" s="48" customFormat="1">
      <c r="A11" s="96"/>
      <c r="B11" s="97">
        <f t="shared" ref="B11:J11" si="7">B10/B$14</f>
        <v>0</v>
      </c>
      <c r="C11" s="97">
        <f t="shared" si="7"/>
        <v>0</v>
      </c>
      <c r="D11" s="97">
        <f t="shared" si="7"/>
        <v>0</v>
      </c>
      <c r="E11" s="97">
        <f t="shared" si="7"/>
        <v>0</v>
      </c>
      <c r="F11" s="97">
        <f t="shared" si="7"/>
        <v>0</v>
      </c>
      <c r="G11" s="97">
        <f t="shared" si="7"/>
        <v>0</v>
      </c>
      <c r="H11" s="97">
        <f t="shared" si="7"/>
        <v>1.0256410256410256E-2</v>
      </c>
      <c r="I11" s="97">
        <f t="shared" si="7"/>
        <v>0</v>
      </c>
      <c r="J11" s="112">
        <f t="shared" si="7"/>
        <v>1.2040214315814821E-4</v>
      </c>
    </row>
    <row r="12" spans="1:10" s="48" customFormat="1">
      <c r="A12" s="93" t="s">
        <v>23</v>
      </c>
      <c r="B12" s="94">
        <f>B23</f>
        <v>0</v>
      </c>
      <c r="C12" s="94">
        <f t="shared" ref="C12:I12" si="8">C23</f>
        <v>0</v>
      </c>
      <c r="D12" s="94">
        <f t="shared" si="8"/>
        <v>31</v>
      </c>
      <c r="E12" s="94">
        <f t="shared" si="8"/>
        <v>4</v>
      </c>
      <c r="F12" s="94">
        <f t="shared" si="8"/>
        <v>2</v>
      </c>
      <c r="G12" s="94">
        <f t="shared" si="8"/>
        <v>0</v>
      </c>
      <c r="H12" s="94">
        <f t="shared" si="8"/>
        <v>1</v>
      </c>
      <c r="I12" s="94">
        <f t="shared" si="8"/>
        <v>13</v>
      </c>
      <c r="J12" s="111">
        <f>SUM(B12:I12)</f>
        <v>51</v>
      </c>
    </row>
    <row r="13" spans="1:10" s="48" customFormat="1">
      <c r="A13" s="96"/>
      <c r="B13" s="97">
        <f t="shared" ref="B13:J13" si="9">B12/B$14</f>
        <v>0</v>
      </c>
      <c r="C13" s="97">
        <f t="shared" si="9"/>
        <v>0</v>
      </c>
      <c r="D13" s="97">
        <f t="shared" si="9"/>
        <v>2.1708683473389355E-2</v>
      </c>
      <c r="E13" s="97">
        <f t="shared" si="9"/>
        <v>2.5412960609911056E-3</v>
      </c>
      <c r="F13" s="97">
        <f t="shared" si="9"/>
        <v>1.4064697609001407E-3</v>
      </c>
      <c r="G13" s="97">
        <f t="shared" si="9"/>
        <v>0</v>
      </c>
      <c r="H13" s="97">
        <f t="shared" si="9"/>
        <v>5.1282051282051282E-3</v>
      </c>
      <c r="I13" s="97">
        <f t="shared" si="9"/>
        <v>5.3986710963455148E-3</v>
      </c>
      <c r="J13" s="112">
        <f t="shared" si="9"/>
        <v>3.0702546505327797E-3</v>
      </c>
    </row>
    <row r="14" spans="1:10" s="48" customFormat="1">
      <c r="A14" s="104" t="s">
        <v>11</v>
      </c>
      <c r="B14" s="105">
        <f>SUM(B4,B6,B8,B10,B12)</f>
        <v>1868</v>
      </c>
      <c r="C14" s="105">
        <f t="shared" ref="C14:I14" si="10">SUM(C4,C6,C8,C10,C12)</f>
        <v>2192</v>
      </c>
      <c r="D14" s="105">
        <f t="shared" si="10"/>
        <v>1428</v>
      </c>
      <c r="E14" s="105">
        <f t="shared" si="10"/>
        <v>1574</v>
      </c>
      <c r="F14" s="105">
        <f t="shared" si="10"/>
        <v>1422</v>
      </c>
      <c r="G14" s="105">
        <f t="shared" si="10"/>
        <v>5524</v>
      </c>
      <c r="H14" s="105">
        <f t="shared" si="10"/>
        <v>195</v>
      </c>
      <c r="I14" s="105">
        <f t="shared" si="10"/>
        <v>2408</v>
      </c>
      <c r="J14" s="109">
        <f>SUM(B14:I14)</f>
        <v>16611</v>
      </c>
    </row>
    <row r="15" spans="1:10" s="48" customFormat="1">
      <c r="A15" s="106"/>
      <c r="B15" s="107">
        <f>SUM(B5,B7,B9,B11,B13)</f>
        <v>1</v>
      </c>
      <c r="C15" s="107">
        <f t="shared" ref="C15:J15" si="11">SUM(C5,C7,C9,C11,C13)</f>
        <v>1</v>
      </c>
      <c r="D15" s="107">
        <f t="shared" si="11"/>
        <v>1</v>
      </c>
      <c r="E15" s="107">
        <f t="shared" si="11"/>
        <v>0.99999999999999989</v>
      </c>
      <c r="F15" s="107">
        <f t="shared" si="11"/>
        <v>0.99999999999999989</v>
      </c>
      <c r="G15" s="107">
        <f t="shared" si="11"/>
        <v>1</v>
      </c>
      <c r="H15" s="107">
        <f t="shared" si="11"/>
        <v>1</v>
      </c>
      <c r="I15" s="107">
        <f t="shared" si="11"/>
        <v>1</v>
      </c>
      <c r="J15" s="110">
        <f t="shared" si="11"/>
        <v>0.99999999999999989</v>
      </c>
    </row>
    <row r="18" spans="1:9">
      <c r="A18" s="50" t="s">
        <v>123</v>
      </c>
      <c r="B18" s="51">
        <v>1</v>
      </c>
      <c r="C18" s="51">
        <v>2</v>
      </c>
      <c r="D18" s="51">
        <v>3</v>
      </c>
      <c r="E18" s="51">
        <v>4</v>
      </c>
      <c r="F18" s="51">
        <v>5</v>
      </c>
      <c r="G18" s="51">
        <v>6</v>
      </c>
      <c r="H18" s="51">
        <v>7</v>
      </c>
      <c r="I18" s="51">
        <v>8</v>
      </c>
    </row>
    <row r="19" spans="1:9">
      <c r="A19" s="52">
        <v>1</v>
      </c>
      <c r="B19" s="11">
        <v>6</v>
      </c>
      <c r="C19" s="11">
        <v>1</v>
      </c>
      <c r="D19" s="11">
        <v>9</v>
      </c>
      <c r="E19" s="11">
        <v>10</v>
      </c>
      <c r="G19" s="2">
        <v>10</v>
      </c>
      <c r="H19" s="11">
        <v>1</v>
      </c>
      <c r="I19" s="11">
        <v>11</v>
      </c>
    </row>
    <row r="20" spans="1:9">
      <c r="A20" s="53">
        <v>2</v>
      </c>
      <c r="B20" s="11">
        <v>830</v>
      </c>
      <c r="C20" s="11">
        <v>1298</v>
      </c>
      <c r="D20" s="11">
        <v>803</v>
      </c>
      <c r="E20" s="11">
        <v>735</v>
      </c>
      <c r="F20" s="11">
        <v>513</v>
      </c>
      <c r="G20" s="11">
        <v>2693</v>
      </c>
      <c r="H20" s="11">
        <v>89</v>
      </c>
      <c r="I20" s="11">
        <v>1414</v>
      </c>
    </row>
    <row r="21" spans="1:9">
      <c r="A21" s="53">
        <v>3</v>
      </c>
      <c r="B21" s="11">
        <v>1032</v>
      </c>
      <c r="C21" s="11">
        <v>893</v>
      </c>
      <c r="D21" s="11">
        <v>585</v>
      </c>
      <c r="E21" s="11">
        <v>825</v>
      </c>
      <c r="F21" s="11">
        <v>907</v>
      </c>
      <c r="G21" s="2">
        <v>2821</v>
      </c>
      <c r="H21" s="11">
        <v>102</v>
      </c>
      <c r="I21" s="11">
        <v>970</v>
      </c>
    </row>
    <row r="22" spans="1:9">
      <c r="A22" s="53">
        <v>4</v>
      </c>
      <c r="H22" s="11">
        <v>2</v>
      </c>
    </row>
    <row r="23" spans="1:9">
      <c r="A23" s="53">
        <v>5</v>
      </c>
      <c r="D23" s="11">
        <v>31</v>
      </c>
      <c r="E23" s="11">
        <v>4</v>
      </c>
      <c r="F23" s="11">
        <v>2</v>
      </c>
      <c r="H23" s="11">
        <v>1</v>
      </c>
      <c r="I23" s="11">
        <v>13</v>
      </c>
    </row>
  </sheetData>
  <phoneticPr fontId="4"/>
  <printOptions horizontalCentered="1"/>
  <pageMargins left="0.70866141732283472" right="0.70866141732283472" top="0.74803149606299213" bottom="0.74803149606299213" header="0.31496062992125984" footer="0.31496062992125984"/>
  <pageSetup paperSize="11" scale="96"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J52"/>
  <sheetViews>
    <sheetView view="pageBreakPreview" zoomScaleNormal="100" zoomScaleSheetLayoutView="100" workbookViewId="0">
      <selection activeCell="H10" sqref="H10"/>
    </sheetView>
  </sheetViews>
  <sheetFormatPr defaultColWidth="13.75" defaultRowHeight="13.5"/>
  <cols>
    <col min="1" max="1" width="17.75" style="11" customWidth="1"/>
    <col min="2" max="9" width="7.5" style="11" customWidth="1"/>
    <col min="10" max="10" width="8.625" style="11" bestFit="1" customWidth="1"/>
    <col min="11" max="16384" width="13.75" style="11"/>
  </cols>
  <sheetData>
    <row r="1" spans="1:10" s="30" customFormat="1" ht="14.25">
      <c r="A1" s="29" t="s">
        <v>298</v>
      </c>
    </row>
    <row r="2" spans="1:10" customFormat="1">
      <c r="A2" s="1"/>
      <c r="B2" s="2"/>
      <c r="C2" s="2"/>
      <c r="D2" s="2"/>
      <c r="E2" s="2"/>
      <c r="F2" s="2"/>
      <c r="G2" s="2"/>
      <c r="H2" s="2"/>
    </row>
    <row r="3" spans="1:10" customFormat="1" ht="18" customHeight="1">
      <c r="A3" s="108"/>
      <c r="B3" s="108" t="s">
        <v>199</v>
      </c>
      <c r="C3" s="108" t="s">
        <v>200</v>
      </c>
      <c r="D3" s="108" t="s">
        <v>201</v>
      </c>
      <c r="E3" s="108" t="s">
        <v>202</v>
      </c>
      <c r="F3" s="108" t="s">
        <v>203</v>
      </c>
      <c r="G3" s="108" t="s">
        <v>204</v>
      </c>
      <c r="H3" s="108" t="s">
        <v>205</v>
      </c>
      <c r="I3" s="108" t="s">
        <v>206</v>
      </c>
      <c r="J3" s="108" t="s">
        <v>122</v>
      </c>
    </row>
    <row r="4" spans="1:10" s="48" customFormat="1" ht="18" customHeight="1">
      <c r="A4" s="167" t="s">
        <v>131</v>
      </c>
      <c r="B4" s="94">
        <f>SUM(B6,B8,B10)</f>
        <v>249</v>
      </c>
      <c r="C4" s="94">
        <f t="shared" ref="C4:I4" si="0">SUM(C6,C8,C10)</f>
        <v>585</v>
      </c>
      <c r="D4" s="94">
        <f t="shared" si="0"/>
        <v>256</v>
      </c>
      <c r="E4" s="94">
        <f t="shared" si="0"/>
        <v>344</v>
      </c>
      <c r="F4" s="94">
        <f t="shared" si="0"/>
        <v>138</v>
      </c>
      <c r="G4" s="94">
        <f t="shared" si="0"/>
        <v>1732</v>
      </c>
      <c r="H4" s="94">
        <f t="shared" si="0"/>
        <v>21</v>
      </c>
      <c r="I4" s="94">
        <f t="shared" si="0"/>
        <v>440</v>
      </c>
      <c r="J4" s="95">
        <f>SUM(B4:I4)</f>
        <v>3765</v>
      </c>
    </row>
    <row r="5" spans="1:10" s="48" customFormat="1" ht="18" customHeight="1">
      <c r="A5" s="166"/>
      <c r="B5" s="97">
        <f>B4/B$34</f>
        <v>0.13329764453961457</v>
      </c>
      <c r="C5" s="97">
        <f t="shared" ref="C5:I5" si="1">C4/C$34</f>
        <v>0.26687956204379559</v>
      </c>
      <c r="D5" s="97">
        <f t="shared" si="1"/>
        <v>0.17927170868347339</v>
      </c>
      <c r="E5" s="97">
        <f t="shared" si="1"/>
        <v>0.21855146124523506</v>
      </c>
      <c r="F5" s="97">
        <f t="shared" si="1"/>
        <v>9.7046413502109699E-2</v>
      </c>
      <c r="G5" s="97">
        <f t="shared" si="1"/>
        <v>0.31354091238233167</v>
      </c>
      <c r="H5" s="97">
        <f t="shared" si="1"/>
        <v>0.1076923076923077</v>
      </c>
      <c r="I5" s="97">
        <f t="shared" si="1"/>
        <v>0.18272425249169436</v>
      </c>
      <c r="J5" s="97">
        <f t="shared" ref="J5" si="2">J4/J$34</f>
        <v>0.22665703449521402</v>
      </c>
    </row>
    <row r="6" spans="1:10" s="48" customFormat="1" ht="18" customHeight="1">
      <c r="A6" s="168" t="s">
        <v>132</v>
      </c>
      <c r="B6" s="94">
        <f>B48</f>
        <v>92</v>
      </c>
      <c r="C6" s="94">
        <f t="shared" ref="C6:I6" si="3">C48</f>
        <v>364</v>
      </c>
      <c r="D6" s="94">
        <f t="shared" si="3"/>
        <v>100</v>
      </c>
      <c r="E6" s="94">
        <f t="shared" si="3"/>
        <v>103</v>
      </c>
      <c r="F6" s="94">
        <f t="shared" si="3"/>
        <v>44</v>
      </c>
      <c r="G6" s="94">
        <f t="shared" si="3"/>
        <v>699</v>
      </c>
      <c r="H6" s="94">
        <f t="shared" si="3"/>
        <v>7</v>
      </c>
      <c r="I6" s="94">
        <f t="shared" si="3"/>
        <v>247</v>
      </c>
      <c r="J6" s="95">
        <f>SUM(B6:I6)</f>
        <v>1656</v>
      </c>
    </row>
    <row r="7" spans="1:10" s="48" customFormat="1" ht="18" customHeight="1">
      <c r="A7" s="169"/>
      <c r="B7" s="97">
        <f>B6/B$34</f>
        <v>4.9250535331905779E-2</v>
      </c>
      <c r="C7" s="97">
        <f t="shared" ref="C7:I7" si="4">C6/C$34</f>
        <v>0.16605839416058393</v>
      </c>
      <c r="D7" s="97">
        <f t="shared" si="4"/>
        <v>7.0028011204481794E-2</v>
      </c>
      <c r="E7" s="97">
        <f t="shared" si="4"/>
        <v>6.5438373570520972E-2</v>
      </c>
      <c r="F7" s="97">
        <f t="shared" si="4"/>
        <v>3.0942334739803096E-2</v>
      </c>
      <c r="G7" s="97">
        <f t="shared" si="4"/>
        <v>0.12653874004344678</v>
      </c>
      <c r="H7" s="97">
        <f t="shared" si="4"/>
        <v>3.5897435897435895E-2</v>
      </c>
      <c r="I7" s="97">
        <f t="shared" si="4"/>
        <v>0.10257475083056479</v>
      </c>
      <c r="J7" s="97">
        <f t="shared" ref="J7" si="5">J6/J$34</f>
        <v>9.9692974534946716E-2</v>
      </c>
    </row>
    <row r="8" spans="1:10" s="48" customFormat="1" ht="18" customHeight="1">
      <c r="A8" s="170" t="s">
        <v>133</v>
      </c>
      <c r="B8" s="94">
        <f>B49</f>
        <v>18</v>
      </c>
      <c r="C8" s="94">
        <f t="shared" ref="C8:I8" si="6">C49</f>
        <v>53</v>
      </c>
      <c r="D8" s="94">
        <f t="shared" si="6"/>
        <v>30</v>
      </c>
      <c r="E8" s="94">
        <f t="shared" si="6"/>
        <v>57</v>
      </c>
      <c r="F8" s="94">
        <f t="shared" si="6"/>
        <v>1</v>
      </c>
      <c r="G8" s="94">
        <f t="shared" si="6"/>
        <v>272</v>
      </c>
      <c r="H8" s="94">
        <f t="shared" si="6"/>
        <v>0</v>
      </c>
      <c r="I8" s="94">
        <f t="shared" si="6"/>
        <v>26</v>
      </c>
      <c r="J8" s="95">
        <f>SUM(B8:I8)</f>
        <v>457</v>
      </c>
    </row>
    <row r="9" spans="1:10" s="48" customFormat="1" ht="18" customHeight="1">
      <c r="A9" s="169"/>
      <c r="B9" s="97">
        <f>B8/B$34</f>
        <v>9.6359743040685224E-3</v>
      </c>
      <c r="C9" s="97">
        <f t="shared" ref="C9:I9" si="7">C8/C$34</f>
        <v>2.4178832116788323E-2</v>
      </c>
      <c r="D9" s="97">
        <f t="shared" si="7"/>
        <v>2.100840336134454E-2</v>
      </c>
      <c r="E9" s="97">
        <f t="shared" si="7"/>
        <v>3.6213468869123251E-2</v>
      </c>
      <c r="F9" s="97">
        <f t="shared" si="7"/>
        <v>7.0323488045007034E-4</v>
      </c>
      <c r="G9" s="97">
        <f t="shared" si="7"/>
        <v>4.9239681390296886E-2</v>
      </c>
      <c r="H9" s="97">
        <f t="shared" si="7"/>
        <v>0</v>
      </c>
      <c r="I9" s="97">
        <f t="shared" si="7"/>
        <v>1.079734219269103E-2</v>
      </c>
      <c r="J9" s="97">
        <f t="shared" ref="J9" si="8">J8/J$34</f>
        <v>2.7511889711636869E-2</v>
      </c>
    </row>
    <row r="10" spans="1:10" s="48" customFormat="1" ht="21" customHeight="1">
      <c r="A10" s="170" t="s">
        <v>207</v>
      </c>
      <c r="B10" s="94">
        <f>B50</f>
        <v>139</v>
      </c>
      <c r="C10" s="94">
        <f t="shared" ref="C10:I10" si="9">C50</f>
        <v>168</v>
      </c>
      <c r="D10" s="94">
        <f t="shared" si="9"/>
        <v>126</v>
      </c>
      <c r="E10" s="94">
        <f t="shared" si="9"/>
        <v>184</v>
      </c>
      <c r="F10" s="94">
        <f t="shared" si="9"/>
        <v>93</v>
      </c>
      <c r="G10" s="94">
        <f t="shared" si="9"/>
        <v>761</v>
      </c>
      <c r="H10" s="94">
        <f t="shared" si="9"/>
        <v>14</v>
      </c>
      <c r="I10" s="94">
        <f t="shared" si="9"/>
        <v>167</v>
      </c>
      <c r="J10" s="95">
        <f>SUM(B10:I10)</f>
        <v>1652</v>
      </c>
    </row>
    <row r="11" spans="1:10" s="48" customFormat="1" ht="21" customHeight="1">
      <c r="A11" s="169"/>
      <c r="B11" s="97">
        <f>B10/B$34</f>
        <v>7.4411134903640264E-2</v>
      </c>
      <c r="C11" s="97">
        <f t="shared" ref="C11:I11" si="10">C10/C$34</f>
        <v>7.6642335766423361E-2</v>
      </c>
      <c r="D11" s="97">
        <f t="shared" si="10"/>
        <v>8.8235294117647065E-2</v>
      </c>
      <c r="E11" s="97">
        <f t="shared" si="10"/>
        <v>0.11689961880559085</v>
      </c>
      <c r="F11" s="97">
        <f t="shared" si="10"/>
        <v>6.5400843881856546E-2</v>
      </c>
      <c r="G11" s="97">
        <f t="shared" si="10"/>
        <v>0.13776249094858797</v>
      </c>
      <c r="H11" s="97">
        <f t="shared" si="10"/>
        <v>7.179487179487179E-2</v>
      </c>
      <c r="I11" s="97">
        <f t="shared" si="10"/>
        <v>6.9352159468438535E-2</v>
      </c>
      <c r="J11" s="97">
        <f t="shared" ref="J11" si="11">J10/J$34</f>
        <v>9.9452170248630428E-2</v>
      </c>
    </row>
    <row r="12" spans="1:10" s="48" customFormat="1" ht="18" customHeight="1">
      <c r="A12" s="167" t="s">
        <v>26</v>
      </c>
      <c r="B12" s="94">
        <f>B39</f>
        <v>38</v>
      </c>
      <c r="C12" s="94">
        <f t="shared" ref="C12:I12" si="12">C39</f>
        <v>118</v>
      </c>
      <c r="D12" s="94">
        <f t="shared" si="12"/>
        <v>41</v>
      </c>
      <c r="E12" s="94">
        <f t="shared" si="12"/>
        <v>34</v>
      </c>
      <c r="F12" s="94">
        <f t="shared" si="12"/>
        <v>65</v>
      </c>
      <c r="G12" s="94">
        <f t="shared" si="12"/>
        <v>621</v>
      </c>
      <c r="H12" s="94">
        <f t="shared" si="12"/>
        <v>10</v>
      </c>
      <c r="I12" s="94">
        <f t="shared" si="12"/>
        <v>107</v>
      </c>
      <c r="J12" s="95">
        <f>SUM(B12:I12)</f>
        <v>1034</v>
      </c>
    </row>
    <row r="13" spans="1:10" s="48" customFormat="1" ht="18" customHeight="1">
      <c r="A13" s="166"/>
      <c r="B13" s="97">
        <f>B12/B$34</f>
        <v>2.0342612419700215E-2</v>
      </c>
      <c r="C13" s="97">
        <f t="shared" ref="C13:I13" si="13">C12/C$34</f>
        <v>5.3832116788321165E-2</v>
      </c>
      <c r="D13" s="97">
        <f t="shared" si="13"/>
        <v>2.8711484593837534E-2</v>
      </c>
      <c r="E13" s="97">
        <f t="shared" si="13"/>
        <v>2.1601016518424398E-2</v>
      </c>
      <c r="F13" s="97">
        <f t="shared" si="13"/>
        <v>4.5710267229254573E-2</v>
      </c>
      <c r="G13" s="97">
        <f t="shared" si="13"/>
        <v>0.11241853729181753</v>
      </c>
      <c r="H13" s="97">
        <f t="shared" si="13"/>
        <v>5.128205128205128E-2</v>
      </c>
      <c r="I13" s="97">
        <f t="shared" si="13"/>
        <v>4.4435215946843853E-2</v>
      </c>
      <c r="J13" s="97">
        <f t="shared" ref="J13" si="14">J12/J$34</f>
        <v>6.2247908012762629E-2</v>
      </c>
    </row>
    <row r="14" spans="1:10" s="48" customFormat="1" ht="18" customHeight="1">
      <c r="A14" s="165" t="s">
        <v>27</v>
      </c>
      <c r="B14" s="94">
        <f>B40</f>
        <v>1290</v>
      </c>
      <c r="C14" s="94">
        <f t="shared" ref="C14:I14" si="15">C40</f>
        <v>1173</v>
      </c>
      <c r="D14" s="94">
        <f t="shared" si="15"/>
        <v>878</v>
      </c>
      <c r="E14" s="94">
        <f t="shared" si="15"/>
        <v>883</v>
      </c>
      <c r="F14" s="94">
        <f t="shared" si="15"/>
        <v>866</v>
      </c>
      <c r="G14" s="94">
        <f t="shared" si="15"/>
        <v>2553</v>
      </c>
      <c r="H14" s="94">
        <f t="shared" si="15"/>
        <v>72</v>
      </c>
      <c r="I14" s="94">
        <f t="shared" si="15"/>
        <v>1396</v>
      </c>
      <c r="J14" s="95">
        <f>SUM(B14:I14)</f>
        <v>9111</v>
      </c>
    </row>
    <row r="15" spans="1:10" s="48" customFormat="1" ht="18" customHeight="1">
      <c r="A15" s="166"/>
      <c r="B15" s="97">
        <f>B14/B$34</f>
        <v>0.69057815845824411</v>
      </c>
      <c r="C15" s="97">
        <f t="shared" ref="C15:I15" si="16">C14/C$34</f>
        <v>0.53512773722627738</v>
      </c>
      <c r="D15" s="97">
        <f t="shared" si="16"/>
        <v>0.61484593837535018</v>
      </c>
      <c r="E15" s="97">
        <f t="shared" si="16"/>
        <v>0.5609911054637865</v>
      </c>
      <c r="F15" s="97">
        <f t="shared" si="16"/>
        <v>0.60900140646976086</v>
      </c>
      <c r="G15" s="97">
        <f t="shared" si="16"/>
        <v>0.46216509775524983</v>
      </c>
      <c r="H15" s="97">
        <f t="shared" si="16"/>
        <v>0.36923076923076925</v>
      </c>
      <c r="I15" s="97">
        <f t="shared" si="16"/>
        <v>0.57973421926910296</v>
      </c>
      <c r="J15" s="97">
        <f t="shared" ref="J15" si="17">J14/J$34</f>
        <v>0.54849196315694415</v>
      </c>
    </row>
    <row r="16" spans="1:10" s="48" customFormat="1" ht="18" customHeight="1">
      <c r="A16" s="165" t="s">
        <v>28</v>
      </c>
      <c r="B16" s="94">
        <f>B41</f>
        <v>165</v>
      </c>
      <c r="C16" s="94">
        <f t="shared" ref="C16:I16" si="18">C41</f>
        <v>219</v>
      </c>
      <c r="D16" s="94">
        <f t="shared" si="18"/>
        <v>143</v>
      </c>
      <c r="E16" s="94">
        <f t="shared" si="18"/>
        <v>211</v>
      </c>
      <c r="F16" s="94">
        <f t="shared" si="18"/>
        <v>176</v>
      </c>
      <c r="G16" s="94">
        <f t="shared" si="18"/>
        <v>370</v>
      </c>
      <c r="H16" s="94">
        <f t="shared" si="18"/>
        <v>52</v>
      </c>
      <c r="I16" s="94">
        <f t="shared" si="18"/>
        <v>292</v>
      </c>
      <c r="J16" s="95">
        <f>SUM(B16:I16)</f>
        <v>1628</v>
      </c>
    </row>
    <row r="17" spans="1:10" s="48" customFormat="1" ht="18" customHeight="1">
      <c r="A17" s="166"/>
      <c r="B17" s="97">
        <f>B16/B$34</f>
        <v>8.8329764453961457E-2</v>
      </c>
      <c r="C17" s="97">
        <f t="shared" ref="C17:I17" si="19">C16/C$34</f>
        <v>9.9908759124087587E-2</v>
      </c>
      <c r="D17" s="97">
        <f t="shared" si="19"/>
        <v>0.10014005602240897</v>
      </c>
      <c r="E17" s="97">
        <f t="shared" si="19"/>
        <v>0.13405336721728081</v>
      </c>
      <c r="F17" s="97">
        <f t="shared" si="19"/>
        <v>0.12376933895921238</v>
      </c>
      <c r="G17" s="97">
        <f t="shared" si="19"/>
        <v>6.69804489500362E-2</v>
      </c>
      <c r="H17" s="97">
        <f t="shared" si="19"/>
        <v>0.26666666666666666</v>
      </c>
      <c r="I17" s="97">
        <f t="shared" si="19"/>
        <v>0.1212624584717608</v>
      </c>
      <c r="J17" s="97">
        <f t="shared" ref="J17" si="20">J16/J$34</f>
        <v>9.8007344530732649E-2</v>
      </c>
    </row>
    <row r="18" spans="1:10" s="48" customFormat="1" ht="18" customHeight="1">
      <c r="A18" s="165" t="s">
        <v>134</v>
      </c>
      <c r="B18" s="94">
        <f>B42</f>
        <v>32</v>
      </c>
      <c r="C18" s="94">
        <f t="shared" ref="C18:I18" si="21">C42</f>
        <v>32</v>
      </c>
      <c r="D18" s="94">
        <f t="shared" si="21"/>
        <v>32</v>
      </c>
      <c r="E18" s="94">
        <f t="shared" si="21"/>
        <v>39</v>
      </c>
      <c r="F18" s="94">
        <f t="shared" si="21"/>
        <v>29</v>
      </c>
      <c r="G18" s="94">
        <f t="shared" si="21"/>
        <v>46</v>
      </c>
      <c r="H18" s="94">
        <f t="shared" si="21"/>
        <v>15</v>
      </c>
      <c r="I18" s="94">
        <f t="shared" si="21"/>
        <v>62</v>
      </c>
      <c r="J18" s="95">
        <f>SUM(B18:I18)</f>
        <v>287</v>
      </c>
    </row>
    <row r="19" spans="1:10" s="48" customFormat="1" ht="18" customHeight="1">
      <c r="A19" s="166"/>
      <c r="B19" s="97">
        <f>B18/B$34</f>
        <v>1.7130620985010708E-2</v>
      </c>
      <c r="C19" s="97">
        <f t="shared" ref="C19:I19" si="22">C18/C$34</f>
        <v>1.4598540145985401E-2</v>
      </c>
      <c r="D19" s="97">
        <f t="shared" si="22"/>
        <v>2.2408963585434174E-2</v>
      </c>
      <c r="E19" s="97">
        <f t="shared" si="22"/>
        <v>2.4777636594663279E-2</v>
      </c>
      <c r="F19" s="97">
        <f t="shared" si="22"/>
        <v>2.0393811533052038E-2</v>
      </c>
      <c r="G19" s="97">
        <f t="shared" si="22"/>
        <v>8.3272990586531499E-3</v>
      </c>
      <c r="H19" s="97">
        <f t="shared" si="22"/>
        <v>7.6923076923076927E-2</v>
      </c>
      <c r="I19" s="97">
        <f t="shared" si="22"/>
        <v>2.5747508305647839E-2</v>
      </c>
      <c r="J19" s="97">
        <f t="shared" ref="J19" si="23">J18/J$34</f>
        <v>1.7277707543194267E-2</v>
      </c>
    </row>
    <row r="20" spans="1:10" s="48" customFormat="1" ht="18" customHeight="1">
      <c r="A20" s="165" t="s">
        <v>135</v>
      </c>
      <c r="B20" s="94">
        <f>B43</f>
        <v>7</v>
      </c>
      <c r="C20" s="94">
        <f t="shared" ref="C20:I20" si="24">C43</f>
        <v>12</v>
      </c>
      <c r="D20" s="94">
        <f t="shared" si="24"/>
        <v>2</v>
      </c>
      <c r="E20" s="94">
        <f t="shared" si="24"/>
        <v>4</v>
      </c>
      <c r="F20" s="94">
        <f t="shared" si="24"/>
        <v>5</v>
      </c>
      <c r="G20" s="94">
        <f t="shared" si="24"/>
        <v>6</v>
      </c>
      <c r="H20" s="94">
        <f t="shared" si="24"/>
        <v>16</v>
      </c>
      <c r="I20" s="94">
        <f t="shared" si="24"/>
        <v>10</v>
      </c>
      <c r="J20" s="95">
        <f>SUM(B20:I20)</f>
        <v>62</v>
      </c>
    </row>
    <row r="21" spans="1:10" s="48" customFormat="1" ht="18" customHeight="1">
      <c r="A21" s="166"/>
      <c r="B21" s="97">
        <f>B20/B$34</f>
        <v>3.7473233404710922E-3</v>
      </c>
      <c r="C21" s="97">
        <f t="shared" ref="C21:I21" si="25">C20/C$34</f>
        <v>5.4744525547445258E-3</v>
      </c>
      <c r="D21" s="97">
        <f t="shared" si="25"/>
        <v>1.4005602240896359E-3</v>
      </c>
      <c r="E21" s="97">
        <f t="shared" si="25"/>
        <v>2.5412960609911056E-3</v>
      </c>
      <c r="F21" s="97">
        <f t="shared" si="25"/>
        <v>3.5161744022503515E-3</v>
      </c>
      <c r="G21" s="97">
        <f t="shared" si="25"/>
        <v>1.0861694424330196E-3</v>
      </c>
      <c r="H21" s="97">
        <f t="shared" si="25"/>
        <v>8.2051282051282051E-2</v>
      </c>
      <c r="I21" s="97">
        <f t="shared" si="25"/>
        <v>4.152823920265781E-3</v>
      </c>
      <c r="J21" s="97">
        <f t="shared" ref="J21" si="26">J20/J$34</f>
        <v>3.7324664379025946E-3</v>
      </c>
    </row>
    <row r="22" spans="1:10" s="48" customFormat="1" ht="18" customHeight="1">
      <c r="A22" s="165" t="s">
        <v>208</v>
      </c>
      <c r="B22" s="94">
        <f>B44</f>
        <v>7</v>
      </c>
      <c r="C22" s="94">
        <f t="shared" ref="C22:I22" si="27">C44</f>
        <v>3</v>
      </c>
      <c r="D22" s="94">
        <f t="shared" si="27"/>
        <v>8</v>
      </c>
      <c r="E22" s="94">
        <f t="shared" si="27"/>
        <v>7</v>
      </c>
      <c r="F22" s="94">
        <f t="shared" si="27"/>
        <v>2</v>
      </c>
      <c r="G22" s="94">
        <f t="shared" si="27"/>
        <v>13</v>
      </c>
      <c r="H22" s="94">
        <f t="shared" si="27"/>
        <v>1</v>
      </c>
      <c r="I22" s="94">
        <f t="shared" si="27"/>
        <v>8</v>
      </c>
      <c r="J22" s="95">
        <f>SUM(B22:I22)</f>
        <v>49</v>
      </c>
    </row>
    <row r="23" spans="1:10" s="48" customFormat="1" ht="18" customHeight="1">
      <c r="A23" s="166"/>
      <c r="B23" s="97">
        <f>B22/B$34</f>
        <v>3.7473233404710922E-3</v>
      </c>
      <c r="C23" s="97">
        <f t="shared" ref="C23:I23" si="28">C22/C$34</f>
        <v>1.3686131386861315E-3</v>
      </c>
      <c r="D23" s="97">
        <f t="shared" si="28"/>
        <v>5.6022408963585435E-3</v>
      </c>
      <c r="E23" s="97">
        <f t="shared" si="28"/>
        <v>4.4472681067344345E-3</v>
      </c>
      <c r="F23" s="97">
        <f t="shared" si="28"/>
        <v>1.4064697609001407E-3</v>
      </c>
      <c r="G23" s="97">
        <f t="shared" si="28"/>
        <v>2.3533671252715426E-3</v>
      </c>
      <c r="H23" s="97">
        <f t="shared" si="28"/>
        <v>5.1282051282051282E-3</v>
      </c>
      <c r="I23" s="97">
        <f t="shared" si="28"/>
        <v>3.3222591362126247E-3</v>
      </c>
      <c r="J23" s="97">
        <f t="shared" ref="J23" si="29">J22/J$34</f>
        <v>2.9498525073746312E-3</v>
      </c>
    </row>
    <row r="24" spans="1:10" s="48" customFormat="1" ht="18" customHeight="1">
      <c r="A24" s="165" t="s">
        <v>209</v>
      </c>
      <c r="B24" s="94">
        <f>B45</f>
        <v>23</v>
      </c>
      <c r="C24" s="94">
        <f t="shared" ref="C24:I24" si="30">C45</f>
        <v>24</v>
      </c>
      <c r="D24" s="94">
        <f t="shared" si="30"/>
        <v>32</v>
      </c>
      <c r="E24" s="94">
        <f t="shared" si="30"/>
        <v>22</v>
      </c>
      <c r="F24" s="94">
        <f t="shared" si="30"/>
        <v>113</v>
      </c>
      <c r="G24" s="94">
        <f t="shared" si="30"/>
        <v>116</v>
      </c>
      <c r="H24" s="94">
        <f t="shared" si="30"/>
        <v>2</v>
      </c>
      <c r="I24" s="94">
        <f t="shared" si="30"/>
        <v>40</v>
      </c>
      <c r="J24" s="95">
        <f>SUM(B24:I24)</f>
        <v>372</v>
      </c>
    </row>
    <row r="25" spans="1:10" s="48" customFormat="1" ht="18" customHeight="1">
      <c r="A25" s="166"/>
      <c r="B25" s="97">
        <f>B24/B$34</f>
        <v>1.2312633832976445E-2</v>
      </c>
      <c r="C25" s="97">
        <f t="shared" ref="C25:I25" si="31">C24/C$34</f>
        <v>1.0948905109489052E-2</v>
      </c>
      <c r="D25" s="97">
        <f t="shared" si="31"/>
        <v>2.2408963585434174E-2</v>
      </c>
      <c r="E25" s="97">
        <f t="shared" si="31"/>
        <v>1.397712833545108E-2</v>
      </c>
      <c r="F25" s="97">
        <f t="shared" si="31"/>
        <v>7.9465541490857952E-2</v>
      </c>
      <c r="G25" s="97">
        <f t="shared" si="31"/>
        <v>2.0999275887038378E-2</v>
      </c>
      <c r="H25" s="97">
        <f t="shared" si="31"/>
        <v>1.0256410256410256E-2</v>
      </c>
      <c r="I25" s="97">
        <f t="shared" si="31"/>
        <v>1.6611295681063124E-2</v>
      </c>
      <c r="J25" s="97">
        <f t="shared" ref="J25" si="32">J24/J$34</f>
        <v>2.2394798627415568E-2</v>
      </c>
    </row>
    <row r="26" spans="1:10" s="48" customFormat="1" ht="18" customHeight="1">
      <c r="A26" s="165" t="s">
        <v>210</v>
      </c>
      <c r="B26" s="94">
        <f>B46</f>
        <v>11</v>
      </c>
      <c r="C26" s="94">
        <f t="shared" ref="C26:I26" si="33">C46</f>
        <v>13</v>
      </c>
      <c r="D26" s="94">
        <f t="shared" si="33"/>
        <v>23</v>
      </c>
      <c r="E26" s="94">
        <f t="shared" si="33"/>
        <v>17</v>
      </c>
      <c r="F26" s="94">
        <f t="shared" si="33"/>
        <v>3</v>
      </c>
      <c r="G26" s="94">
        <f t="shared" si="33"/>
        <v>16</v>
      </c>
      <c r="H26" s="94">
        <f t="shared" si="33"/>
        <v>5</v>
      </c>
      <c r="I26" s="94">
        <f t="shared" si="33"/>
        <v>24</v>
      </c>
      <c r="J26" s="95">
        <f>SUM(B26:I26)</f>
        <v>112</v>
      </c>
    </row>
    <row r="27" spans="1:10" s="48" customFormat="1" ht="18" customHeight="1">
      <c r="A27" s="166"/>
      <c r="B27" s="97">
        <f>B26/B$34</f>
        <v>5.8886509635974306E-3</v>
      </c>
      <c r="C27" s="97">
        <f t="shared" ref="C27:I27" si="34">C26/C$34</f>
        <v>5.930656934306569E-3</v>
      </c>
      <c r="D27" s="97">
        <f t="shared" si="34"/>
        <v>1.6106442577030811E-2</v>
      </c>
      <c r="E27" s="97">
        <f t="shared" si="34"/>
        <v>1.0800508259212199E-2</v>
      </c>
      <c r="F27" s="97">
        <f t="shared" si="34"/>
        <v>2.1097046413502108E-3</v>
      </c>
      <c r="G27" s="97">
        <f t="shared" si="34"/>
        <v>2.8964518464880519E-3</v>
      </c>
      <c r="H27" s="97">
        <f t="shared" si="34"/>
        <v>2.564102564102564E-2</v>
      </c>
      <c r="I27" s="97">
        <f t="shared" si="34"/>
        <v>9.9667774086378731E-3</v>
      </c>
      <c r="J27" s="97">
        <f t="shared" ref="J27" si="35">J26/J$34</f>
        <v>6.7425200168563003E-3</v>
      </c>
    </row>
    <row r="28" spans="1:10" s="48" customFormat="1" ht="22.5" customHeight="1">
      <c r="A28" s="165" t="s">
        <v>211</v>
      </c>
      <c r="B28" s="94">
        <f>B47</f>
        <v>6</v>
      </c>
      <c r="C28" s="94">
        <f t="shared" ref="C28:I28" si="36">C47</f>
        <v>4</v>
      </c>
      <c r="D28" s="94">
        <f t="shared" si="36"/>
        <v>8</v>
      </c>
      <c r="E28" s="94">
        <f t="shared" si="36"/>
        <v>2</v>
      </c>
      <c r="F28" s="94">
        <f t="shared" si="36"/>
        <v>5</v>
      </c>
      <c r="G28" s="94">
        <f t="shared" si="36"/>
        <v>3</v>
      </c>
      <c r="H28" s="94">
        <f t="shared" si="36"/>
        <v>1</v>
      </c>
      <c r="I28" s="94">
        <f t="shared" si="36"/>
        <v>5</v>
      </c>
      <c r="J28" s="95">
        <f>SUM(B28:I28)</f>
        <v>34</v>
      </c>
    </row>
    <row r="29" spans="1:10" s="48" customFormat="1" ht="22.5" customHeight="1">
      <c r="A29" s="166"/>
      <c r="B29" s="97">
        <f>B28/B$34</f>
        <v>3.2119914346895075E-3</v>
      </c>
      <c r="C29" s="97">
        <f t="shared" ref="C29:I29" si="37">C28/C$34</f>
        <v>1.8248175182481751E-3</v>
      </c>
      <c r="D29" s="97">
        <f t="shared" si="37"/>
        <v>5.6022408963585435E-3</v>
      </c>
      <c r="E29" s="97">
        <f t="shared" si="37"/>
        <v>1.2706480304955528E-3</v>
      </c>
      <c r="F29" s="97">
        <f t="shared" si="37"/>
        <v>3.5161744022503515E-3</v>
      </c>
      <c r="G29" s="97">
        <f t="shared" si="37"/>
        <v>5.4308472121650979E-4</v>
      </c>
      <c r="H29" s="97">
        <f t="shared" si="37"/>
        <v>5.1282051282051282E-3</v>
      </c>
      <c r="I29" s="97">
        <f t="shared" si="37"/>
        <v>2.0764119601328905E-3</v>
      </c>
      <c r="J29" s="97">
        <f t="shared" ref="J29" si="38">J28/J$34</f>
        <v>2.0468364336885198E-3</v>
      </c>
    </row>
    <row r="30" spans="1:10" s="48" customFormat="1" ht="18" customHeight="1">
      <c r="A30" s="165" t="s">
        <v>212</v>
      </c>
      <c r="B30" s="94">
        <f>B51</f>
        <v>12</v>
      </c>
      <c r="C30" s="94">
        <f t="shared" ref="C30:I30" si="39">C51</f>
        <v>8</v>
      </c>
      <c r="D30" s="94">
        <f t="shared" si="39"/>
        <v>3</v>
      </c>
      <c r="E30" s="94">
        <f t="shared" si="39"/>
        <v>4</v>
      </c>
      <c r="F30" s="94">
        <f t="shared" si="39"/>
        <v>2</v>
      </c>
      <c r="G30" s="94">
        <f t="shared" si="39"/>
        <v>24</v>
      </c>
      <c r="H30" s="94">
        <f t="shared" si="39"/>
        <v>0</v>
      </c>
      <c r="I30" s="94">
        <f t="shared" si="39"/>
        <v>11</v>
      </c>
      <c r="J30" s="95">
        <f>SUM(B30:I30)</f>
        <v>64</v>
      </c>
    </row>
    <row r="31" spans="1:10" s="48" customFormat="1" ht="18" customHeight="1">
      <c r="A31" s="166"/>
      <c r="B31" s="97">
        <f>B30/B$34</f>
        <v>6.4239828693790149E-3</v>
      </c>
      <c r="C31" s="97">
        <f t="shared" ref="C31:I31" si="40">C30/C$34</f>
        <v>3.6496350364963502E-3</v>
      </c>
      <c r="D31" s="97">
        <f t="shared" si="40"/>
        <v>2.1008403361344537E-3</v>
      </c>
      <c r="E31" s="97">
        <f t="shared" si="40"/>
        <v>2.5412960609911056E-3</v>
      </c>
      <c r="F31" s="97">
        <f t="shared" si="40"/>
        <v>1.4064697609001407E-3</v>
      </c>
      <c r="G31" s="97">
        <f t="shared" si="40"/>
        <v>4.3446777697320783E-3</v>
      </c>
      <c r="H31" s="97">
        <f t="shared" si="40"/>
        <v>0</v>
      </c>
      <c r="I31" s="97">
        <f t="shared" si="40"/>
        <v>4.5681063122923592E-3</v>
      </c>
      <c r="J31" s="97">
        <f t="shared" ref="J31" si="41">J30/J$34</f>
        <v>3.8528685810607427E-3</v>
      </c>
    </row>
    <row r="32" spans="1:10" s="48" customFormat="1" ht="18" customHeight="1">
      <c r="A32" s="165" t="s">
        <v>213</v>
      </c>
      <c r="B32" s="94">
        <f>B52</f>
        <v>28</v>
      </c>
      <c r="C32" s="94">
        <f t="shared" ref="C32:I32" si="42">C52</f>
        <v>1</v>
      </c>
      <c r="D32" s="94">
        <f t="shared" si="42"/>
        <v>2</v>
      </c>
      <c r="E32" s="94">
        <f t="shared" si="42"/>
        <v>7</v>
      </c>
      <c r="F32" s="94">
        <f t="shared" si="42"/>
        <v>18</v>
      </c>
      <c r="G32" s="94">
        <f t="shared" si="42"/>
        <v>24</v>
      </c>
      <c r="H32" s="94">
        <f t="shared" si="42"/>
        <v>0</v>
      </c>
      <c r="I32" s="94">
        <f t="shared" si="42"/>
        <v>13</v>
      </c>
      <c r="J32" s="95">
        <f>SUM(B32:I32)</f>
        <v>93</v>
      </c>
    </row>
    <row r="33" spans="1:10" s="48" customFormat="1" ht="18" customHeight="1">
      <c r="A33" s="166"/>
      <c r="B33" s="97">
        <f>B32/B$34</f>
        <v>1.4989293361884369E-2</v>
      </c>
      <c r="C33" s="97">
        <f t="shared" ref="C33:I33" si="43">C32/C$34</f>
        <v>4.5620437956204378E-4</v>
      </c>
      <c r="D33" s="97">
        <f t="shared" si="43"/>
        <v>1.4005602240896359E-3</v>
      </c>
      <c r="E33" s="97">
        <f t="shared" si="43"/>
        <v>4.4472681067344345E-3</v>
      </c>
      <c r="F33" s="97">
        <f t="shared" si="43"/>
        <v>1.2658227848101266E-2</v>
      </c>
      <c r="G33" s="97">
        <f t="shared" si="43"/>
        <v>4.3446777697320783E-3</v>
      </c>
      <c r="H33" s="97">
        <f t="shared" si="43"/>
        <v>0</v>
      </c>
      <c r="I33" s="97">
        <f t="shared" si="43"/>
        <v>5.3986710963455148E-3</v>
      </c>
      <c r="J33" s="97">
        <f t="shared" ref="J33" si="44">J32/J$34</f>
        <v>5.598699656853892E-3</v>
      </c>
    </row>
    <row r="34" spans="1:10" s="48" customFormat="1">
      <c r="A34" s="104" t="s">
        <v>11</v>
      </c>
      <c r="B34" s="105">
        <f>SUM(B6,B8,B10,B12,B14,B16,B18,B20,B22,B24,B26,B28,B30,B32)</f>
        <v>1868</v>
      </c>
      <c r="C34" s="105">
        <f t="shared" ref="C34:I34" si="45">SUM(C6,C8,C10,C12,C14,C16,C18,C20,C22,C24,C26,C28,C30,C32)</f>
        <v>2192</v>
      </c>
      <c r="D34" s="105">
        <f t="shared" si="45"/>
        <v>1428</v>
      </c>
      <c r="E34" s="105">
        <f t="shared" si="45"/>
        <v>1574</v>
      </c>
      <c r="F34" s="105">
        <f t="shared" si="45"/>
        <v>1422</v>
      </c>
      <c r="G34" s="105">
        <f t="shared" si="45"/>
        <v>5524</v>
      </c>
      <c r="H34" s="105">
        <f t="shared" si="45"/>
        <v>195</v>
      </c>
      <c r="I34" s="105">
        <f t="shared" si="45"/>
        <v>2408</v>
      </c>
      <c r="J34" s="109">
        <f>SUM(B34:I34)</f>
        <v>16611</v>
      </c>
    </row>
    <row r="35" spans="1:10" s="48" customFormat="1">
      <c r="A35" s="106"/>
      <c r="B35" s="107">
        <f>SUM(B7,B9,B11,B13,B15,B17,B19,B21,B23,B25,B27,B29,B31,B33)</f>
        <v>1.0000000000000002</v>
      </c>
      <c r="C35" s="107">
        <f t="shared" ref="C35:J35" si="46">SUM(C7,C9,C11,C13,C15,C17,C19,C21,C23,C25,C27,C29,C31,C33)</f>
        <v>1</v>
      </c>
      <c r="D35" s="107">
        <f t="shared" si="46"/>
        <v>1</v>
      </c>
      <c r="E35" s="107">
        <f t="shared" si="46"/>
        <v>0.99999999999999989</v>
      </c>
      <c r="F35" s="107">
        <f t="shared" si="46"/>
        <v>0.99999999999999989</v>
      </c>
      <c r="G35" s="107">
        <f t="shared" si="46"/>
        <v>1</v>
      </c>
      <c r="H35" s="107">
        <f t="shared" si="46"/>
        <v>1</v>
      </c>
      <c r="I35" s="107">
        <f t="shared" si="46"/>
        <v>0.99999999999999989</v>
      </c>
      <c r="J35" s="110">
        <f t="shared" si="46"/>
        <v>1</v>
      </c>
    </row>
    <row r="38" spans="1:10">
      <c r="A38" s="50" t="s">
        <v>123</v>
      </c>
      <c r="B38" s="51">
        <v>1</v>
      </c>
      <c r="C38" s="51">
        <v>2</v>
      </c>
      <c r="D38" s="51">
        <v>3</v>
      </c>
      <c r="E38" s="51">
        <v>4</v>
      </c>
      <c r="F38" s="51">
        <v>5</v>
      </c>
      <c r="G38" s="51">
        <v>6</v>
      </c>
      <c r="H38" s="51">
        <v>7</v>
      </c>
      <c r="I38" s="51">
        <v>8</v>
      </c>
    </row>
    <row r="39" spans="1:10">
      <c r="A39" s="52">
        <v>1</v>
      </c>
      <c r="B39" s="11">
        <v>38</v>
      </c>
      <c r="C39" s="11">
        <v>118</v>
      </c>
      <c r="D39" s="11">
        <v>41</v>
      </c>
      <c r="E39" s="11">
        <v>34</v>
      </c>
      <c r="F39" s="11">
        <v>65</v>
      </c>
      <c r="G39" s="2">
        <v>621</v>
      </c>
      <c r="H39" s="11">
        <v>10</v>
      </c>
      <c r="I39" s="11">
        <v>107</v>
      </c>
    </row>
    <row r="40" spans="1:10">
      <c r="A40" s="53">
        <v>2</v>
      </c>
      <c r="B40" s="11">
        <v>1290</v>
      </c>
      <c r="C40" s="11">
        <v>1173</v>
      </c>
      <c r="D40" s="11">
        <v>878</v>
      </c>
      <c r="E40" s="11">
        <v>883</v>
      </c>
      <c r="F40" s="11">
        <v>866</v>
      </c>
      <c r="G40" s="11">
        <v>2553</v>
      </c>
      <c r="H40" s="11">
        <v>72</v>
      </c>
      <c r="I40" s="11">
        <v>1396</v>
      </c>
    </row>
    <row r="41" spans="1:10">
      <c r="A41" s="53">
        <v>3</v>
      </c>
      <c r="B41" s="11">
        <v>165</v>
      </c>
      <c r="C41" s="11">
        <v>219</v>
      </c>
      <c r="D41" s="11">
        <v>143</v>
      </c>
      <c r="E41" s="11">
        <v>211</v>
      </c>
      <c r="F41" s="11">
        <v>176</v>
      </c>
      <c r="G41" s="2">
        <v>370</v>
      </c>
      <c r="H41" s="11">
        <v>52</v>
      </c>
      <c r="I41" s="11">
        <v>292</v>
      </c>
    </row>
    <row r="42" spans="1:10">
      <c r="A42" s="53">
        <v>4</v>
      </c>
      <c r="B42" s="11">
        <v>32</v>
      </c>
      <c r="C42" s="11">
        <v>32</v>
      </c>
      <c r="D42" s="11">
        <v>32</v>
      </c>
      <c r="E42" s="11">
        <v>39</v>
      </c>
      <c r="F42" s="11">
        <v>29</v>
      </c>
      <c r="G42" s="11">
        <v>46</v>
      </c>
      <c r="H42" s="11">
        <v>15</v>
      </c>
      <c r="I42" s="11">
        <v>62</v>
      </c>
    </row>
    <row r="43" spans="1:10">
      <c r="A43" s="53">
        <v>5</v>
      </c>
      <c r="B43" s="11">
        <v>7</v>
      </c>
      <c r="C43" s="11">
        <v>12</v>
      </c>
      <c r="D43" s="11">
        <v>2</v>
      </c>
      <c r="E43" s="11">
        <v>4</v>
      </c>
      <c r="F43" s="11">
        <v>5</v>
      </c>
      <c r="G43" s="11">
        <v>6</v>
      </c>
      <c r="H43" s="11">
        <v>16</v>
      </c>
      <c r="I43" s="11">
        <v>10</v>
      </c>
    </row>
    <row r="44" spans="1:10" customFormat="1">
      <c r="A44" s="53">
        <v>6</v>
      </c>
      <c r="B44">
        <v>7</v>
      </c>
      <c r="C44">
        <v>3</v>
      </c>
      <c r="D44">
        <v>8</v>
      </c>
      <c r="E44">
        <v>7</v>
      </c>
      <c r="F44">
        <v>2</v>
      </c>
      <c r="G44">
        <v>13</v>
      </c>
      <c r="H44">
        <v>1</v>
      </c>
      <c r="I44">
        <v>8</v>
      </c>
    </row>
    <row r="45" spans="1:10">
      <c r="A45" s="53">
        <v>7</v>
      </c>
      <c r="B45" s="11">
        <v>23</v>
      </c>
      <c r="C45" s="11">
        <v>24</v>
      </c>
      <c r="D45" s="11">
        <v>32</v>
      </c>
      <c r="E45" s="11">
        <v>22</v>
      </c>
      <c r="F45" s="11">
        <v>113</v>
      </c>
      <c r="G45" s="11">
        <v>116</v>
      </c>
      <c r="H45" s="11">
        <v>2</v>
      </c>
      <c r="I45" s="11">
        <v>40</v>
      </c>
    </row>
    <row r="46" spans="1:10">
      <c r="A46" s="53">
        <v>8</v>
      </c>
      <c r="B46" s="11">
        <v>11</v>
      </c>
      <c r="C46" s="11">
        <v>13</v>
      </c>
      <c r="D46" s="11">
        <v>23</v>
      </c>
      <c r="E46" s="11">
        <v>17</v>
      </c>
      <c r="F46" s="11">
        <v>3</v>
      </c>
      <c r="G46" s="11">
        <v>16</v>
      </c>
      <c r="H46" s="11">
        <v>5</v>
      </c>
      <c r="I46" s="11">
        <v>24</v>
      </c>
    </row>
    <row r="47" spans="1:10">
      <c r="A47" s="53">
        <v>9</v>
      </c>
      <c r="B47" s="11">
        <v>6</v>
      </c>
      <c r="C47" s="11">
        <v>4</v>
      </c>
      <c r="D47" s="11">
        <v>8</v>
      </c>
      <c r="E47" s="11">
        <v>2</v>
      </c>
      <c r="F47" s="11">
        <v>5</v>
      </c>
      <c r="G47" s="11">
        <v>3</v>
      </c>
      <c r="H47" s="11">
        <v>1</v>
      </c>
      <c r="I47" s="11">
        <v>5</v>
      </c>
    </row>
    <row r="48" spans="1:10">
      <c r="A48" s="53">
        <v>10</v>
      </c>
      <c r="B48" s="11">
        <v>92</v>
      </c>
      <c r="C48" s="11">
        <v>364</v>
      </c>
      <c r="D48" s="11">
        <v>100</v>
      </c>
      <c r="E48" s="11">
        <v>103</v>
      </c>
      <c r="F48" s="11">
        <v>44</v>
      </c>
      <c r="G48" s="11">
        <v>699</v>
      </c>
      <c r="H48" s="11">
        <v>7</v>
      </c>
      <c r="I48" s="11">
        <v>247</v>
      </c>
    </row>
    <row r="49" spans="1:9">
      <c r="A49" s="53">
        <v>11</v>
      </c>
      <c r="B49" s="11">
        <v>18</v>
      </c>
      <c r="C49" s="11">
        <v>53</v>
      </c>
      <c r="D49" s="11">
        <v>30</v>
      </c>
      <c r="E49" s="11">
        <v>57</v>
      </c>
      <c r="F49" s="11">
        <v>1</v>
      </c>
      <c r="G49" s="11">
        <v>272</v>
      </c>
      <c r="I49" s="11">
        <v>26</v>
      </c>
    </row>
    <row r="50" spans="1:9">
      <c r="A50" s="53">
        <v>12</v>
      </c>
      <c r="B50" s="11">
        <v>139</v>
      </c>
      <c r="C50" s="11">
        <v>168</v>
      </c>
      <c r="D50" s="11">
        <v>126</v>
      </c>
      <c r="E50" s="11">
        <v>184</v>
      </c>
      <c r="F50" s="11">
        <v>93</v>
      </c>
      <c r="G50" s="11">
        <v>761</v>
      </c>
      <c r="H50" s="11">
        <v>14</v>
      </c>
      <c r="I50" s="11">
        <v>167</v>
      </c>
    </row>
    <row r="51" spans="1:9">
      <c r="A51" s="53">
        <v>98</v>
      </c>
      <c r="B51" s="11">
        <v>12</v>
      </c>
      <c r="C51" s="11">
        <v>8</v>
      </c>
      <c r="D51" s="11">
        <v>3</v>
      </c>
      <c r="E51" s="11">
        <v>4</v>
      </c>
      <c r="F51" s="11">
        <v>2</v>
      </c>
      <c r="G51" s="11">
        <v>24</v>
      </c>
      <c r="I51" s="11">
        <v>11</v>
      </c>
    </row>
    <row r="52" spans="1:9">
      <c r="A52" s="53">
        <v>99</v>
      </c>
      <c r="B52" s="11">
        <v>28</v>
      </c>
      <c r="C52" s="11">
        <v>1</v>
      </c>
      <c r="D52" s="11">
        <v>2</v>
      </c>
      <c r="E52" s="11">
        <v>7</v>
      </c>
      <c r="F52" s="11">
        <v>18</v>
      </c>
      <c r="G52" s="11">
        <v>24</v>
      </c>
      <c r="I52" s="11">
        <v>13</v>
      </c>
    </row>
  </sheetData>
  <mergeCells count="15">
    <mergeCell ref="A12:A13"/>
    <mergeCell ref="A14:A15"/>
    <mergeCell ref="A16:A17"/>
    <mergeCell ref="A18:A19"/>
    <mergeCell ref="A4:A5"/>
    <mergeCell ref="A6:A7"/>
    <mergeCell ref="A8:A9"/>
    <mergeCell ref="A10:A11"/>
    <mergeCell ref="A20:A21"/>
    <mergeCell ref="A28:A29"/>
    <mergeCell ref="A30:A31"/>
    <mergeCell ref="A32:A33"/>
    <mergeCell ref="A22:A23"/>
    <mergeCell ref="A24:A25"/>
    <mergeCell ref="A26:A27"/>
  </mergeCells>
  <phoneticPr fontId="4"/>
  <printOptions horizontalCentered="1"/>
  <pageMargins left="0.70866141732283472" right="0.70866141732283472" top="0.74803149606299213" bottom="0.74803149606299213" header="0.31496062992125984" footer="0.31496062992125984"/>
  <pageSetup paperSize="11" scale="65"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J64"/>
  <sheetViews>
    <sheetView view="pageBreakPreview" zoomScaleNormal="100" zoomScaleSheetLayoutView="100" workbookViewId="0"/>
  </sheetViews>
  <sheetFormatPr defaultColWidth="13.75" defaultRowHeight="13.5"/>
  <cols>
    <col min="1" max="1" width="15.375" style="11" bestFit="1" customWidth="1"/>
    <col min="2" max="9" width="7.5" style="11" customWidth="1"/>
    <col min="10" max="10" width="8.625" style="11" bestFit="1" customWidth="1"/>
    <col min="11" max="16384" width="13.75" style="11"/>
  </cols>
  <sheetData>
    <row r="1" spans="1:10" s="30" customFormat="1" ht="14.25">
      <c r="A1" s="29" t="s">
        <v>299</v>
      </c>
    </row>
    <row r="2" spans="1:10" customFormat="1">
      <c r="A2" s="1"/>
      <c r="B2" s="2"/>
      <c r="C2" s="2"/>
      <c r="D2" s="2"/>
      <c r="E2" s="2"/>
      <c r="F2" s="2"/>
      <c r="G2" s="2"/>
      <c r="H2" s="2"/>
    </row>
    <row r="3" spans="1:10" customFormat="1">
      <c r="A3" s="108"/>
      <c r="B3" s="108" t="s">
        <v>199</v>
      </c>
      <c r="C3" s="108" t="s">
        <v>200</v>
      </c>
      <c r="D3" s="108" t="s">
        <v>201</v>
      </c>
      <c r="E3" s="108" t="s">
        <v>202</v>
      </c>
      <c r="F3" s="108" t="s">
        <v>203</v>
      </c>
      <c r="G3" s="108" t="s">
        <v>204</v>
      </c>
      <c r="H3" s="108" t="s">
        <v>205</v>
      </c>
      <c r="I3" s="108" t="s">
        <v>206</v>
      </c>
      <c r="J3" s="108" t="s">
        <v>122</v>
      </c>
    </row>
    <row r="4" spans="1:10" s="48" customFormat="1">
      <c r="A4" s="93" t="s">
        <v>106</v>
      </c>
      <c r="B4" s="94">
        <f>B49</f>
        <v>221</v>
      </c>
      <c r="C4" s="94">
        <f t="shared" ref="C4:I4" si="0">C49</f>
        <v>267</v>
      </c>
      <c r="D4" s="94">
        <f t="shared" si="0"/>
        <v>188</v>
      </c>
      <c r="E4" s="94">
        <f t="shared" si="0"/>
        <v>281</v>
      </c>
      <c r="F4" s="94">
        <f t="shared" si="0"/>
        <v>125</v>
      </c>
      <c r="G4" s="94">
        <f t="shared" si="0"/>
        <v>374</v>
      </c>
      <c r="H4" s="94">
        <f t="shared" si="0"/>
        <v>91</v>
      </c>
      <c r="I4" s="94">
        <f t="shared" si="0"/>
        <v>353</v>
      </c>
      <c r="J4" s="95">
        <f>SUM(B4:I4)</f>
        <v>1900</v>
      </c>
    </row>
    <row r="5" spans="1:10" s="48" customFormat="1">
      <c r="A5" s="96"/>
      <c r="B5" s="97">
        <f>B4/B$36</f>
        <v>0.1183083511777302</v>
      </c>
      <c r="C5" s="97">
        <f t="shared" ref="C5:I5" si="1">C4/C$36</f>
        <v>0.12180656934306569</v>
      </c>
      <c r="D5" s="97">
        <f t="shared" si="1"/>
        <v>0.13165266106442577</v>
      </c>
      <c r="E5" s="97">
        <f t="shared" si="1"/>
        <v>0.17852604828462515</v>
      </c>
      <c r="F5" s="97">
        <f t="shared" si="1"/>
        <v>8.790436005625879E-2</v>
      </c>
      <c r="G5" s="97">
        <f t="shared" si="1"/>
        <v>6.7704561911658218E-2</v>
      </c>
      <c r="H5" s="97">
        <f t="shared" si="1"/>
        <v>0.46666666666666667</v>
      </c>
      <c r="I5" s="97">
        <f t="shared" si="1"/>
        <v>0.14659468438538206</v>
      </c>
      <c r="J5" s="97">
        <f t="shared" ref="J5" si="2">J4/J$36</f>
        <v>0.1143820360002408</v>
      </c>
    </row>
    <row r="6" spans="1:10" s="48" customFormat="1">
      <c r="A6" s="93" t="s">
        <v>214</v>
      </c>
      <c r="B6" s="94">
        <f>B50</f>
        <v>211</v>
      </c>
      <c r="C6" s="94">
        <f t="shared" ref="C6:I6" si="3">C50</f>
        <v>274</v>
      </c>
      <c r="D6" s="94">
        <f t="shared" si="3"/>
        <v>168</v>
      </c>
      <c r="E6" s="94">
        <f t="shared" si="3"/>
        <v>255</v>
      </c>
      <c r="F6" s="94">
        <f t="shared" si="3"/>
        <v>166</v>
      </c>
      <c r="G6" s="94">
        <f t="shared" si="3"/>
        <v>494</v>
      </c>
      <c r="H6" s="94">
        <f t="shared" si="3"/>
        <v>80</v>
      </c>
      <c r="I6" s="94">
        <f t="shared" si="3"/>
        <v>336</v>
      </c>
      <c r="J6" s="95">
        <f>SUM(B6:I6)</f>
        <v>1984</v>
      </c>
    </row>
    <row r="7" spans="1:10" s="48" customFormat="1">
      <c r="A7" s="96" t="s">
        <v>215</v>
      </c>
      <c r="B7" s="97">
        <f>B6/B$36</f>
        <v>0.11295503211991435</v>
      </c>
      <c r="C7" s="97">
        <f t="shared" ref="C7:I7" si="4">C6/C$36</f>
        <v>0.125</v>
      </c>
      <c r="D7" s="97">
        <f t="shared" si="4"/>
        <v>0.11764705882352941</v>
      </c>
      <c r="E7" s="97">
        <f t="shared" si="4"/>
        <v>0.16200762388818296</v>
      </c>
      <c r="F7" s="97">
        <f t="shared" si="4"/>
        <v>0.11673699015471167</v>
      </c>
      <c r="G7" s="97">
        <f t="shared" si="4"/>
        <v>8.9427950760318606E-2</v>
      </c>
      <c r="H7" s="97">
        <f t="shared" si="4"/>
        <v>0.41025641025641024</v>
      </c>
      <c r="I7" s="97">
        <f t="shared" si="4"/>
        <v>0.13953488372093023</v>
      </c>
      <c r="J7" s="97">
        <f t="shared" ref="J7" si="5">J6/J$36</f>
        <v>0.11943892601288303</v>
      </c>
    </row>
    <row r="8" spans="1:10" s="48" customFormat="1">
      <c r="A8" s="93" t="s">
        <v>216</v>
      </c>
      <c r="B8" s="94">
        <f>B51</f>
        <v>140</v>
      </c>
      <c r="C8" s="94">
        <f t="shared" ref="C8:I8" si="6">C51</f>
        <v>180</v>
      </c>
      <c r="D8" s="94">
        <f t="shared" si="6"/>
        <v>197</v>
      </c>
      <c r="E8" s="94">
        <f t="shared" si="6"/>
        <v>144</v>
      </c>
      <c r="F8" s="94">
        <f t="shared" si="6"/>
        <v>105</v>
      </c>
      <c r="G8" s="94">
        <f t="shared" si="6"/>
        <v>387</v>
      </c>
      <c r="H8" s="94">
        <f t="shared" si="6"/>
        <v>19</v>
      </c>
      <c r="I8" s="94">
        <f t="shared" si="6"/>
        <v>159</v>
      </c>
      <c r="J8" s="95">
        <f>SUM(B8:I8)</f>
        <v>1331</v>
      </c>
    </row>
    <row r="9" spans="1:10" s="48" customFormat="1">
      <c r="A9" s="96" t="s">
        <v>217</v>
      </c>
      <c r="B9" s="97">
        <f>B8/B$36</f>
        <v>7.4946466809421838E-2</v>
      </c>
      <c r="C9" s="97">
        <f t="shared" ref="C9:I9" si="7">C8/C$36</f>
        <v>8.211678832116788E-2</v>
      </c>
      <c r="D9" s="97">
        <f t="shared" si="7"/>
        <v>0.13795518207282914</v>
      </c>
      <c r="E9" s="97">
        <f t="shared" si="7"/>
        <v>9.148665819567979E-2</v>
      </c>
      <c r="F9" s="97">
        <f t="shared" si="7"/>
        <v>7.3839662447257384E-2</v>
      </c>
      <c r="G9" s="97">
        <f t="shared" si="7"/>
        <v>7.0057929036929756E-2</v>
      </c>
      <c r="H9" s="97">
        <f t="shared" si="7"/>
        <v>9.7435897435897437E-2</v>
      </c>
      <c r="I9" s="97">
        <f t="shared" si="7"/>
        <v>6.6029900332225916E-2</v>
      </c>
      <c r="J9" s="97">
        <f t="shared" ref="J9" si="8">J8/J$36</f>
        <v>8.0127626271747632E-2</v>
      </c>
    </row>
    <row r="10" spans="1:10" s="48" customFormat="1">
      <c r="A10" s="93" t="s">
        <v>218</v>
      </c>
      <c r="B10" s="94">
        <f>B52</f>
        <v>207</v>
      </c>
      <c r="C10" s="94">
        <f t="shared" ref="C10:I10" si="9">C52</f>
        <v>205</v>
      </c>
      <c r="D10" s="94">
        <f t="shared" si="9"/>
        <v>127</v>
      </c>
      <c r="E10" s="94">
        <f t="shared" si="9"/>
        <v>133</v>
      </c>
      <c r="F10" s="94">
        <f t="shared" si="9"/>
        <v>110</v>
      </c>
      <c r="G10" s="94">
        <f t="shared" si="9"/>
        <v>525</v>
      </c>
      <c r="H10" s="94">
        <f t="shared" si="9"/>
        <v>5</v>
      </c>
      <c r="I10" s="94">
        <f t="shared" si="9"/>
        <v>178</v>
      </c>
      <c r="J10" s="95">
        <f>SUM(B10:I10)</f>
        <v>1490</v>
      </c>
    </row>
    <row r="11" spans="1:10" s="48" customFormat="1">
      <c r="A11" s="96" t="s">
        <v>219</v>
      </c>
      <c r="B11" s="97">
        <f>B10/B$36</f>
        <v>0.11081370449678801</v>
      </c>
      <c r="C11" s="97">
        <f t="shared" ref="C11:I11" si="10">C10/C$36</f>
        <v>9.3521897810218982E-2</v>
      </c>
      <c r="D11" s="97">
        <f t="shared" si="10"/>
        <v>8.893557422969188E-2</v>
      </c>
      <c r="E11" s="97">
        <f t="shared" si="10"/>
        <v>8.449809402795426E-2</v>
      </c>
      <c r="F11" s="97">
        <f t="shared" si="10"/>
        <v>7.7355836849507739E-2</v>
      </c>
      <c r="G11" s="97">
        <f t="shared" si="10"/>
        <v>9.5039826212889214E-2</v>
      </c>
      <c r="H11" s="97">
        <f t="shared" si="10"/>
        <v>2.564102564102564E-2</v>
      </c>
      <c r="I11" s="97">
        <f t="shared" si="10"/>
        <v>7.3920265780730895E-2</v>
      </c>
      <c r="J11" s="97">
        <f t="shared" ref="J11" si="11">J10/J$36</f>
        <v>8.9699596652820415E-2</v>
      </c>
    </row>
    <row r="12" spans="1:10" s="48" customFormat="1">
      <c r="A12" s="93" t="s">
        <v>220</v>
      </c>
      <c r="B12" s="94">
        <f>B53</f>
        <v>117</v>
      </c>
      <c r="C12" s="94">
        <f t="shared" ref="C12:I12" si="12">C53</f>
        <v>120</v>
      </c>
      <c r="D12" s="94">
        <f t="shared" si="12"/>
        <v>58</v>
      </c>
      <c r="E12" s="94">
        <f t="shared" si="12"/>
        <v>81</v>
      </c>
      <c r="F12" s="94">
        <f t="shared" si="12"/>
        <v>91</v>
      </c>
      <c r="G12" s="94">
        <f t="shared" si="12"/>
        <v>346</v>
      </c>
      <c r="H12" s="94">
        <f t="shared" si="12"/>
        <v>0</v>
      </c>
      <c r="I12" s="94">
        <f t="shared" si="12"/>
        <v>125</v>
      </c>
      <c r="J12" s="95">
        <f>SUM(B12:I12)</f>
        <v>938</v>
      </c>
    </row>
    <row r="13" spans="1:10" s="48" customFormat="1">
      <c r="A13" s="96" t="s">
        <v>221</v>
      </c>
      <c r="B13" s="97">
        <f>B12/B$36</f>
        <v>6.2633832976445397E-2</v>
      </c>
      <c r="C13" s="97">
        <f t="shared" ref="C13:I13" si="13">C12/C$36</f>
        <v>5.4744525547445258E-2</v>
      </c>
      <c r="D13" s="97">
        <f t="shared" si="13"/>
        <v>4.0616246498599441E-2</v>
      </c>
      <c r="E13" s="97">
        <f t="shared" si="13"/>
        <v>5.1461245235069883E-2</v>
      </c>
      <c r="F13" s="97">
        <f t="shared" si="13"/>
        <v>6.3994374120956404E-2</v>
      </c>
      <c r="G13" s="97">
        <f t="shared" si="13"/>
        <v>6.2635771180304126E-2</v>
      </c>
      <c r="H13" s="97">
        <f t="shared" si="13"/>
        <v>0</v>
      </c>
      <c r="I13" s="97">
        <f t="shared" si="13"/>
        <v>5.1910299003322259E-2</v>
      </c>
      <c r="J13" s="97">
        <f t="shared" ref="J13" si="14">J12/J$36</f>
        <v>5.646860514117151E-2</v>
      </c>
    </row>
    <row r="14" spans="1:10" s="48" customFormat="1">
      <c r="A14" s="93" t="s">
        <v>222</v>
      </c>
      <c r="B14" s="94">
        <f>B54</f>
        <v>80</v>
      </c>
      <c r="C14" s="94">
        <f t="shared" ref="C14:I14" si="15">C54</f>
        <v>103</v>
      </c>
      <c r="D14" s="94">
        <f t="shared" si="15"/>
        <v>62</v>
      </c>
      <c r="E14" s="94">
        <f t="shared" si="15"/>
        <v>72</v>
      </c>
      <c r="F14" s="94">
        <f t="shared" si="15"/>
        <v>80</v>
      </c>
      <c r="G14" s="94">
        <f t="shared" si="15"/>
        <v>321</v>
      </c>
      <c r="H14" s="94">
        <f t="shared" si="15"/>
        <v>0</v>
      </c>
      <c r="I14" s="94">
        <f t="shared" si="15"/>
        <v>99</v>
      </c>
      <c r="J14" s="95">
        <f>SUM(B14:I14)</f>
        <v>817</v>
      </c>
    </row>
    <row r="15" spans="1:10" s="48" customFormat="1">
      <c r="A15" s="96" t="s">
        <v>223</v>
      </c>
      <c r="B15" s="97">
        <f>B14/B$36</f>
        <v>4.2826552462526764E-2</v>
      </c>
      <c r="C15" s="97">
        <f t="shared" ref="C15:I15" si="16">C14/C$36</f>
        <v>4.6989051094890509E-2</v>
      </c>
      <c r="D15" s="97">
        <f t="shared" si="16"/>
        <v>4.341736694677871E-2</v>
      </c>
      <c r="E15" s="97">
        <f t="shared" si="16"/>
        <v>4.5743329097839895E-2</v>
      </c>
      <c r="F15" s="97">
        <f t="shared" si="16"/>
        <v>5.6258790436005623E-2</v>
      </c>
      <c r="G15" s="97">
        <f t="shared" si="16"/>
        <v>5.8110065170166543E-2</v>
      </c>
      <c r="H15" s="97">
        <f t="shared" si="16"/>
        <v>0</v>
      </c>
      <c r="I15" s="97">
        <f t="shared" si="16"/>
        <v>4.1112956810631228E-2</v>
      </c>
      <c r="J15" s="97">
        <f t="shared" ref="J15" si="17">J14/J$36</f>
        <v>4.9184275480103547E-2</v>
      </c>
    </row>
    <row r="16" spans="1:10" s="48" customFormat="1">
      <c r="A16" s="93" t="s">
        <v>224</v>
      </c>
      <c r="B16" s="94">
        <f>B55</f>
        <v>131</v>
      </c>
      <c r="C16" s="94">
        <f t="shared" ref="C16:I16" si="18">C55</f>
        <v>159</v>
      </c>
      <c r="D16" s="94">
        <f t="shared" si="18"/>
        <v>135</v>
      </c>
      <c r="E16" s="94">
        <f t="shared" si="18"/>
        <v>111</v>
      </c>
      <c r="F16" s="94">
        <f t="shared" si="18"/>
        <v>87</v>
      </c>
      <c r="G16" s="94">
        <f t="shared" si="18"/>
        <v>489</v>
      </c>
      <c r="H16" s="94">
        <f t="shared" si="18"/>
        <v>0</v>
      </c>
      <c r="I16" s="94">
        <f t="shared" si="18"/>
        <v>148</v>
      </c>
      <c r="J16" s="95">
        <f>SUM(B16:I16)</f>
        <v>1260</v>
      </c>
    </row>
    <row r="17" spans="1:10" s="48" customFormat="1">
      <c r="A17" s="96" t="s">
        <v>225</v>
      </c>
      <c r="B17" s="97">
        <f>B16/B$36</f>
        <v>7.0128479657387582E-2</v>
      </c>
      <c r="C17" s="97">
        <f t="shared" ref="C17:I17" si="19">C16/C$36</f>
        <v>7.2536496350364965E-2</v>
      </c>
      <c r="D17" s="97">
        <f t="shared" si="19"/>
        <v>9.4537815126050417E-2</v>
      </c>
      <c r="E17" s="97">
        <f t="shared" si="19"/>
        <v>7.0520965692503171E-2</v>
      </c>
      <c r="F17" s="97">
        <f t="shared" si="19"/>
        <v>6.118143459915612E-2</v>
      </c>
      <c r="G17" s="97">
        <f t="shared" si="19"/>
        <v>8.8522809558291088E-2</v>
      </c>
      <c r="H17" s="97">
        <f t="shared" si="19"/>
        <v>0</v>
      </c>
      <c r="I17" s="97">
        <f t="shared" si="19"/>
        <v>6.1461794019933555E-2</v>
      </c>
      <c r="J17" s="97">
        <f t="shared" ref="J17" si="20">J16/J$36</f>
        <v>7.5853350189633378E-2</v>
      </c>
    </row>
    <row r="18" spans="1:10" s="48" customFormat="1">
      <c r="A18" s="93" t="s">
        <v>226</v>
      </c>
      <c r="B18" s="94">
        <f>B56</f>
        <v>98</v>
      </c>
      <c r="C18" s="94">
        <f t="shared" ref="C18:I18" si="21">C56</f>
        <v>120</v>
      </c>
      <c r="D18" s="94">
        <f t="shared" si="21"/>
        <v>71</v>
      </c>
      <c r="E18" s="94">
        <f t="shared" si="21"/>
        <v>74</v>
      </c>
      <c r="F18" s="94">
        <f t="shared" si="21"/>
        <v>76</v>
      </c>
      <c r="G18" s="94">
        <f t="shared" si="21"/>
        <v>408</v>
      </c>
      <c r="H18" s="94">
        <f t="shared" si="21"/>
        <v>0</v>
      </c>
      <c r="I18" s="94">
        <f t="shared" si="21"/>
        <v>108</v>
      </c>
      <c r="J18" s="95">
        <f>SUM(B18:I18)</f>
        <v>955</v>
      </c>
    </row>
    <row r="19" spans="1:10" s="48" customFormat="1">
      <c r="A19" s="96" t="s">
        <v>227</v>
      </c>
      <c r="B19" s="97">
        <f>B18/B$36</f>
        <v>5.246252676659529E-2</v>
      </c>
      <c r="C19" s="97">
        <f t="shared" ref="C19:I19" si="22">C18/C$36</f>
        <v>5.4744525547445258E-2</v>
      </c>
      <c r="D19" s="97">
        <f t="shared" si="22"/>
        <v>4.971988795518207E-2</v>
      </c>
      <c r="E19" s="97">
        <f t="shared" si="22"/>
        <v>4.7013977128335452E-2</v>
      </c>
      <c r="F19" s="97">
        <f t="shared" si="22"/>
        <v>5.3445850914205346E-2</v>
      </c>
      <c r="G19" s="97">
        <f t="shared" si="22"/>
        <v>7.3859522085445328E-2</v>
      </c>
      <c r="H19" s="97">
        <f t="shared" si="22"/>
        <v>0</v>
      </c>
      <c r="I19" s="97">
        <f t="shared" si="22"/>
        <v>4.4850498338870434E-2</v>
      </c>
      <c r="J19" s="97">
        <f t="shared" ref="J19" si="23">J18/J$36</f>
        <v>5.7492023358015773E-2</v>
      </c>
    </row>
    <row r="20" spans="1:10" s="48" customFormat="1">
      <c r="A20" s="93" t="s">
        <v>228</v>
      </c>
      <c r="B20" s="94">
        <f>B57</f>
        <v>83</v>
      </c>
      <c r="C20" s="94">
        <f t="shared" ref="C20:I20" si="24">C57</f>
        <v>99</v>
      </c>
      <c r="D20" s="94">
        <f t="shared" si="24"/>
        <v>60</v>
      </c>
      <c r="E20" s="94">
        <f t="shared" si="24"/>
        <v>60</v>
      </c>
      <c r="F20" s="94">
        <f t="shared" si="24"/>
        <v>52</v>
      </c>
      <c r="G20" s="94">
        <f t="shared" si="24"/>
        <v>314</v>
      </c>
      <c r="H20" s="94">
        <f t="shared" si="24"/>
        <v>0</v>
      </c>
      <c r="I20" s="94">
        <f t="shared" si="24"/>
        <v>74</v>
      </c>
      <c r="J20" s="95">
        <f>SUM(B20:I20)</f>
        <v>742</v>
      </c>
    </row>
    <row r="21" spans="1:10" s="48" customFormat="1">
      <c r="A21" s="96" t="s">
        <v>229</v>
      </c>
      <c r="B21" s="97">
        <f>B20/B$36</f>
        <v>4.4432548179871523E-2</v>
      </c>
      <c r="C21" s="97">
        <f t="shared" ref="C21:I21" si="25">C20/C$36</f>
        <v>4.5164233576642336E-2</v>
      </c>
      <c r="D21" s="97">
        <f t="shared" si="25"/>
        <v>4.2016806722689079E-2</v>
      </c>
      <c r="E21" s="97">
        <f t="shared" si="25"/>
        <v>3.8119440914866583E-2</v>
      </c>
      <c r="F21" s="97">
        <f t="shared" si="25"/>
        <v>3.6568213783403657E-2</v>
      </c>
      <c r="G21" s="97">
        <f t="shared" si="25"/>
        <v>5.6842867487328023E-2</v>
      </c>
      <c r="H21" s="97">
        <f t="shared" si="25"/>
        <v>0</v>
      </c>
      <c r="I21" s="97">
        <f t="shared" si="25"/>
        <v>3.0730897009966777E-2</v>
      </c>
      <c r="J21" s="97">
        <f t="shared" ref="J21" si="26">J20/J$36</f>
        <v>4.4669195111672985E-2</v>
      </c>
    </row>
    <row r="22" spans="1:10" s="48" customFormat="1">
      <c r="A22" s="93" t="s">
        <v>230</v>
      </c>
      <c r="B22" s="94">
        <f>B58</f>
        <v>67</v>
      </c>
      <c r="C22" s="94">
        <f t="shared" ref="C22:I22" si="27">C58</f>
        <v>79</v>
      </c>
      <c r="D22" s="94">
        <f t="shared" si="27"/>
        <v>44</v>
      </c>
      <c r="E22" s="94">
        <f t="shared" si="27"/>
        <v>48</v>
      </c>
      <c r="F22" s="94">
        <f t="shared" si="27"/>
        <v>49</v>
      </c>
      <c r="G22" s="94">
        <f t="shared" si="27"/>
        <v>247</v>
      </c>
      <c r="H22" s="94">
        <f t="shared" si="27"/>
        <v>0</v>
      </c>
      <c r="I22" s="94">
        <f t="shared" si="27"/>
        <v>79</v>
      </c>
      <c r="J22" s="95">
        <f>SUM(B22:I22)</f>
        <v>613</v>
      </c>
    </row>
    <row r="23" spans="1:10" s="48" customFormat="1">
      <c r="A23" s="96" t="s">
        <v>231</v>
      </c>
      <c r="B23" s="97">
        <f>B22/B$36</f>
        <v>3.5867237687366167E-2</v>
      </c>
      <c r="C23" s="97">
        <f t="shared" ref="C23:I23" si="28">C22/C$36</f>
        <v>3.6040145985401457E-2</v>
      </c>
      <c r="D23" s="97">
        <f t="shared" si="28"/>
        <v>3.081232492997199E-2</v>
      </c>
      <c r="E23" s="97">
        <f t="shared" si="28"/>
        <v>3.0495552731893267E-2</v>
      </c>
      <c r="F23" s="97">
        <f t="shared" si="28"/>
        <v>3.4458509142053444E-2</v>
      </c>
      <c r="G23" s="97">
        <f t="shared" si="28"/>
        <v>4.4713975380159303E-2</v>
      </c>
      <c r="H23" s="97">
        <f t="shared" si="28"/>
        <v>0</v>
      </c>
      <c r="I23" s="97">
        <f t="shared" si="28"/>
        <v>3.2807308970099668E-2</v>
      </c>
      <c r="J23" s="97">
        <f t="shared" ref="J23" si="29">J22/J$36</f>
        <v>3.6903256877972426E-2</v>
      </c>
    </row>
    <row r="24" spans="1:10" s="48" customFormat="1">
      <c r="A24" s="93" t="s">
        <v>232</v>
      </c>
      <c r="B24" s="94">
        <f>B59</f>
        <v>56</v>
      </c>
      <c r="C24" s="94">
        <f t="shared" ref="C24:I24" si="30">C59</f>
        <v>57</v>
      </c>
      <c r="D24" s="94">
        <f t="shared" si="30"/>
        <v>33</v>
      </c>
      <c r="E24" s="94">
        <f t="shared" si="30"/>
        <v>33</v>
      </c>
      <c r="F24" s="94">
        <f t="shared" si="30"/>
        <v>41</v>
      </c>
      <c r="G24" s="94">
        <f t="shared" si="30"/>
        <v>193</v>
      </c>
      <c r="H24" s="94">
        <f t="shared" si="30"/>
        <v>0</v>
      </c>
      <c r="I24" s="94">
        <f t="shared" si="30"/>
        <v>71</v>
      </c>
      <c r="J24" s="95">
        <f>SUM(B24:I24)</f>
        <v>484</v>
      </c>
    </row>
    <row r="25" spans="1:10" s="48" customFormat="1">
      <c r="A25" s="96" t="s">
        <v>233</v>
      </c>
      <c r="B25" s="97">
        <f>B24/B$36</f>
        <v>2.9978586723768737E-2</v>
      </c>
      <c r="C25" s="97">
        <f t="shared" ref="C25:I25" si="31">C24/C$36</f>
        <v>2.6003649635036496E-2</v>
      </c>
      <c r="D25" s="97">
        <f t="shared" si="31"/>
        <v>2.3109243697478993E-2</v>
      </c>
      <c r="E25" s="97">
        <f t="shared" si="31"/>
        <v>2.0965692503176619E-2</v>
      </c>
      <c r="F25" s="97">
        <f t="shared" si="31"/>
        <v>2.8832630098452883E-2</v>
      </c>
      <c r="G25" s="97">
        <f t="shared" si="31"/>
        <v>3.4938450398262128E-2</v>
      </c>
      <c r="H25" s="97">
        <f t="shared" si="31"/>
        <v>0</v>
      </c>
      <c r="I25" s="97">
        <f t="shared" si="31"/>
        <v>2.9485049833887042E-2</v>
      </c>
      <c r="J25" s="97">
        <f t="shared" ref="J25" si="32">J24/J$36</f>
        <v>2.9137318644271867E-2</v>
      </c>
    </row>
    <row r="26" spans="1:10" s="48" customFormat="1">
      <c r="A26" s="93" t="s">
        <v>234</v>
      </c>
      <c r="B26" s="94">
        <f>B60</f>
        <v>54</v>
      </c>
      <c r="C26" s="94">
        <f t="shared" ref="C26:I26" si="33">C60</f>
        <v>63</v>
      </c>
      <c r="D26" s="94">
        <f t="shared" si="33"/>
        <v>38</v>
      </c>
      <c r="E26" s="94">
        <f t="shared" si="33"/>
        <v>25</v>
      </c>
      <c r="F26" s="94">
        <f t="shared" si="33"/>
        <v>37</v>
      </c>
      <c r="G26" s="94">
        <f t="shared" si="33"/>
        <v>169</v>
      </c>
      <c r="H26" s="94">
        <f t="shared" si="33"/>
        <v>0</v>
      </c>
      <c r="I26" s="94">
        <f t="shared" si="33"/>
        <v>51</v>
      </c>
      <c r="J26" s="95">
        <f>SUM(B26:I26)</f>
        <v>437</v>
      </c>
    </row>
    <row r="27" spans="1:10" s="48" customFormat="1">
      <c r="A27" s="96" t="s">
        <v>235</v>
      </c>
      <c r="B27" s="97">
        <f>B26/B$36</f>
        <v>2.8907922912205567E-2</v>
      </c>
      <c r="C27" s="97">
        <f t="shared" ref="C27:I27" si="34">C26/C$36</f>
        <v>2.8740875912408759E-2</v>
      </c>
      <c r="D27" s="97">
        <f t="shared" si="34"/>
        <v>2.661064425770308E-2</v>
      </c>
      <c r="E27" s="97">
        <f t="shared" si="34"/>
        <v>1.588310038119441E-2</v>
      </c>
      <c r="F27" s="97">
        <f t="shared" si="34"/>
        <v>2.6019690576652602E-2</v>
      </c>
      <c r="G27" s="97">
        <f t="shared" si="34"/>
        <v>3.0593772628530049E-2</v>
      </c>
      <c r="H27" s="97">
        <f t="shared" si="34"/>
        <v>0</v>
      </c>
      <c r="I27" s="97">
        <f t="shared" si="34"/>
        <v>2.1179401993355482E-2</v>
      </c>
      <c r="J27" s="97">
        <f t="shared" ref="J27" si="35">J26/J$36</f>
        <v>2.6307868280055383E-2</v>
      </c>
    </row>
    <row r="28" spans="1:10" s="48" customFormat="1">
      <c r="A28" s="93" t="s">
        <v>236</v>
      </c>
      <c r="B28" s="94">
        <f>B61</f>
        <v>33</v>
      </c>
      <c r="C28" s="94">
        <f t="shared" ref="C28:I28" si="36">C61</f>
        <v>61</v>
      </c>
      <c r="D28" s="94">
        <f t="shared" si="36"/>
        <v>31</v>
      </c>
      <c r="E28" s="94">
        <f t="shared" si="36"/>
        <v>35</v>
      </c>
      <c r="F28" s="94">
        <f t="shared" si="36"/>
        <v>108</v>
      </c>
      <c r="G28" s="94">
        <f t="shared" si="36"/>
        <v>111</v>
      </c>
      <c r="H28" s="94">
        <f t="shared" si="36"/>
        <v>0</v>
      </c>
      <c r="I28" s="94">
        <f t="shared" si="36"/>
        <v>37</v>
      </c>
      <c r="J28" s="95">
        <f>SUM(B28:I28)</f>
        <v>416</v>
      </c>
    </row>
    <row r="29" spans="1:10" s="48" customFormat="1">
      <c r="A29" s="96" t="s">
        <v>237</v>
      </c>
      <c r="B29" s="97">
        <f>B28/B$36</f>
        <v>1.7665952890792293E-2</v>
      </c>
      <c r="C29" s="97">
        <f t="shared" ref="C29:I29" si="37">C28/C$36</f>
        <v>2.7828467153284672E-2</v>
      </c>
      <c r="D29" s="97">
        <f t="shared" si="37"/>
        <v>2.1708683473389355E-2</v>
      </c>
      <c r="E29" s="97">
        <f t="shared" si="37"/>
        <v>2.2236340533672173E-2</v>
      </c>
      <c r="F29" s="97">
        <f t="shared" si="37"/>
        <v>7.5949367088607597E-2</v>
      </c>
      <c r="G29" s="97">
        <f t="shared" si="37"/>
        <v>2.009413468501086E-2</v>
      </c>
      <c r="H29" s="97">
        <f t="shared" si="37"/>
        <v>0</v>
      </c>
      <c r="I29" s="97">
        <f t="shared" si="37"/>
        <v>1.5365448504983389E-2</v>
      </c>
      <c r="J29" s="97">
        <f t="shared" ref="J29" si="38">J28/J$36</f>
        <v>2.504364577689483E-2</v>
      </c>
    </row>
    <row r="30" spans="1:10" s="48" customFormat="1">
      <c r="A30" s="93" t="s">
        <v>240</v>
      </c>
      <c r="B30" s="94">
        <f>B62</f>
        <v>34</v>
      </c>
      <c r="C30" s="94">
        <f t="shared" ref="C30:I30" si="39">C62</f>
        <v>29</v>
      </c>
      <c r="D30" s="94">
        <f t="shared" si="39"/>
        <v>21</v>
      </c>
      <c r="E30" s="94">
        <f t="shared" si="39"/>
        <v>20</v>
      </c>
      <c r="F30" s="94">
        <f t="shared" si="39"/>
        <v>33</v>
      </c>
      <c r="G30" s="94">
        <f t="shared" si="39"/>
        <v>113</v>
      </c>
      <c r="H30" s="94">
        <f t="shared" si="39"/>
        <v>0</v>
      </c>
      <c r="I30" s="94">
        <f t="shared" si="39"/>
        <v>58</v>
      </c>
      <c r="J30" s="95">
        <f>SUM(B30:I30)</f>
        <v>308</v>
      </c>
    </row>
    <row r="31" spans="1:10" s="48" customFormat="1">
      <c r="A31" s="96" t="s">
        <v>241</v>
      </c>
      <c r="B31" s="97">
        <f>B30/B$36</f>
        <v>1.8201284796573874E-2</v>
      </c>
      <c r="C31" s="97">
        <f t="shared" ref="C31:I31" si="40">C30/C$36</f>
        <v>1.322992700729927E-2</v>
      </c>
      <c r="D31" s="97">
        <f t="shared" si="40"/>
        <v>1.4705882352941176E-2</v>
      </c>
      <c r="E31" s="97">
        <f t="shared" si="40"/>
        <v>1.2706480304955527E-2</v>
      </c>
      <c r="F31" s="97">
        <f t="shared" si="40"/>
        <v>2.3206751054852322E-2</v>
      </c>
      <c r="G31" s="97">
        <f t="shared" si="40"/>
        <v>2.0456191165821869E-2</v>
      </c>
      <c r="H31" s="97">
        <f t="shared" si="40"/>
        <v>0</v>
      </c>
      <c r="I31" s="97">
        <f t="shared" si="40"/>
        <v>2.408637873754153E-2</v>
      </c>
      <c r="J31" s="97">
        <f t="shared" ref="J31" si="41">J30/J$36</f>
        <v>1.8541930046354824E-2</v>
      </c>
    </row>
    <row r="32" spans="1:10" s="48" customFormat="1">
      <c r="A32" s="93" t="s">
        <v>238</v>
      </c>
      <c r="B32" s="94">
        <f>B63</f>
        <v>184</v>
      </c>
      <c r="C32" s="94">
        <f t="shared" ref="C32:I32" si="42">C63</f>
        <v>305</v>
      </c>
      <c r="D32" s="94">
        <f t="shared" si="42"/>
        <v>126</v>
      </c>
      <c r="E32" s="94">
        <f t="shared" si="42"/>
        <v>129</v>
      </c>
      <c r="F32" s="94">
        <f t="shared" si="42"/>
        <v>167</v>
      </c>
      <c r="G32" s="94">
        <f t="shared" si="42"/>
        <v>613</v>
      </c>
      <c r="H32" s="94">
        <f t="shared" si="42"/>
        <v>0</v>
      </c>
      <c r="I32" s="94">
        <f t="shared" si="42"/>
        <v>296</v>
      </c>
      <c r="J32" s="95">
        <f>SUM(B32:I32)</f>
        <v>1820</v>
      </c>
    </row>
    <row r="33" spans="1:10" s="48" customFormat="1">
      <c r="A33" s="96" t="s">
        <v>239</v>
      </c>
      <c r="B33" s="97">
        <f>B32/B$36</f>
        <v>9.8501070663811557E-2</v>
      </c>
      <c r="C33" s="97">
        <f t="shared" ref="C33:I33" si="43">C32/C$36</f>
        <v>0.13914233576642335</v>
      </c>
      <c r="D33" s="97">
        <f t="shared" si="43"/>
        <v>8.8235294117647065E-2</v>
      </c>
      <c r="E33" s="97">
        <f t="shared" si="43"/>
        <v>8.1956797966963146E-2</v>
      </c>
      <c r="F33" s="97">
        <f t="shared" si="43"/>
        <v>0.11744022503516174</v>
      </c>
      <c r="G33" s="97">
        <f t="shared" si="43"/>
        <v>0.11097031136857349</v>
      </c>
      <c r="H33" s="97">
        <f t="shared" si="43"/>
        <v>0</v>
      </c>
      <c r="I33" s="97">
        <f t="shared" si="43"/>
        <v>0.12292358803986711</v>
      </c>
      <c r="J33" s="97">
        <f t="shared" ref="J33" si="44">J32/J$36</f>
        <v>0.10956595027391487</v>
      </c>
    </row>
    <row r="34" spans="1:10" s="48" customFormat="1">
      <c r="A34" s="93" t="s">
        <v>121</v>
      </c>
      <c r="B34" s="94">
        <f>B64</f>
        <v>152</v>
      </c>
      <c r="C34" s="94">
        <f t="shared" ref="C34:I34" si="45">C64</f>
        <v>71</v>
      </c>
      <c r="D34" s="94">
        <f t="shared" si="45"/>
        <v>69</v>
      </c>
      <c r="E34" s="94">
        <f t="shared" si="45"/>
        <v>73</v>
      </c>
      <c r="F34" s="94">
        <f t="shared" si="45"/>
        <v>95</v>
      </c>
      <c r="G34" s="94">
        <f t="shared" si="45"/>
        <v>420</v>
      </c>
      <c r="H34" s="94">
        <f t="shared" si="45"/>
        <v>0</v>
      </c>
      <c r="I34" s="94">
        <f t="shared" si="45"/>
        <v>236</v>
      </c>
      <c r="J34" s="95">
        <f>SUM(B34:I34)</f>
        <v>1116</v>
      </c>
    </row>
    <row r="35" spans="1:10" s="48" customFormat="1">
      <c r="A35" s="96"/>
      <c r="B35" s="97">
        <f>B34/B$36</f>
        <v>8.137044967880086E-2</v>
      </c>
      <c r="C35" s="97">
        <f t="shared" ref="C35:I35" si="46">C34/C$36</f>
        <v>3.2390510948905112E-2</v>
      </c>
      <c r="D35" s="97">
        <f t="shared" si="46"/>
        <v>4.8319327731092439E-2</v>
      </c>
      <c r="E35" s="97">
        <f t="shared" si="46"/>
        <v>4.6378653113087677E-2</v>
      </c>
      <c r="F35" s="97">
        <f t="shared" si="46"/>
        <v>6.6807313642756674E-2</v>
      </c>
      <c r="G35" s="97">
        <f t="shared" si="46"/>
        <v>7.6031860970311366E-2</v>
      </c>
      <c r="H35" s="97">
        <f t="shared" si="46"/>
        <v>0</v>
      </c>
      <c r="I35" s="97">
        <f t="shared" si="46"/>
        <v>9.8006644518272429E-2</v>
      </c>
      <c r="J35" s="97">
        <f t="shared" ref="J35" si="47">J34/J$36</f>
        <v>6.71843958822467E-2</v>
      </c>
    </row>
    <row r="36" spans="1:10" s="48" customFormat="1">
      <c r="A36" s="104" t="s">
        <v>11</v>
      </c>
      <c r="B36" s="105">
        <f>SUM(B4,B6,B8,B10,B12,B14,B16,B18,B20,B22,B24,B26,B28,B30,B32,B34)</f>
        <v>1868</v>
      </c>
      <c r="C36" s="105">
        <f t="shared" ref="C36:I36" si="48">SUM(C4,C6,C8,C10,C12,C14,C16,C18,C20,C22,C24,C26,C28,C30,C32,C34)</f>
        <v>2192</v>
      </c>
      <c r="D36" s="105">
        <f t="shared" si="48"/>
        <v>1428</v>
      </c>
      <c r="E36" s="105">
        <f t="shared" si="48"/>
        <v>1574</v>
      </c>
      <c r="F36" s="105">
        <f t="shared" si="48"/>
        <v>1422</v>
      </c>
      <c r="G36" s="105">
        <f t="shared" si="48"/>
        <v>5524</v>
      </c>
      <c r="H36" s="105">
        <f t="shared" si="48"/>
        <v>195</v>
      </c>
      <c r="I36" s="105">
        <f t="shared" si="48"/>
        <v>2408</v>
      </c>
      <c r="J36" s="109">
        <f>SUM(B36:I36)</f>
        <v>16611</v>
      </c>
    </row>
    <row r="37" spans="1:10" s="48" customFormat="1">
      <c r="A37" s="106"/>
      <c r="B37" s="107">
        <f>SUM(B5,B7,B9,B11,B13,B15,B17,B19,B21,B23,B25,B27,B29,B31,B33,B35)</f>
        <v>1</v>
      </c>
      <c r="C37" s="107">
        <f t="shared" ref="C37:J37" si="49">SUM(C5,C7,C9,C11,C13,C15,C17,C19,C21,C23,C25,C27,C29,C31,C33,C35)</f>
        <v>1.0000000000000002</v>
      </c>
      <c r="D37" s="107">
        <f t="shared" si="49"/>
        <v>1</v>
      </c>
      <c r="E37" s="107">
        <f t="shared" si="49"/>
        <v>1</v>
      </c>
      <c r="F37" s="107">
        <f t="shared" si="49"/>
        <v>1</v>
      </c>
      <c r="G37" s="107">
        <f t="shared" si="49"/>
        <v>0.99999999999999989</v>
      </c>
      <c r="H37" s="107">
        <f t="shared" si="49"/>
        <v>1</v>
      </c>
      <c r="I37" s="107">
        <f t="shared" si="49"/>
        <v>0.99999999999999989</v>
      </c>
      <c r="J37" s="107">
        <f t="shared" si="49"/>
        <v>1</v>
      </c>
    </row>
    <row r="38" spans="1:10" s="100" customFormat="1" ht="14.25">
      <c r="A38" s="98" t="s">
        <v>92</v>
      </c>
      <c r="B38" s="99">
        <f>SUM(B4,B6,B8,B10)</f>
        <v>779</v>
      </c>
      <c r="C38" s="99">
        <f t="shared" ref="C38:I38" si="50">SUM(C4,C6,C8,C10)</f>
        <v>926</v>
      </c>
      <c r="D38" s="99">
        <f t="shared" si="50"/>
        <v>680</v>
      </c>
      <c r="E38" s="99">
        <f t="shared" si="50"/>
        <v>813</v>
      </c>
      <c r="F38" s="99">
        <f t="shared" si="50"/>
        <v>506</v>
      </c>
      <c r="G38" s="99">
        <f t="shared" si="50"/>
        <v>1780</v>
      </c>
      <c r="H38" s="99">
        <f t="shared" si="50"/>
        <v>195</v>
      </c>
      <c r="I38" s="99">
        <f t="shared" si="50"/>
        <v>1026</v>
      </c>
      <c r="J38" s="99">
        <f t="shared" ref="J38" si="51">SUM(B38:I38)</f>
        <v>6705</v>
      </c>
    </row>
    <row r="39" spans="1:10" s="100" customFormat="1" ht="14.25">
      <c r="A39" s="101"/>
      <c r="B39" s="97">
        <f>B38/B$36</f>
        <v>0.41702355460385437</v>
      </c>
      <c r="C39" s="97">
        <f t="shared" ref="C39:J45" si="52">C38/C$36</f>
        <v>0.42244525547445255</v>
      </c>
      <c r="D39" s="97">
        <f t="shared" si="52"/>
        <v>0.47619047619047616</v>
      </c>
      <c r="E39" s="97">
        <f t="shared" si="52"/>
        <v>0.51651842439644213</v>
      </c>
      <c r="F39" s="97">
        <f t="shared" si="52"/>
        <v>0.35583684950773559</v>
      </c>
      <c r="G39" s="97">
        <f t="shared" si="52"/>
        <v>0.32223026792179582</v>
      </c>
      <c r="H39" s="97">
        <f t="shared" si="52"/>
        <v>1</v>
      </c>
      <c r="I39" s="97">
        <f t="shared" si="52"/>
        <v>0.42607973421926909</v>
      </c>
      <c r="J39" s="97">
        <f t="shared" si="52"/>
        <v>0.40364818493769189</v>
      </c>
    </row>
    <row r="40" spans="1:10" s="102" customFormat="1">
      <c r="A40" s="98" t="s">
        <v>242</v>
      </c>
      <c r="B40" s="99">
        <f>SUM(B12,B14,B16,B18,B20)</f>
        <v>509</v>
      </c>
      <c r="C40" s="99">
        <f t="shared" ref="C40:I40" si="53">SUM(C12,C14,C16,C18,C20)</f>
        <v>601</v>
      </c>
      <c r="D40" s="99">
        <f t="shared" si="53"/>
        <v>386</v>
      </c>
      <c r="E40" s="99">
        <f t="shared" si="53"/>
        <v>398</v>
      </c>
      <c r="F40" s="99">
        <f t="shared" si="53"/>
        <v>386</v>
      </c>
      <c r="G40" s="99">
        <f t="shared" si="53"/>
        <v>1878</v>
      </c>
      <c r="H40" s="99">
        <f t="shared" si="53"/>
        <v>0</v>
      </c>
      <c r="I40" s="99">
        <f t="shared" si="53"/>
        <v>554</v>
      </c>
      <c r="J40" s="99">
        <f t="shared" ref="J40" si="54">SUM(B40:I40)</f>
        <v>4712</v>
      </c>
    </row>
    <row r="41" spans="1:10" s="102" customFormat="1">
      <c r="A41" s="103" t="s">
        <v>244</v>
      </c>
      <c r="B41" s="97">
        <f>B40/B$36</f>
        <v>0.27248394004282656</v>
      </c>
      <c r="C41" s="97">
        <f t="shared" ref="C41:I41" si="55">C40/C$36</f>
        <v>0.27417883211678834</v>
      </c>
      <c r="D41" s="97">
        <f t="shared" si="55"/>
        <v>0.2703081232492997</v>
      </c>
      <c r="E41" s="97">
        <f t="shared" si="55"/>
        <v>0.25285895806861497</v>
      </c>
      <c r="F41" s="97">
        <f t="shared" si="55"/>
        <v>0.27144866385372712</v>
      </c>
      <c r="G41" s="97">
        <f t="shared" si="55"/>
        <v>0.33997103548153512</v>
      </c>
      <c r="H41" s="97">
        <f t="shared" si="55"/>
        <v>0</v>
      </c>
      <c r="I41" s="97">
        <f t="shared" si="55"/>
        <v>0.23006644518272426</v>
      </c>
      <c r="J41" s="97">
        <f t="shared" si="52"/>
        <v>0.28366744928059717</v>
      </c>
    </row>
    <row r="42" spans="1:10" s="100" customFormat="1" ht="14.25">
      <c r="A42" s="98" t="s">
        <v>243</v>
      </c>
      <c r="B42" s="99">
        <f>SUM(B22,B24,B26,B28,B30)</f>
        <v>244</v>
      </c>
      <c r="C42" s="99">
        <f t="shared" ref="C42:I42" si="56">SUM(C22,C24,C26,C28,C30)</f>
        <v>289</v>
      </c>
      <c r="D42" s="99">
        <f t="shared" si="56"/>
        <v>167</v>
      </c>
      <c r="E42" s="99">
        <f t="shared" si="56"/>
        <v>161</v>
      </c>
      <c r="F42" s="99">
        <f t="shared" si="56"/>
        <v>268</v>
      </c>
      <c r="G42" s="99">
        <f t="shared" si="56"/>
        <v>833</v>
      </c>
      <c r="H42" s="99">
        <f t="shared" si="56"/>
        <v>0</v>
      </c>
      <c r="I42" s="99">
        <f t="shared" si="56"/>
        <v>296</v>
      </c>
      <c r="J42" s="99">
        <f t="shared" ref="J42" si="57">SUM(B42:I42)</f>
        <v>2258</v>
      </c>
    </row>
    <row r="43" spans="1:10" s="100" customFormat="1" ht="14.25">
      <c r="A43" s="101" t="s">
        <v>245</v>
      </c>
      <c r="B43" s="97">
        <f>B42/B$36</f>
        <v>0.13062098501070663</v>
      </c>
      <c r="C43" s="97">
        <f t="shared" ref="C43:I43" si="58">C42/C$36</f>
        <v>0.13184306569343066</v>
      </c>
      <c r="D43" s="97">
        <f t="shared" si="58"/>
        <v>0.11694677871148459</v>
      </c>
      <c r="E43" s="97">
        <f t="shared" si="58"/>
        <v>0.102287166454892</v>
      </c>
      <c r="F43" s="97">
        <f t="shared" si="58"/>
        <v>0.18846694796061886</v>
      </c>
      <c r="G43" s="97">
        <f t="shared" si="58"/>
        <v>0.15079652425778423</v>
      </c>
      <c r="H43" s="97">
        <f t="shared" si="58"/>
        <v>0</v>
      </c>
      <c r="I43" s="97">
        <f t="shared" si="58"/>
        <v>0.12292358803986711</v>
      </c>
      <c r="J43" s="97">
        <f t="shared" si="52"/>
        <v>0.13593401962554932</v>
      </c>
    </row>
    <row r="44" spans="1:10" s="102" customFormat="1">
      <c r="A44" s="98" t="s">
        <v>246</v>
      </c>
      <c r="B44" s="99">
        <f>SUM(B32,B34)</f>
        <v>336</v>
      </c>
      <c r="C44" s="99">
        <f t="shared" ref="C44:I44" si="59">SUM(C32,C34)</f>
        <v>376</v>
      </c>
      <c r="D44" s="99">
        <f t="shared" si="59"/>
        <v>195</v>
      </c>
      <c r="E44" s="99">
        <f t="shared" si="59"/>
        <v>202</v>
      </c>
      <c r="F44" s="99">
        <f t="shared" si="59"/>
        <v>262</v>
      </c>
      <c r="G44" s="99">
        <f t="shared" si="59"/>
        <v>1033</v>
      </c>
      <c r="H44" s="99">
        <f t="shared" si="59"/>
        <v>0</v>
      </c>
      <c r="I44" s="99">
        <f t="shared" si="59"/>
        <v>532</v>
      </c>
      <c r="J44" s="99">
        <f t="shared" ref="J44" si="60">SUM(B44:I44)</f>
        <v>2936</v>
      </c>
    </row>
    <row r="45" spans="1:10" s="102" customFormat="1">
      <c r="A45" s="103"/>
      <c r="B45" s="97">
        <f>B44/B$36</f>
        <v>0.17987152034261242</v>
      </c>
      <c r="C45" s="97">
        <f t="shared" ref="C45:I45" si="61">C44/C$36</f>
        <v>0.17153284671532848</v>
      </c>
      <c r="D45" s="97">
        <f t="shared" si="61"/>
        <v>0.13655462184873948</v>
      </c>
      <c r="E45" s="97">
        <f t="shared" si="61"/>
        <v>0.12833545108005082</v>
      </c>
      <c r="F45" s="97">
        <f t="shared" si="61"/>
        <v>0.18424753867791843</v>
      </c>
      <c r="G45" s="97">
        <f t="shared" si="61"/>
        <v>0.18700217233888486</v>
      </c>
      <c r="H45" s="97">
        <f t="shared" si="61"/>
        <v>0</v>
      </c>
      <c r="I45" s="97">
        <f t="shared" si="61"/>
        <v>0.22093023255813954</v>
      </c>
      <c r="J45" s="97">
        <f t="shared" si="52"/>
        <v>0.17675034615616159</v>
      </c>
    </row>
    <row r="46" spans="1:10">
      <c r="B46" s="113"/>
    </row>
    <row r="48" spans="1:10">
      <c r="A48" s="50" t="s">
        <v>123</v>
      </c>
      <c r="B48" s="51">
        <v>1</v>
      </c>
      <c r="C48" s="51">
        <v>2</v>
      </c>
      <c r="D48" s="51">
        <v>3</v>
      </c>
      <c r="E48" s="51">
        <v>4</v>
      </c>
      <c r="F48" s="51">
        <v>5</v>
      </c>
      <c r="G48" s="51">
        <v>6</v>
      </c>
      <c r="H48" s="51">
        <v>7</v>
      </c>
      <c r="I48" s="51">
        <v>8</v>
      </c>
    </row>
    <row r="49" spans="1:9">
      <c r="A49" s="52">
        <v>1</v>
      </c>
      <c r="B49" s="11">
        <v>221</v>
      </c>
      <c r="C49" s="11">
        <v>267</v>
      </c>
      <c r="D49" s="11">
        <v>188</v>
      </c>
      <c r="E49" s="11">
        <v>281</v>
      </c>
      <c r="F49" s="11">
        <v>125</v>
      </c>
      <c r="G49" s="2">
        <v>374</v>
      </c>
      <c r="H49" s="11">
        <v>91</v>
      </c>
      <c r="I49" s="11">
        <v>353</v>
      </c>
    </row>
    <row r="50" spans="1:9">
      <c r="A50" s="53">
        <v>2</v>
      </c>
      <c r="B50" s="11">
        <v>211</v>
      </c>
      <c r="C50" s="11">
        <v>274</v>
      </c>
      <c r="D50" s="11">
        <v>168</v>
      </c>
      <c r="E50" s="11">
        <v>255</v>
      </c>
      <c r="F50" s="11">
        <v>166</v>
      </c>
      <c r="G50" s="11">
        <v>494</v>
      </c>
      <c r="H50" s="11">
        <v>80</v>
      </c>
      <c r="I50" s="11">
        <v>336</v>
      </c>
    </row>
    <row r="51" spans="1:9">
      <c r="A51" s="53">
        <v>3</v>
      </c>
      <c r="B51" s="11">
        <v>140</v>
      </c>
      <c r="C51" s="11">
        <v>180</v>
      </c>
      <c r="D51" s="11">
        <v>197</v>
      </c>
      <c r="E51" s="11">
        <v>144</v>
      </c>
      <c r="F51" s="11">
        <v>105</v>
      </c>
      <c r="G51" s="2">
        <v>387</v>
      </c>
      <c r="H51" s="11">
        <v>19</v>
      </c>
      <c r="I51" s="11">
        <v>159</v>
      </c>
    </row>
    <row r="52" spans="1:9">
      <c r="A52" s="53">
        <v>4</v>
      </c>
      <c r="B52" s="11">
        <v>207</v>
      </c>
      <c r="C52" s="11">
        <v>205</v>
      </c>
      <c r="D52" s="11">
        <v>127</v>
      </c>
      <c r="E52" s="11">
        <v>133</v>
      </c>
      <c r="F52" s="11">
        <v>110</v>
      </c>
      <c r="G52" s="11">
        <v>525</v>
      </c>
      <c r="H52" s="11">
        <v>5</v>
      </c>
      <c r="I52" s="11">
        <v>178</v>
      </c>
    </row>
    <row r="53" spans="1:9">
      <c r="A53" s="53">
        <v>5</v>
      </c>
      <c r="B53" s="11">
        <v>117</v>
      </c>
      <c r="C53" s="11">
        <v>120</v>
      </c>
      <c r="D53" s="11">
        <v>58</v>
      </c>
      <c r="E53" s="11">
        <v>81</v>
      </c>
      <c r="F53" s="11">
        <v>91</v>
      </c>
      <c r="G53" s="11">
        <v>346</v>
      </c>
      <c r="I53" s="11">
        <v>125</v>
      </c>
    </row>
    <row r="54" spans="1:9" customFormat="1">
      <c r="A54" s="53">
        <v>6</v>
      </c>
      <c r="B54">
        <v>80</v>
      </c>
      <c r="C54">
        <v>103</v>
      </c>
      <c r="D54">
        <v>62</v>
      </c>
      <c r="E54">
        <v>72</v>
      </c>
      <c r="F54">
        <v>80</v>
      </c>
      <c r="G54">
        <v>321</v>
      </c>
      <c r="I54">
        <v>99</v>
      </c>
    </row>
    <row r="55" spans="1:9">
      <c r="A55" s="53">
        <v>7</v>
      </c>
      <c r="B55" s="11">
        <v>131</v>
      </c>
      <c r="C55" s="11">
        <v>159</v>
      </c>
      <c r="D55" s="11">
        <v>135</v>
      </c>
      <c r="E55" s="11">
        <v>111</v>
      </c>
      <c r="F55" s="11">
        <v>87</v>
      </c>
      <c r="G55" s="11">
        <v>489</v>
      </c>
      <c r="I55" s="11">
        <v>148</v>
      </c>
    </row>
    <row r="56" spans="1:9">
      <c r="A56" s="53">
        <v>8</v>
      </c>
      <c r="B56" s="11">
        <v>98</v>
      </c>
      <c r="C56" s="11">
        <v>120</v>
      </c>
      <c r="D56" s="11">
        <v>71</v>
      </c>
      <c r="E56" s="11">
        <v>74</v>
      </c>
      <c r="F56" s="11">
        <v>76</v>
      </c>
      <c r="G56" s="11">
        <v>408</v>
      </c>
      <c r="I56" s="11">
        <v>108</v>
      </c>
    </row>
    <row r="57" spans="1:9">
      <c r="A57" s="53">
        <v>9</v>
      </c>
      <c r="B57" s="11">
        <v>83</v>
      </c>
      <c r="C57" s="11">
        <v>99</v>
      </c>
      <c r="D57" s="11">
        <v>60</v>
      </c>
      <c r="E57" s="11">
        <v>60</v>
      </c>
      <c r="F57" s="11">
        <v>52</v>
      </c>
      <c r="G57" s="11">
        <v>314</v>
      </c>
      <c r="I57" s="11">
        <v>74</v>
      </c>
    </row>
    <row r="58" spans="1:9">
      <c r="A58" s="53">
        <v>10</v>
      </c>
      <c r="B58" s="11">
        <v>67</v>
      </c>
      <c r="C58" s="11">
        <v>79</v>
      </c>
      <c r="D58" s="11">
        <v>44</v>
      </c>
      <c r="E58" s="11">
        <v>48</v>
      </c>
      <c r="F58" s="11">
        <v>49</v>
      </c>
      <c r="G58" s="11">
        <v>247</v>
      </c>
      <c r="I58" s="11">
        <v>79</v>
      </c>
    </row>
    <row r="59" spans="1:9">
      <c r="A59" s="53">
        <v>11</v>
      </c>
      <c r="B59" s="11">
        <v>56</v>
      </c>
      <c r="C59" s="11">
        <v>57</v>
      </c>
      <c r="D59" s="11">
        <v>33</v>
      </c>
      <c r="E59" s="11">
        <v>33</v>
      </c>
      <c r="F59" s="11">
        <v>41</v>
      </c>
      <c r="G59" s="11">
        <v>193</v>
      </c>
      <c r="I59" s="11">
        <v>71</v>
      </c>
    </row>
    <row r="60" spans="1:9">
      <c r="A60" s="53">
        <v>12</v>
      </c>
      <c r="B60" s="11">
        <v>54</v>
      </c>
      <c r="C60" s="11">
        <v>63</v>
      </c>
      <c r="D60" s="11">
        <v>38</v>
      </c>
      <c r="E60" s="11">
        <v>25</v>
      </c>
      <c r="F60" s="11">
        <v>37</v>
      </c>
      <c r="G60" s="11">
        <v>169</v>
      </c>
      <c r="I60" s="11">
        <v>51</v>
      </c>
    </row>
    <row r="61" spans="1:9">
      <c r="A61" s="53">
        <v>13</v>
      </c>
      <c r="B61" s="11">
        <v>33</v>
      </c>
      <c r="C61" s="11">
        <v>61</v>
      </c>
      <c r="D61" s="11">
        <v>31</v>
      </c>
      <c r="E61" s="11">
        <v>35</v>
      </c>
      <c r="F61" s="11">
        <v>108</v>
      </c>
      <c r="G61" s="11">
        <v>111</v>
      </c>
      <c r="I61" s="11">
        <v>37</v>
      </c>
    </row>
    <row r="62" spans="1:9">
      <c r="A62" s="53">
        <v>14</v>
      </c>
      <c r="B62" s="11">
        <v>34</v>
      </c>
      <c r="C62" s="11">
        <v>29</v>
      </c>
      <c r="D62" s="11">
        <v>21</v>
      </c>
      <c r="E62" s="11">
        <v>20</v>
      </c>
      <c r="F62" s="11">
        <v>33</v>
      </c>
      <c r="G62" s="11">
        <v>113</v>
      </c>
      <c r="I62" s="11">
        <v>58</v>
      </c>
    </row>
    <row r="63" spans="1:9">
      <c r="A63" s="53">
        <v>15</v>
      </c>
      <c r="B63" s="11">
        <v>184</v>
      </c>
      <c r="C63" s="11">
        <v>305</v>
      </c>
      <c r="D63" s="11">
        <v>126</v>
      </c>
      <c r="E63" s="11">
        <v>129</v>
      </c>
      <c r="F63" s="11">
        <v>167</v>
      </c>
      <c r="G63" s="11">
        <v>613</v>
      </c>
      <c r="I63" s="11">
        <v>296</v>
      </c>
    </row>
    <row r="64" spans="1:9">
      <c r="A64" s="53">
        <v>16</v>
      </c>
      <c r="B64" s="11">
        <v>152</v>
      </c>
      <c r="C64" s="11">
        <v>71</v>
      </c>
      <c r="D64" s="11">
        <v>69</v>
      </c>
      <c r="E64" s="11">
        <v>73</v>
      </c>
      <c r="F64" s="11">
        <v>95</v>
      </c>
      <c r="G64" s="11">
        <v>420</v>
      </c>
      <c r="I64" s="11">
        <v>236</v>
      </c>
    </row>
  </sheetData>
  <phoneticPr fontId="4"/>
  <printOptions horizontalCentered="1"/>
  <pageMargins left="0.70866141732283472" right="0.70866141732283472" top="0.74803149606299213" bottom="0.74803149606299213" header="0.31496062992125984" footer="0.31496062992125984"/>
  <pageSetup paperSize="11" scale="68"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J17"/>
  <sheetViews>
    <sheetView view="pageBreakPreview" zoomScaleNormal="100" zoomScaleSheetLayoutView="100" workbookViewId="0"/>
  </sheetViews>
  <sheetFormatPr defaultColWidth="13.75" defaultRowHeight="13.5"/>
  <cols>
    <col min="1" max="1" width="13.75" style="11" customWidth="1"/>
    <col min="2" max="9" width="7.5" style="11" customWidth="1"/>
    <col min="10" max="10" width="8.625" style="11" bestFit="1" customWidth="1"/>
    <col min="11" max="16384" width="13.75" style="11"/>
  </cols>
  <sheetData>
    <row r="1" spans="1:10" s="30" customFormat="1" ht="14.25">
      <c r="A1" s="29" t="s">
        <v>300</v>
      </c>
    </row>
    <row r="2" spans="1:10" customFormat="1">
      <c r="A2" s="1"/>
      <c r="B2" s="2"/>
      <c r="C2" s="2"/>
      <c r="D2" s="2"/>
      <c r="E2" s="2"/>
      <c r="F2" s="2"/>
      <c r="G2" s="2"/>
      <c r="H2" s="2"/>
    </row>
    <row r="3" spans="1:10" customFormat="1">
      <c r="A3" s="108"/>
      <c r="B3" s="108" t="s">
        <v>199</v>
      </c>
      <c r="C3" s="108" t="s">
        <v>200</v>
      </c>
      <c r="D3" s="108" t="s">
        <v>201</v>
      </c>
      <c r="E3" s="108" t="s">
        <v>202</v>
      </c>
      <c r="F3" s="108" t="s">
        <v>203</v>
      </c>
      <c r="G3" s="108" t="s">
        <v>204</v>
      </c>
      <c r="H3" s="108" t="s">
        <v>205</v>
      </c>
      <c r="I3" s="108" t="s">
        <v>206</v>
      </c>
      <c r="J3" s="108" t="s">
        <v>122</v>
      </c>
    </row>
    <row r="4" spans="1:10" s="48" customFormat="1">
      <c r="A4" s="93" t="s">
        <v>56</v>
      </c>
      <c r="B4" s="94">
        <f>B15</f>
        <v>1079</v>
      </c>
      <c r="C4" s="94">
        <f t="shared" ref="C4:I4" si="0">C15</f>
        <v>1093</v>
      </c>
      <c r="D4" s="94">
        <f t="shared" si="0"/>
        <v>913</v>
      </c>
      <c r="E4" s="94">
        <f t="shared" si="0"/>
        <v>847</v>
      </c>
      <c r="F4" s="94">
        <f t="shared" si="0"/>
        <v>662</v>
      </c>
      <c r="G4" s="94">
        <f t="shared" si="0"/>
        <v>3013</v>
      </c>
      <c r="H4" s="94">
        <f t="shared" si="0"/>
        <v>126</v>
      </c>
      <c r="I4" s="94">
        <f t="shared" si="0"/>
        <v>1478</v>
      </c>
      <c r="J4" s="111">
        <f>SUM(B4:I4)</f>
        <v>9211</v>
      </c>
    </row>
    <row r="5" spans="1:10" s="48" customFormat="1">
      <c r="A5" s="96"/>
      <c r="B5" s="97">
        <f t="shared" ref="B5:J5" si="1">B4/B$10</f>
        <v>0.5776231263383298</v>
      </c>
      <c r="C5" s="97">
        <f t="shared" si="1"/>
        <v>0.49863138686131386</v>
      </c>
      <c r="D5" s="97">
        <f t="shared" si="1"/>
        <v>0.63935574229691872</v>
      </c>
      <c r="E5" s="97">
        <f t="shared" si="1"/>
        <v>0.53811944091486663</v>
      </c>
      <c r="F5" s="97">
        <f t="shared" si="1"/>
        <v>0.46554149085794655</v>
      </c>
      <c r="G5" s="97">
        <f t="shared" si="1"/>
        <v>0.54543808834178131</v>
      </c>
      <c r="H5" s="97">
        <f t="shared" si="1"/>
        <v>0.64615384615384619</v>
      </c>
      <c r="I5" s="97">
        <f t="shared" si="1"/>
        <v>0.61378737541528239</v>
      </c>
      <c r="J5" s="112">
        <f t="shared" si="1"/>
        <v>0.55451207031485161</v>
      </c>
    </row>
    <row r="6" spans="1:10" s="48" customFormat="1">
      <c r="A6" s="93" t="s">
        <v>57</v>
      </c>
      <c r="B6" s="94">
        <f>B16</f>
        <v>300</v>
      </c>
      <c r="C6" s="94">
        <f t="shared" ref="C6:I6" si="2">C16</f>
        <v>404</v>
      </c>
      <c r="D6" s="94">
        <f t="shared" si="2"/>
        <v>113</v>
      </c>
      <c r="E6" s="94">
        <f t="shared" si="2"/>
        <v>237</v>
      </c>
      <c r="F6" s="94">
        <f t="shared" si="2"/>
        <v>148</v>
      </c>
      <c r="G6" s="94">
        <f t="shared" si="2"/>
        <v>629</v>
      </c>
      <c r="H6" s="94">
        <f t="shared" si="2"/>
        <v>34</v>
      </c>
      <c r="I6" s="94">
        <f t="shared" si="2"/>
        <v>429</v>
      </c>
      <c r="J6" s="111">
        <f>SUM(B6:I6)</f>
        <v>2294</v>
      </c>
    </row>
    <row r="7" spans="1:10" s="48" customFormat="1">
      <c r="A7" s="96"/>
      <c r="B7" s="97">
        <f t="shared" ref="B7:J7" si="3">B6/B$10</f>
        <v>0.16059957173447537</v>
      </c>
      <c r="C7" s="97">
        <f t="shared" si="3"/>
        <v>0.18430656934306569</v>
      </c>
      <c r="D7" s="97">
        <f t="shared" si="3"/>
        <v>7.9131652661064422E-2</v>
      </c>
      <c r="E7" s="97">
        <f t="shared" si="3"/>
        <v>0.150571791613723</v>
      </c>
      <c r="F7" s="97">
        <f t="shared" si="3"/>
        <v>0.10407876230661041</v>
      </c>
      <c r="G7" s="97">
        <f t="shared" si="3"/>
        <v>0.11386676321506155</v>
      </c>
      <c r="H7" s="97">
        <f t="shared" si="3"/>
        <v>0.17435897435897435</v>
      </c>
      <c r="I7" s="97">
        <f t="shared" si="3"/>
        <v>0.17815614617940198</v>
      </c>
      <c r="J7" s="112">
        <f t="shared" si="3"/>
        <v>0.13810125820239599</v>
      </c>
    </row>
    <row r="8" spans="1:10" s="48" customFormat="1">
      <c r="A8" s="93" t="s">
        <v>58</v>
      </c>
      <c r="B8" s="94">
        <f>B17</f>
        <v>489</v>
      </c>
      <c r="C8" s="94">
        <f t="shared" ref="C8:I8" si="4">C17</f>
        <v>695</v>
      </c>
      <c r="D8" s="94">
        <f t="shared" si="4"/>
        <v>402</v>
      </c>
      <c r="E8" s="94">
        <f t="shared" si="4"/>
        <v>490</v>
      </c>
      <c r="F8" s="94">
        <f t="shared" si="4"/>
        <v>612</v>
      </c>
      <c r="G8" s="94">
        <f t="shared" si="4"/>
        <v>1882</v>
      </c>
      <c r="H8" s="94">
        <f t="shared" si="4"/>
        <v>35</v>
      </c>
      <c r="I8" s="94">
        <f t="shared" si="4"/>
        <v>501</v>
      </c>
      <c r="J8" s="111">
        <f>SUM(B8:I8)</f>
        <v>5106</v>
      </c>
    </row>
    <row r="9" spans="1:10" s="48" customFormat="1">
      <c r="A9" s="96"/>
      <c r="B9" s="97">
        <f t="shared" ref="B9:J9" si="5">B8/B$10</f>
        <v>0.26177730192719484</v>
      </c>
      <c r="C9" s="97">
        <f t="shared" si="5"/>
        <v>0.31706204379562042</v>
      </c>
      <c r="D9" s="97">
        <f t="shared" si="5"/>
        <v>0.28151260504201681</v>
      </c>
      <c r="E9" s="97">
        <f t="shared" si="5"/>
        <v>0.3113087674714104</v>
      </c>
      <c r="F9" s="97">
        <f t="shared" si="5"/>
        <v>0.43037974683544306</v>
      </c>
      <c r="G9" s="97">
        <f t="shared" si="5"/>
        <v>0.34069514844315713</v>
      </c>
      <c r="H9" s="97">
        <f t="shared" si="5"/>
        <v>0.17948717948717949</v>
      </c>
      <c r="I9" s="97">
        <f t="shared" si="5"/>
        <v>0.2080564784053156</v>
      </c>
      <c r="J9" s="112">
        <f t="shared" si="5"/>
        <v>0.30738667148275239</v>
      </c>
    </row>
    <row r="10" spans="1:10" s="48" customFormat="1">
      <c r="A10" s="104" t="s">
        <v>11</v>
      </c>
      <c r="B10" s="105">
        <f>SUM(B4,B6,B8)</f>
        <v>1868</v>
      </c>
      <c r="C10" s="105">
        <f t="shared" ref="C10:I10" si="6">SUM(C4,C6,C8)</f>
        <v>2192</v>
      </c>
      <c r="D10" s="105">
        <f t="shared" si="6"/>
        <v>1428</v>
      </c>
      <c r="E10" s="105">
        <f t="shared" si="6"/>
        <v>1574</v>
      </c>
      <c r="F10" s="105">
        <f t="shared" si="6"/>
        <v>1422</v>
      </c>
      <c r="G10" s="105">
        <f t="shared" si="6"/>
        <v>5524</v>
      </c>
      <c r="H10" s="105">
        <f t="shared" si="6"/>
        <v>195</v>
      </c>
      <c r="I10" s="105">
        <f t="shared" si="6"/>
        <v>2408</v>
      </c>
      <c r="J10" s="109">
        <f>SUM(B10:I10)</f>
        <v>16611</v>
      </c>
    </row>
    <row r="11" spans="1:10" s="48" customFormat="1">
      <c r="A11" s="106"/>
      <c r="B11" s="107">
        <f>SUM(B5,B7,B9)</f>
        <v>1</v>
      </c>
      <c r="C11" s="107">
        <f t="shared" ref="C11:I11" si="7">SUM(C5,C7,C9)</f>
        <v>1</v>
      </c>
      <c r="D11" s="107">
        <f t="shared" si="7"/>
        <v>0.99999999999999989</v>
      </c>
      <c r="E11" s="107">
        <f t="shared" si="7"/>
        <v>1</v>
      </c>
      <c r="F11" s="107">
        <f t="shared" si="7"/>
        <v>1</v>
      </c>
      <c r="G11" s="107">
        <f t="shared" si="7"/>
        <v>1</v>
      </c>
      <c r="H11" s="107">
        <f t="shared" si="7"/>
        <v>1</v>
      </c>
      <c r="I11" s="107">
        <f t="shared" si="7"/>
        <v>1</v>
      </c>
      <c r="J11" s="110">
        <f>SUM(J5,J7,J9)</f>
        <v>1</v>
      </c>
    </row>
    <row r="14" spans="1:10">
      <c r="A14" s="50" t="s">
        <v>123</v>
      </c>
      <c r="B14" s="51">
        <v>1</v>
      </c>
      <c r="C14" s="51">
        <v>2</v>
      </c>
      <c r="D14" s="51">
        <v>3</v>
      </c>
      <c r="E14" s="51">
        <v>4</v>
      </c>
      <c r="F14" s="51">
        <v>5</v>
      </c>
      <c r="G14" s="51">
        <v>6</v>
      </c>
      <c r="H14" s="51">
        <v>7</v>
      </c>
      <c r="I14" s="51">
        <v>8</v>
      </c>
    </row>
    <row r="15" spans="1:10">
      <c r="A15" s="52">
        <v>1</v>
      </c>
      <c r="B15" s="11">
        <v>1079</v>
      </c>
      <c r="C15" s="11">
        <v>1093</v>
      </c>
      <c r="D15" s="11">
        <v>913</v>
      </c>
      <c r="E15" s="11">
        <v>847</v>
      </c>
      <c r="F15" s="11">
        <v>662</v>
      </c>
      <c r="G15" s="2">
        <v>3013</v>
      </c>
      <c r="H15" s="11">
        <v>126</v>
      </c>
      <c r="I15" s="11">
        <v>1478</v>
      </c>
    </row>
    <row r="16" spans="1:10">
      <c r="A16" s="53">
        <v>2</v>
      </c>
      <c r="B16" s="11">
        <v>300</v>
      </c>
      <c r="C16" s="11">
        <v>404</v>
      </c>
      <c r="D16" s="11">
        <v>113</v>
      </c>
      <c r="E16" s="11">
        <v>237</v>
      </c>
      <c r="F16" s="11">
        <v>148</v>
      </c>
      <c r="G16" s="11">
        <v>629</v>
      </c>
      <c r="H16" s="11">
        <v>34</v>
      </c>
      <c r="I16" s="11">
        <v>429</v>
      </c>
    </row>
    <row r="17" spans="1:9">
      <c r="A17" s="53">
        <v>3</v>
      </c>
      <c r="B17" s="11">
        <v>489</v>
      </c>
      <c r="C17" s="11">
        <v>695</v>
      </c>
      <c r="D17" s="11">
        <v>402</v>
      </c>
      <c r="E17" s="11">
        <v>490</v>
      </c>
      <c r="F17" s="11">
        <v>612</v>
      </c>
      <c r="G17" s="2">
        <v>1882</v>
      </c>
      <c r="H17" s="11">
        <v>35</v>
      </c>
      <c r="I17" s="11">
        <v>501</v>
      </c>
    </row>
  </sheetData>
  <phoneticPr fontId="4"/>
  <printOptions horizontalCentered="1"/>
  <pageMargins left="0.70866141732283472" right="0.70866141732283472" top="0.74803149606299213" bottom="0.74803149606299213" header="0.31496062992125984" footer="0.31496062992125984"/>
  <pageSetup paperSize="11"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J26"/>
  <sheetViews>
    <sheetView view="pageBreakPreview" zoomScaleNormal="100" zoomScaleSheetLayoutView="100" workbookViewId="0"/>
  </sheetViews>
  <sheetFormatPr defaultColWidth="13.75" defaultRowHeight="13.5"/>
  <cols>
    <col min="1" max="1" width="10" style="11" customWidth="1"/>
    <col min="2" max="9" width="7.5" style="11" customWidth="1"/>
    <col min="10" max="10" width="8.625" style="11" bestFit="1" customWidth="1"/>
    <col min="11" max="16384" width="13.75" style="11"/>
  </cols>
  <sheetData>
    <row r="1" spans="1:10" s="30" customFormat="1" ht="14.25">
      <c r="A1" s="29" t="s">
        <v>301</v>
      </c>
    </row>
    <row r="2" spans="1:10" customFormat="1">
      <c r="A2" s="1"/>
      <c r="B2" s="2"/>
      <c r="C2" s="2"/>
      <c r="D2" s="2"/>
      <c r="E2" s="2"/>
      <c r="F2" s="2"/>
      <c r="G2" s="2"/>
      <c r="H2" s="2"/>
    </row>
    <row r="3" spans="1:10" customFormat="1">
      <c r="A3" s="108"/>
      <c r="B3" s="108" t="s">
        <v>199</v>
      </c>
      <c r="C3" s="108" t="s">
        <v>200</v>
      </c>
      <c r="D3" s="108" t="s">
        <v>201</v>
      </c>
      <c r="E3" s="108" t="s">
        <v>202</v>
      </c>
      <c r="F3" s="108" t="s">
        <v>203</v>
      </c>
      <c r="G3" s="108" t="s">
        <v>204</v>
      </c>
      <c r="H3" s="108" t="s">
        <v>205</v>
      </c>
      <c r="I3" s="108" t="s">
        <v>206</v>
      </c>
      <c r="J3" s="108" t="s">
        <v>122</v>
      </c>
    </row>
    <row r="4" spans="1:10" s="48" customFormat="1">
      <c r="A4" s="93" t="s">
        <v>61</v>
      </c>
      <c r="B4" s="94">
        <f>B21</f>
        <v>21</v>
      </c>
      <c r="C4" s="94">
        <f t="shared" ref="C4:I4" si="0">C21</f>
        <v>111</v>
      </c>
      <c r="D4" s="94">
        <f t="shared" si="0"/>
        <v>53</v>
      </c>
      <c r="E4" s="94">
        <f t="shared" si="0"/>
        <v>84</v>
      </c>
      <c r="F4" s="94">
        <f t="shared" si="0"/>
        <v>54</v>
      </c>
      <c r="G4" s="94">
        <f t="shared" si="0"/>
        <v>130</v>
      </c>
      <c r="H4" s="94">
        <f t="shared" si="0"/>
        <v>7</v>
      </c>
      <c r="I4" s="94">
        <f t="shared" si="0"/>
        <v>73</v>
      </c>
      <c r="J4" s="111">
        <f>SUM(B4:I4)</f>
        <v>533</v>
      </c>
    </row>
    <row r="5" spans="1:10" s="48" customFormat="1">
      <c r="A5" s="96"/>
      <c r="B5" s="97">
        <f>B4/B$16</f>
        <v>1.1241970021413276E-2</v>
      </c>
      <c r="C5" s="97">
        <f t="shared" ref="C5:I5" si="1">C4/C$16</f>
        <v>5.0638686131386862E-2</v>
      </c>
      <c r="D5" s="97">
        <f t="shared" si="1"/>
        <v>3.711484593837535E-2</v>
      </c>
      <c r="E5" s="97">
        <f t="shared" si="1"/>
        <v>5.3367217280813214E-2</v>
      </c>
      <c r="F5" s="97">
        <f t="shared" si="1"/>
        <v>3.7974683544303799E-2</v>
      </c>
      <c r="G5" s="97">
        <f t="shared" si="1"/>
        <v>2.3533671252715424E-2</v>
      </c>
      <c r="H5" s="97">
        <f t="shared" si="1"/>
        <v>3.5897435897435895E-2</v>
      </c>
      <c r="I5" s="97">
        <f t="shared" si="1"/>
        <v>3.03156146179402E-2</v>
      </c>
      <c r="J5" s="112">
        <f>J4/J$16</f>
        <v>3.2087171151646499E-2</v>
      </c>
    </row>
    <row r="6" spans="1:10" s="48" customFormat="1">
      <c r="A6" s="93" t="s">
        <v>62</v>
      </c>
      <c r="B6" s="94">
        <f>B22</f>
        <v>128</v>
      </c>
      <c r="C6" s="94">
        <f t="shared" ref="C6:I6" si="2">C22</f>
        <v>229</v>
      </c>
      <c r="D6" s="94">
        <f t="shared" si="2"/>
        <v>144</v>
      </c>
      <c r="E6" s="94">
        <f t="shared" si="2"/>
        <v>294</v>
      </c>
      <c r="F6" s="94">
        <f t="shared" si="2"/>
        <v>167</v>
      </c>
      <c r="G6" s="94">
        <f t="shared" si="2"/>
        <v>472</v>
      </c>
      <c r="H6" s="94">
        <f t="shared" si="2"/>
        <v>33</v>
      </c>
      <c r="I6" s="94">
        <f t="shared" si="2"/>
        <v>177</v>
      </c>
      <c r="J6" s="111">
        <f>SUM(B6:I6)</f>
        <v>1644</v>
      </c>
    </row>
    <row r="7" spans="1:10" s="48" customFormat="1">
      <c r="A7" s="96"/>
      <c r="B7" s="97">
        <f>B6/B$16</f>
        <v>6.852248394004283E-2</v>
      </c>
      <c r="C7" s="97">
        <f t="shared" ref="C7:I7" si="3">C6/C$16</f>
        <v>0.10447080291970803</v>
      </c>
      <c r="D7" s="97">
        <f t="shared" si="3"/>
        <v>0.10084033613445378</v>
      </c>
      <c r="E7" s="97">
        <f t="shared" si="3"/>
        <v>0.18678526048284624</v>
      </c>
      <c r="F7" s="97">
        <f t="shared" si="3"/>
        <v>0.11744022503516174</v>
      </c>
      <c r="G7" s="97">
        <f t="shared" si="3"/>
        <v>8.5445329471397533E-2</v>
      </c>
      <c r="H7" s="97">
        <f t="shared" si="3"/>
        <v>0.16923076923076924</v>
      </c>
      <c r="I7" s="97">
        <f t="shared" si="3"/>
        <v>7.3504983388704315E-2</v>
      </c>
      <c r="J7" s="112">
        <f>J6/J$16</f>
        <v>9.897056167599784E-2</v>
      </c>
    </row>
    <row r="8" spans="1:10" s="48" customFormat="1">
      <c r="A8" s="93" t="s">
        <v>63</v>
      </c>
      <c r="B8" s="94">
        <f>B23</f>
        <v>361</v>
      </c>
      <c r="C8" s="94">
        <f t="shared" ref="C8:I8" si="4">C23</f>
        <v>346</v>
      </c>
      <c r="D8" s="94">
        <f t="shared" si="4"/>
        <v>276</v>
      </c>
      <c r="E8" s="94">
        <f t="shared" si="4"/>
        <v>543</v>
      </c>
      <c r="F8" s="94">
        <f t="shared" si="4"/>
        <v>337</v>
      </c>
      <c r="G8" s="94">
        <f t="shared" si="4"/>
        <v>1120</v>
      </c>
      <c r="H8" s="94">
        <f t="shared" si="4"/>
        <v>42</v>
      </c>
      <c r="I8" s="94">
        <f t="shared" si="4"/>
        <v>511</v>
      </c>
      <c r="J8" s="111">
        <f>SUM(B8:I8)</f>
        <v>3536</v>
      </c>
    </row>
    <row r="9" spans="1:10" s="48" customFormat="1">
      <c r="A9" s="96"/>
      <c r="B9" s="97">
        <f>B8/B$16</f>
        <v>0.19325481798715202</v>
      </c>
      <c r="C9" s="97">
        <f t="shared" ref="C9:I9" si="5">C8/C$16</f>
        <v>0.15784671532846714</v>
      </c>
      <c r="D9" s="97">
        <f t="shared" si="5"/>
        <v>0.19327731092436976</v>
      </c>
      <c r="E9" s="97">
        <f t="shared" si="5"/>
        <v>0.34498094027954257</v>
      </c>
      <c r="F9" s="97">
        <f t="shared" si="5"/>
        <v>0.2369901547116737</v>
      </c>
      <c r="G9" s="97">
        <f t="shared" si="5"/>
        <v>0.20275162925416365</v>
      </c>
      <c r="H9" s="97">
        <f t="shared" si="5"/>
        <v>0.2153846153846154</v>
      </c>
      <c r="I9" s="97">
        <f t="shared" si="5"/>
        <v>0.21220930232558138</v>
      </c>
      <c r="J9" s="112">
        <f>J8/J$16</f>
        <v>0.21287098910360605</v>
      </c>
    </row>
    <row r="10" spans="1:10" s="48" customFormat="1">
      <c r="A10" s="93" t="s">
        <v>64</v>
      </c>
      <c r="B10" s="94">
        <f>B24</f>
        <v>755</v>
      </c>
      <c r="C10" s="94">
        <f t="shared" ref="C10:I10" si="6">C24</f>
        <v>825</v>
      </c>
      <c r="D10" s="94">
        <f t="shared" si="6"/>
        <v>510</v>
      </c>
      <c r="E10" s="94">
        <f t="shared" si="6"/>
        <v>396</v>
      </c>
      <c r="F10" s="94">
        <f t="shared" si="6"/>
        <v>445</v>
      </c>
      <c r="G10" s="94">
        <f t="shared" si="6"/>
        <v>2180</v>
      </c>
      <c r="H10" s="94">
        <f t="shared" si="6"/>
        <v>69</v>
      </c>
      <c r="I10" s="94">
        <f t="shared" si="6"/>
        <v>987</v>
      </c>
      <c r="J10" s="111">
        <f>SUM(B10:I10)</f>
        <v>6167</v>
      </c>
    </row>
    <row r="11" spans="1:10" s="48" customFormat="1">
      <c r="A11" s="96"/>
      <c r="B11" s="97">
        <f>B10/B$16</f>
        <v>0.40417558886509636</v>
      </c>
      <c r="C11" s="97">
        <f t="shared" ref="C11:I11" si="7">C10/C$16</f>
        <v>0.37636861313868614</v>
      </c>
      <c r="D11" s="97">
        <f t="shared" si="7"/>
        <v>0.35714285714285715</v>
      </c>
      <c r="E11" s="97">
        <f t="shared" si="7"/>
        <v>0.25158831003811943</v>
      </c>
      <c r="F11" s="97">
        <f t="shared" si="7"/>
        <v>0.31293952180028128</v>
      </c>
      <c r="G11" s="97">
        <f t="shared" si="7"/>
        <v>0.39464156408399709</v>
      </c>
      <c r="H11" s="97">
        <f t="shared" si="7"/>
        <v>0.35384615384615387</v>
      </c>
      <c r="I11" s="97">
        <f t="shared" si="7"/>
        <v>0.40988372093023256</v>
      </c>
      <c r="J11" s="112">
        <f>J10/J$16</f>
        <v>0.37126000842815005</v>
      </c>
    </row>
    <row r="12" spans="1:10" s="48" customFormat="1">
      <c r="A12" s="93" t="s">
        <v>65</v>
      </c>
      <c r="B12" s="94">
        <f>B25</f>
        <v>517</v>
      </c>
      <c r="C12" s="94">
        <f t="shared" ref="C12:I12" si="8">C25</f>
        <v>565</v>
      </c>
      <c r="D12" s="94">
        <f t="shared" si="8"/>
        <v>368</v>
      </c>
      <c r="E12" s="94">
        <f t="shared" si="8"/>
        <v>225</v>
      </c>
      <c r="F12" s="94">
        <f t="shared" si="8"/>
        <v>268</v>
      </c>
      <c r="G12" s="94">
        <f t="shared" si="8"/>
        <v>1348</v>
      </c>
      <c r="H12" s="94">
        <f t="shared" si="8"/>
        <v>39</v>
      </c>
      <c r="I12" s="94">
        <f t="shared" si="8"/>
        <v>582</v>
      </c>
      <c r="J12" s="111">
        <f>SUM(B12:I12)</f>
        <v>3912</v>
      </c>
    </row>
    <row r="13" spans="1:10" s="48" customFormat="1">
      <c r="A13" s="96"/>
      <c r="B13" s="97">
        <f>B12/B$16</f>
        <v>0.27676659528907921</v>
      </c>
      <c r="C13" s="97">
        <f t="shared" ref="C13:I13" si="9">C12/C$16</f>
        <v>0.25775547445255476</v>
      </c>
      <c r="D13" s="97">
        <f t="shared" si="9"/>
        <v>0.25770308123249297</v>
      </c>
      <c r="E13" s="97">
        <f t="shared" si="9"/>
        <v>0.14294790343074967</v>
      </c>
      <c r="F13" s="97">
        <f t="shared" si="9"/>
        <v>0.18846694796061886</v>
      </c>
      <c r="G13" s="97">
        <f t="shared" si="9"/>
        <v>0.24402606806661839</v>
      </c>
      <c r="H13" s="97">
        <f t="shared" si="9"/>
        <v>0.2</v>
      </c>
      <c r="I13" s="97">
        <f t="shared" si="9"/>
        <v>0.24169435215946844</v>
      </c>
      <c r="J13" s="112">
        <f>J12/J$16</f>
        <v>0.2355065920173379</v>
      </c>
    </row>
    <row r="14" spans="1:10" s="48" customFormat="1">
      <c r="A14" s="93" t="s">
        <v>66</v>
      </c>
      <c r="B14" s="94">
        <f>B26</f>
        <v>86</v>
      </c>
      <c r="C14" s="94">
        <f t="shared" ref="C14:I14" si="10">C26</f>
        <v>116</v>
      </c>
      <c r="D14" s="94">
        <f t="shared" si="10"/>
        <v>77</v>
      </c>
      <c r="E14" s="94">
        <f t="shared" si="10"/>
        <v>32</v>
      </c>
      <c r="F14" s="94">
        <f t="shared" si="10"/>
        <v>151</v>
      </c>
      <c r="G14" s="94">
        <f t="shared" si="10"/>
        <v>274</v>
      </c>
      <c r="H14" s="94">
        <f t="shared" si="10"/>
        <v>5</v>
      </c>
      <c r="I14" s="94">
        <f t="shared" si="10"/>
        <v>78</v>
      </c>
      <c r="J14" s="111">
        <f>SUM(B14:I14)</f>
        <v>819</v>
      </c>
    </row>
    <row r="15" spans="1:10" s="48" customFormat="1">
      <c r="A15" s="96"/>
      <c r="B15" s="97">
        <f>B14/B$16</f>
        <v>4.6038543897216275E-2</v>
      </c>
      <c r="C15" s="97">
        <f t="shared" ref="C15:I15" si="11">C14/C$16</f>
        <v>5.2919708029197078E-2</v>
      </c>
      <c r="D15" s="97">
        <f t="shared" si="11"/>
        <v>5.3921568627450983E-2</v>
      </c>
      <c r="E15" s="97">
        <f t="shared" si="11"/>
        <v>2.0330368487928845E-2</v>
      </c>
      <c r="F15" s="97">
        <f t="shared" si="11"/>
        <v>0.10618846694796062</v>
      </c>
      <c r="G15" s="97">
        <f t="shared" si="11"/>
        <v>4.9601737871107894E-2</v>
      </c>
      <c r="H15" s="97">
        <f t="shared" si="11"/>
        <v>2.564102564102564E-2</v>
      </c>
      <c r="I15" s="97">
        <f t="shared" si="11"/>
        <v>3.2392026578073087E-2</v>
      </c>
      <c r="J15" s="112">
        <f>J14/J$16</f>
        <v>4.9304677623261697E-2</v>
      </c>
    </row>
    <row r="16" spans="1:10" s="48" customFormat="1">
      <c r="A16" s="104" t="s">
        <v>11</v>
      </c>
      <c r="B16" s="105">
        <f>SUM(B4,B6,B8,B10,B12,B14)</f>
        <v>1868</v>
      </c>
      <c r="C16" s="105">
        <f t="shared" ref="C16:I16" si="12">SUM(C4,C6,C8,C10,C12,C14)</f>
        <v>2192</v>
      </c>
      <c r="D16" s="105">
        <f t="shared" si="12"/>
        <v>1428</v>
      </c>
      <c r="E16" s="105">
        <f t="shared" si="12"/>
        <v>1574</v>
      </c>
      <c r="F16" s="105">
        <f t="shared" si="12"/>
        <v>1422</v>
      </c>
      <c r="G16" s="105">
        <f t="shared" si="12"/>
        <v>5524</v>
      </c>
      <c r="H16" s="105">
        <f t="shared" si="12"/>
        <v>195</v>
      </c>
      <c r="I16" s="105">
        <f t="shared" si="12"/>
        <v>2408</v>
      </c>
      <c r="J16" s="109">
        <f>SUM(B16:I16)</f>
        <v>16611</v>
      </c>
    </row>
    <row r="17" spans="1:10" s="48" customFormat="1">
      <c r="A17" s="106"/>
      <c r="B17" s="107">
        <f>SUM(B5,B7,B9,B11,B13,B15)</f>
        <v>1</v>
      </c>
      <c r="C17" s="107">
        <f t="shared" ref="C17:J17" si="13">SUM(C5,C7,C9,C11,C13,C15)</f>
        <v>1</v>
      </c>
      <c r="D17" s="107">
        <f t="shared" si="13"/>
        <v>1</v>
      </c>
      <c r="E17" s="107">
        <f t="shared" si="13"/>
        <v>0.99999999999999989</v>
      </c>
      <c r="F17" s="107">
        <f t="shared" si="13"/>
        <v>0.99999999999999989</v>
      </c>
      <c r="G17" s="107">
        <f t="shared" si="13"/>
        <v>1</v>
      </c>
      <c r="H17" s="107">
        <f t="shared" si="13"/>
        <v>1</v>
      </c>
      <c r="I17" s="107">
        <f t="shared" si="13"/>
        <v>0.99999999999999989</v>
      </c>
      <c r="J17" s="110">
        <f t="shared" si="13"/>
        <v>1</v>
      </c>
    </row>
    <row r="20" spans="1:10">
      <c r="A20" s="114" t="s">
        <v>123</v>
      </c>
      <c r="B20" s="51">
        <v>1</v>
      </c>
      <c r="C20" s="51">
        <v>2</v>
      </c>
      <c r="D20" s="51">
        <v>3</v>
      </c>
      <c r="E20" s="51">
        <v>4</v>
      </c>
      <c r="F20" s="51">
        <v>5</v>
      </c>
      <c r="G20" s="51">
        <v>6</v>
      </c>
      <c r="H20" s="51">
        <v>7</v>
      </c>
      <c r="I20" s="51">
        <v>8</v>
      </c>
    </row>
    <row r="21" spans="1:10">
      <c r="A21" s="52">
        <v>1</v>
      </c>
      <c r="B21" s="11">
        <v>21</v>
      </c>
      <c r="C21" s="11">
        <v>111</v>
      </c>
      <c r="D21" s="11">
        <v>53</v>
      </c>
      <c r="E21" s="11">
        <v>84</v>
      </c>
      <c r="F21" s="11">
        <v>54</v>
      </c>
      <c r="G21" s="2">
        <v>130</v>
      </c>
      <c r="H21" s="11">
        <v>7</v>
      </c>
      <c r="I21" s="11">
        <v>73</v>
      </c>
    </row>
    <row r="22" spans="1:10">
      <c r="A22" s="53">
        <v>2</v>
      </c>
      <c r="B22" s="11">
        <v>128</v>
      </c>
      <c r="C22" s="11">
        <v>229</v>
      </c>
      <c r="D22" s="11">
        <v>144</v>
      </c>
      <c r="E22" s="11">
        <v>294</v>
      </c>
      <c r="F22" s="11">
        <v>167</v>
      </c>
      <c r="G22" s="11">
        <v>472</v>
      </c>
      <c r="H22" s="11">
        <v>33</v>
      </c>
      <c r="I22" s="11">
        <v>177</v>
      </c>
    </row>
    <row r="23" spans="1:10">
      <c r="A23" s="53">
        <v>3</v>
      </c>
      <c r="B23" s="11">
        <v>361</v>
      </c>
      <c r="C23" s="11">
        <v>346</v>
      </c>
      <c r="D23" s="11">
        <v>276</v>
      </c>
      <c r="E23" s="11">
        <v>543</v>
      </c>
      <c r="F23" s="11">
        <v>337</v>
      </c>
      <c r="G23" s="2">
        <v>1120</v>
      </c>
      <c r="H23" s="11">
        <v>42</v>
      </c>
      <c r="I23" s="11">
        <v>511</v>
      </c>
    </row>
    <row r="24" spans="1:10">
      <c r="A24" s="53">
        <v>4</v>
      </c>
      <c r="B24" s="11">
        <v>755</v>
      </c>
      <c r="C24" s="11">
        <v>825</v>
      </c>
      <c r="D24" s="11">
        <v>510</v>
      </c>
      <c r="E24" s="11">
        <v>396</v>
      </c>
      <c r="F24" s="11">
        <v>445</v>
      </c>
      <c r="G24" s="11">
        <v>2180</v>
      </c>
      <c r="H24" s="11">
        <v>69</v>
      </c>
      <c r="I24" s="11">
        <v>987</v>
      </c>
    </row>
    <row r="25" spans="1:10">
      <c r="A25" s="53">
        <v>5</v>
      </c>
      <c r="B25" s="11">
        <v>517</v>
      </c>
      <c r="C25" s="11">
        <v>565</v>
      </c>
      <c r="D25" s="11">
        <v>368</v>
      </c>
      <c r="E25" s="11">
        <v>225</v>
      </c>
      <c r="F25" s="11">
        <v>268</v>
      </c>
      <c r="G25" s="11">
        <v>1348</v>
      </c>
      <c r="H25" s="11">
        <v>39</v>
      </c>
      <c r="I25" s="11">
        <v>582</v>
      </c>
    </row>
    <row r="26" spans="1:10">
      <c r="A26" s="53">
        <v>6</v>
      </c>
      <c r="B26" s="11">
        <v>86</v>
      </c>
      <c r="C26" s="11">
        <v>116</v>
      </c>
      <c r="D26" s="11">
        <v>77</v>
      </c>
      <c r="E26" s="11">
        <v>32</v>
      </c>
      <c r="F26" s="11">
        <v>151</v>
      </c>
      <c r="G26" s="11">
        <v>274</v>
      </c>
      <c r="H26" s="11">
        <v>5</v>
      </c>
      <c r="I26" s="11">
        <v>78</v>
      </c>
    </row>
  </sheetData>
  <phoneticPr fontId="4"/>
  <printOptions horizontalCentered="1"/>
  <pageMargins left="0.70866141732283472" right="0.70866141732283472" top="0.74803149606299213" bottom="0.74803149606299213" header="0.31496062992125984" footer="0.31496062992125984"/>
  <pageSetup paperSize="11"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J17"/>
  <sheetViews>
    <sheetView view="pageBreakPreview" zoomScaleNormal="100" zoomScaleSheetLayoutView="100" workbookViewId="0"/>
  </sheetViews>
  <sheetFormatPr defaultColWidth="13.75" defaultRowHeight="13.5"/>
  <cols>
    <col min="1" max="1" width="13.75" style="11" customWidth="1"/>
    <col min="2" max="9" width="7.5" style="11" customWidth="1"/>
    <col min="10" max="10" width="8.625" style="11" bestFit="1" customWidth="1"/>
    <col min="11" max="16384" width="13.75" style="11"/>
  </cols>
  <sheetData>
    <row r="1" spans="1:10" s="30" customFormat="1" ht="14.25">
      <c r="A1" s="29" t="s">
        <v>302</v>
      </c>
    </row>
    <row r="2" spans="1:10" customFormat="1">
      <c r="A2" s="1"/>
      <c r="B2" s="2"/>
      <c r="C2" s="2"/>
      <c r="D2" s="2"/>
      <c r="E2" s="2"/>
      <c r="F2" s="2"/>
      <c r="G2" s="2"/>
      <c r="H2" s="2"/>
    </row>
    <row r="3" spans="1:10" customFormat="1">
      <c r="A3" s="108"/>
      <c r="B3" s="108" t="s">
        <v>199</v>
      </c>
      <c r="C3" s="108" t="s">
        <v>200</v>
      </c>
      <c r="D3" s="108" t="s">
        <v>201</v>
      </c>
      <c r="E3" s="108" t="s">
        <v>202</v>
      </c>
      <c r="F3" s="108" t="s">
        <v>203</v>
      </c>
      <c r="G3" s="108" t="s">
        <v>204</v>
      </c>
      <c r="H3" s="108" t="s">
        <v>205</v>
      </c>
      <c r="I3" s="108" t="s">
        <v>206</v>
      </c>
      <c r="J3" s="108" t="s">
        <v>122</v>
      </c>
    </row>
    <row r="4" spans="1:10" s="48" customFormat="1">
      <c r="A4" s="93" t="s">
        <v>97</v>
      </c>
      <c r="B4" s="94">
        <f>B16</f>
        <v>24</v>
      </c>
      <c r="C4" s="94">
        <f t="shared" ref="C4:I4" si="0">C16</f>
        <v>39</v>
      </c>
      <c r="D4" s="94">
        <f t="shared" si="0"/>
        <v>14</v>
      </c>
      <c r="E4" s="94">
        <f t="shared" si="0"/>
        <v>14</v>
      </c>
      <c r="F4" s="94">
        <f t="shared" si="0"/>
        <v>8</v>
      </c>
      <c r="G4" s="94">
        <f t="shared" si="0"/>
        <v>23</v>
      </c>
      <c r="H4" s="94">
        <f t="shared" si="0"/>
        <v>0</v>
      </c>
      <c r="I4" s="94">
        <f t="shared" si="0"/>
        <v>48</v>
      </c>
      <c r="J4" s="111">
        <f>SUM(B4:I4)</f>
        <v>170</v>
      </c>
    </row>
    <row r="5" spans="1:10" s="48" customFormat="1">
      <c r="A5" s="96"/>
      <c r="B5" s="97">
        <f>B4/B$10</f>
        <v>1.284796573875803E-2</v>
      </c>
      <c r="C5" s="97">
        <f t="shared" ref="C5:I5" si="1">C4/C$10</f>
        <v>1.7791970802919707E-2</v>
      </c>
      <c r="D5" s="97">
        <f t="shared" si="1"/>
        <v>9.8039215686274508E-3</v>
      </c>
      <c r="E5" s="97">
        <f t="shared" si="1"/>
        <v>8.8945362134688691E-3</v>
      </c>
      <c r="F5" s="97">
        <f t="shared" si="1"/>
        <v>5.6258790436005627E-3</v>
      </c>
      <c r="G5" s="97">
        <f t="shared" si="1"/>
        <v>4.1636495293265749E-3</v>
      </c>
      <c r="H5" s="97">
        <f t="shared" si="1"/>
        <v>0</v>
      </c>
      <c r="I5" s="97">
        <f t="shared" si="1"/>
        <v>1.9933554817275746E-2</v>
      </c>
      <c r="J5" s="112">
        <f>J4/J$10</f>
        <v>1.0234182168442598E-2</v>
      </c>
    </row>
    <row r="6" spans="1:10" s="48" customFormat="1">
      <c r="A6" s="93" t="s">
        <v>247</v>
      </c>
      <c r="B6" s="94">
        <f>B17</f>
        <v>29</v>
      </c>
      <c r="C6" s="94">
        <f t="shared" ref="C6:I6" si="2">C17</f>
        <v>9</v>
      </c>
      <c r="D6" s="94">
        <f t="shared" si="2"/>
        <v>9</v>
      </c>
      <c r="E6" s="94">
        <f t="shared" si="2"/>
        <v>5</v>
      </c>
      <c r="F6" s="94">
        <f t="shared" si="2"/>
        <v>25</v>
      </c>
      <c r="G6" s="94">
        <f t="shared" si="2"/>
        <v>28</v>
      </c>
      <c r="H6" s="94">
        <f t="shared" si="2"/>
        <v>0</v>
      </c>
      <c r="I6" s="94">
        <f t="shared" si="2"/>
        <v>28</v>
      </c>
      <c r="J6" s="111">
        <f>SUM(B6:I6)</f>
        <v>133</v>
      </c>
    </row>
    <row r="7" spans="1:10" s="48" customFormat="1">
      <c r="A7" s="96" t="s">
        <v>248</v>
      </c>
      <c r="B7" s="97">
        <f>B6/B$10</f>
        <v>1.5524625267665952E-2</v>
      </c>
      <c r="C7" s="97">
        <f t="shared" ref="C7:I7" si="3">C6/C$10</f>
        <v>4.1058394160583944E-3</v>
      </c>
      <c r="D7" s="97">
        <f t="shared" si="3"/>
        <v>6.3025210084033615E-3</v>
      </c>
      <c r="E7" s="97">
        <f t="shared" si="3"/>
        <v>3.1766200762388818E-3</v>
      </c>
      <c r="F7" s="97">
        <f t="shared" si="3"/>
        <v>1.7580872011251757E-2</v>
      </c>
      <c r="G7" s="97">
        <f t="shared" si="3"/>
        <v>5.0687907313540911E-3</v>
      </c>
      <c r="H7" s="97">
        <f t="shared" si="3"/>
        <v>0</v>
      </c>
      <c r="I7" s="97">
        <f t="shared" si="3"/>
        <v>1.1627906976744186E-2</v>
      </c>
      <c r="J7" s="112">
        <f>J6/J$10</f>
        <v>8.0067425200168567E-3</v>
      </c>
    </row>
    <row r="8" spans="1:10" s="48" customFormat="1">
      <c r="A8" s="93" t="s">
        <v>99</v>
      </c>
      <c r="B8" s="94">
        <f>B15</f>
        <v>1815</v>
      </c>
      <c r="C8" s="94">
        <f t="shared" ref="C8:I8" si="4">C15</f>
        <v>2144</v>
      </c>
      <c r="D8" s="94">
        <f t="shared" si="4"/>
        <v>1405</v>
      </c>
      <c r="E8" s="94">
        <f t="shared" si="4"/>
        <v>1555</v>
      </c>
      <c r="F8" s="94">
        <f t="shared" si="4"/>
        <v>1389</v>
      </c>
      <c r="G8" s="94">
        <f t="shared" si="4"/>
        <v>5473</v>
      </c>
      <c r="H8" s="94">
        <f t="shared" si="4"/>
        <v>195</v>
      </c>
      <c r="I8" s="94">
        <f t="shared" si="4"/>
        <v>2332</v>
      </c>
      <c r="J8" s="111">
        <f>SUM(B8:I8)</f>
        <v>16308</v>
      </c>
    </row>
    <row r="9" spans="1:10" s="48" customFormat="1">
      <c r="A9" s="96"/>
      <c r="B9" s="97">
        <f>B8/B$10</f>
        <v>0.97162740899357602</v>
      </c>
      <c r="C9" s="97">
        <f t="shared" ref="C9:I9" si="5">C8/C$10</f>
        <v>0.97810218978102192</v>
      </c>
      <c r="D9" s="97">
        <f t="shared" si="5"/>
        <v>0.98389355742296913</v>
      </c>
      <c r="E9" s="97">
        <f t="shared" si="5"/>
        <v>0.98792884371029221</v>
      </c>
      <c r="F9" s="97">
        <f t="shared" si="5"/>
        <v>0.97679324894514763</v>
      </c>
      <c r="G9" s="97">
        <f t="shared" si="5"/>
        <v>0.99076755973931929</v>
      </c>
      <c r="H9" s="97">
        <f t="shared" si="5"/>
        <v>1</v>
      </c>
      <c r="I9" s="97">
        <f t="shared" si="5"/>
        <v>0.96843853820598003</v>
      </c>
      <c r="J9" s="112">
        <f>J8/J$10</f>
        <v>0.9817590753115405</v>
      </c>
    </row>
    <row r="10" spans="1:10" s="48" customFormat="1">
      <c r="A10" s="104" t="s">
        <v>11</v>
      </c>
      <c r="B10" s="105">
        <f>SUM(B4,B6,B8)</f>
        <v>1868</v>
      </c>
      <c r="C10" s="105">
        <f t="shared" ref="C10:I11" si="6">SUM(C4,C6,C8)</f>
        <v>2192</v>
      </c>
      <c r="D10" s="105">
        <f t="shared" si="6"/>
        <v>1428</v>
      </c>
      <c r="E10" s="105">
        <f t="shared" si="6"/>
        <v>1574</v>
      </c>
      <c r="F10" s="105">
        <f t="shared" si="6"/>
        <v>1422</v>
      </c>
      <c r="G10" s="105">
        <f t="shared" si="6"/>
        <v>5524</v>
      </c>
      <c r="H10" s="105">
        <f t="shared" si="6"/>
        <v>195</v>
      </c>
      <c r="I10" s="105">
        <f t="shared" si="6"/>
        <v>2408</v>
      </c>
      <c r="J10" s="109">
        <f>SUM(B10:I10)</f>
        <v>16611</v>
      </c>
    </row>
    <row r="11" spans="1:10" s="48" customFormat="1">
      <c r="A11" s="106"/>
      <c r="B11" s="107">
        <f>SUM(B5,B7,B9)</f>
        <v>1</v>
      </c>
      <c r="C11" s="107">
        <f t="shared" si="6"/>
        <v>1</v>
      </c>
      <c r="D11" s="107">
        <f t="shared" si="6"/>
        <v>1</v>
      </c>
      <c r="E11" s="107">
        <f t="shared" si="6"/>
        <v>1</v>
      </c>
      <c r="F11" s="107">
        <f t="shared" si="6"/>
        <v>1</v>
      </c>
      <c r="G11" s="107">
        <f t="shared" si="6"/>
        <v>1</v>
      </c>
      <c r="H11" s="107">
        <f t="shared" si="6"/>
        <v>1</v>
      </c>
      <c r="I11" s="107">
        <f t="shared" si="6"/>
        <v>1</v>
      </c>
      <c r="J11" s="110">
        <f>SUM(J5,J7,J9)</f>
        <v>1</v>
      </c>
    </row>
    <row r="14" spans="1:10">
      <c r="A14" s="50" t="s">
        <v>123</v>
      </c>
      <c r="B14" s="51">
        <v>1</v>
      </c>
      <c r="C14" s="51">
        <v>2</v>
      </c>
      <c r="D14" s="51">
        <v>3</v>
      </c>
      <c r="E14" s="51">
        <v>4</v>
      </c>
      <c r="F14" s="51">
        <v>5</v>
      </c>
      <c r="G14" s="51">
        <v>6</v>
      </c>
      <c r="H14" s="51">
        <v>7</v>
      </c>
      <c r="I14" s="51">
        <v>8</v>
      </c>
    </row>
    <row r="15" spans="1:10">
      <c r="A15" s="52">
        <v>0</v>
      </c>
      <c r="B15" s="11">
        <v>1815</v>
      </c>
      <c r="C15" s="11">
        <v>2144</v>
      </c>
      <c r="D15" s="11">
        <v>1405</v>
      </c>
      <c r="E15" s="11">
        <v>1555</v>
      </c>
      <c r="F15" s="11">
        <v>1389</v>
      </c>
      <c r="G15" s="2">
        <v>5473</v>
      </c>
      <c r="H15" s="11">
        <v>195</v>
      </c>
      <c r="I15" s="11">
        <v>2332</v>
      </c>
    </row>
    <row r="16" spans="1:10">
      <c r="A16" s="53">
        <v>1</v>
      </c>
      <c r="B16" s="11">
        <v>24</v>
      </c>
      <c r="C16" s="11">
        <v>39</v>
      </c>
      <c r="D16" s="11">
        <v>14</v>
      </c>
      <c r="E16" s="11">
        <v>14</v>
      </c>
      <c r="F16" s="11">
        <v>8</v>
      </c>
      <c r="G16" s="11">
        <v>23</v>
      </c>
      <c r="I16" s="11">
        <v>48</v>
      </c>
    </row>
    <row r="17" spans="1:9">
      <c r="A17" s="53">
        <v>2</v>
      </c>
      <c r="B17" s="11">
        <v>29</v>
      </c>
      <c r="C17" s="11">
        <v>9</v>
      </c>
      <c r="D17" s="11">
        <v>9</v>
      </c>
      <c r="E17" s="11">
        <v>5</v>
      </c>
      <c r="F17" s="11">
        <v>25</v>
      </c>
      <c r="G17" s="2">
        <v>28</v>
      </c>
      <c r="I17" s="11">
        <v>28</v>
      </c>
    </row>
  </sheetData>
  <phoneticPr fontId="4"/>
  <printOptions horizontalCentered="1"/>
  <pageMargins left="0.70866141732283472" right="0.70866141732283472" top="0.74803149606299213" bottom="0.74803149606299213" header="0.31496062992125984" footer="0.31496062992125984"/>
  <pageSetup paperSize="11"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J77"/>
  <sheetViews>
    <sheetView view="pageBreakPreview" zoomScaleNormal="100" zoomScaleSheetLayoutView="100" workbookViewId="0">
      <selection activeCell="A15" sqref="A15"/>
    </sheetView>
  </sheetViews>
  <sheetFormatPr defaultRowHeight="13.5"/>
  <cols>
    <col min="1" max="1" width="22" customWidth="1"/>
    <col min="2" max="7" width="7.875" bestFit="1" customWidth="1"/>
    <col min="8" max="8" width="7.75" bestFit="1" customWidth="1"/>
    <col min="9" max="9" width="7.875" bestFit="1" customWidth="1"/>
    <col min="10" max="10" width="9" bestFit="1" customWidth="1"/>
    <col min="11" max="11" width="47.875" bestFit="1" customWidth="1"/>
    <col min="12" max="12" width="34" customWidth="1"/>
    <col min="13" max="13" width="25.25" customWidth="1"/>
    <col min="14" max="14" width="55.25" customWidth="1"/>
    <col min="15" max="15" width="41.5" customWidth="1"/>
    <col min="16" max="16" width="32.75" customWidth="1"/>
    <col min="17" max="18" width="47.875" bestFit="1" customWidth="1"/>
    <col min="19" max="19" width="29" bestFit="1" customWidth="1"/>
    <col min="20" max="20" width="55.25" bestFit="1" customWidth="1"/>
    <col min="21" max="21" width="41.5" bestFit="1" customWidth="1"/>
    <col min="22" max="22" width="32.75" bestFit="1" customWidth="1"/>
  </cols>
  <sheetData>
    <row r="1" spans="1:10" s="30" customFormat="1" ht="14.25">
      <c r="A1" s="29" t="s">
        <v>303</v>
      </c>
    </row>
    <row r="2" spans="1:10">
      <c r="A2" s="1"/>
    </row>
    <row r="3" spans="1:10">
      <c r="A3" s="108"/>
      <c r="B3" s="108" t="s">
        <v>199</v>
      </c>
      <c r="C3" s="108" t="s">
        <v>200</v>
      </c>
      <c r="D3" s="108" t="s">
        <v>201</v>
      </c>
      <c r="E3" s="108" t="s">
        <v>202</v>
      </c>
      <c r="F3" s="108" t="s">
        <v>203</v>
      </c>
      <c r="G3" s="108" t="s">
        <v>204</v>
      </c>
      <c r="H3" s="108" t="s">
        <v>205</v>
      </c>
      <c r="I3" s="108" t="s">
        <v>206</v>
      </c>
      <c r="J3" s="108" t="s">
        <v>122</v>
      </c>
    </row>
    <row r="4" spans="1:10" s="48" customFormat="1">
      <c r="A4" s="173" t="s">
        <v>67</v>
      </c>
      <c r="B4" s="95">
        <f>B12-SUM(B6,B8,B10)</f>
        <v>1383</v>
      </c>
      <c r="C4" s="95">
        <f t="shared" ref="C4:I4" si="0">C12-SUM(C6,C8,C10)</f>
        <v>1005</v>
      </c>
      <c r="D4" s="95">
        <f t="shared" si="0"/>
        <v>799</v>
      </c>
      <c r="E4" s="95">
        <f t="shared" si="0"/>
        <v>952</v>
      </c>
      <c r="F4" s="95">
        <f t="shared" si="0"/>
        <v>1070</v>
      </c>
      <c r="G4" s="95">
        <f t="shared" si="0"/>
        <v>2133</v>
      </c>
      <c r="H4" s="95">
        <f t="shared" si="0"/>
        <v>59</v>
      </c>
      <c r="I4" s="95">
        <f t="shared" si="0"/>
        <v>1252</v>
      </c>
      <c r="J4" s="111">
        <f>SUM(B4:I4)</f>
        <v>8653</v>
      </c>
    </row>
    <row r="5" spans="1:10" s="48" customFormat="1">
      <c r="A5" s="174"/>
      <c r="B5" s="115">
        <f>B4/B$12</f>
        <v>0.74036402569593152</v>
      </c>
      <c r="C5" s="115">
        <f t="shared" ref="C5:J5" si="1">C4/C$12</f>
        <v>0.458485401459854</v>
      </c>
      <c r="D5" s="115">
        <f t="shared" si="1"/>
        <v>0.55952380952380953</v>
      </c>
      <c r="E5" s="115">
        <f t="shared" si="1"/>
        <v>0.60482846251588307</v>
      </c>
      <c r="F5" s="115">
        <f t="shared" si="1"/>
        <v>0.75246132208157523</v>
      </c>
      <c r="G5" s="115">
        <f t="shared" si="1"/>
        <v>0.38613323678493844</v>
      </c>
      <c r="H5" s="115">
        <f t="shared" si="1"/>
        <v>0.30256410256410254</v>
      </c>
      <c r="I5" s="115">
        <f t="shared" si="1"/>
        <v>0.51993355481727577</v>
      </c>
      <c r="J5" s="112">
        <f t="shared" si="1"/>
        <v>0.52091987237372828</v>
      </c>
    </row>
    <row r="6" spans="1:10" s="48" customFormat="1">
      <c r="A6" s="173" t="s">
        <v>68</v>
      </c>
      <c r="B6" s="95">
        <f>B74</f>
        <v>25</v>
      </c>
      <c r="C6" s="95">
        <f t="shared" ref="C6:I6" si="2">C74</f>
        <v>57</v>
      </c>
      <c r="D6" s="95">
        <f t="shared" si="2"/>
        <v>22</v>
      </c>
      <c r="E6" s="95">
        <f t="shared" si="2"/>
        <v>63</v>
      </c>
      <c r="F6" s="95">
        <f t="shared" si="2"/>
        <v>9</v>
      </c>
      <c r="G6" s="95">
        <f t="shared" si="2"/>
        <v>36</v>
      </c>
      <c r="H6" s="95">
        <f t="shared" si="2"/>
        <v>7</v>
      </c>
      <c r="I6" s="95">
        <f t="shared" si="2"/>
        <v>21</v>
      </c>
      <c r="J6" s="111">
        <f>SUM(B6:I6)</f>
        <v>240</v>
      </c>
    </row>
    <row r="7" spans="1:10" s="48" customFormat="1">
      <c r="A7" s="174"/>
      <c r="B7" s="115">
        <f>B6/B$12</f>
        <v>1.3383297644539615E-2</v>
      </c>
      <c r="C7" s="115">
        <f t="shared" ref="C7:J7" si="3">C6/C$12</f>
        <v>2.6003649635036496E-2</v>
      </c>
      <c r="D7" s="115">
        <f t="shared" si="3"/>
        <v>1.5406162464985995E-2</v>
      </c>
      <c r="E7" s="115">
        <f t="shared" si="3"/>
        <v>4.0025412960609914E-2</v>
      </c>
      <c r="F7" s="115">
        <f t="shared" si="3"/>
        <v>6.3291139240506328E-3</v>
      </c>
      <c r="G7" s="115">
        <f t="shared" si="3"/>
        <v>6.5170166545981175E-3</v>
      </c>
      <c r="H7" s="115">
        <f t="shared" si="3"/>
        <v>3.5897435897435895E-2</v>
      </c>
      <c r="I7" s="115">
        <f t="shared" si="3"/>
        <v>8.7209302325581394E-3</v>
      </c>
      <c r="J7" s="115">
        <f t="shared" si="3"/>
        <v>1.4448257178977787E-2</v>
      </c>
    </row>
    <row r="8" spans="1:10" s="48" customFormat="1">
      <c r="A8" s="173" t="s">
        <v>69</v>
      </c>
      <c r="B8" s="95">
        <f>B75</f>
        <v>339</v>
      </c>
      <c r="C8" s="95">
        <f t="shared" ref="C8:I8" si="4">C75</f>
        <v>902</v>
      </c>
      <c r="D8" s="95">
        <f t="shared" si="4"/>
        <v>483</v>
      </c>
      <c r="E8" s="95">
        <f t="shared" si="4"/>
        <v>390</v>
      </c>
      <c r="F8" s="95">
        <f t="shared" si="4"/>
        <v>224</v>
      </c>
      <c r="G8" s="95">
        <f t="shared" si="4"/>
        <v>3071</v>
      </c>
      <c r="H8" s="95">
        <f t="shared" si="4"/>
        <v>114</v>
      </c>
      <c r="I8" s="95">
        <f t="shared" si="4"/>
        <v>843</v>
      </c>
      <c r="J8" s="111">
        <f>SUM(B8:I8)</f>
        <v>6366</v>
      </c>
    </row>
    <row r="9" spans="1:10" s="48" customFormat="1">
      <c r="A9" s="174"/>
      <c r="B9" s="115">
        <f>B8/B$12</f>
        <v>0.18147751605995718</v>
      </c>
      <c r="C9" s="115">
        <f t="shared" ref="C9:J9" si="5">C8/C$12</f>
        <v>0.41149635036496351</v>
      </c>
      <c r="D9" s="115">
        <f t="shared" si="5"/>
        <v>0.33823529411764708</v>
      </c>
      <c r="E9" s="115">
        <f t="shared" si="5"/>
        <v>0.24777636594663277</v>
      </c>
      <c r="F9" s="115">
        <f t="shared" si="5"/>
        <v>0.15752461322081576</v>
      </c>
      <c r="G9" s="115">
        <f t="shared" si="5"/>
        <v>0.55593772628530047</v>
      </c>
      <c r="H9" s="115">
        <f t="shared" si="5"/>
        <v>0.58461538461538465</v>
      </c>
      <c r="I9" s="115">
        <f t="shared" si="5"/>
        <v>0.35008305647840532</v>
      </c>
      <c r="J9" s="115">
        <f t="shared" si="5"/>
        <v>0.38324002167238574</v>
      </c>
    </row>
    <row r="10" spans="1:10" s="48" customFormat="1">
      <c r="A10" s="173" t="s">
        <v>70</v>
      </c>
      <c r="B10" s="95">
        <f t="shared" ref="B10:I10" si="6">B76</f>
        <v>121</v>
      </c>
      <c r="C10" s="95">
        <f t="shared" si="6"/>
        <v>228</v>
      </c>
      <c r="D10" s="95">
        <f t="shared" si="6"/>
        <v>124</v>
      </c>
      <c r="E10" s="95">
        <f t="shared" si="6"/>
        <v>169</v>
      </c>
      <c r="F10" s="95">
        <f t="shared" si="6"/>
        <v>119</v>
      </c>
      <c r="G10" s="95">
        <f t="shared" si="6"/>
        <v>284</v>
      </c>
      <c r="H10" s="95">
        <f t="shared" si="6"/>
        <v>15</v>
      </c>
      <c r="I10" s="95">
        <f t="shared" si="6"/>
        <v>292</v>
      </c>
      <c r="J10" s="111">
        <f>SUM(B10:I10)</f>
        <v>1352</v>
      </c>
    </row>
    <row r="11" spans="1:10" s="48" customFormat="1">
      <c r="A11" s="174"/>
      <c r="B11" s="115">
        <f>B10/B$12</f>
        <v>6.4775160599571738E-2</v>
      </c>
      <c r="C11" s="115">
        <f t="shared" ref="C11:J11" si="7">C10/C$12</f>
        <v>0.10401459854014598</v>
      </c>
      <c r="D11" s="115">
        <f t="shared" si="7"/>
        <v>8.683473389355742E-2</v>
      </c>
      <c r="E11" s="115">
        <f t="shared" si="7"/>
        <v>0.10736975857687421</v>
      </c>
      <c r="F11" s="115">
        <f t="shared" si="7"/>
        <v>8.3684950773558364E-2</v>
      </c>
      <c r="G11" s="115">
        <f t="shared" si="7"/>
        <v>5.1412020275162923E-2</v>
      </c>
      <c r="H11" s="115">
        <f t="shared" si="7"/>
        <v>7.6923076923076927E-2</v>
      </c>
      <c r="I11" s="115">
        <f t="shared" si="7"/>
        <v>0.1212624584717608</v>
      </c>
      <c r="J11" s="115">
        <f t="shared" si="7"/>
        <v>8.1391848774908196E-2</v>
      </c>
    </row>
    <row r="12" spans="1:10" s="48" customFormat="1">
      <c r="A12" s="104" t="s">
        <v>11</v>
      </c>
      <c r="B12" s="105">
        <f>B77</f>
        <v>1868</v>
      </c>
      <c r="C12" s="105">
        <f t="shared" ref="C12:I12" si="8">C77</f>
        <v>2192</v>
      </c>
      <c r="D12" s="105">
        <f t="shared" si="8"/>
        <v>1428</v>
      </c>
      <c r="E12" s="105">
        <f t="shared" si="8"/>
        <v>1574</v>
      </c>
      <c r="F12" s="105">
        <f t="shared" si="8"/>
        <v>1422</v>
      </c>
      <c r="G12" s="105">
        <f t="shared" si="8"/>
        <v>5524</v>
      </c>
      <c r="H12" s="105">
        <f t="shared" si="8"/>
        <v>195</v>
      </c>
      <c r="I12" s="105">
        <f t="shared" si="8"/>
        <v>2408</v>
      </c>
      <c r="J12" s="105">
        <f t="shared" ref="J12:J13" si="9">SUM(J4,J6,J8,J10)</f>
        <v>16611</v>
      </c>
    </row>
    <row r="13" spans="1:10" s="48" customFormat="1">
      <c r="A13" s="106"/>
      <c r="B13" s="107">
        <f>SUM(B5,B7,B9,B11)</f>
        <v>1</v>
      </c>
      <c r="C13" s="107">
        <f t="shared" ref="C13:I13" si="10">SUM(C5,C7,C9,C11)</f>
        <v>1</v>
      </c>
      <c r="D13" s="107">
        <f t="shared" si="10"/>
        <v>1</v>
      </c>
      <c r="E13" s="107">
        <f t="shared" si="10"/>
        <v>1</v>
      </c>
      <c r="F13" s="107">
        <f t="shared" si="10"/>
        <v>1</v>
      </c>
      <c r="G13" s="107">
        <f t="shared" si="10"/>
        <v>1</v>
      </c>
      <c r="H13" s="107">
        <f t="shared" si="10"/>
        <v>1</v>
      </c>
      <c r="I13" s="107">
        <f t="shared" si="10"/>
        <v>1</v>
      </c>
      <c r="J13" s="107">
        <f t="shared" si="9"/>
        <v>1</v>
      </c>
    </row>
    <row r="14" spans="1:10">
      <c r="A14" s="1"/>
    </row>
    <row r="15" spans="1:10" s="30" customFormat="1" ht="14.25">
      <c r="A15" s="29" t="s">
        <v>304</v>
      </c>
    </row>
    <row r="16" spans="1:10">
      <c r="A16" s="1"/>
    </row>
    <row r="17" spans="1:10">
      <c r="A17" s="108"/>
      <c r="B17" s="108" t="s">
        <v>199</v>
      </c>
      <c r="C17" s="108" t="s">
        <v>200</v>
      </c>
      <c r="D17" s="108" t="s">
        <v>201</v>
      </c>
      <c r="E17" s="108" t="s">
        <v>202</v>
      </c>
      <c r="F17" s="108" t="s">
        <v>203</v>
      </c>
      <c r="G17" s="108" t="s">
        <v>204</v>
      </c>
      <c r="H17" s="108" t="s">
        <v>205</v>
      </c>
      <c r="I17" s="108" t="s">
        <v>206</v>
      </c>
      <c r="J17" s="108" t="s">
        <v>122</v>
      </c>
    </row>
    <row r="18" spans="1:10">
      <c r="A18" s="171" t="s">
        <v>270</v>
      </c>
      <c r="B18" s="95">
        <f>B56</f>
        <v>897</v>
      </c>
      <c r="C18" s="95">
        <f t="shared" ref="C18:I18" si="11">C56</f>
        <v>461</v>
      </c>
      <c r="D18" s="95">
        <f t="shared" si="11"/>
        <v>428</v>
      </c>
      <c r="E18" s="95">
        <f t="shared" si="11"/>
        <v>551</v>
      </c>
      <c r="F18" s="95">
        <f t="shared" si="11"/>
        <v>539</v>
      </c>
      <c r="G18" s="95">
        <f t="shared" si="11"/>
        <v>1090</v>
      </c>
      <c r="H18" s="95">
        <f t="shared" si="11"/>
        <v>36</v>
      </c>
      <c r="I18" s="95">
        <f t="shared" si="11"/>
        <v>720</v>
      </c>
      <c r="J18" s="111">
        <f>SUM(B18:I18)</f>
        <v>4722</v>
      </c>
    </row>
    <row r="19" spans="1:10">
      <c r="A19" s="172"/>
      <c r="B19" s="115">
        <f>B18/B$4</f>
        <v>0.64859002169197399</v>
      </c>
      <c r="C19" s="115">
        <f t="shared" ref="C19:J33" si="12">C18/C$4</f>
        <v>0.45870646766169154</v>
      </c>
      <c r="D19" s="115">
        <f t="shared" si="12"/>
        <v>0.53566958698372968</v>
      </c>
      <c r="E19" s="115">
        <f t="shared" si="12"/>
        <v>0.57878151260504207</v>
      </c>
      <c r="F19" s="115">
        <f t="shared" si="12"/>
        <v>0.50373831775700939</v>
      </c>
      <c r="G19" s="115">
        <f t="shared" si="12"/>
        <v>0.51101734646038444</v>
      </c>
      <c r="H19" s="115">
        <f t="shared" si="12"/>
        <v>0.61016949152542377</v>
      </c>
      <c r="I19" s="115">
        <f t="shared" si="12"/>
        <v>0.57507987220447288</v>
      </c>
      <c r="J19" s="115">
        <f t="shared" si="12"/>
        <v>0.54570669132092919</v>
      </c>
    </row>
    <row r="20" spans="1:10" ht="13.5" customHeight="1">
      <c r="A20" s="171" t="s">
        <v>271</v>
      </c>
      <c r="B20" s="95">
        <f>B57</f>
        <v>464</v>
      </c>
      <c r="C20" s="95">
        <f t="shared" ref="C20:I20" si="13">C57</f>
        <v>223</v>
      </c>
      <c r="D20" s="95">
        <f t="shared" si="13"/>
        <v>273</v>
      </c>
      <c r="E20" s="95">
        <f t="shared" si="13"/>
        <v>437</v>
      </c>
      <c r="F20" s="95">
        <f t="shared" si="13"/>
        <v>460</v>
      </c>
      <c r="G20" s="95">
        <f t="shared" si="13"/>
        <v>846</v>
      </c>
      <c r="H20" s="95">
        <f t="shared" si="13"/>
        <v>4</v>
      </c>
      <c r="I20" s="95">
        <f t="shared" si="13"/>
        <v>418</v>
      </c>
      <c r="J20" s="111">
        <f t="shared" ref="J20" si="14">SUM(B20:I20)</f>
        <v>3125</v>
      </c>
    </row>
    <row r="21" spans="1:10">
      <c r="A21" s="172"/>
      <c r="B21" s="115">
        <f>B20/B$4</f>
        <v>0.33550253073029646</v>
      </c>
      <c r="C21" s="115">
        <f t="shared" ref="C21:I21" si="15">C20/C$4</f>
        <v>0.2218905472636816</v>
      </c>
      <c r="D21" s="115">
        <f t="shared" si="15"/>
        <v>0.34167709637046306</v>
      </c>
      <c r="E21" s="115">
        <f t="shared" si="15"/>
        <v>0.45903361344537813</v>
      </c>
      <c r="F21" s="115">
        <f t="shared" si="15"/>
        <v>0.42990654205607476</v>
      </c>
      <c r="G21" s="115">
        <f t="shared" si="15"/>
        <v>0.39662447257383965</v>
      </c>
      <c r="H21" s="115">
        <f t="shared" si="15"/>
        <v>6.7796610169491525E-2</v>
      </c>
      <c r="I21" s="115">
        <f t="shared" si="15"/>
        <v>0.33386581469648563</v>
      </c>
      <c r="J21" s="115">
        <f t="shared" si="12"/>
        <v>0.36114642320582457</v>
      </c>
    </row>
    <row r="22" spans="1:10" ht="13.5" customHeight="1">
      <c r="A22" s="171" t="s">
        <v>272</v>
      </c>
      <c r="B22" s="95">
        <f>B58</f>
        <v>97</v>
      </c>
      <c r="C22" s="95">
        <f t="shared" ref="C22:I22" si="16">C58</f>
        <v>84</v>
      </c>
      <c r="D22" s="95">
        <f t="shared" si="16"/>
        <v>55</v>
      </c>
      <c r="E22" s="95">
        <f t="shared" si="16"/>
        <v>167</v>
      </c>
      <c r="F22" s="95">
        <f t="shared" si="16"/>
        <v>91</v>
      </c>
      <c r="G22" s="95">
        <f t="shared" si="16"/>
        <v>254</v>
      </c>
      <c r="H22" s="95">
        <f t="shared" si="16"/>
        <v>1</v>
      </c>
      <c r="I22" s="95">
        <f t="shared" si="16"/>
        <v>152</v>
      </c>
      <c r="J22" s="111">
        <f t="shared" ref="J22" si="17">SUM(B22:I22)</f>
        <v>901</v>
      </c>
    </row>
    <row r="23" spans="1:10">
      <c r="A23" s="172"/>
      <c r="B23" s="115">
        <f>B22/B$4</f>
        <v>7.0137382501807663E-2</v>
      </c>
      <c r="C23" s="115">
        <f t="shared" ref="C23:I23" si="18">C22/C$4</f>
        <v>8.3582089552238809E-2</v>
      </c>
      <c r="D23" s="115">
        <f t="shared" si="18"/>
        <v>6.8836045056320405E-2</v>
      </c>
      <c r="E23" s="115">
        <f t="shared" si="18"/>
        <v>0.17542016806722688</v>
      </c>
      <c r="F23" s="115">
        <f t="shared" si="18"/>
        <v>8.5046728971962623E-2</v>
      </c>
      <c r="G23" s="115">
        <f t="shared" si="18"/>
        <v>0.11908110642287857</v>
      </c>
      <c r="H23" s="115">
        <f t="shared" si="18"/>
        <v>1.6949152542372881E-2</v>
      </c>
      <c r="I23" s="115">
        <f t="shared" si="18"/>
        <v>0.12140575079872204</v>
      </c>
      <c r="J23" s="115">
        <f t="shared" si="12"/>
        <v>0.10412573673870335</v>
      </c>
    </row>
    <row r="24" spans="1:10">
      <c r="A24" s="171" t="s">
        <v>273</v>
      </c>
      <c r="B24" s="95">
        <f>B59</f>
        <v>232</v>
      </c>
      <c r="C24" s="95">
        <f t="shared" ref="C24:I24" si="19">C59</f>
        <v>172</v>
      </c>
      <c r="D24" s="95">
        <f t="shared" si="19"/>
        <v>178</v>
      </c>
      <c r="E24" s="95">
        <f t="shared" si="19"/>
        <v>263</v>
      </c>
      <c r="F24" s="95">
        <f t="shared" si="19"/>
        <v>241</v>
      </c>
      <c r="G24" s="95">
        <f t="shared" si="19"/>
        <v>711</v>
      </c>
      <c r="H24" s="95">
        <f t="shared" si="19"/>
        <v>6</v>
      </c>
      <c r="I24" s="95">
        <f t="shared" si="19"/>
        <v>402</v>
      </c>
      <c r="J24" s="111">
        <f t="shared" ref="J24" si="20">SUM(B24:I24)</f>
        <v>2205</v>
      </c>
    </row>
    <row r="25" spans="1:10">
      <c r="A25" s="172"/>
      <c r="B25" s="115">
        <f>B24/B$4</f>
        <v>0.16775126536514823</v>
      </c>
      <c r="C25" s="115">
        <f t="shared" ref="C25:I25" si="21">C24/C$4</f>
        <v>0.17114427860696518</v>
      </c>
      <c r="D25" s="115">
        <f t="shared" si="21"/>
        <v>0.2227784730913642</v>
      </c>
      <c r="E25" s="115">
        <f t="shared" si="21"/>
        <v>0.27626050420168069</v>
      </c>
      <c r="F25" s="115">
        <f t="shared" si="21"/>
        <v>0.22523364485981309</v>
      </c>
      <c r="G25" s="115">
        <f t="shared" si="21"/>
        <v>0.33333333333333331</v>
      </c>
      <c r="H25" s="115">
        <f t="shared" si="21"/>
        <v>0.10169491525423729</v>
      </c>
      <c r="I25" s="115">
        <f t="shared" si="21"/>
        <v>0.32108626198083068</v>
      </c>
      <c r="J25" s="115">
        <f t="shared" si="12"/>
        <v>0.25482491621402981</v>
      </c>
    </row>
    <row r="26" spans="1:10">
      <c r="A26" s="171" t="s">
        <v>274</v>
      </c>
      <c r="B26" s="95">
        <f>B60</f>
        <v>542</v>
      </c>
      <c r="C26" s="95">
        <f t="shared" ref="C26:I26" si="22">C60</f>
        <v>293</v>
      </c>
      <c r="D26" s="95">
        <f t="shared" si="22"/>
        <v>372</v>
      </c>
      <c r="E26" s="95">
        <f t="shared" si="22"/>
        <v>513</v>
      </c>
      <c r="F26" s="95">
        <f t="shared" si="22"/>
        <v>386</v>
      </c>
      <c r="G26" s="95">
        <f t="shared" si="22"/>
        <v>1131</v>
      </c>
      <c r="H26" s="95">
        <f t="shared" si="22"/>
        <v>1</v>
      </c>
      <c r="I26" s="95">
        <f t="shared" si="22"/>
        <v>566</v>
      </c>
      <c r="J26" s="111">
        <f t="shared" ref="J26" si="23">SUM(B26:I26)</f>
        <v>3804</v>
      </c>
    </row>
    <row r="27" spans="1:10">
      <c r="A27" s="172"/>
      <c r="B27" s="115">
        <f>B26/B$4</f>
        <v>0.39190166305133767</v>
      </c>
      <c r="C27" s="115">
        <f t="shared" ref="C27:I27" si="24">C26/C$4</f>
        <v>0.29154228855721392</v>
      </c>
      <c r="D27" s="115">
        <f t="shared" si="24"/>
        <v>0.46558197747183983</v>
      </c>
      <c r="E27" s="115">
        <f t="shared" si="24"/>
        <v>0.53886554621848737</v>
      </c>
      <c r="F27" s="115">
        <f t="shared" si="24"/>
        <v>0.36074766355140186</v>
      </c>
      <c r="G27" s="115">
        <f t="shared" si="24"/>
        <v>0.53023909985935302</v>
      </c>
      <c r="H27" s="115">
        <f t="shared" si="24"/>
        <v>1.6949152542372881E-2</v>
      </c>
      <c r="I27" s="115">
        <f t="shared" si="24"/>
        <v>0.45207667731629392</v>
      </c>
      <c r="J27" s="115">
        <f t="shared" si="12"/>
        <v>0.43961631803998613</v>
      </c>
    </row>
    <row r="28" spans="1:10" ht="13.5" customHeight="1">
      <c r="A28" s="171" t="s">
        <v>275</v>
      </c>
      <c r="B28" s="95">
        <f>B61</f>
        <v>90</v>
      </c>
      <c r="C28" s="95">
        <f t="shared" ref="C28:I28" si="25">C61</f>
        <v>135</v>
      </c>
      <c r="D28" s="95">
        <f t="shared" si="25"/>
        <v>116</v>
      </c>
      <c r="E28" s="95">
        <f t="shared" si="25"/>
        <v>231</v>
      </c>
      <c r="F28" s="95">
        <f t="shared" si="25"/>
        <v>209</v>
      </c>
      <c r="G28" s="95">
        <f t="shared" si="25"/>
        <v>550</v>
      </c>
      <c r="H28" s="95">
        <f t="shared" si="25"/>
        <v>6</v>
      </c>
      <c r="I28" s="95">
        <f t="shared" si="25"/>
        <v>241</v>
      </c>
      <c r="J28" s="111">
        <f t="shared" ref="J28" si="26">SUM(B28:I28)</f>
        <v>1578</v>
      </c>
    </row>
    <row r="29" spans="1:10">
      <c r="A29" s="172"/>
      <c r="B29" s="115">
        <f>B28/B$4</f>
        <v>6.5075921908893705E-2</v>
      </c>
      <c r="C29" s="115">
        <f t="shared" ref="C29:I29" si="27">C28/C$4</f>
        <v>0.13432835820895522</v>
      </c>
      <c r="D29" s="115">
        <f t="shared" si="27"/>
        <v>0.14518147684605756</v>
      </c>
      <c r="E29" s="115">
        <f t="shared" si="27"/>
        <v>0.24264705882352941</v>
      </c>
      <c r="F29" s="115">
        <f t="shared" si="27"/>
        <v>0.19532710280373833</v>
      </c>
      <c r="G29" s="115">
        <f t="shared" si="27"/>
        <v>0.2578527894983591</v>
      </c>
      <c r="H29" s="115">
        <f t="shared" si="27"/>
        <v>0.10169491525423729</v>
      </c>
      <c r="I29" s="115">
        <f t="shared" si="27"/>
        <v>0.19249201277955272</v>
      </c>
      <c r="J29" s="115">
        <f t="shared" si="12"/>
        <v>0.18236449786201317</v>
      </c>
    </row>
    <row r="30" spans="1:10" ht="13.5" customHeight="1">
      <c r="A30" s="171" t="s">
        <v>276</v>
      </c>
      <c r="B30" s="95">
        <f>B62</f>
        <v>108</v>
      </c>
      <c r="C30" s="95">
        <f t="shared" ref="C30:I30" si="28">C62</f>
        <v>69</v>
      </c>
      <c r="D30" s="95">
        <f t="shared" si="28"/>
        <v>67</v>
      </c>
      <c r="E30" s="95">
        <f t="shared" si="28"/>
        <v>131</v>
      </c>
      <c r="F30" s="95">
        <f t="shared" si="28"/>
        <v>74</v>
      </c>
      <c r="G30" s="95">
        <f t="shared" si="28"/>
        <v>283</v>
      </c>
      <c r="H30" s="95">
        <f t="shared" si="28"/>
        <v>1</v>
      </c>
      <c r="I30" s="95">
        <f t="shared" si="28"/>
        <v>106</v>
      </c>
      <c r="J30" s="111">
        <f t="shared" ref="J30" si="29">SUM(B30:I30)</f>
        <v>839</v>
      </c>
    </row>
    <row r="31" spans="1:10">
      <c r="A31" s="172"/>
      <c r="B31" s="115">
        <f>B30/B$4</f>
        <v>7.8091106290672452E-2</v>
      </c>
      <c r="C31" s="115">
        <f t="shared" ref="C31:I31" si="30">C30/C$4</f>
        <v>6.8656716417910449E-2</v>
      </c>
      <c r="D31" s="115">
        <f t="shared" si="30"/>
        <v>8.3854818523153948E-2</v>
      </c>
      <c r="E31" s="115">
        <f t="shared" si="30"/>
        <v>0.13760504201680673</v>
      </c>
      <c r="F31" s="115">
        <f t="shared" si="30"/>
        <v>6.9158878504672894E-2</v>
      </c>
      <c r="G31" s="115">
        <f t="shared" si="30"/>
        <v>0.13267698077824661</v>
      </c>
      <c r="H31" s="115">
        <f t="shared" si="30"/>
        <v>1.6949152542372881E-2</v>
      </c>
      <c r="I31" s="115">
        <f t="shared" si="30"/>
        <v>8.4664536741214061E-2</v>
      </c>
      <c r="J31" s="115">
        <f t="shared" si="12"/>
        <v>9.6960591702299787E-2</v>
      </c>
    </row>
    <row r="32" spans="1:10" ht="13.5" customHeight="1">
      <c r="A32" s="171" t="s">
        <v>277</v>
      </c>
      <c r="B32" s="95">
        <f>B63</f>
        <v>297</v>
      </c>
      <c r="C32" s="95">
        <f t="shared" ref="C32:I32" si="31">C63</f>
        <v>250</v>
      </c>
      <c r="D32" s="95">
        <f t="shared" si="31"/>
        <v>232</v>
      </c>
      <c r="E32" s="95">
        <f t="shared" si="31"/>
        <v>336</v>
      </c>
      <c r="F32" s="95">
        <f t="shared" si="31"/>
        <v>141</v>
      </c>
      <c r="G32" s="95">
        <f t="shared" si="31"/>
        <v>766</v>
      </c>
      <c r="H32" s="95">
        <f t="shared" si="31"/>
        <v>0</v>
      </c>
      <c r="I32" s="95">
        <f t="shared" si="31"/>
        <v>261</v>
      </c>
      <c r="J32" s="111">
        <f t="shared" ref="J32" si="32">SUM(B32:I32)</f>
        <v>2283</v>
      </c>
    </row>
    <row r="33" spans="1:10">
      <c r="A33" s="172"/>
      <c r="B33" s="115">
        <f>B32/B$4</f>
        <v>0.21475054229934923</v>
      </c>
      <c r="C33" s="115">
        <f t="shared" ref="C33:I33" si="33">C32/C$4</f>
        <v>0.24875621890547264</v>
      </c>
      <c r="D33" s="115">
        <f t="shared" si="33"/>
        <v>0.29036295369211512</v>
      </c>
      <c r="E33" s="115">
        <f t="shared" si="33"/>
        <v>0.35294117647058826</v>
      </c>
      <c r="F33" s="115">
        <f t="shared" si="33"/>
        <v>0.13177570093457944</v>
      </c>
      <c r="G33" s="115">
        <f t="shared" si="33"/>
        <v>0.35911861228316927</v>
      </c>
      <c r="H33" s="115">
        <f t="shared" si="33"/>
        <v>0</v>
      </c>
      <c r="I33" s="115">
        <f t="shared" si="33"/>
        <v>0.20846645367412139</v>
      </c>
      <c r="J33" s="115">
        <f t="shared" si="12"/>
        <v>0.2638391309372472</v>
      </c>
    </row>
    <row r="34" spans="1:10" ht="13.5" customHeight="1">
      <c r="A34" s="171" t="s">
        <v>278</v>
      </c>
      <c r="B34" s="95">
        <f>B64</f>
        <v>184</v>
      </c>
      <c r="C34" s="95">
        <f t="shared" ref="C34:I34" si="34">C64</f>
        <v>120</v>
      </c>
      <c r="D34" s="95">
        <f t="shared" si="34"/>
        <v>147</v>
      </c>
      <c r="E34" s="95">
        <f t="shared" si="34"/>
        <v>128</v>
      </c>
      <c r="F34" s="95">
        <f t="shared" si="34"/>
        <v>104</v>
      </c>
      <c r="G34" s="95">
        <f t="shared" si="34"/>
        <v>347</v>
      </c>
      <c r="H34" s="95">
        <f t="shared" si="34"/>
        <v>3</v>
      </c>
      <c r="I34" s="95">
        <f t="shared" si="34"/>
        <v>196</v>
      </c>
      <c r="J34" s="111">
        <f t="shared" ref="J34" si="35">SUM(B34:I34)</f>
        <v>1229</v>
      </c>
    </row>
    <row r="35" spans="1:10">
      <c r="A35" s="172"/>
      <c r="B35" s="115">
        <f>B34/B$4</f>
        <v>0.13304410701373826</v>
      </c>
      <c r="C35" s="115">
        <f t="shared" ref="C35:J49" si="36">C34/C$4</f>
        <v>0.11940298507462686</v>
      </c>
      <c r="D35" s="115">
        <f t="shared" si="36"/>
        <v>0.18397997496871088</v>
      </c>
      <c r="E35" s="115">
        <f t="shared" si="36"/>
        <v>0.13445378151260504</v>
      </c>
      <c r="F35" s="115">
        <f t="shared" si="36"/>
        <v>9.719626168224299E-2</v>
      </c>
      <c r="G35" s="115">
        <f t="shared" si="36"/>
        <v>0.16268166901078293</v>
      </c>
      <c r="H35" s="115">
        <f t="shared" si="36"/>
        <v>5.0847457627118647E-2</v>
      </c>
      <c r="I35" s="115">
        <f t="shared" si="36"/>
        <v>0.15654952076677317</v>
      </c>
      <c r="J35" s="115">
        <f t="shared" si="36"/>
        <v>0.14203166531838668</v>
      </c>
    </row>
    <row r="36" spans="1:10" ht="13.5" customHeight="1">
      <c r="A36" s="171" t="s">
        <v>279</v>
      </c>
      <c r="B36" s="95">
        <f>B65</f>
        <v>161</v>
      </c>
      <c r="C36" s="95">
        <f t="shared" ref="C36:I36" si="37">C65</f>
        <v>124</v>
      </c>
      <c r="D36" s="95">
        <f t="shared" si="37"/>
        <v>144</v>
      </c>
      <c r="E36" s="95">
        <f t="shared" si="37"/>
        <v>162</v>
      </c>
      <c r="F36" s="95">
        <f t="shared" si="37"/>
        <v>90</v>
      </c>
      <c r="G36" s="95">
        <f t="shared" si="37"/>
        <v>266</v>
      </c>
      <c r="H36" s="95">
        <f t="shared" si="37"/>
        <v>3</v>
      </c>
      <c r="I36" s="95">
        <f t="shared" si="37"/>
        <v>139</v>
      </c>
      <c r="J36" s="111">
        <f t="shared" ref="J36" si="38">SUM(B36:I36)</f>
        <v>1089</v>
      </c>
    </row>
    <row r="37" spans="1:10">
      <c r="A37" s="172"/>
      <c r="B37" s="115">
        <f>B36/B$4</f>
        <v>0.11641359363702097</v>
      </c>
      <c r="C37" s="115">
        <f t="shared" ref="C37:I37" si="39">C36/C$4</f>
        <v>0.12338308457711443</v>
      </c>
      <c r="D37" s="115">
        <f t="shared" si="39"/>
        <v>0.18022528160200249</v>
      </c>
      <c r="E37" s="115">
        <f t="shared" si="39"/>
        <v>0.17016806722689076</v>
      </c>
      <c r="F37" s="115">
        <f t="shared" si="39"/>
        <v>8.4112149532710276E-2</v>
      </c>
      <c r="G37" s="115">
        <f t="shared" si="39"/>
        <v>0.12470698546647914</v>
      </c>
      <c r="H37" s="115">
        <f t="shared" si="39"/>
        <v>5.0847457627118647E-2</v>
      </c>
      <c r="I37" s="115">
        <f t="shared" si="39"/>
        <v>0.1110223642172524</v>
      </c>
      <c r="J37" s="115">
        <f t="shared" si="36"/>
        <v>0.12585230555876575</v>
      </c>
    </row>
    <row r="38" spans="1:10">
      <c r="A38" s="171" t="s">
        <v>280</v>
      </c>
      <c r="B38" s="95">
        <f>B66</f>
        <v>107</v>
      </c>
      <c r="C38" s="95">
        <f t="shared" ref="C38:I38" si="40">C66</f>
        <v>230</v>
      </c>
      <c r="D38" s="95">
        <f t="shared" si="40"/>
        <v>167</v>
      </c>
      <c r="E38" s="95">
        <f t="shared" si="40"/>
        <v>177</v>
      </c>
      <c r="F38" s="95">
        <f t="shared" si="40"/>
        <v>46</v>
      </c>
      <c r="G38" s="95">
        <f t="shared" si="40"/>
        <v>344</v>
      </c>
      <c r="H38" s="95">
        <f t="shared" si="40"/>
        <v>4</v>
      </c>
      <c r="I38" s="95">
        <f t="shared" si="40"/>
        <v>191</v>
      </c>
      <c r="J38" s="111">
        <f t="shared" ref="J38" si="41">SUM(B38:I38)</f>
        <v>1266</v>
      </c>
    </row>
    <row r="39" spans="1:10">
      <c r="A39" s="172"/>
      <c r="B39" s="115">
        <f>B38/B$4</f>
        <v>7.7368040491684748E-2</v>
      </c>
      <c r="C39" s="115">
        <f t="shared" ref="C39:I39" si="42">C38/C$4</f>
        <v>0.22885572139303484</v>
      </c>
      <c r="D39" s="115">
        <f t="shared" si="42"/>
        <v>0.20901126408010012</v>
      </c>
      <c r="E39" s="115">
        <f t="shared" si="42"/>
        <v>0.18592436974789917</v>
      </c>
      <c r="F39" s="115">
        <f t="shared" si="42"/>
        <v>4.2990654205607479E-2</v>
      </c>
      <c r="G39" s="115">
        <f t="shared" si="42"/>
        <v>0.16127519924988279</v>
      </c>
      <c r="H39" s="115">
        <f t="shared" si="42"/>
        <v>6.7796610169491525E-2</v>
      </c>
      <c r="I39" s="115">
        <f t="shared" si="42"/>
        <v>0.152555910543131</v>
      </c>
      <c r="J39" s="115">
        <f t="shared" si="36"/>
        <v>0.14630763896914364</v>
      </c>
    </row>
    <row r="40" spans="1:10">
      <c r="A40" s="171" t="s">
        <v>281</v>
      </c>
      <c r="B40" s="95">
        <f>B67</f>
        <v>22</v>
      </c>
      <c r="C40" s="95">
        <f t="shared" ref="C40:I40" si="43">C67</f>
        <v>45</v>
      </c>
      <c r="D40" s="95">
        <f t="shared" si="43"/>
        <v>32</v>
      </c>
      <c r="E40" s="95">
        <f t="shared" si="43"/>
        <v>29</v>
      </c>
      <c r="F40" s="95">
        <f t="shared" si="43"/>
        <v>11</v>
      </c>
      <c r="G40" s="95">
        <f t="shared" si="43"/>
        <v>40</v>
      </c>
      <c r="H40" s="95">
        <f t="shared" si="43"/>
        <v>0</v>
      </c>
      <c r="I40" s="95">
        <f t="shared" si="43"/>
        <v>15</v>
      </c>
      <c r="J40" s="111">
        <f t="shared" ref="J40" si="44">SUM(B40:I40)</f>
        <v>194</v>
      </c>
    </row>
    <row r="41" spans="1:10">
      <c r="A41" s="172"/>
      <c r="B41" s="115">
        <f>B40/B$4</f>
        <v>1.5907447577729574E-2</v>
      </c>
      <c r="C41" s="115">
        <f t="shared" ref="C41:I41" si="45">C40/C$4</f>
        <v>4.4776119402985072E-2</v>
      </c>
      <c r="D41" s="115">
        <f t="shared" si="45"/>
        <v>4.005006257822278E-2</v>
      </c>
      <c r="E41" s="115">
        <f t="shared" si="45"/>
        <v>3.0462184873949579E-2</v>
      </c>
      <c r="F41" s="115">
        <f t="shared" si="45"/>
        <v>1.0280373831775701E-2</v>
      </c>
      <c r="G41" s="115">
        <f t="shared" si="45"/>
        <v>1.875293014533521E-2</v>
      </c>
      <c r="H41" s="115">
        <f t="shared" si="45"/>
        <v>0</v>
      </c>
      <c r="I41" s="115">
        <f t="shared" si="45"/>
        <v>1.1980830670926517E-2</v>
      </c>
      <c r="J41" s="115">
        <f t="shared" si="36"/>
        <v>2.241996995261759E-2</v>
      </c>
    </row>
    <row r="42" spans="1:10" ht="13.5" customHeight="1">
      <c r="A42" s="171" t="s">
        <v>282</v>
      </c>
      <c r="B42" s="95">
        <f>B68</f>
        <v>73</v>
      </c>
      <c r="C42" s="95">
        <f t="shared" ref="C42:I42" si="46">C68</f>
        <v>70</v>
      </c>
      <c r="D42" s="95">
        <f t="shared" si="46"/>
        <v>41</v>
      </c>
      <c r="E42" s="95">
        <f t="shared" si="46"/>
        <v>90</v>
      </c>
      <c r="F42" s="95">
        <f t="shared" si="46"/>
        <v>10</v>
      </c>
      <c r="G42" s="95">
        <f t="shared" si="46"/>
        <v>125</v>
      </c>
      <c r="H42" s="95">
        <f t="shared" si="46"/>
        <v>0</v>
      </c>
      <c r="I42" s="95">
        <f t="shared" si="46"/>
        <v>31</v>
      </c>
      <c r="J42" s="111">
        <f t="shared" ref="J42" si="47">SUM(B42:I42)</f>
        <v>440</v>
      </c>
    </row>
    <row r="43" spans="1:10">
      <c r="A43" s="172"/>
      <c r="B43" s="115">
        <f>B42/B$4</f>
        <v>5.2783803326102677E-2</v>
      </c>
      <c r="C43" s="115">
        <f t="shared" ref="C43:I43" si="48">C42/C$4</f>
        <v>6.965174129353234E-2</v>
      </c>
      <c r="D43" s="115">
        <f t="shared" si="48"/>
        <v>5.1314142678347933E-2</v>
      </c>
      <c r="E43" s="115">
        <f t="shared" si="48"/>
        <v>9.4537815126050417E-2</v>
      </c>
      <c r="F43" s="115">
        <f t="shared" si="48"/>
        <v>9.3457943925233638E-3</v>
      </c>
      <c r="G43" s="115">
        <f t="shared" si="48"/>
        <v>5.8602906704172529E-2</v>
      </c>
      <c r="H43" s="115">
        <f t="shared" si="48"/>
        <v>0</v>
      </c>
      <c r="I43" s="115">
        <f t="shared" si="48"/>
        <v>2.4760383386581469E-2</v>
      </c>
      <c r="J43" s="115">
        <f t="shared" si="36"/>
        <v>5.0849416387380102E-2</v>
      </c>
    </row>
    <row r="44" spans="1:10">
      <c r="A44" s="171" t="s">
        <v>283</v>
      </c>
      <c r="B44" s="95">
        <f>B69</f>
        <v>1</v>
      </c>
      <c r="C44" s="95">
        <f t="shared" ref="C44:I44" si="49">C69</f>
        <v>26</v>
      </c>
      <c r="D44" s="95">
        <f t="shared" si="49"/>
        <v>10</v>
      </c>
      <c r="E44" s="95">
        <f t="shared" si="49"/>
        <v>5</v>
      </c>
      <c r="F44" s="95">
        <f t="shared" si="49"/>
        <v>3</v>
      </c>
      <c r="G44" s="95">
        <f t="shared" si="49"/>
        <v>2</v>
      </c>
      <c r="H44" s="95">
        <f t="shared" si="49"/>
        <v>0</v>
      </c>
      <c r="I44" s="95">
        <f t="shared" si="49"/>
        <v>0</v>
      </c>
      <c r="J44" s="111">
        <f t="shared" ref="J44" si="50">SUM(B44:I44)</f>
        <v>47</v>
      </c>
    </row>
    <row r="45" spans="1:10">
      <c r="A45" s="172"/>
      <c r="B45" s="115">
        <f>B44/B$4</f>
        <v>7.2306579898770787E-4</v>
      </c>
      <c r="C45" s="115">
        <f t="shared" ref="C45:I45" si="51">C44/C$4</f>
        <v>2.5870646766169153E-2</v>
      </c>
      <c r="D45" s="115">
        <f t="shared" si="51"/>
        <v>1.2515644555694618E-2</v>
      </c>
      <c r="E45" s="115">
        <f t="shared" si="51"/>
        <v>5.2521008403361349E-3</v>
      </c>
      <c r="F45" s="115">
        <f t="shared" si="51"/>
        <v>2.8037383177570091E-3</v>
      </c>
      <c r="G45" s="115">
        <f t="shared" si="51"/>
        <v>9.3764650726676048E-4</v>
      </c>
      <c r="H45" s="115">
        <f t="shared" si="51"/>
        <v>0</v>
      </c>
      <c r="I45" s="115">
        <f t="shared" si="51"/>
        <v>0</v>
      </c>
      <c r="J45" s="115">
        <f t="shared" si="36"/>
        <v>5.4316422050156013E-3</v>
      </c>
    </row>
    <row r="46" spans="1:10" ht="13.5" customHeight="1">
      <c r="A46" s="171" t="s">
        <v>284</v>
      </c>
      <c r="B46" s="95">
        <f>B70</f>
        <v>47</v>
      </c>
      <c r="C46" s="95">
        <f t="shared" ref="C46:I46" si="52">C70</f>
        <v>118</v>
      </c>
      <c r="D46" s="95">
        <f t="shared" si="52"/>
        <v>37</v>
      </c>
      <c r="E46" s="95">
        <f t="shared" si="52"/>
        <v>75</v>
      </c>
      <c r="F46" s="95">
        <f t="shared" si="52"/>
        <v>23</v>
      </c>
      <c r="G46" s="95">
        <f t="shared" si="52"/>
        <v>87</v>
      </c>
      <c r="H46" s="95">
        <f t="shared" si="52"/>
        <v>3</v>
      </c>
      <c r="I46" s="95">
        <f t="shared" si="52"/>
        <v>74</v>
      </c>
      <c r="J46" s="111">
        <f t="shared" ref="J46" si="53">SUM(B46:I46)</f>
        <v>464</v>
      </c>
    </row>
    <row r="47" spans="1:10">
      <c r="A47" s="172"/>
      <c r="B47" s="115">
        <f>B46/B$4</f>
        <v>3.3984092552422268E-2</v>
      </c>
      <c r="C47" s="115">
        <f t="shared" ref="C47:I47" si="54">C46/C$4</f>
        <v>0.11741293532338308</v>
      </c>
      <c r="D47" s="115">
        <f t="shared" si="54"/>
        <v>4.630788485607009E-2</v>
      </c>
      <c r="E47" s="115">
        <f t="shared" si="54"/>
        <v>7.8781512605042014E-2</v>
      </c>
      <c r="F47" s="115">
        <f t="shared" si="54"/>
        <v>2.1495327102803739E-2</v>
      </c>
      <c r="G47" s="115">
        <f t="shared" si="54"/>
        <v>4.0787623066104076E-2</v>
      </c>
      <c r="H47" s="115">
        <f t="shared" si="54"/>
        <v>5.0847457627118647E-2</v>
      </c>
      <c r="I47" s="115">
        <f t="shared" si="54"/>
        <v>5.9105431309904151E-2</v>
      </c>
      <c r="J47" s="115">
        <f t="shared" si="36"/>
        <v>5.3623020917600829E-2</v>
      </c>
    </row>
    <row r="48" spans="1:10" ht="13.5" customHeight="1">
      <c r="A48" s="171" t="s">
        <v>285</v>
      </c>
      <c r="B48" s="95">
        <f>B71</f>
        <v>43</v>
      </c>
      <c r="C48" s="95">
        <f t="shared" ref="C48:I48" si="55">C71</f>
        <v>58</v>
      </c>
      <c r="D48" s="95">
        <f t="shared" si="55"/>
        <v>34</v>
      </c>
      <c r="E48" s="95">
        <f t="shared" si="55"/>
        <v>63</v>
      </c>
      <c r="F48" s="95">
        <f t="shared" si="55"/>
        <v>16</v>
      </c>
      <c r="G48" s="95">
        <f t="shared" si="55"/>
        <v>118</v>
      </c>
      <c r="H48" s="95">
        <f t="shared" si="55"/>
        <v>0</v>
      </c>
      <c r="I48" s="95">
        <f t="shared" si="55"/>
        <v>57</v>
      </c>
      <c r="J48" s="111">
        <f t="shared" ref="J48" si="56">SUM(B48:I48)</f>
        <v>389</v>
      </c>
    </row>
    <row r="49" spans="1:10">
      <c r="A49" s="172"/>
      <c r="B49" s="115">
        <f>B48/B$4</f>
        <v>3.1091829356471441E-2</v>
      </c>
      <c r="C49" s="115">
        <f t="shared" ref="C49:I49" si="57">C48/C$4</f>
        <v>5.7711442786069649E-2</v>
      </c>
      <c r="D49" s="115">
        <f t="shared" si="57"/>
        <v>4.2553191489361701E-2</v>
      </c>
      <c r="E49" s="115">
        <f t="shared" si="57"/>
        <v>6.6176470588235295E-2</v>
      </c>
      <c r="F49" s="115">
        <f t="shared" si="57"/>
        <v>1.4953271028037384E-2</v>
      </c>
      <c r="G49" s="115">
        <f t="shared" si="57"/>
        <v>5.5321143928738867E-2</v>
      </c>
      <c r="H49" s="115">
        <f t="shared" si="57"/>
        <v>0</v>
      </c>
      <c r="I49" s="115">
        <f t="shared" si="57"/>
        <v>4.5527156549520768E-2</v>
      </c>
      <c r="J49" s="115">
        <f t="shared" si="36"/>
        <v>4.495550676066104E-2</v>
      </c>
    </row>
    <row r="50" spans="1:10" ht="13.5" customHeight="1">
      <c r="A50" s="171" t="s">
        <v>286</v>
      </c>
      <c r="B50" s="95">
        <f>B72</f>
        <v>2</v>
      </c>
      <c r="C50" s="95">
        <f t="shared" ref="C50:I50" si="58">C72</f>
        <v>25</v>
      </c>
      <c r="D50" s="95">
        <f t="shared" si="58"/>
        <v>10</v>
      </c>
      <c r="E50" s="95">
        <f t="shared" si="58"/>
        <v>5</v>
      </c>
      <c r="F50" s="95">
        <f t="shared" si="58"/>
        <v>8</v>
      </c>
      <c r="G50" s="95">
        <f t="shared" si="58"/>
        <v>15</v>
      </c>
      <c r="H50" s="95">
        <f t="shared" si="58"/>
        <v>0</v>
      </c>
      <c r="I50" s="95">
        <f t="shared" si="58"/>
        <v>10</v>
      </c>
      <c r="J50" s="111">
        <f t="shared" ref="J50" si="59">SUM(B50:I50)</f>
        <v>75</v>
      </c>
    </row>
    <row r="51" spans="1:10">
      <c r="A51" s="172"/>
      <c r="B51" s="115">
        <f>B50/B$4</f>
        <v>1.4461315979754157E-3</v>
      </c>
      <c r="C51" s="115">
        <f t="shared" ref="C51:J53" si="60">C50/C$4</f>
        <v>2.4875621890547265E-2</v>
      </c>
      <c r="D51" s="115">
        <f t="shared" si="60"/>
        <v>1.2515644555694618E-2</v>
      </c>
      <c r="E51" s="115">
        <f t="shared" si="60"/>
        <v>5.2521008403361349E-3</v>
      </c>
      <c r="F51" s="115">
        <f t="shared" si="60"/>
        <v>7.4766355140186919E-3</v>
      </c>
      <c r="G51" s="115">
        <f t="shared" si="60"/>
        <v>7.0323488045007029E-3</v>
      </c>
      <c r="H51" s="115">
        <f t="shared" si="60"/>
        <v>0</v>
      </c>
      <c r="I51" s="115">
        <f t="shared" si="60"/>
        <v>7.9872204472843447E-3</v>
      </c>
      <c r="J51" s="115">
        <f t="shared" si="60"/>
        <v>8.6675141569397905E-3</v>
      </c>
    </row>
    <row r="52" spans="1:10" ht="13.5" customHeight="1">
      <c r="A52" s="171" t="s">
        <v>287</v>
      </c>
      <c r="B52" s="95">
        <f t="shared" ref="B52:I52" si="61">B73</f>
        <v>9</v>
      </c>
      <c r="C52" s="95">
        <f t="shared" si="61"/>
        <v>87</v>
      </c>
      <c r="D52" s="95">
        <f t="shared" si="61"/>
        <v>40</v>
      </c>
      <c r="E52" s="95">
        <f t="shared" si="61"/>
        <v>38</v>
      </c>
      <c r="F52" s="95">
        <f t="shared" si="61"/>
        <v>138</v>
      </c>
      <c r="G52" s="95">
        <f t="shared" si="61"/>
        <v>42</v>
      </c>
      <c r="H52" s="95">
        <f t="shared" si="61"/>
        <v>0</v>
      </c>
      <c r="I52" s="95">
        <f t="shared" si="61"/>
        <v>67</v>
      </c>
      <c r="J52" s="111">
        <f t="shared" ref="J52" si="62">SUM(B52:I52)</f>
        <v>421</v>
      </c>
    </row>
    <row r="53" spans="1:10">
      <c r="A53" s="172"/>
      <c r="B53" s="115">
        <f>B52/B$4</f>
        <v>6.5075921908893707E-3</v>
      </c>
      <c r="C53" s="115">
        <f t="shared" ref="C53:I53" si="63">C52/C$4</f>
        <v>8.6567164179104483E-2</v>
      </c>
      <c r="D53" s="115">
        <f t="shared" si="63"/>
        <v>5.0062578222778473E-2</v>
      </c>
      <c r="E53" s="115">
        <f t="shared" si="63"/>
        <v>3.9915966386554619E-2</v>
      </c>
      <c r="F53" s="115">
        <f t="shared" si="63"/>
        <v>0.12897196261682242</v>
      </c>
      <c r="G53" s="115">
        <f t="shared" si="63"/>
        <v>1.969057665260197E-2</v>
      </c>
      <c r="H53" s="115">
        <f t="shared" si="63"/>
        <v>0</v>
      </c>
      <c r="I53" s="115">
        <f t="shared" si="63"/>
        <v>5.3514376996805113E-2</v>
      </c>
      <c r="J53" s="115">
        <f t="shared" si="60"/>
        <v>4.8653646134288686E-2</v>
      </c>
    </row>
    <row r="55" spans="1:10">
      <c r="A55" s="50" t="s">
        <v>123</v>
      </c>
      <c r="B55" s="51">
        <v>1</v>
      </c>
      <c r="C55" s="51">
        <v>2</v>
      </c>
      <c r="D55" s="51">
        <v>3</v>
      </c>
      <c r="E55" s="51">
        <v>4</v>
      </c>
      <c r="F55" s="51">
        <v>5</v>
      </c>
      <c r="G55" s="51">
        <v>6</v>
      </c>
      <c r="H55" s="51">
        <v>7</v>
      </c>
      <c r="I55" s="51">
        <v>8</v>
      </c>
    </row>
    <row r="56" spans="1:10">
      <c r="A56" s="52" t="s">
        <v>249</v>
      </c>
      <c r="B56">
        <v>897</v>
      </c>
      <c r="C56">
        <v>461</v>
      </c>
      <c r="D56">
        <v>428</v>
      </c>
      <c r="E56">
        <v>551</v>
      </c>
      <c r="F56">
        <v>539</v>
      </c>
      <c r="G56">
        <v>1090</v>
      </c>
      <c r="H56">
        <v>36</v>
      </c>
      <c r="I56">
        <v>720</v>
      </c>
    </row>
    <row r="57" spans="1:10">
      <c r="A57" s="52" t="s">
        <v>250</v>
      </c>
      <c r="B57">
        <v>464</v>
      </c>
      <c r="C57">
        <v>223</v>
      </c>
      <c r="D57">
        <v>273</v>
      </c>
      <c r="E57">
        <v>437</v>
      </c>
      <c r="F57">
        <v>460</v>
      </c>
      <c r="G57">
        <v>846</v>
      </c>
      <c r="H57">
        <v>4</v>
      </c>
      <c r="I57">
        <v>418</v>
      </c>
    </row>
    <row r="58" spans="1:10">
      <c r="A58" s="52" t="s">
        <v>251</v>
      </c>
      <c r="B58">
        <v>97</v>
      </c>
      <c r="C58">
        <v>84</v>
      </c>
      <c r="D58">
        <v>55</v>
      </c>
      <c r="E58">
        <v>167</v>
      </c>
      <c r="F58">
        <v>91</v>
      </c>
      <c r="G58">
        <v>254</v>
      </c>
      <c r="H58">
        <v>1</v>
      </c>
      <c r="I58">
        <v>152</v>
      </c>
    </row>
    <row r="59" spans="1:10">
      <c r="A59" s="52" t="s">
        <v>252</v>
      </c>
      <c r="B59">
        <v>232</v>
      </c>
      <c r="C59">
        <v>172</v>
      </c>
      <c r="D59">
        <v>178</v>
      </c>
      <c r="E59">
        <v>263</v>
      </c>
      <c r="F59">
        <v>241</v>
      </c>
      <c r="G59">
        <v>711</v>
      </c>
      <c r="H59">
        <v>6</v>
      </c>
      <c r="I59">
        <v>402</v>
      </c>
    </row>
    <row r="60" spans="1:10">
      <c r="A60" s="52" t="s">
        <v>253</v>
      </c>
      <c r="B60">
        <v>542</v>
      </c>
      <c r="C60">
        <v>293</v>
      </c>
      <c r="D60">
        <v>372</v>
      </c>
      <c r="E60">
        <v>513</v>
      </c>
      <c r="F60">
        <v>386</v>
      </c>
      <c r="G60">
        <v>1131</v>
      </c>
      <c r="H60">
        <v>1</v>
      </c>
      <c r="I60">
        <v>566</v>
      </c>
    </row>
    <row r="61" spans="1:10">
      <c r="A61" s="52" t="s">
        <v>254</v>
      </c>
      <c r="B61">
        <v>90</v>
      </c>
      <c r="C61">
        <v>135</v>
      </c>
      <c r="D61">
        <v>116</v>
      </c>
      <c r="E61">
        <v>231</v>
      </c>
      <c r="F61">
        <v>209</v>
      </c>
      <c r="G61">
        <v>550</v>
      </c>
      <c r="H61">
        <v>6</v>
      </c>
      <c r="I61">
        <v>241</v>
      </c>
    </row>
    <row r="62" spans="1:10">
      <c r="A62" s="52" t="s">
        <v>255</v>
      </c>
      <c r="B62">
        <v>108</v>
      </c>
      <c r="C62">
        <v>69</v>
      </c>
      <c r="D62">
        <v>67</v>
      </c>
      <c r="E62">
        <v>131</v>
      </c>
      <c r="F62">
        <v>74</v>
      </c>
      <c r="G62">
        <v>283</v>
      </c>
      <c r="H62">
        <v>1</v>
      </c>
      <c r="I62">
        <v>106</v>
      </c>
    </row>
    <row r="63" spans="1:10">
      <c r="A63" s="52" t="s">
        <v>256</v>
      </c>
      <c r="B63">
        <v>297</v>
      </c>
      <c r="C63">
        <v>250</v>
      </c>
      <c r="D63">
        <v>232</v>
      </c>
      <c r="E63">
        <v>336</v>
      </c>
      <c r="F63">
        <v>141</v>
      </c>
      <c r="G63">
        <v>766</v>
      </c>
      <c r="H63">
        <v>0</v>
      </c>
      <c r="I63">
        <v>261</v>
      </c>
    </row>
    <row r="64" spans="1:10">
      <c r="A64" s="52" t="s">
        <v>257</v>
      </c>
      <c r="B64">
        <v>184</v>
      </c>
      <c r="C64">
        <v>120</v>
      </c>
      <c r="D64">
        <v>147</v>
      </c>
      <c r="E64">
        <v>128</v>
      </c>
      <c r="F64">
        <v>104</v>
      </c>
      <c r="G64">
        <v>347</v>
      </c>
      <c r="H64">
        <v>3</v>
      </c>
      <c r="I64">
        <v>196</v>
      </c>
    </row>
    <row r="65" spans="1:9">
      <c r="A65" s="52" t="s">
        <v>258</v>
      </c>
      <c r="B65">
        <v>161</v>
      </c>
      <c r="C65">
        <v>124</v>
      </c>
      <c r="D65">
        <v>144</v>
      </c>
      <c r="E65">
        <v>162</v>
      </c>
      <c r="F65">
        <v>90</v>
      </c>
      <c r="G65">
        <v>266</v>
      </c>
      <c r="H65">
        <v>3</v>
      </c>
      <c r="I65">
        <v>139</v>
      </c>
    </row>
    <row r="66" spans="1:9">
      <c r="A66" s="52" t="s">
        <v>259</v>
      </c>
      <c r="B66">
        <v>107</v>
      </c>
      <c r="C66">
        <v>230</v>
      </c>
      <c r="D66">
        <v>167</v>
      </c>
      <c r="E66">
        <v>177</v>
      </c>
      <c r="F66">
        <v>46</v>
      </c>
      <c r="G66">
        <v>344</v>
      </c>
      <c r="H66">
        <v>4</v>
      </c>
      <c r="I66">
        <v>191</v>
      </c>
    </row>
    <row r="67" spans="1:9">
      <c r="A67" s="52" t="s">
        <v>260</v>
      </c>
      <c r="B67">
        <v>22</v>
      </c>
      <c r="C67">
        <v>45</v>
      </c>
      <c r="D67">
        <v>32</v>
      </c>
      <c r="E67">
        <v>29</v>
      </c>
      <c r="F67">
        <v>11</v>
      </c>
      <c r="G67">
        <v>40</v>
      </c>
      <c r="H67">
        <v>0</v>
      </c>
      <c r="I67">
        <v>15</v>
      </c>
    </row>
    <row r="68" spans="1:9">
      <c r="A68" s="52" t="s">
        <v>261</v>
      </c>
      <c r="B68">
        <v>73</v>
      </c>
      <c r="C68">
        <v>70</v>
      </c>
      <c r="D68">
        <v>41</v>
      </c>
      <c r="E68">
        <v>90</v>
      </c>
      <c r="F68">
        <v>10</v>
      </c>
      <c r="G68">
        <v>125</v>
      </c>
      <c r="H68">
        <v>0</v>
      </c>
      <c r="I68">
        <v>31</v>
      </c>
    </row>
    <row r="69" spans="1:9">
      <c r="A69" s="52" t="s">
        <v>262</v>
      </c>
      <c r="B69">
        <v>1</v>
      </c>
      <c r="C69">
        <v>26</v>
      </c>
      <c r="D69">
        <v>10</v>
      </c>
      <c r="E69">
        <v>5</v>
      </c>
      <c r="F69">
        <v>3</v>
      </c>
      <c r="G69">
        <v>2</v>
      </c>
      <c r="H69">
        <v>0</v>
      </c>
      <c r="I69">
        <v>0</v>
      </c>
    </row>
    <row r="70" spans="1:9">
      <c r="A70" s="52" t="s">
        <v>263</v>
      </c>
      <c r="B70">
        <v>47</v>
      </c>
      <c r="C70">
        <v>118</v>
      </c>
      <c r="D70">
        <v>37</v>
      </c>
      <c r="E70">
        <v>75</v>
      </c>
      <c r="F70">
        <v>23</v>
      </c>
      <c r="G70">
        <v>87</v>
      </c>
      <c r="H70">
        <v>3</v>
      </c>
      <c r="I70">
        <v>74</v>
      </c>
    </row>
    <row r="71" spans="1:9">
      <c r="A71" s="52" t="s">
        <v>264</v>
      </c>
      <c r="B71">
        <v>43</v>
      </c>
      <c r="C71">
        <v>58</v>
      </c>
      <c r="D71">
        <v>34</v>
      </c>
      <c r="E71">
        <v>63</v>
      </c>
      <c r="F71">
        <v>16</v>
      </c>
      <c r="G71">
        <v>118</v>
      </c>
      <c r="H71">
        <v>0</v>
      </c>
      <c r="I71">
        <v>57</v>
      </c>
    </row>
    <row r="72" spans="1:9">
      <c r="A72" s="52" t="s">
        <v>265</v>
      </c>
      <c r="B72">
        <v>2</v>
      </c>
      <c r="C72">
        <v>25</v>
      </c>
      <c r="D72">
        <v>10</v>
      </c>
      <c r="E72">
        <v>5</v>
      </c>
      <c r="F72">
        <v>8</v>
      </c>
      <c r="G72">
        <v>15</v>
      </c>
      <c r="H72">
        <v>0</v>
      </c>
      <c r="I72">
        <v>10</v>
      </c>
    </row>
    <row r="73" spans="1:9">
      <c r="A73" s="52" t="s">
        <v>266</v>
      </c>
      <c r="B73">
        <v>9</v>
      </c>
      <c r="C73">
        <v>87</v>
      </c>
      <c r="D73">
        <v>40</v>
      </c>
      <c r="E73">
        <v>38</v>
      </c>
      <c r="F73">
        <v>138</v>
      </c>
      <c r="G73">
        <v>42</v>
      </c>
      <c r="H73">
        <v>0</v>
      </c>
      <c r="I73">
        <v>67</v>
      </c>
    </row>
    <row r="74" spans="1:9">
      <c r="A74" s="52" t="s">
        <v>267</v>
      </c>
      <c r="B74">
        <v>25</v>
      </c>
      <c r="C74">
        <v>57</v>
      </c>
      <c r="D74">
        <v>22</v>
      </c>
      <c r="E74">
        <v>63</v>
      </c>
      <c r="F74">
        <v>9</v>
      </c>
      <c r="G74">
        <v>36</v>
      </c>
      <c r="H74">
        <v>7</v>
      </c>
      <c r="I74">
        <v>21</v>
      </c>
    </row>
    <row r="75" spans="1:9">
      <c r="A75" s="52" t="s">
        <v>268</v>
      </c>
      <c r="B75">
        <v>339</v>
      </c>
      <c r="C75">
        <v>902</v>
      </c>
      <c r="D75">
        <v>483</v>
      </c>
      <c r="E75">
        <v>390</v>
      </c>
      <c r="F75">
        <v>224</v>
      </c>
      <c r="G75">
        <v>3071</v>
      </c>
      <c r="H75">
        <v>114</v>
      </c>
      <c r="I75">
        <v>843</v>
      </c>
    </row>
    <row r="76" spans="1:9">
      <c r="A76" s="52" t="s">
        <v>269</v>
      </c>
      <c r="B76">
        <v>121</v>
      </c>
      <c r="C76">
        <v>228</v>
      </c>
      <c r="D76">
        <v>124</v>
      </c>
      <c r="E76">
        <v>169</v>
      </c>
      <c r="F76">
        <v>119</v>
      </c>
      <c r="G76">
        <v>284</v>
      </c>
      <c r="H76">
        <v>15</v>
      </c>
      <c r="I76">
        <v>292</v>
      </c>
    </row>
    <row r="77" spans="1:9">
      <c r="A77" s="52" t="s">
        <v>172</v>
      </c>
      <c r="B77">
        <v>1868</v>
      </c>
      <c r="C77">
        <v>2192</v>
      </c>
      <c r="D77">
        <v>1428</v>
      </c>
      <c r="E77">
        <v>1574</v>
      </c>
      <c r="F77">
        <v>1422</v>
      </c>
      <c r="G77">
        <v>5524</v>
      </c>
      <c r="H77">
        <v>195</v>
      </c>
      <c r="I77">
        <v>2408</v>
      </c>
    </row>
  </sheetData>
  <mergeCells count="22">
    <mergeCell ref="A32:A33"/>
    <mergeCell ref="A4:A5"/>
    <mergeCell ref="A6:A7"/>
    <mergeCell ref="A8:A9"/>
    <mergeCell ref="A10:A11"/>
    <mergeCell ref="A18:A19"/>
    <mergeCell ref="A20:A21"/>
    <mergeCell ref="A22:A23"/>
    <mergeCell ref="A24:A25"/>
    <mergeCell ref="A26:A27"/>
    <mergeCell ref="A28:A29"/>
    <mergeCell ref="A30:A31"/>
    <mergeCell ref="A46:A47"/>
    <mergeCell ref="A48:A49"/>
    <mergeCell ref="A50:A51"/>
    <mergeCell ref="A52:A53"/>
    <mergeCell ref="A34:A35"/>
    <mergeCell ref="A36:A37"/>
    <mergeCell ref="A38:A39"/>
    <mergeCell ref="A40:A41"/>
    <mergeCell ref="A42:A43"/>
    <mergeCell ref="A44:A45"/>
  </mergeCells>
  <phoneticPr fontId="4"/>
  <pageMargins left="0.70866141732283472" right="0.70866141732283472" top="0.74803149606299213" bottom="0.74803149606299213" header="0.31496062992125984" footer="0.31496062992125984"/>
  <pageSetup paperSize="11" scale="61" orientation="portrait" r:id="rId1"/>
  <rowBreaks count="1" manualBreakCount="1">
    <brk id="14" max="9"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J17"/>
  <sheetViews>
    <sheetView view="pageBreakPreview" zoomScaleNormal="100" zoomScaleSheetLayoutView="100" workbookViewId="0"/>
  </sheetViews>
  <sheetFormatPr defaultColWidth="13.75" defaultRowHeight="13.5"/>
  <cols>
    <col min="1" max="1" width="13.75" style="11" customWidth="1"/>
    <col min="2" max="9" width="7.5" style="11" customWidth="1"/>
    <col min="10" max="10" width="8.625" style="11" bestFit="1" customWidth="1"/>
    <col min="11" max="16384" width="13.75" style="11"/>
  </cols>
  <sheetData>
    <row r="1" spans="1:10" s="30" customFormat="1" ht="14.25">
      <c r="A1" s="29" t="s">
        <v>305</v>
      </c>
    </row>
    <row r="2" spans="1:10" customFormat="1">
      <c r="A2" s="1"/>
      <c r="B2" s="2"/>
      <c r="C2" s="2"/>
      <c r="D2" s="2"/>
      <c r="E2" s="2"/>
      <c r="F2" s="2"/>
      <c r="G2" s="2"/>
      <c r="H2" s="2"/>
    </row>
    <row r="3" spans="1:10" customFormat="1">
      <c r="A3" s="108"/>
      <c r="B3" s="108" t="s">
        <v>199</v>
      </c>
      <c r="C3" s="108" t="s">
        <v>200</v>
      </c>
      <c r="D3" s="108" t="s">
        <v>201</v>
      </c>
      <c r="E3" s="108" t="s">
        <v>202</v>
      </c>
      <c r="F3" s="108" t="s">
        <v>203</v>
      </c>
      <c r="G3" s="108" t="s">
        <v>204</v>
      </c>
      <c r="H3" s="108" t="s">
        <v>205</v>
      </c>
      <c r="I3" s="108" t="s">
        <v>206</v>
      </c>
      <c r="J3" s="108" t="s">
        <v>122</v>
      </c>
    </row>
    <row r="4" spans="1:10" s="48" customFormat="1">
      <c r="A4" s="93" t="s">
        <v>101</v>
      </c>
      <c r="B4" s="94">
        <f>B15</f>
        <v>191</v>
      </c>
      <c r="C4" s="94">
        <f t="shared" ref="C4:I4" si="0">C15</f>
        <v>345</v>
      </c>
      <c r="D4" s="94">
        <f t="shared" si="0"/>
        <v>210</v>
      </c>
      <c r="E4" s="94">
        <f t="shared" si="0"/>
        <v>252</v>
      </c>
      <c r="F4" s="94">
        <f t="shared" si="0"/>
        <v>151</v>
      </c>
      <c r="G4" s="94">
        <f t="shared" si="0"/>
        <v>477</v>
      </c>
      <c r="H4" s="94">
        <f t="shared" si="0"/>
        <v>4</v>
      </c>
      <c r="I4" s="94">
        <f t="shared" si="0"/>
        <v>390</v>
      </c>
      <c r="J4" s="111">
        <f>SUM(B4:I4)</f>
        <v>2020</v>
      </c>
    </row>
    <row r="5" spans="1:10" s="48" customFormat="1">
      <c r="A5" s="96"/>
      <c r="B5" s="97">
        <f t="shared" ref="B5:J5" si="1">B4/B$10</f>
        <v>0.10224839400428265</v>
      </c>
      <c r="C5" s="97">
        <f t="shared" si="1"/>
        <v>0.1573905109489051</v>
      </c>
      <c r="D5" s="97">
        <f t="shared" si="1"/>
        <v>0.14705882352941177</v>
      </c>
      <c r="E5" s="97">
        <f t="shared" si="1"/>
        <v>0.16010165184243966</v>
      </c>
      <c r="F5" s="97">
        <f t="shared" si="1"/>
        <v>0.10618846694796062</v>
      </c>
      <c r="G5" s="97">
        <f t="shared" si="1"/>
        <v>8.635047067342505E-2</v>
      </c>
      <c r="H5" s="97">
        <f t="shared" si="1"/>
        <v>2.0512820512820513E-2</v>
      </c>
      <c r="I5" s="97">
        <f t="shared" si="1"/>
        <v>0.16196013289036545</v>
      </c>
      <c r="J5" s="112">
        <f t="shared" si="1"/>
        <v>0.1216061645897297</v>
      </c>
    </row>
    <row r="6" spans="1:10" s="48" customFormat="1">
      <c r="A6" s="93" t="s">
        <v>102</v>
      </c>
      <c r="B6" s="94">
        <f>B16</f>
        <v>1409</v>
      </c>
      <c r="C6" s="94">
        <f t="shared" ref="C6:I6" si="2">C16</f>
        <v>1562</v>
      </c>
      <c r="D6" s="94">
        <f t="shared" si="2"/>
        <v>1082</v>
      </c>
      <c r="E6" s="94">
        <f t="shared" si="2"/>
        <v>931</v>
      </c>
      <c r="F6" s="94">
        <f t="shared" si="2"/>
        <v>874</v>
      </c>
      <c r="G6" s="94">
        <f t="shared" si="2"/>
        <v>4539</v>
      </c>
      <c r="H6" s="94">
        <f t="shared" si="2"/>
        <v>156</v>
      </c>
      <c r="I6" s="94">
        <f t="shared" si="2"/>
        <v>1718</v>
      </c>
      <c r="J6" s="111">
        <f>SUM(B6:I6)</f>
        <v>12271</v>
      </c>
    </row>
    <row r="7" spans="1:10" s="48" customFormat="1">
      <c r="A7" s="96"/>
      <c r="B7" s="97">
        <f t="shared" ref="B7:J7" si="3">B6/B$10</f>
        <v>0.75428265524625271</v>
      </c>
      <c r="C7" s="97">
        <f t="shared" si="3"/>
        <v>0.71259124087591241</v>
      </c>
      <c r="D7" s="97">
        <f t="shared" si="3"/>
        <v>0.75770308123249297</v>
      </c>
      <c r="E7" s="97">
        <f t="shared" si="3"/>
        <v>0.5914866581956798</v>
      </c>
      <c r="F7" s="97">
        <f t="shared" si="3"/>
        <v>0.61462728551336143</v>
      </c>
      <c r="G7" s="97">
        <f t="shared" si="3"/>
        <v>0.82168718320057932</v>
      </c>
      <c r="H7" s="97">
        <f t="shared" si="3"/>
        <v>0.8</v>
      </c>
      <c r="I7" s="97">
        <f t="shared" si="3"/>
        <v>0.71345514950166111</v>
      </c>
      <c r="J7" s="112">
        <f t="shared" si="3"/>
        <v>0.73872734934681838</v>
      </c>
    </row>
    <row r="8" spans="1:10" s="48" customFormat="1">
      <c r="A8" s="93" t="s">
        <v>103</v>
      </c>
      <c r="B8" s="94">
        <f>B17</f>
        <v>268</v>
      </c>
      <c r="C8" s="94">
        <f t="shared" ref="C8:I8" si="4">C17</f>
        <v>285</v>
      </c>
      <c r="D8" s="94">
        <f t="shared" si="4"/>
        <v>136</v>
      </c>
      <c r="E8" s="94">
        <f t="shared" si="4"/>
        <v>391</v>
      </c>
      <c r="F8" s="94">
        <f t="shared" si="4"/>
        <v>397</v>
      </c>
      <c r="G8" s="94">
        <f t="shared" si="4"/>
        <v>508</v>
      </c>
      <c r="H8" s="94">
        <f t="shared" si="4"/>
        <v>35</v>
      </c>
      <c r="I8" s="94">
        <f t="shared" si="4"/>
        <v>300</v>
      </c>
      <c r="J8" s="111">
        <f>SUM(B8:I8)</f>
        <v>2320</v>
      </c>
    </row>
    <row r="9" spans="1:10" s="48" customFormat="1">
      <c r="A9" s="96"/>
      <c r="B9" s="97">
        <f t="shared" ref="B9:J9" si="5">B8/B$10</f>
        <v>0.14346895074946467</v>
      </c>
      <c r="C9" s="97">
        <f t="shared" si="5"/>
        <v>0.13001824817518248</v>
      </c>
      <c r="D9" s="97">
        <f t="shared" si="5"/>
        <v>9.5238095238095233E-2</v>
      </c>
      <c r="E9" s="97">
        <f t="shared" si="5"/>
        <v>0.24841168996188057</v>
      </c>
      <c r="F9" s="97">
        <f t="shared" si="5"/>
        <v>0.27918424753867793</v>
      </c>
      <c r="G9" s="97">
        <f t="shared" si="5"/>
        <v>9.1962346125995659E-2</v>
      </c>
      <c r="H9" s="97">
        <f t="shared" si="5"/>
        <v>0.17948717948717949</v>
      </c>
      <c r="I9" s="97">
        <f t="shared" si="5"/>
        <v>0.12458471760797342</v>
      </c>
      <c r="J9" s="112">
        <f t="shared" si="5"/>
        <v>0.13966648606345192</v>
      </c>
    </row>
    <row r="10" spans="1:10" s="48" customFormat="1">
      <c r="A10" s="104" t="s">
        <v>11</v>
      </c>
      <c r="B10" s="105">
        <f>SUM(B4,B6,B8)</f>
        <v>1868</v>
      </c>
      <c r="C10" s="105">
        <f t="shared" ref="C10:I11" si="6">SUM(C4,C6,C8)</f>
        <v>2192</v>
      </c>
      <c r="D10" s="105">
        <f t="shared" si="6"/>
        <v>1428</v>
      </c>
      <c r="E10" s="105">
        <f t="shared" si="6"/>
        <v>1574</v>
      </c>
      <c r="F10" s="105">
        <f t="shared" si="6"/>
        <v>1422</v>
      </c>
      <c r="G10" s="105">
        <f t="shared" si="6"/>
        <v>5524</v>
      </c>
      <c r="H10" s="105">
        <f t="shared" si="6"/>
        <v>195</v>
      </c>
      <c r="I10" s="105">
        <f t="shared" si="6"/>
        <v>2408</v>
      </c>
      <c r="J10" s="109">
        <f>SUM(B10:I10)</f>
        <v>16611</v>
      </c>
    </row>
    <row r="11" spans="1:10" s="48" customFormat="1">
      <c r="A11" s="106"/>
      <c r="B11" s="107">
        <f>SUM(B5,B7,B9)</f>
        <v>1</v>
      </c>
      <c r="C11" s="107">
        <f t="shared" si="6"/>
        <v>1</v>
      </c>
      <c r="D11" s="107">
        <f t="shared" si="6"/>
        <v>1</v>
      </c>
      <c r="E11" s="107">
        <f t="shared" si="6"/>
        <v>1</v>
      </c>
      <c r="F11" s="107">
        <f t="shared" si="6"/>
        <v>1</v>
      </c>
      <c r="G11" s="107">
        <f t="shared" si="6"/>
        <v>1</v>
      </c>
      <c r="H11" s="107">
        <f t="shared" si="6"/>
        <v>1</v>
      </c>
      <c r="I11" s="107">
        <f t="shared" si="6"/>
        <v>1</v>
      </c>
      <c r="J11" s="110">
        <f>SUM(J5,J7,J9)</f>
        <v>1</v>
      </c>
    </row>
    <row r="14" spans="1:10">
      <c r="A14" s="50" t="s">
        <v>123</v>
      </c>
      <c r="B14" s="51">
        <v>1</v>
      </c>
      <c r="C14" s="51">
        <v>2</v>
      </c>
      <c r="D14" s="51">
        <v>3</v>
      </c>
      <c r="E14" s="51">
        <v>4</v>
      </c>
      <c r="F14" s="51">
        <v>5</v>
      </c>
      <c r="G14" s="51">
        <v>6</v>
      </c>
      <c r="H14" s="51">
        <v>7</v>
      </c>
      <c r="I14" s="51">
        <v>8</v>
      </c>
    </row>
    <row r="15" spans="1:10">
      <c r="A15" s="52">
        <v>1</v>
      </c>
      <c r="B15" s="11">
        <v>191</v>
      </c>
      <c r="C15" s="11">
        <v>345</v>
      </c>
      <c r="D15" s="11">
        <v>210</v>
      </c>
      <c r="E15" s="11">
        <v>252</v>
      </c>
      <c r="F15" s="11">
        <v>151</v>
      </c>
      <c r="G15" s="2">
        <v>477</v>
      </c>
      <c r="H15" s="11">
        <v>4</v>
      </c>
      <c r="I15" s="11">
        <v>390</v>
      </c>
    </row>
    <row r="16" spans="1:10">
      <c r="A16" s="53">
        <v>2</v>
      </c>
      <c r="B16" s="116">
        <v>1409</v>
      </c>
      <c r="C16" s="116">
        <v>1562</v>
      </c>
      <c r="D16" s="116">
        <v>1082</v>
      </c>
      <c r="E16" s="11">
        <v>931</v>
      </c>
      <c r="F16" s="11">
        <v>874</v>
      </c>
      <c r="G16" s="116">
        <v>4539</v>
      </c>
      <c r="H16" s="11">
        <v>156</v>
      </c>
      <c r="I16" s="116">
        <v>1718</v>
      </c>
    </row>
    <row r="17" spans="1:9">
      <c r="A17" s="53">
        <v>3</v>
      </c>
      <c r="B17" s="11">
        <v>268</v>
      </c>
      <c r="C17" s="11">
        <v>285</v>
      </c>
      <c r="D17" s="11">
        <v>136</v>
      </c>
      <c r="E17" s="11">
        <v>391</v>
      </c>
      <c r="F17" s="11">
        <v>397</v>
      </c>
      <c r="G17" s="2">
        <v>508</v>
      </c>
      <c r="H17" s="11">
        <v>35</v>
      </c>
      <c r="I17" s="11">
        <v>300</v>
      </c>
    </row>
  </sheetData>
  <phoneticPr fontId="4"/>
  <printOptions horizontalCentered="1"/>
  <pageMargins left="0.70866141732283472" right="0.70866141732283472" top="0.74803149606299213" bottom="0.74803149606299213" header="0.31496062992125984" footer="0.31496062992125984"/>
  <pageSetup paperSize="11"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M39"/>
  <sheetViews>
    <sheetView view="pageBreakPreview" zoomScaleNormal="100" zoomScaleSheetLayoutView="100" workbookViewId="0">
      <selection activeCell="B30" sqref="B30:K30"/>
    </sheetView>
  </sheetViews>
  <sheetFormatPr defaultColWidth="13.75" defaultRowHeight="13.5"/>
  <cols>
    <col min="1" max="1" width="13.125" style="11" customWidth="1"/>
    <col min="2" max="10" width="6.75" style="11" customWidth="1"/>
    <col min="11" max="11" width="7.625" style="11" bestFit="1" customWidth="1"/>
    <col min="12" max="12" width="7.25" style="11" bestFit="1" customWidth="1"/>
    <col min="13" max="13" width="6.5" style="11" bestFit="1" customWidth="1"/>
    <col min="14" max="16384" width="13.75" style="11"/>
  </cols>
  <sheetData>
    <row r="1" spans="1:11" s="30" customFormat="1" ht="14.25">
      <c r="A1" s="29" t="s">
        <v>306</v>
      </c>
    </row>
    <row r="2" spans="1:11" customFormat="1">
      <c r="A2" s="1"/>
      <c r="B2" s="2"/>
      <c r="C2" s="2"/>
      <c r="D2" s="2"/>
      <c r="E2" s="2"/>
      <c r="F2" s="2"/>
      <c r="G2" s="2"/>
      <c r="H2" s="2"/>
    </row>
    <row r="3" spans="1:11" customFormat="1" ht="24">
      <c r="A3" s="119"/>
      <c r="B3" s="119" t="s">
        <v>199</v>
      </c>
      <c r="C3" s="119" t="s">
        <v>200</v>
      </c>
      <c r="D3" s="119" t="s">
        <v>201</v>
      </c>
      <c r="E3" s="119" t="s">
        <v>202</v>
      </c>
      <c r="F3" s="119" t="s">
        <v>203</v>
      </c>
      <c r="G3" s="119" t="s">
        <v>204</v>
      </c>
      <c r="H3" s="119" t="s">
        <v>205</v>
      </c>
      <c r="I3" s="119" t="s">
        <v>206</v>
      </c>
      <c r="J3" s="120" t="s">
        <v>295</v>
      </c>
      <c r="K3" s="119" t="s">
        <v>122</v>
      </c>
    </row>
    <row r="4" spans="1:11" s="48" customFormat="1">
      <c r="A4" s="121" t="s">
        <v>2</v>
      </c>
      <c r="B4" s="122">
        <f>B31</f>
        <v>13</v>
      </c>
      <c r="C4" s="122">
        <f t="shared" ref="C4:I4" si="0">C31</f>
        <v>6</v>
      </c>
      <c r="D4" s="122">
        <f t="shared" si="0"/>
        <v>23</v>
      </c>
      <c r="E4" s="122">
        <f t="shared" si="0"/>
        <v>12</v>
      </c>
      <c r="F4" s="122">
        <f t="shared" si="0"/>
        <v>9</v>
      </c>
      <c r="G4" s="122">
        <f t="shared" si="0"/>
        <v>7</v>
      </c>
      <c r="H4" s="122">
        <f t="shared" si="0"/>
        <v>36</v>
      </c>
      <c r="I4" s="122">
        <f t="shared" si="0"/>
        <v>22</v>
      </c>
      <c r="J4" s="122">
        <f>SUM(J31:K31)</f>
        <v>13</v>
      </c>
      <c r="K4" s="123">
        <f>SUM(B4:J4)</f>
        <v>141</v>
      </c>
    </row>
    <row r="5" spans="1:11" s="48" customFormat="1">
      <c r="A5" s="124"/>
      <c r="B5" s="125">
        <f>B4/B$22</f>
        <v>9.7159940209267555E-3</v>
      </c>
      <c r="C5" s="125">
        <f t="shared" ref="C5:K5" si="1">C4/C$22</f>
        <v>4.7694753577106515E-3</v>
      </c>
      <c r="D5" s="125">
        <f t="shared" si="1"/>
        <v>1.555104800540906E-2</v>
      </c>
      <c r="E5" s="125">
        <f t="shared" si="1"/>
        <v>9.3385214007782099E-3</v>
      </c>
      <c r="F5" s="125">
        <f t="shared" si="1"/>
        <v>8.7804878048780496E-3</v>
      </c>
      <c r="G5" s="125">
        <f t="shared" si="1"/>
        <v>2.3850085178875641E-3</v>
      </c>
      <c r="H5" s="125">
        <f t="shared" si="1"/>
        <v>9.0248182501880166E-3</v>
      </c>
      <c r="I5" s="125">
        <f t="shared" si="1"/>
        <v>1.3134328358208954E-2</v>
      </c>
      <c r="J5" s="125">
        <f t="shared" ref="J5" si="2">J4/J$22</f>
        <v>7.9901659496004925E-3</v>
      </c>
      <c r="K5" s="125">
        <f t="shared" si="1"/>
        <v>8.4883510926494488E-3</v>
      </c>
    </row>
    <row r="6" spans="1:11" s="48" customFormat="1">
      <c r="A6" s="121" t="s">
        <v>3</v>
      </c>
      <c r="B6" s="122">
        <f>B32</f>
        <v>36</v>
      </c>
      <c r="C6" s="122">
        <f t="shared" ref="C6:I6" si="3">C32</f>
        <v>25</v>
      </c>
      <c r="D6" s="122">
        <f t="shared" si="3"/>
        <v>44</v>
      </c>
      <c r="E6" s="122">
        <f t="shared" si="3"/>
        <v>32</v>
      </c>
      <c r="F6" s="122">
        <f t="shared" si="3"/>
        <v>22</v>
      </c>
      <c r="G6" s="122">
        <f t="shared" si="3"/>
        <v>49</v>
      </c>
      <c r="H6" s="122">
        <f t="shared" si="3"/>
        <v>92</v>
      </c>
      <c r="I6" s="122">
        <f t="shared" si="3"/>
        <v>27</v>
      </c>
      <c r="J6" s="122">
        <f>SUM(J32:K32)</f>
        <v>41</v>
      </c>
      <c r="K6" s="123">
        <f>SUM(B6:J6)</f>
        <v>368</v>
      </c>
    </row>
    <row r="7" spans="1:11" s="48" customFormat="1">
      <c r="A7" s="124"/>
      <c r="B7" s="125">
        <f>B6/B$22</f>
        <v>2.6905829596412557E-2</v>
      </c>
      <c r="C7" s="125">
        <f t="shared" ref="C7:K7" si="4">C6/C$22</f>
        <v>1.987281399046105E-2</v>
      </c>
      <c r="D7" s="125">
        <f t="shared" si="4"/>
        <v>2.9749830966869506E-2</v>
      </c>
      <c r="E7" s="125">
        <f t="shared" si="4"/>
        <v>2.4902723735408562E-2</v>
      </c>
      <c r="F7" s="125">
        <f t="shared" si="4"/>
        <v>2.1463414634146343E-2</v>
      </c>
      <c r="G7" s="125">
        <f t="shared" si="4"/>
        <v>1.6695059625212946E-2</v>
      </c>
      <c r="H7" s="125">
        <f t="shared" si="4"/>
        <v>2.3063424417147156E-2</v>
      </c>
      <c r="I7" s="125">
        <f t="shared" si="4"/>
        <v>1.6119402985074627E-2</v>
      </c>
      <c r="J7" s="125">
        <f t="shared" ref="J7" si="5">J6/J$22</f>
        <v>2.5199754148740011E-2</v>
      </c>
      <c r="K7" s="125">
        <f t="shared" si="4"/>
        <v>2.215399434109927E-2</v>
      </c>
    </row>
    <row r="8" spans="1:11" s="48" customFormat="1">
      <c r="A8" s="121" t="s">
        <v>4</v>
      </c>
      <c r="B8" s="122">
        <f>B33</f>
        <v>84</v>
      </c>
      <c r="C8" s="122">
        <f t="shared" ref="C8:I8" si="6">C33</f>
        <v>59</v>
      </c>
      <c r="D8" s="122">
        <f t="shared" si="6"/>
        <v>90</v>
      </c>
      <c r="E8" s="122">
        <f t="shared" si="6"/>
        <v>86</v>
      </c>
      <c r="F8" s="122">
        <f t="shared" si="6"/>
        <v>62</v>
      </c>
      <c r="G8" s="122">
        <f t="shared" si="6"/>
        <v>123</v>
      </c>
      <c r="H8" s="122">
        <f t="shared" si="6"/>
        <v>246</v>
      </c>
      <c r="I8" s="122">
        <f t="shared" si="6"/>
        <v>91</v>
      </c>
      <c r="J8" s="122">
        <f>SUM(J33:K33)</f>
        <v>82</v>
      </c>
      <c r="K8" s="123">
        <f>SUM(B8:J8)</f>
        <v>923</v>
      </c>
    </row>
    <row r="9" spans="1:11" s="48" customFormat="1">
      <c r="A9" s="124"/>
      <c r="B9" s="125">
        <f>B8/B$22</f>
        <v>6.2780269058295965E-2</v>
      </c>
      <c r="C9" s="125">
        <f t="shared" ref="C9:K9" si="7">C8/C$22</f>
        <v>4.6899841017488078E-2</v>
      </c>
      <c r="D9" s="125">
        <f t="shared" si="7"/>
        <v>6.0851926977687626E-2</v>
      </c>
      <c r="E9" s="125">
        <f t="shared" si="7"/>
        <v>6.6926070038910504E-2</v>
      </c>
      <c r="F9" s="125">
        <f t="shared" si="7"/>
        <v>6.0487804878048779E-2</v>
      </c>
      <c r="G9" s="125">
        <f t="shared" si="7"/>
        <v>4.1908006814310055E-2</v>
      </c>
      <c r="H9" s="125">
        <f t="shared" si="7"/>
        <v>6.1669591376284784E-2</v>
      </c>
      <c r="I9" s="125">
        <f t="shared" si="7"/>
        <v>5.4328358208955221E-2</v>
      </c>
      <c r="J9" s="125">
        <f t="shared" ref="J9" si="8">J8/J$22</f>
        <v>5.0399508297480022E-2</v>
      </c>
      <c r="K9" s="125">
        <f t="shared" si="7"/>
        <v>5.5565589067485398E-2</v>
      </c>
    </row>
    <row r="10" spans="1:11" s="48" customFormat="1">
      <c r="A10" s="121" t="s">
        <v>5</v>
      </c>
      <c r="B10" s="122">
        <f>B34</f>
        <v>167</v>
      </c>
      <c r="C10" s="122">
        <f t="shared" ref="C10:I10" si="9">C34</f>
        <v>156</v>
      </c>
      <c r="D10" s="122">
        <f t="shared" si="9"/>
        <v>227</v>
      </c>
      <c r="E10" s="122">
        <f t="shared" si="9"/>
        <v>187</v>
      </c>
      <c r="F10" s="122">
        <f t="shared" si="9"/>
        <v>146</v>
      </c>
      <c r="G10" s="122">
        <f t="shared" si="9"/>
        <v>265</v>
      </c>
      <c r="H10" s="122">
        <f t="shared" si="9"/>
        <v>521</v>
      </c>
      <c r="I10" s="122">
        <f t="shared" si="9"/>
        <v>209</v>
      </c>
      <c r="J10" s="122">
        <f>SUM(J34:K34)</f>
        <v>203</v>
      </c>
      <c r="K10" s="123">
        <f>SUM(B10:J10)</f>
        <v>2081</v>
      </c>
    </row>
    <row r="11" spans="1:11" s="48" customFormat="1">
      <c r="A11" s="124"/>
      <c r="B11" s="125">
        <f>B10/B$22</f>
        <v>0.12481315396113603</v>
      </c>
      <c r="C11" s="125">
        <f t="shared" ref="C11:K11" si="10">C10/C$22</f>
        <v>0.12400635930047695</v>
      </c>
      <c r="D11" s="125">
        <f t="shared" si="10"/>
        <v>0.15348208248816769</v>
      </c>
      <c r="E11" s="125">
        <f t="shared" si="10"/>
        <v>0.14552529182879378</v>
      </c>
      <c r="F11" s="125">
        <f t="shared" si="10"/>
        <v>0.14243902439024389</v>
      </c>
      <c r="G11" s="125">
        <f t="shared" si="10"/>
        <v>9.0289608177172062E-2</v>
      </c>
      <c r="H11" s="125">
        <f t="shared" si="10"/>
        <v>0.1306091752318877</v>
      </c>
      <c r="I11" s="125">
        <f t="shared" si="10"/>
        <v>0.12477611940298508</v>
      </c>
      <c r="J11" s="125">
        <f t="shared" ref="J11" si="11">J10/J$22</f>
        <v>0.12476951444376153</v>
      </c>
      <c r="K11" s="125">
        <f t="shared" si="10"/>
        <v>0.12527842995605321</v>
      </c>
    </row>
    <row r="12" spans="1:11" s="48" customFormat="1">
      <c r="A12" s="121" t="s">
        <v>6</v>
      </c>
      <c r="B12" s="122">
        <f>B35</f>
        <v>201</v>
      </c>
      <c r="C12" s="122">
        <f t="shared" ref="C12:I12" si="12">C35</f>
        <v>164</v>
      </c>
      <c r="D12" s="122">
        <f t="shared" si="12"/>
        <v>239</v>
      </c>
      <c r="E12" s="122">
        <f t="shared" si="12"/>
        <v>210</v>
      </c>
      <c r="F12" s="122">
        <f t="shared" si="12"/>
        <v>176</v>
      </c>
      <c r="G12" s="122">
        <f t="shared" si="12"/>
        <v>364</v>
      </c>
      <c r="H12" s="122">
        <f t="shared" si="12"/>
        <v>714</v>
      </c>
      <c r="I12" s="122">
        <f t="shared" si="12"/>
        <v>270</v>
      </c>
      <c r="J12" s="122">
        <f>SUM(J35:K35)</f>
        <v>273</v>
      </c>
      <c r="K12" s="123">
        <f>SUM(B12:J12)</f>
        <v>2611</v>
      </c>
    </row>
    <row r="13" spans="1:11" s="48" customFormat="1">
      <c r="A13" s="124"/>
      <c r="B13" s="125">
        <f>B12/B$22</f>
        <v>0.15022421524663676</v>
      </c>
      <c r="C13" s="125">
        <f t="shared" ref="C13:K13" si="13">C12/C$22</f>
        <v>0.13036565977742448</v>
      </c>
      <c r="D13" s="125">
        <f t="shared" si="13"/>
        <v>0.16159567275185938</v>
      </c>
      <c r="E13" s="125">
        <f t="shared" si="13"/>
        <v>0.16342412451361868</v>
      </c>
      <c r="F13" s="125">
        <f t="shared" si="13"/>
        <v>0.17170731707317075</v>
      </c>
      <c r="G13" s="125">
        <f t="shared" si="13"/>
        <v>0.12402044293015332</v>
      </c>
      <c r="H13" s="125">
        <f t="shared" si="13"/>
        <v>0.17899222862872902</v>
      </c>
      <c r="I13" s="125">
        <f t="shared" si="13"/>
        <v>0.16119402985074627</v>
      </c>
      <c r="J13" s="125">
        <f t="shared" ref="J13" si="14">J12/J$22</f>
        <v>0.16779348494161034</v>
      </c>
      <c r="K13" s="125">
        <f t="shared" si="13"/>
        <v>0.1571849978929625</v>
      </c>
    </row>
    <row r="14" spans="1:11" s="48" customFormat="1">
      <c r="A14" s="121" t="s">
        <v>7</v>
      </c>
      <c r="B14" s="122">
        <f>B36</f>
        <v>344</v>
      </c>
      <c r="C14" s="122">
        <f t="shared" ref="C14:I14" si="15">C36</f>
        <v>255</v>
      </c>
      <c r="D14" s="122">
        <f t="shared" si="15"/>
        <v>329</v>
      </c>
      <c r="E14" s="122">
        <f t="shared" si="15"/>
        <v>301</v>
      </c>
      <c r="F14" s="122">
        <f t="shared" si="15"/>
        <v>255</v>
      </c>
      <c r="G14" s="122">
        <f t="shared" si="15"/>
        <v>626</v>
      </c>
      <c r="H14" s="122">
        <f t="shared" si="15"/>
        <v>1034</v>
      </c>
      <c r="I14" s="122">
        <f t="shared" si="15"/>
        <v>395</v>
      </c>
      <c r="J14" s="122">
        <f>SUM(J36:K36)</f>
        <v>436</v>
      </c>
      <c r="K14" s="123">
        <f>SUM(B14:J14)</f>
        <v>3975</v>
      </c>
    </row>
    <row r="15" spans="1:11" s="48" customFormat="1">
      <c r="A15" s="124"/>
      <c r="B15" s="125">
        <f>B14/B$22</f>
        <v>0.25710014947683107</v>
      </c>
      <c r="C15" s="125">
        <f t="shared" ref="C15:K15" si="16">C14/C$22</f>
        <v>0.20270270270270271</v>
      </c>
      <c r="D15" s="125">
        <f t="shared" si="16"/>
        <v>0.222447599729547</v>
      </c>
      <c r="E15" s="125">
        <f t="shared" si="16"/>
        <v>0.23424124513618677</v>
      </c>
      <c r="F15" s="125">
        <f t="shared" si="16"/>
        <v>0.24878048780487805</v>
      </c>
      <c r="G15" s="125">
        <f t="shared" si="16"/>
        <v>0.21328790459965929</v>
      </c>
      <c r="H15" s="125">
        <f t="shared" si="16"/>
        <v>0.25921283529706696</v>
      </c>
      <c r="I15" s="125">
        <f t="shared" si="16"/>
        <v>0.23582089552238805</v>
      </c>
      <c r="J15" s="125">
        <f t="shared" ref="J15" si="17">J14/J$22</f>
        <v>0.26797787338660112</v>
      </c>
      <c r="K15" s="125">
        <f t="shared" si="16"/>
        <v>0.23929925952681957</v>
      </c>
    </row>
    <row r="16" spans="1:11" s="48" customFormat="1">
      <c r="A16" s="121" t="s">
        <v>8</v>
      </c>
      <c r="B16" s="122">
        <f>B37</f>
        <v>301</v>
      </c>
      <c r="C16" s="122">
        <f t="shared" ref="C16:I16" si="18">C37</f>
        <v>314</v>
      </c>
      <c r="D16" s="122">
        <f t="shared" si="18"/>
        <v>337</v>
      </c>
      <c r="E16" s="122">
        <f t="shared" si="18"/>
        <v>281</v>
      </c>
      <c r="F16" s="122">
        <f t="shared" si="18"/>
        <v>218</v>
      </c>
      <c r="G16" s="122">
        <f t="shared" si="18"/>
        <v>704</v>
      </c>
      <c r="H16" s="122">
        <f t="shared" si="18"/>
        <v>882</v>
      </c>
      <c r="I16" s="122">
        <f t="shared" si="18"/>
        <v>422</v>
      </c>
      <c r="J16" s="122">
        <f>SUM(J37:K37)</f>
        <v>360</v>
      </c>
      <c r="K16" s="123">
        <f>SUM(B16:J16)</f>
        <v>3819</v>
      </c>
    </row>
    <row r="17" spans="1:12" s="48" customFormat="1">
      <c r="A17" s="124"/>
      <c r="B17" s="125">
        <f>B16/B$22</f>
        <v>0.2249626307922272</v>
      </c>
      <c r="C17" s="125">
        <f t="shared" ref="C17:K17" si="19">C16/C$22</f>
        <v>0.24960254372019078</v>
      </c>
      <c r="D17" s="125">
        <f t="shared" si="19"/>
        <v>0.22785665990534146</v>
      </c>
      <c r="E17" s="125">
        <f t="shared" si="19"/>
        <v>0.21867704280155642</v>
      </c>
      <c r="F17" s="125">
        <f t="shared" si="19"/>
        <v>0.21268292682926829</v>
      </c>
      <c r="G17" s="125">
        <f t="shared" si="19"/>
        <v>0.23986371379897786</v>
      </c>
      <c r="H17" s="125">
        <f t="shared" si="19"/>
        <v>0.22110804712960641</v>
      </c>
      <c r="I17" s="125">
        <f t="shared" si="19"/>
        <v>0.25194029850746269</v>
      </c>
      <c r="J17" s="125">
        <f t="shared" ref="J17" si="20">J16/J$22</f>
        <v>0.22126613398893669</v>
      </c>
      <c r="K17" s="125">
        <f t="shared" si="19"/>
        <v>0.22990789236048401</v>
      </c>
    </row>
    <row r="18" spans="1:12" s="48" customFormat="1">
      <c r="A18" s="121" t="s">
        <v>9</v>
      </c>
      <c r="B18" s="122">
        <f>B38</f>
        <v>172</v>
      </c>
      <c r="C18" s="122">
        <f t="shared" ref="C18:I18" si="21">C38</f>
        <v>229</v>
      </c>
      <c r="D18" s="122">
        <f t="shared" si="21"/>
        <v>174</v>
      </c>
      <c r="E18" s="122">
        <f t="shared" si="21"/>
        <v>148</v>
      </c>
      <c r="F18" s="122">
        <f t="shared" si="21"/>
        <v>121</v>
      </c>
      <c r="G18" s="122">
        <f t="shared" si="21"/>
        <v>611</v>
      </c>
      <c r="H18" s="122">
        <f t="shared" si="21"/>
        <v>386</v>
      </c>
      <c r="I18" s="122">
        <f t="shared" si="21"/>
        <v>203</v>
      </c>
      <c r="J18" s="122">
        <f>SUM(J38:K38)</f>
        <v>184</v>
      </c>
      <c r="K18" s="123">
        <f>SUM(B18:J18)</f>
        <v>2228</v>
      </c>
    </row>
    <row r="19" spans="1:12" s="48" customFormat="1">
      <c r="A19" s="124"/>
      <c r="B19" s="125">
        <f>B18/B$22</f>
        <v>0.12855007473841554</v>
      </c>
      <c r="C19" s="125">
        <f t="shared" ref="C19:K19" si="22">C18/C$22</f>
        <v>0.18203497615262321</v>
      </c>
      <c r="D19" s="125">
        <f t="shared" si="22"/>
        <v>0.11764705882352941</v>
      </c>
      <c r="E19" s="125">
        <f t="shared" si="22"/>
        <v>0.11517509727626458</v>
      </c>
      <c r="F19" s="125">
        <f t="shared" si="22"/>
        <v>0.11804878048780487</v>
      </c>
      <c r="G19" s="125">
        <f t="shared" si="22"/>
        <v>0.2081771720613288</v>
      </c>
      <c r="H19" s="125">
        <f t="shared" si="22"/>
        <v>9.6766106793682624E-2</v>
      </c>
      <c r="I19" s="125">
        <f t="shared" si="22"/>
        <v>0.12119402985074627</v>
      </c>
      <c r="J19" s="125">
        <f t="shared" ref="J19" si="23">J18/J$22</f>
        <v>0.11309157959434542</v>
      </c>
      <c r="K19" s="125">
        <f t="shared" si="22"/>
        <v>0.13412798747817711</v>
      </c>
    </row>
    <row r="20" spans="1:12" s="48" customFormat="1">
      <c r="A20" s="121" t="s">
        <v>10</v>
      </c>
      <c r="B20" s="122">
        <f>B39</f>
        <v>20</v>
      </c>
      <c r="C20" s="122">
        <f t="shared" ref="C20:I20" si="24">C39</f>
        <v>50</v>
      </c>
      <c r="D20" s="122">
        <f t="shared" si="24"/>
        <v>16</v>
      </c>
      <c r="E20" s="122">
        <f t="shared" si="24"/>
        <v>28</v>
      </c>
      <c r="F20" s="122">
        <f t="shared" si="24"/>
        <v>16</v>
      </c>
      <c r="G20" s="122">
        <f t="shared" si="24"/>
        <v>186</v>
      </c>
      <c r="H20" s="122">
        <f t="shared" si="24"/>
        <v>78</v>
      </c>
      <c r="I20" s="122">
        <f t="shared" si="24"/>
        <v>36</v>
      </c>
      <c r="J20" s="122">
        <f>SUM(J39:K39)</f>
        <v>35</v>
      </c>
      <c r="K20" s="123">
        <f>SUM(B20:J20)</f>
        <v>465</v>
      </c>
    </row>
    <row r="21" spans="1:12" s="48" customFormat="1">
      <c r="A21" s="124"/>
      <c r="B21" s="125">
        <f>B20/B$22</f>
        <v>1.4947683109118086E-2</v>
      </c>
      <c r="C21" s="125">
        <f t="shared" ref="C21:K21" si="25">C20/C$22</f>
        <v>3.9745627980922099E-2</v>
      </c>
      <c r="D21" s="125">
        <f t="shared" si="25"/>
        <v>1.0818120351588911E-2</v>
      </c>
      <c r="E21" s="125">
        <f t="shared" si="25"/>
        <v>2.1789883268482489E-2</v>
      </c>
      <c r="F21" s="125">
        <f t="shared" si="25"/>
        <v>1.5609756097560976E-2</v>
      </c>
      <c r="G21" s="125">
        <f t="shared" si="25"/>
        <v>6.3373083475298131E-2</v>
      </c>
      <c r="H21" s="125">
        <f t="shared" si="25"/>
        <v>1.9553772875407369E-2</v>
      </c>
      <c r="I21" s="125">
        <f t="shared" si="25"/>
        <v>2.1492537313432834E-2</v>
      </c>
      <c r="J21" s="125">
        <f t="shared" ref="J21" si="26">J20/J$22</f>
        <v>2.1511985248924399E-2</v>
      </c>
      <c r="K21" s="125">
        <f t="shared" si="25"/>
        <v>2.7993498284269461E-2</v>
      </c>
    </row>
    <row r="22" spans="1:12" s="48" customFormat="1">
      <c r="A22" s="126" t="s">
        <v>11</v>
      </c>
      <c r="B22" s="127">
        <f>SUM(B4,B6,B8,B10,B12,B14,B16,B18,B20)</f>
        <v>1338</v>
      </c>
      <c r="C22" s="127">
        <f t="shared" ref="C22:K23" si="27">SUM(C4,C6,C8,C10,C12,C14,C16,C18,C20)</f>
        <v>1258</v>
      </c>
      <c r="D22" s="127">
        <f t="shared" si="27"/>
        <v>1479</v>
      </c>
      <c r="E22" s="127">
        <f t="shared" si="27"/>
        <v>1285</v>
      </c>
      <c r="F22" s="127">
        <f t="shared" si="27"/>
        <v>1025</v>
      </c>
      <c r="G22" s="127">
        <f t="shared" si="27"/>
        <v>2935</v>
      </c>
      <c r="H22" s="127">
        <f t="shared" si="27"/>
        <v>3989</v>
      </c>
      <c r="I22" s="127">
        <f t="shared" si="27"/>
        <v>1675</v>
      </c>
      <c r="J22" s="127">
        <f t="shared" ref="J22" si="28">SUM(J4,J6,J8,J10,J12,J14,J16,J18,J20)</f>
        <v>1627</v>
      </c>
      <c r="K22" s="128">
        <f>SUM(B22:J22)</f>
        <v>16611</v>
      </c>
    </row>
    <row r="23" spans="1:12" s="48" customFormat="1">
      <c r="A23" s="129"/>
      <c r="B23" s="130">
        <f>SUM(B5,B7,B9,B11,B13,B15,B17,B19,B21)</f>
        <v>1</v>
      </c>
      <c r="C23" s="130">
        <f t="shared" si="27"/>
        <v>1</v>
      </c>
      <c r="D23" s="130">
        <f t="shared" si="27"/>
        <v>1</v>
      </c>
      <c r="E23" s="130">
        <f t="shared" si="27"/>
        <v>1</v>
      </c>
      <c r="F23" s="130">
        <f t="shared" si="27"/>
        <v>1</v>
      </c>
      <c r="G23" s="130">
        <f t="shared" si="27"/>
        <v>1</v>
      </c>
      <c r="H23" s="130">
        <f t="shared" si="27"/>
        <v>1</v>
      </c>
      <c r="I23" s="130">
        <f t="shared" si="27"/>
        <v>0.99999999999999989</v>
      </c>
      <c r="J23" s="130">
        <f t="shared" ref="J23" si="29">SUM(J5,J7,J9,J11,J13,J15,J17,J19,J21)</f>
        <v>1</v>
      </c>
      <c r="K23" s="130">
        <f t="shared" si="27"/>
        <v>1</v>
      </c>
    </row>
    <row r="24" spans="1:12" s="100" customFormat="1" ht="14.25">
      <c r="A24" s="131" t="s">
        <v>104</v>
      </c>
      <c r="B24" s="122">
        <f>SUM(B14,B16,B18,B20)</f>
        <v>837</v>
      </c>
      <c r="C24" s="122">
        <f t="shared" ref="C24:K24" si="30">SUM(C14,C16,C18,C20)</f>
        <v>848</v>
      </c>
      <c r="D24" s="122">
        <f t="shared" si="30"/>
        <v>856</v>
      </c>
      <c r="E24" s="122">
        <f t="shared" si="30"/>
        <v>758</v>
      </c>
      <c r="F24" s="122">
        <f t="shared" si="30"/>
        <v>610</v>
      </c>
      <c r="G24" s="122">
        <f t="shared" si="30"/>
        <v>2127</v>
      </c>
      <c r="H24" s="122">
        <f t="shared" si="30"/>
        <v>2380</v>
      </c>
      <c r="I24" s="122">
        <f t="shared" si="30"/>
        <v>1056</v>
      </c>
      <c r="J24" s="122">
        <f t="shared" ref="J24" si="31">SUM(J14,J16,J18,J20)</f>
        <v>1015</v>
      </c>
      <c r="K24" s="122">
        <f t="shared" si="30"/>
        <v>10487</v>
      </c>
    </row>
    <row r="25" spans="1:12" s="100" customFormat="1" ht="14.25">
      <c r="A25" s="132"/>
      <c r="B25" s="125">
        <f>B24/B$22</f>
        <v>0.62556053811659196</v>
      </c>
      <c r="C25" s="125">
        <f t="shared" ref="C25:K25" si="32">C24/C$22</f>
        <v>0.67408585055643877</v>
      </c>
      <c r="D25" s="125">
        <f t="shared" si="32"/>
        <v>0.57876943881000675</v>
      </c>
      <c r="E25" s="125">
        <f t="shared" si="32"/>
        <v>0.58988326848249029</v>
      </c>
      <c r="F25" s="125">
        <f t="shared" si="32"/>
        <v>0.59512195121951217</v>
      </c>
      <c r="G25" s="125">
        <f t="shared" si="32"/>
        <v>0.72470187393526408</v>
      </c>
      <c r="H25" s="125">
        <f t="shared" si="32"/>
        <v>0.59664076209576333</v>
      </c>
      <c r="I25" s="125">
        <f t="shared" si="32"/>
        <v>0.6304477611940299</v>
      </c>
      <c r="J25" s="125">
        <f t="shared" ref="J25" si="33">J24/J$22</f>
        <v>0.6238475722188076</v>
      </c>
      <c r="K25" s="125">
        <f t="shared" si="32"/>
        <v>0.63132863764975011</v>
      </c>
    </row>
    <row r="26" spans="1:12" s="102" customFormat="1">
      <c r="A26" s="131" t="s">
        <v>105</v>
      </c>
      <c r="B26" s="122">
        <f>SUM(B16,B18,B20)</f>
        <v>493</v>
      </c>
      <c r="C26" s="122">
        <f t="shared" ref="C26:K26" si="34">SUM(C16,C18,C20)</f>
        <v>593</v>
      </c>
      <c r="D26" s="122">
        <f t="shared" si="34"/>
        <v>527</v>
      </c>
      <c r="E26" s="122">
        <f t="shared" si="34"/>
        <v>457</v>
      </c>
      <c r="F26" s="122">
        <f t="shared" si="34"/>
        <v>355</v>
      </c>
      <c r="G26" s="122">
        <f t="shared" si="34"/>
        <v>1501</v>
      </c>
      <c r="H26" s="122">
        <f t="shared" si="34"/>
        <v>1346</v>
      </c>
      <c r="I26" s="122">
        <f t="shared" si="34"/>
        <v>661</v>
      </c>
      <c r="J26" s="122">
        <f t="shared" ref="J26" si="35">SUM(J16,J18,J20)</f>
        <v>579</v>
      </c>
      <c r="K26" s="122">
        <f t="shared" si="34"/>
        <v>6512</v>
      </c>
    </row>
    <row r="27" spans="1:12" s="102" customFormat="1">
      <c r="A27" s="133"/>
      <c r="B27" s="125">
        <f>B26/B$22</f>
        <v>0.36846038863976083</v>
      </c>
      <c r="C27" s="125">
        <f t="shared" ref="C27:K27" si="36">C26/C$22</f>
        <v>0.47138314785373608</v>
      </c>
      <c r="D27" s="125">
        <f t="shared" si="36"/>
        <v>0.35632183908045978</v>
      </c>
      <c r="E27" s="125">
        <f t="shared" si="36"/>
        <v>0.35564202334630352</v>
      </c>
      <c r="F27" s="125">
        <f t="shared" si="36"/>
        <v>0.34634146341463412</v>
      </c>
      <c r="G27" s="125">
        <f t="shared" si="36"/>
        <v>0.51141396933560479</v>
      </c>
      <c r="H27" s="125">
        <f t="shared" si="36"/>
        <v>0.33742792679869643</v>
      </c>
      <c r="I27" s="125">
        <f t="shared" si="36"/>
        <v>0.39462686567164179</v>
      </c>
      <c r="J27" s="125">
        <f t="shared" ref="J27" si="37">J26/J$22</f>
        <v>0.35586969883220654</v>
      </c>
      <c r="K27" s="125">
        <f t="shared" si="36"/>
        <v>0.39202937812293059</v>
      </c>
    </row>
    <row r="30" spans="1:12">
      <c r="A30" s="50" t="s">
        <v>123</v>
      </c>
      <c r="B30" s="51" t="s">
        <v>199</v>
      </c>
      <c r="C30" s="51" t="s">
        <v>200</v>
      </c>
      <c r="D30" s="51" t="s">
        <v>201</v>
      </c>
      <c r="E30" s="51" t="s">
        <v>202</v>
      </c>
      <c r="F30" s="51" t="s">
        <v>203</v>
      </c>
      <c r="G30" s="51" t="s">
        <v>204</v>
      </c>
      <c r="H30" s="51" t="s">
        <v>288</v>
      </c>
      <c r="I30" s="51" t="s">
        <v>289</v>
      </c>
      <c r="J30" s="51" t="s">
        <v>290</v>
      </c>
      <c r="K30" s="51" t="s">
        <v>291</v>
      </c>
      <c r="L30" s="51"/>
    </row>
    <row r="31" spans="1:12">
      <c r="A31" s="52" t="s">
        <v>2</v>
      </c>
      <c r="B31" s="11">
        <v>13</v>
      </c>
      <c r="C31" s="11">
        <v>6</v>
      </c>
      <c r="D31" s="11">
        <v>23</v>
      </c>
      <c r="E31" s="11">
        <v>12</v>
      </c>
      <c r="F31" s="11">
        <v>9</v>
      </c>
      <c r="G31" s="2">
        <v>7</v>
      </c>
      <c r="H31" s="11">
        <v>36</v>
      </c>
      <c r="I31" s="11">
        <v>22</v>
      </c>
      <c r="J31" s="11">
        <v>13</v>
      </c>
    </row>
    <row r="32" spans="1:12">
      <c r="A32" s="53" t="s">
        <v>3</v>
      </c>
      <c r="B32" s="11">
        <v>36</v>
      </c>
      <c r="C32" s="11">
        <v>25</v>
      </c>
      <c r="D32" s="11">
        <v>44</v>
      </c>
      <c r="E32" s="11">
        <v>32</v>
      </c>
      <c r="F32" s="11">
        <v>22</v>
      </c>
      <c r="G32" s="11">
        <v>49</v>
      </c>
      <c r="H32" s="11">
        <v>92</v>
      </c>
      <c r="I32" s="11">
        <v>27</v>
      </c>
      <c r="J32" s="11">
        <v>38</v>
      </c>
      <c r="K32" s="11">
        <v>3</v>
      </c>
    </row>
    <row r="33" spans="1:13">
      <c r="A33" s="53" t="s">
        <v>4</v>
      </c>
      <c r="B33" s="11">
        <v>84</v>
      </c>
      <c r="C33" s="11">
        <v>59</v>
      </c>
      <c r="D33" s="11">
        <v>90</v>
      </c>
      <c r="E33" s="11">
        <v>86</v>
      </c>
      <c r="F33" s="11">
        <v>62</v>
      </c>
      <c r="G33" s="2">
        <v>123</v>
      </c>
      <c r="H33" s="11">
        <v>246</v>
      </c>
      <c r="I33" s="11">
        <v>91</v>
      </c>
      <c r="J33" s="11">
        <v>77</v>
      </c>
      <c r="K33" s="11">
        <v>5</v>
      </c>
    </row>
    <row r="34" spans="1:13">
      <c r="A34" s="53" t="s">
        <v>5</v>
      </c>
      <c r="B34" s="11">
        <v>167</v>
      </c>
      <c r="C34" s="11">
        <v>156</v>
      </c>
      <c r="D34" s="11">
        <v>227</v>
      </c>
      <c r="E34" s="11">
        <v>187</v>
      </c>
      <c r="F34" s="11">
        <v>146</v>
      </c>
      <c r="G34" s="11">
        <v>265</v>
      </c>
      <c r="H34" s="11">
        <v>521</v>
      </c>
      <c r="I34" s="11">
        <v>209</v>
      </c>
      <c r="J34" s="11">
        <v>177</v>
      </c>
      <c r="K34" s="11">
        <v>26</v>
      </c>
    </row>
    <row r="35" spans="1:13">
      <c r="A35" s="53" t="s">
        <v>6</v>
      </c>
      <c r="B35" s="11">
        <v>201</v>
      </c>
      <c r="C35" s="11">
        <v>164</v>
      </c>
      <c r="D35" s="11">
        <v>239</v>
      </c>
      <c r="E35" s="11">
        <v>210</v>
      </c>
      <c r="F35" s="11">
        <v>176</v>
      </c>
      <c r="G35" s="11">
        <v>364</v>
      </c>
      <c r="H35" s="11">
        <v>714</v>
      </c>
      <c r="I35" s="11">
        <v>270</v>
      </c>
      <c r="J35" s="11">
        <v>240</v>
      </c>
      <c r="K35" s="11">
        <v>33</v>
      </c>
    </row>
    <row r="36" spans="1:13" customFormat="1">
      <c r="A36" s="53" t="s">
        <v>7</v>
      </c>
      <c r="B36">
        <v>344</v>
      </c>
      <c r="C36">
        <v>255</v>
      </c>
      <c r="D36">
        <v>329</v>
      </c>
      <c r="E36">
        <v>301</v>
      </c>
      <c r="F36">
        <v>255</v>
      </c>
      <c r="G36">
        <v>626</v>
      </c>
      <c r="H36" s="117">
        <v>1034</v>
      </c>
      <c r="I36">
        <v>395</v>
      </c>
      <c r="J36">
        <v>366</v>
      </c>
      <c r="K36">
        <v>70</v>
      </c>
      <c r="L36" s="11"/>
      <c r="M36" s="11"/>
    </row>
    <row r="37" spans="1:13">
      <c r="A37" s="53" t="s">
        <v>8</v>
      </c>
      <c r="B37" s="11">
        <v>301</v>
      </c>
      <c r="C37" s="11">
        <v>314</v>
      </c>
      <c r="D37" s="11">
        <v>337</v>
      </c>
      <c r="E37" s="11">
        <v>281</v>
      </c>
      <c r="F37" s="11">
        <v>218</v>
      </c>
      <c r="G37" s="11">
        <v>704</v>
      </c>
      <c r="H37" s="11">
        <v>882</v>
      </c>
      <c r="I37" s="11">
        <v>422</v>
      </c>
      <c r="J37" s="11">
        <v>314</v>
      </c>
      <c r="K37" s="11">
        <v>46</v>
      </c>
    </row>
    <row r="38" spans="1:13">
      <c r="A38" s="53" t="s">
        <v>9</v>
      </c>
      <c r="B38" s="11">
        <v>172</v>
      </c>
      <c r="C38" s="11">
        <v>229</v>
      </c>
      <c r="D38" s="11">
        <v>174</v>
      </c>
      <c r="E38" s="11">
        <v>148</v>
      </c>
      <c r="F38" s="11">
        <v>121</v>
      </c>
      <c r="G38" s="11">
        <v>611</v>
      </c>
      <c r="H38" s="11">
        <v>386</v>
      </c>
      <c r="I38" s="11">
        <v>203</v>
      </c>
      <c r="J38" s="11">
        <v>176</v>
      </c>
      <c r="K38" s="11">
        <v>8</v>
      </c>
    </row>
    <row r="39" spans="1:13">
      <c r="A39" s="53" t="s">
        <v>10</v>
      </c>
      <c r="B39" s="11">
        <v>20</v>
      </c>
      <c r="C39" s="11">
        <v>50</v>
      </c>
      <c r="D39" s="11">
        <v>16</v>
      </c>
      <c r="E39" s="11">
        <v>28</v>
      </c>
      <c r="F39" s="11">
        <v>16</v>
      </c>
      <c r="G39" s="11">
        <v>186</v>
      </c>
      <c r="H39" s="11">
        <v>78</v>
      </c>
      <c r="I39" s="11">
        <v>36</v>
      </c>
      <c r="J39" s="11">
        <v>33</v>
      </c>
      <c r="K39" s="11">
        <v>2</v>
      </c>
    </row>
  </sheetData>
  <phoneticPr fontId="4"/>
  <printOptions horizontalCentered="1"/>
  <pageMargins left="0.70866141732283472" right="0.70866141732283472" top="0.74803149606299213" bottom="0.74803149606299213" header="0.31496062992125984" footer="0.31496062992125984"/>
  <pageSetup paperSize="11"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40"/>
  <sheetViews>
    <sheetView view="pageBreakPreview" zoomScaleNormal="100" zoomScaleSheetLayoutView="100" workbookViewId="0">
      <selection activeCell="A23" sqref="A23"/>
    </sheetView>
  </sheetViews>
  <sheetFormatPr defaultRowHeight="13.5"/>
  <cols>
    <col min="1" max="1" width="52.875" style="11" bestFit="1" customWidth="1"/>
    <col min="2" max="3" width="9.75" style="11" bestFit="1" customWidth="1"/>
    <col min="4" max="4" width="4.125" style="11" customWidth="1"/>
    <col min="5" max="5" width="52.875" style="11" bestFit="1" customWidth="1"/>
    <col min="6" max="6" width="5.875" style="11" bestFit="1" customWidth="1"/>
    <col min="7" max="7" width="9.75" style="11" bestFit="1" customWidth="1"/>
    <col min="8" max="8" width="7.5" style="11" bestFit="1" customWidth="1"/>
    <col min="9" max="9" width="10.125" style="11" bestFit="1" customWidth="1"/>
    <col min="10" max="10" width="5" style="11" customWidth="1"/>
    <col min="11" max="11" width="6.625" style="11" customWidth="1"/>
    <col min="12" max="12" width="7.375" style="11" customWidth="1"/>
    <col min="13" max="13" width="5" style="11" customWidth="1"/>
    <col min="14" max="14" width="6.625" style="11" customWidth="1"/>
    <col min="15" max="15" width="7.375" style="11" customWidth="1"/>
    <col min="16" max="16384" width="9" style="11"/>
  </cols>
  <sheetData>
    <row r="1" spans="1:9" s="30" customFormat="1" ht="14.25">
      <c r="A1" s="29" t="s">
        <v>24</v>
      </c>
    </row>
    <row r="2" spans="1:9" customFormat="1">
      <c r="A2" s="1"/>
      <c r="B2" s="2"/>
      <c r="C2" s="2"/>
      <c r="D2" s="2"/>
      <c r="E2" s="2"/>
      <c r="F2" s="2"/>
      <c r="G2" s="2"/>
    </row>
    <row r="3" spans="1:9" s="10" customFormat="1" ht="14.25">
      <c r="A3" s="1" t="s">
        <v>17</v>
      </c>
      <c r="E3" s="1" t="s">
        <v>16</v>
      </c>
    </row>
    <row r="4" spans="1:9" customFormat="1">
      <c r="A4" s="3"/>
      <c r="B4" s="3" t="s">
        <v>0</v>
      </c>
      <c r="C4" s="3" t="s">
        <v>1</v>
      </c>
      <c r="D4" s="2"/>
      <c r="E4" s="3"/>
      <c r="F4" s="3" t="s">
        <v>12</v>
      </c>
      <c r="G4" s="3" t="s">
        <v>13</v>
      </c>
      <c r="H4" s="3" t="s">
        <v>14</v>
      </c>
      <c r="I4" s="3" t="s">
        <v>1</v>
      </c>
    </row>
    <row r="5" spans="1:9" customFormat="1">
      <c r="A5" s="18" t="s">
        <v>33</v>
      </c>
      <c r="B5" s="15">
        <f>SUM(B6:B8)</f>
        <v>3765</v>
      </c>
      <c r="C5" s="5">
        <f t="shared" ref="C5:C19" si="0">B5/B$20</f>
        <v>0.22665703449521402</v>
      </c>
      <c r="D5" s="2"/>
      <c r="E5" s="18" t="s">
        <v>33</v>
      </c>
      <c r="F5" s="15">
        <f t="shared" ref="F5:H5" si="1">SUM(F6:F8)</f>
        <v>77</v>
      </c>
      <c r="G5" s="15">
        <f t="shared" si="1"/>
        <v>173</v>
      </c>
      <c r="H5" s="15">
        <f t="shared" si="1"/>
        <v>250</v>
      </c>
      <c r="I5" s="5">
        <f t="shared" ref="I5:I19" si="2">H5/H$20</f>
        <v>0.1148369315571888</v>
      </c>
    </row>
    <row r="6" spans="1:9" customFormat="1">
      <c r="A6" s="19" t="s">
        <v>37</v>
      </c>
      <c r="B6" s="16">
        <v>1656</v>
      </c>
      <c r="C6" s="14">
        <f t="shared" si="0"/>
        <v>9.9692974534946716E-2</v>
      </c>
      <c r="D6" s="2"/>
      <c r="E6" s="19" t="s">
        <v>37</v>
      </c>
      <c r="F6" s="16">
        <v>33</v>
      </c>
      <c r="G6" s="16">
        <v>65</v>
      </c>
      <c r="H6" s="16">
        <f t="shared" ref="H6:H19" si="3">SUM(F6:G6)</f>
        <v>98</v>
      </c>
      <c r="I6" s="14">
        <f t="shared" si="2"/>
        <v>4.5016077170418008E-2</v>
      </c>
    </row>
    <row r="7" spans="1:9" customFormat="1">
      <c r="A7" s="19" t="s">
        <v>38</v>
      </c>
      <c r="B7" s="16">
        <v>457</v>
      </c>
      <c r="C7" s="14">
        <f t="shared" si="0"/>
        <v>2.7511889711636869E-2</v>
      </c>
      <c r="D7" s="2"/>
      <c r="E7" s="19" t="s">
        <v>38</v>
      </c>
      <c r="F7" s="16">
        <v>6</v>
      </c>
      <c r="G7" s="16">
        <v>13</v>
      </c>
      <c r="H7" s="16">
        <f t="shared" si="3"/>
        <v>19</v>
      </c>
      <c r="I7" s="14">
        <f t="shared" si="2"/>
        <v>8.727606798346348E-3</v>
      </c>
    </row>
    <row r="8" spans="1:9" customFormat="1" ht="27">
      <c r="A8" s="20" t="s">
        <v>25</v>
      </c>
      <c r="B8" s="16">
        <v>1652</v>
      </c>
      <c r="C8" s="14">
        <f t="shared" si="0"/>
        <v>9.9452170248630428E-2</v>
      </c>
      <c r="D8" s="2"/>
      <c r="E8" s="20" t="s">
        <v>25</v>
      </c>
      <c r="F8" s="16">
        <v>38</v>
      </c>
      <c r="G8" s="16">
        <v>95</v>
      </c>
      <c r="H8" s="16">
        <f t="shared" si="3"/>
        <v>133</v>
      </c>
      <c r="I8" s="14">
        <f t="shared" si="2"/>
        <v>6.1093247588424437E-2</v>
      </c>
    </row>
    <row r="9" spans="1:9" customFormat="1">
      <c r="A9" s="21" t="s">
        <v>26</v>
      </c>
      <c r="B9" s="15">
        <v>1034</v>
      </c>
      <c r="C9" s="5">
        <f t="shared" si="0"/>
        <v>6.2247908012762629E-2</v>
      </c>
      <c r="D9" s="2"/>
      <c r="E9" s="21" t="s">
        <v>26</v>
      </c>
      <c r="F9" s="15">
        <v>97</v>
      </c>
      <c r="G9" s="15">
        <v>264</v>
      </c>
      <c r="H9" s="15">
        <f t="shared" si="3"/>
        <v>361</v>
      </c>
      <c r="I9" s="5">
        <f t="shared" si="2"/>
        <v>0.16582452916858062</v>
      </c>
    </row>
    <row r="10" spans="1:9" customFormat="1">
      <c r="A10" s="21" t="s">
        <v>27</v>
      </c>
      <c r="B10" s="15">
        <v>9111</v>
      </c>
      <c r="C10" s="5">
        <f t="shared" si="0"/>
        <v>0.54849196315694415</v>
      </c>
      <c r="D10" s="2"/>
      <c r="E10" s="21" t="s">
        <v>27</v>
      </c>
      <c r="F10" s="15">
        <v>193</v>
      </c>
      <c r="G10" s="15">
        <v>757</v>
      </c>
      <c r="H10" s="15">
        <f t="shared" si="3"/>
        <v>950</v>
      </c>
      <c r="I10" s="5">
        <f t="shared" si="2"/>
        <v>0.43638033991731739</v>
      </c>
    </row>
    <row r="11" spans="1:9" customFormat="1">
      <c r="A11" s="21" t="s">
        <v>28</v>
      </c>
      <c r="B11" s="15">
        <v>1628</v>
      </c>
      <c r="C11" s="5">
        <f t="shared" si="0"/>
        <v>9.8007344530732649E-2</v>
      </c>
      <c r="D11" s="2"/>
      <c r="E11" s="21" t="s">
        <v>28</v>
      </c>
      <c r="F11" s="15">
        <v>112</v>
      </c>
      <c r="G11" s="15">
        <v>316</v>
      </c>
      <c r="H11" s="15">
        <f t="shared" si="3"/>
        <v>428</v>
      </c>
      <c r="I11" s="5">
        <f t="shared" si="2"/>
        <v>0.19660082682590721</v>
      </c>
    </row>
    <row r="12" spans="1:9" customFormat="1">
      <c r="A12" s="21" t="s">
        <v>34</v>
      </c>
      <c r="B12" s="15">
        <v>287</v>
      </c>
      <c r="C12" s="5">
        <f t="shared" si="0"/>
        <v>1.7277707543194267E-2</v>
      </c>
      <c r="D12" s="2"/>
      <c r="E12" s="21" t="s">
        <v>34</v>
      </c>
      <c r="F12" s="15">
        <v>28</v>
      </c>
      <c r="G12" s="15">
        <v>52</v>
      </c>
      <c r="H12" s="15">
        <f t="shared" si="3"/>
        <v>80</v>
      </c>
      <c r="I12" s="5">
        <f t="shared" si="2"/>
        <v>3.6747818098300411E-2</v>
      </c>
    </row>
    <row r="13" spans="1:9" customFormat="1">
      <c r="A13" s="21" t="s">
        <v>35</v>
      </c>
      <c r="B13" s="15">
        <v>62</v>
      </c>
      <c r="C13" s="5">
        <f t="shared" si="0"/>
        <v>3.7324664379025946E-3</v>
      </c>
      <c r="D13" s="2"/>
      <c r="E13" s="21" t="s">
        <v>35</v>
      </c>
      <c r="F13" s="15">
        <v>1</v>
      </c>
      <c r="G13" s="15">
        <v>11</v>
      </c>
      <c r="H13" s="15">
        <f t="shared" si="3"/>
        <v>12</v>
      </c>
      <c r="I13" s="5">
        <f t="shared" si="2"/>
        <v>5.5121727147450618E-3</v>
      </c>
    </row>
    <row r="14" spans="1:9" customFormat="1">
      <c r="A14" s="21" t="s">
        <v>29</v>
      </c>
      <c r="B14" s="15">
        <v>49</v>
      </c>
      <c r="C14" s="5">
        <f t="shared" si="0"/>
        <v>2.9498525073746312E-3</v>
      </c>
      <c r="D14" s="2"/>
      <c r="E14" s="21" t="s">
        <v>29</v>
      </c>
      <c r="F14" s="15">
        <v>8</v>
      </c>
      <c r="G14" s="15">
        <v>9</v>
      </c>
      <c r="H14" s="15">
        <f t="shared" si="3"/>
        <v>17</v>
      </c>
      <c r="I14" s="5">
        <f t="shared" si="2"/>
        <v>7.8089113458888375E-3</v>
      </c>
    </row>
    <row r="15" spans="1:9" customFormat="1">
      <c r="A15" s="21" t="s">
        <v>30</v>
      </c>
      <c r="B15" s="15">
        <v>372</v>
      </c>
      <c r="C15" s="5">
        <f t="shared" si="0"/>
        <v>2.2394798627415568E-2</v>
      </c>
      <c r="D15" s="2"/>
      <c r="E15" s="21" t="s">
        <v>30</v>
      </c>
      <c r="F15" s="15">
        <v>10</v>
      </c>
      <c r="G15" s="15">
        <v>26</v>
      </c>
      <c r="H15" s="15">
        <f t="shared" si="3"/>
        <v>36</v>
      </c>
      <c r="I15" s="5">
        <f t="shared" si="2"/>
        <v>1.6536518144235186E-2</v>
      </c>
    </row>
    <row r="16" spans="1:9" customFormat="1">
      <c r="A16" s="21" t="s">
        <v>31</v>
      </c>
      <c r="B16" s="15">
        <v>112</v>
      </c>
      <c r="C16" s="5">
        <f t="shared" si="0"/>
        <v>6.7425200168563003E-3</v>
      </c>
      <c r="D16" s="13"/>
      <c r="E16" s="21" t="s">
        <v>31</v>
      </c>
      <c r="F16" s="15">
        <v>6</v>
      </c>
      <c r="G16" s="15">
        <v>17</v>
      </c>
      <c r="H16" s="15">
        <f t="shared" si="3"/>
        <v>23</v>
      </c>
      <c r="I16" s="5">
        <f t="shared" si="2"/>
        <v>1.0564997703261369E-2</v>
      </c>
    </row>
    <row r="17" spans="1:9" customFormat="1" ht="27">
      <c r="A17" s="22" t="s">
        <v>32</v>
      </c>
      <c r="B17" s="15">
        <v>34</v>
      </c>
      <c r="C17" s="5">
        <f t="shared" si="0"/>
        <v>2.0468364336885198E-3</v>
      </c>
      <c r="D17" s="12"/>
      <c r="E17" s="22" t="s">
        <v>32</v>
      </c>
      <c r="F17" s="15">
        <v>0</v>
      </c>
      <c r="G17" s="15">
        <v>8</v>
      </c>
      <c r="H17" s="15">
        <f t="shared" si="3"/>
        <v>8</v>
      </c>
      <c r="I17" s="5">
        <f t="shared" si="2"/>
        <v>3.6747818098300414E-3</v>
      </c>
    </row>
    <row r="18" spans="1:9" customFormat="1">
      <c r="A18" s="21" t="s">
        <v>36</v>
      </c>
      <c r="B18" s="15">
        <v>64</v>
      </c>
      <c r="C18" s="5">
        <f t="shared" si="0"/>
        <v>3.8528685810607427E-3</v>
      </c>
      <c r="D18" s="13"/>
      <c r="E18" s="21" t="s">
        <v>36</v>
      </c>
      <c r="F18" s="15">
        <v>0</v>
      </c>
      <c r="G18" s="15">
        <v>4</v>
      </c>
      <c r="H18" s="15">
        <f t="shared" si="3"/>
        <v>4</v>
      </c>
      <c r="I18" s="5">
        <f t="shared" si="2"/>
        <v>1.8373909049150207E-3</v>
      </c>
    </row>
    <row r="19" spans="1:9" customFormat="1">
      <c r="A19" s="21" t="s">
        <v>23</v>
      </c>
      <c r="B19" s="15">
        <v>93</v>
      </c>
      <c r="C19" s="5">
        <f t="shared" si="0"/>
        <v>5.598699656853892E-3</v>
      </c>
      <c r="D19" s="12"/>
      <c r="E19" s="21" t="s">
        <v>23</v>
      </c>
      <c r="F19" s="15">
        <v>1</v>
      </c>
      <c r="G19" s="15">
        <v>7</v>
      </c>
      <c r="H19" s="15">
        <f t="shared" si="3"/>
        <v>8</v>
      </c>
      <c r="I19" s="5">
        <f t="shared" si="2"/>
        <v>3.6747818098300414E-3</v>
      </c>
    </row>
    <row r="20" spans="1:9" customFormat="1">
      <c r="A20" s="6" t="s">
        <v>11</v>
      </c>
      <c r="B20" s="17">
        <f>SUM(B6:B19)</f>
        <v>16611</v>
      </c>
      <c r="C20" s="7">
        <f>SUM(C6:C19)</f>
        <v>1</v>
      </c>
      <c r="D20" s="2"/>
      <c r="E20" s="6" t="s">
        <v>11</v>
      </c>
      <c r="F20" s="17">
        <f>SUM(F6:F19)</f>
        <v>533</v>
      </c>
      <c r="G20" s="17">
        <f t="shared" ref="G20:H20" si="4">SUM(G6:G19)</f>
        <v>1644</v>
      </c>
      <c r="H20" s="17">
        <f t="shared" si="4"/>
        <v>2177</v>
      </c>
      <c r="I20" s="7">
        <f>SUM(I6:I19)</f>
        <v>0.99999999999999978</v>
      </c>
    </row>
    <row r="21" spans="1:9" customFormat="1">
      <c r="A21" s="4"/>
      <c r="B21" s="9"/>
    </row>
    <row r="22" spans="1:9" s="10" customFormat="1" ht="14.25"/>
    <row r="40" customFormat="1"/>
  </sheetData>
  <phoneticPr fontId="4"/>
  <pageMargins left="0.70866141732283472" right="0.70866141732283472" top="0.74803149606299213" bottom="0.74803149606299213" header="0.31496062992125984" footer="0.31496062992125984"/>
  <pageSetup paperSize="11" fitToWidth="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K23"/>
  <sheetViews>
    <sheetView view="pageBreakPreview" zoomScaleNormal="100" zoomScaleSheetLayoutView="100" workbookViewId="0">
      <selection activeCell="J3" sqref="J3"/>
    </sheetView>
  </sheetViews>
  <sheetFormatPr defaultColWidth="13.75" defaultRowHeight="13.5"/>
  <cols>
    <col min="1" max="1" width="13.125" style="11" customWidth="1"/>
    <col min="2" max="10" width="6.875" style="11" customWidth="1"/>
    <col min="11" max="11" width="7.5" style="11" customWidth="1"/>
    <col min="12" max="16384" width="13.75" style="11"/>
  </cols>
  <sheetData>
    <row r="1" spans="1:11" s="30" customFormat="1" ht="14.25">
      <c r="A1" s="29" t="s">
        <v>18</v>
      </c>
    </row>
    <row r="2" spans="1:11" customFormat="1">
      <c r="A2" s="1"/>
      <c r="B2" s="2"/>
      <c r="C2" s="2"/>
      <c r="D2" s="2"/>
      <c r="E2" s="2"/>
      <c r="F2" s="2"/>
      <c r="G2" s="2"/>
      <c r="H2" s="2"/>
    </row>
    <row r="3" spans="1:11" customFormat="1" ht="24">
      <c r="A3" s="119"/>
      <c r="B3" s="119" t="s">
        <v>199</v>
      </c>
      <c r="C3" s="119" t="s">
        <v>200</v>
      </c>
      <c r="D3" s="119" t="s">
        <v>201</v>
      </c>
      <c r="E3" s="119" t="s">
        <v>202</v>
      </c>
      <c r="F3" s="119" t="s">
        <v>203</v>
      </c>
      <c r="G3" s="119" t="s">
        <v>204</v>
      </c>
      <c r="H3" s="119" t="s">
        <v>205</v>
      </c>
      <c r="I3" s="119" t="s">
        <v>206</v>
      </c>
      <c r="J3" s="120" t="s">
        <v>295</v>
      </c>
      <c r="K3" s="119" t="s">
        <v>122</v>
      </c>
    </row>
    <row r="4" spans="1:11" s="48" customFormat="1">
      <c r="A4" s="121" t="s">
        <v>307</v>
      </c>
      <c r="B4" s="122">
        <f>B19</f>
        <v>2</v>
      </c>
      <c r="C4" s="122">
        <f t="shared" ref="C4:I4" si="0">C19</f>
        <v>3</v>
      </c>
      <c r="D4" s="122">
        <f t="shared" si="0"/>
        <v>7</v>
      </c>
      <c r="E4" s="122">
        <f t="shared" si="0"/>
        <v>4</v>
      </c>
      <c r="F4" s="122">
        <f t="shared" si="0"/>
        <v>3</v>
      </c>
      <c r="G4" s="122">
        <f t="shared" si="0"/>
        <v>1</v>
      </c>
      <c r="H4" s="122">
        <f t="shared" si="0"/>
        <v>18</v>
      </c>
      <c r="I4" s="122">
        <f t="shared" si="0"/>
        <v>1</v>
      </c>
      <c r="J4" s="122">
        <f>SUM(J19:K19)</f>
        <v>9</v>
      </c>
      <c r="K4" s="123">
        <f>SUM(B4:J4)</f>
        <v>48</v>
      </c>
    </row>
    <row r="5" spans="1:11" s="48" customFormat="1">
      <c r="A5" s="124" t="s">
        <v>308</v>
      </c>
      <c r="B5" s="125">
        <f t="shared" ref="B5:K5" si="1">B4/B$14</f>
        <v>1.4947683109118087E-3</v>
      </c>
      <c r="C5" s="125">
        <f t="shared" si="1"/>
        <v>2.3847376788553257E-3</v>
      </c>
      <c r="D5" s="125">
        <f t="shared" si="1"/>
        <v>4.7329276538201487E-3</v>
      </c>
      <c r="E5" s="125">
        <f t="shared" si="1"/>
        <v>3.1128404669260703E-3</v>
      </c>
      <c r="F5" s="125">
        <f t="shared" si="1"/>
        <v>2.9268292682926829E-3</v>
      </c>
      <c r="G5" s="125">
        <f t="shared" si="1"/>
        <v>3.4071550255536625E-4</v>
      </c>
      <c r="H5" s="125">
        <f t="shared" si="1"/>
        <v>4.5124091250940083E-3</v>
      </c>
      <c r="I5" s="125">
        <f t="shared" si="1"/>
        <v>5.9701492537313433E-4</v>
      </c>
      <c r="J5" s="125">
        <f t="shared" si="1"/>
        <v>5.531653349723417E-3</v>
      </c>
      <c r="K5" s="125">
        <f t="shared" si="1"/>
        <v>2.8896514357955572E-3</v>
      </c>
    </row>
    <row r="6" spans="1:11" s="48" customFormat="1">
      <c r="A6" s="121" t="s">
        <v>20</v>
      </c>
      <c r="B6" s="122">
        <f>B20</f>
        <v>643</v>
      </c>
      <c r="C6" s="122">
        <f t="shared" ref="C6:I6" si="2">C20</f>
        <v>738</v>
      </c>
      <c r="D6" s="122">
        <f t="shared" si="2"/>
        <v>849</v>
      </c>
      <c r="E6" s="122">
        <f t="shared" si="2"/>
        <v>569</v>
      </c>
      <c r="F6" s="122">
        <f t="shared" si="2"/>
        <v>470</v>
      </c>
      <c r="G6" s="122">
        <f t="shared" si="2"/>
        <v>1573</v>
      </c>
      <c r="H6" s="122">
        <f t="shared" si="2"/>
        <v>1896</v>
      </c>
      <c r="I6" s="122">
        <f t="shared" si="2"/>
        <v>885</v>
      </c>
      <c r="J6" s="122">
        <f>SUM(J20:K20)</f>
        <v>752</v>
      </c>
      <c r="K6" s="123">
        <f>SUM(B6:J6)</f>
        <v>8375</v>
      </c>
    </row>
    <row r="7" spans="1:11" s="48" customFormat="1">
      <c r="A7" s="124"/>
      <c r="B7" s="125">
        <f t="shared" ref="B7:K7" si="3">B6/B$14</f>
        <v>0.48056801195814647</v>
      </c>
      <c r="C7" s="125">
        <f t="shared" si="3"/>
        <v>0.58664546899841019</v>
      </c>
      <c r="D7" s="125">
        <f t="shared" si="3"/>
        <v>0.57403651115618659</v>
      </c>
      <c r="E7" s="125">
        <f t="shared" si="3"/>
        <v>0.44280155642023344</v>
      </c>
      <c r="F7" s="125">
        <f t="shared" si="3"/>
        <v>0.45853658536585368</v>
      </c>
      <c r="G7" s="125">
        <f t="shared" si="3"/>
        <v>0.53594548551959109</v>
      </c>
      <c r="H7" s="125">
        <f t="shared" si="3"/>
        <v>0.47530709450990222</v>
      </c>
      <c r="I7" s="125">
        <f t="shared" si="3"/>
        <v>0.5283582089552239</v>
      </c>
      <c r="J7" s="125">
        <f t="shared" si="3"/>
        <v>0.46220036877688997</v>
      </c>
      <c r="K7" s="125">
        <f t="shared" si="3"/>
        <v>0.50418397447474561</v>
      </c>
    </row>
    <row r="8" spans="1:11" s="48" customFormat="1">
      <c r="A8" s="121" t="s">
        <v>21</v>
      </c>
      <c r="B8" s="122">
        <f>B21</f>
        <v>689</v>
      </c>
      <c r="C8" s="122">
        <f t="shared" ref="C8:I8" si="4">C21</f>
        <v>513</v>
      </c>
      <c r="D8" s="122">
        <f t="shared" si="4"/>
        <v>617</v>
      </c>
      <c r="E8" s="122">
        <f t="shared" si="4"/>
        <v>710</v>
      </c>
      <c r="F8" s="122">
        <f t="shared" si="4"/>
        <v>550</v>
      </c>
      <c r="G8" s="122">
        <f t="shared" si="4"/>
        <v>1361</v>
      </c>
      <c r="H8" s="122">
        <f t="shared" si="4"/>
        <v>2061</v>
      </c>
      <c r="I8" s="122">
        <f t="shared" si="4"/>
        <v>781</v>
      </c>
      <c r="J8" s="122">
        <f>SUM(J21:K21)</f>
        <v>853</v>
      </c>
      <c r="K8" s="123">
        <f>SUM(B8:J8)</f>
        <v>8135</v>
      </c>
    </row>
    <row r="9" spans="1:11" s="48" customFormat="1">
      <c r="A9" s="124"/>
      <c r="B9" s="125">
        <f t="shared" ref="B9:K9" si="5">B8/B$14</f>
        <v>0.51494768310911809</v>
      </c>
      <c r="C9" s="125">
        <f t="shared" si="5"/>
        <v>0.40779014308426076</v>
      </c>
      <c r="D9" s="125">
        <f t="shared" si="5"/>
        <v>0.41717376605814738</v>
      </c>
      <c r="E9" s="125">
        <f t="shared" si="5"/>
        <v>0.55252918287937747</v>
      </c>
      <c r="F9" s="125">
        <f t="shared" si="5"/>
        <v>0.53658536585365857</v>
      </c>
      <c r="G9" s="125">
        <f t="shared" si="5"/>
        <v>0.46371379897785348</v>
      </c>
      <c r="H9" s="125">
        <f t="shared" si="5"/>
        <v>0.51667084482326397</v>
      </c>
      <c r="I9" s="125">
        <f t="shared" si="5"/>
        <v>0.46626865671641793</v>
      </c>
      <c r="J9" s="125">
        <f t="shared" si="5"/>
        <v>0.52427781192378609</v>
      </c>
      <c r="K9" s="125">
        <f t="shared" si="5"/>
        <v>0.48973571729576787</v>
      </c>
    </row>
    <row r="10" spans="1:11" s="48" customFormat="1">
      <c r="A10" s="121" t="s">
        <v>22</v>
      </c>
      <c r="B10" s="122">
        <f>B22</f>
        <v>0</v>
      </c>
      <c r="C10" s="122">
        <f t="shared" ref="C10:I10" si="6">C22</f>
        <v>0</v>
      </c>
      <c r="D10" s="122">
        <f t="shared" si="6"/>
        <v>0</v>
      </c>
      <c r="E10" s="122">
        <f t="shared" si="6"/>
        <v>0</v>
      </c>
      <c r="F10" s="122">
        <f t="shared" si="6"/>
        <v>0</v>
      </c>
      <c r="G10" s="122">
        <f t="shared" si="6"/>
        <v>0</v>
      </c>
      <c r="H10" s="122">
        <f t="shared" si="6"/>
        <v>2</v>
      </c>
      <c r="I10" s="122">
        <f t="shared" si="6"/>
        <v>0</v>
      </c>
      <c r="J10" s="122">
        <f>SUM(J22:K22)</f>
        <v>0</v>
      </c>
      <c r="K10" s="123">
        <f>SUM(B10:J10)</f>
        <v>2</v>
      </c>
    </row>
    <row r="11" spans="1:11" s="48" customFormat="1">
      <c r="A11" s="124"/>
      <c r="B11" s="125">
        <f t="shared" ref="B11:K11" si="7">B10/B$14</f>
        <v>0</v>
      </c>
      <c r="C11" s="125">
        <f t="shared" si="7"/>
        <v>0</v>
      </c>
      <c r="D11" s="125">
        <f t="shared" si="7"/>
        <v>0</v>
      </c>
      <c r="E11" s="125">
        <f t="shared" si="7"/>
        <v>0</v>
      </c>
      <c r="F11" s="125">
        <f t="shared" si="7"/>
        <v>0</v>
      </c>
      <c r="G11" s="125">
        <f t="shared" si="7"/>
        <v>0</v>
      </c>
      <c r="H11" s="125">
        <f t="shared" si="7"/>
        <v>5.0137879167711202E-4</v>
      </c>
      <c r="I11" s="125">
        <f t="shared" si="7"/>
        <v>0</v>
      </c>
      <c r="J11" s="125">
        <f t="shared" si="7"/>
        <v>0</v>
      </c>
      <c r="K11" s="125">
        <f t="shared" si="7"/>
        <v>1.2040214315814821E-4</v>
      </c>
    </row>
    <row r="12" spans="1:11" s="48" customFormat="1">
      <c r="A12" s="121" t="s">
        <v>23</v>
      </c>
      <c r="B12" s="122">
        <f>B23</f>
        <v>4</v>
      </c>
      <c r="C12" s="122">
        <f t="shared" ref="C12:I12" si="8">C23</f>
        <v>4</v>
      </c>
      <c r="D12" s="122">
        <f t="shared" si="8"/>
        <v>6</v>
      </c>
      <c r="E12" s="122">
        <f t="shared" si="8"/>
        <v>2</v>
      </c>
      <c r="F12" s="122">
        <f t="shared" si="8"/>
        <v>2</v>
      </c>
      <c r="G12" s="122">
        <f t="shared" si="8"/>
        <v>0</v>
      </c>
      <c r="H12" s="122">
        <f t="shared" si="8"/>
        <v>12</v>
      </c>
      <c r="I12" s="122">
        <f t="shared" si="8"/>
        <v>8</v>
      </c>
      <c r="J12" s="122">
        <f>SUM(J23:K23)</f>
        <v>13</v>
      </c>
      <c r="K12" s="123">
        <f>SUM(B12:J12)</f>
        <v>51</v>
      </c>
    </row>
    <row r="13" spans="1:11" s="48" customFormat="1">
      <c r="A13" s="124"/>
      <c r="B13" s="125">
        <f t="shared" ref="B13:K13" si="9">B12/B$14</f>
        <v>2.9895366218236174E-3</v>
      </c>
      <c r="C13" s="125">
        <f t="shared" si="9"/>
        <v>3.1796502384737681E-3</v>
      </c>
      <c r="D13" s="125">
        <f t="shared" si="9"/>
        <v>4.0567951318458417E-3</v>
      </c>
      <c r="E13" s="125">
        <f t="shared" si="9"/>
        <v>1.5564202334630351E-3</v>
      </c>
      <c r="F13" s="125">
        <f t="shared" si="9"/>
        <v>1.9512195121951219E-3</v>
      </c>
      <c r="G13" s="125">
        <f t="shared" si="9"/>
        <v>0</v>
      </c>
      <c r="H13" s="125">
        <f t="shared" si="9"/>
        <v>3.0082727500626723E-3</v>
      </c>
      <c r="I13" s="125">
        <f t="shared" si="9"/>
        <v>4.7761194029850747E-3</v>
      </c>
      <c r="J13" s="125">
        <f t="shared" si="9"/>
        <v>7.9901659496004925E-3</v>
      </c>
      <c r="K13" s="125">
        <f t="shared" si="9"/>
        <v>3.0702546505327797E-3</v>
      </c>
    </row>
    <row r="14" spans="1:11" s="48" customFormat="1">
      <c r="A14" s="126" t="s">
        <v>11</v>
      </c>
      <c r="B14" s="127">
        <f>SUM(B4,B6,B8,B10,B12)</f>
        <v>1338</v>
      </c>
      <c r="C14" s="127">
        <f t="shared" ref="C14:K15" si="10">SUM(C4,C6,C8,C10,C12)</f>
        <v>1258</v>
      </c>
      <c r="D14" s="127">
        <f t="shared" si="10"/>
        <v>1479</v>
      </c>
      <c r="E14" s="127">
        <f t="shared" si="10"/>
        <v>1285</v>
      </c>
      <c r="F14" s="127">
        <f t="shared" si="10"/>
        <v>1025</v>
      </c>
      <c r="G14" s="127">
        <f t="shared" si="10"/>
        <v>2935</v>
      </c>
      <c r="H14" s="127">
        <f t="shared" si="10"/>
        <v>3989</v>
      </c>
      <c r="I14" s="127">
        <f t="shared" si="10"/>
        <v>1675</v>
      </c>
      <c r="J14" s="127">
        <f t="shared" ref="J14" si="11">SUM(J4,J6,J8,J10,J12)</f>
        <v>1627</v>
      </c>
      <c r="K14" s="128">
        <f>SUM(B14:J14)</f>
        <v>16611</v>
      </c>
    </row>
    <row r="15" spans="1:11" s="48" customFormat="1">
      <c r="A15" s="129"/>
      <c r="B15" s="130">
        <f>SUM(B5,B7,B9,B11,B13)</f>
        <v>1</v>
      </c>
      <c r="C15" s="130">
        <f t="shared" si="10"/>
        <v>1</v>
      </c>
      <c r="D15" s="130">
        <f t="shared" si="10"/>
        <v>1</v>
      </c>
      <c r="E15" s="130">
        <f t="shared" si="10"/>
        <v>1</v>
      </c>
      <c r="F15" s="130">
        <f t="shared" si="10"/>
        <v>1</v>
      </c>
      <c r="G15" s="130">
        <f t="shared" si="10"/>
        <v>0.99999999999999989</v>
      </c>
      <c r="H15" s="130">
        <f t="shared" si="10"/>
        <v>0.99999999999999989</v>
      </c>
      <c r="I15" s="130">
        <f t="shared" si="10"/>
        <v>1</v>
      </c>
      <c r="J15" s="130">
        <f t="shared" ref="J15" si="12">SUM(J5,J7,J9,J11,J13)</f>
        <v>1</v>
      </c>
      <c r="K15" s="130">
        <f t="shared" si="10"/>
        <v>0.99999999999999989</v>
      </c>
    </row>
    <row r="18" spans="1:11">
      <c r="A18" s="50" t="s">
        <v>123</v>
      </c>
      <c r="B18" s="51" t="s">
        <v>199</v>
      </c>
      <c r="C18" s="51" t="s">
        <v>200</v>
      </c>
      <c r="D18" s="51" t="s">
        <v>201</v>
      </c>
      <c r="E18" s="51" t="s">
        <v>202</v>
      </c>
      <c r="F18" s="51" t="s">
        <v>203</v>
      </c>
      <c r="G18" s="51" t="s">
        <v>204</v>
      </c>
      <c r="H18" s="51" t="s">
        <v>288</v>
      </c>
      <c r="I18" s="51" t="s">
        <v>289</v>
      </c>
      <c r="J18" s="51" t="s">
        <v>290</v>
      </c>
      <c r="K18" s="51" t="s">
        <v>291</v>
      </c>
    </row>
    <row r="19" spans="1:11">
      <c r="A19" s="52">
        <v>1</v>
      </c>
      <c r="B19" s="11">
        <v>2</v>
      </c>
      <c r="C19" s="11">
        <v>3</v>
      </c>
      <c r="D19" s="11">
        <v>7</v>
      </c>
      <c r="E19" s="11">
        <v>4</v>
      </c>
      <c r="F19" s="11">
        <v>3</v>
      </c>
      <c r="G19" s="2">
        <v>1</v>
      </c>
      <c r="H19" s="11">
        <v>18</v>
      </c>
      <c r="I19" s="11">
        <v>1</v>
      </c>
      <c r="J19" s="11">
        <v>6</v>
      </c>
      <c r="K19" s="11">
        <v>3</v>
      </c>
    </row>
    <row r="20" spans="1:11">
      <c r="A20" s="53">
        <v>2</v>
      </c>
      <c r="B20" s="11">
        <v>643</v>
      </c>
      <c r="C20" s="11">
        <v>738</v>
      </c>
      <c r="D20" s="11">
        <v>849</v>
      </c>
      <c r="E20" s="11">
        <v>569</v>
      </c>
      <c r="F20" s="11">
        <v>470</v>
      </c>
      <c r="G20" s="116">
        <v>1573</v>
      </c>
      <c r="H20" s="116">
        <v>1896</v>
      </c>
      <c r="I20" s="11">
        <v>885</v>
      </c>
      <c r="J20" s="11">
        <v>693</v>
      </c>
      <c r="K20" s="11">
        <v>59</v>
      </c>
    </row>
    <row r="21" spans="1:11">
      <c r="A21" s="53">
        <v>3</v>
      </c>
      <c r="B21" s="11">
        <v>689</v>
      </c>
      <c r="C21" s="11">
        <v>513</v>
      </c>
      <c r="D21" s="11">
        <v>617</v>
      </c>
      <c r="E21" s="11">
        <v>710</v>
      </c>
      <c r="F21" s="11">
        <v>550</v>
      </c>
      <c r="G21" s="118">
        <v>1361</v>
      </c>
      <c r="H21" s="116">
        <v>2061</v>
      </c>
      <c r="I21" s="11">
        <v>781</v>
      </c>
      <c r="J21" s="11">
        <v>724</v>
      </c>
      <c r="K21" s="11">
        <v>129</v>
      </c>
    </row>
    <row r="22" spans="1:11">
      <c r="A22" s="53">
        <v>4</v>
      </c>
      <c r="B22" s="11">
        <v>0</v>
      </c>
      <c r="C22" s="11">
        <v>0</v>
      </c>
      <c r="D22" s="11">
        <v>0</v>
      </c>
      <c r="E22" s="11">
        <v>0</v>
      </c>
      <c r="F22" s="11">
        <v>0</v>
      </c>
      <c r="G22" s="11">
        <v>0</v>
      </c>
      <c r="H22" s="11">
        <v>2</v>
      </c>
    </row>
    <row r="23" spans="1:11">
      <c r="A23" s="53">
        <v>5</v>
      </c>
      <c r="B23" s="11">
        <v>4</v>
      </c>
      <c r="C23" s="11">
        <v>4</v>
      </c>
      <c r="D23" s="11">
        <v>6</v>
      </c>
      <c r="E23" s="11">
        <v>2</v>
      </c>
      <c r="F23" s="11">
        <v>2</v>
      </c>
      <c r="G23" s="11">
        <v>0</v>
      </c>
      <c r="H23" s="11">
        <v>12</v>
      </c>
      <c r="I23" s="11">
        <v>8</v>
      </c>
      <c r="J23" s="11">
        <v>11</v>
      </c>
      <c r="K23" s="11">
        <v>2</v>
      </c>
    </row>
  </sheetData>
  <phoneticPr fontId="4"/>
  <printOptions horizontalCentered="1"/>
  <pageMargins left="0.70866141732283472" right="0.70866141732283472" top="0.74803149606299213" bottom="0.74803149606299213" header="0.31496062992125984" footer="0.31496062992125984"/>
  <pageSetup paperSize="11"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M52"/>
  <sheetViews>
    <sheetView view="pageBreakPreview" zoomScaleNormal="100" zoomScaleSheetLayoutView="100" workbookViewId="0">
      <selection activeCell="B38" sqref="B38:K38"/>
    </sheetView>
  </sheetViews>
  <sheetFormatPr defaultColWidth="13.75" defaultRowHeight="13.5"/>
  <cols>
    <col min="1" max="1" width="17.75" style="11" customWidth="1"/>
    <col min="2" max="10" width="7" style="11" customWidth="1"/>
    <col min="11" max="11" width="7.625" style="11" customWidth="1"/>
    <col min="12" max="12" width="7.25" style="11" bestFit="1" customWidth="1"/>
    <col min="13" max="13" width="6.5" style="11" bestFit="1" customWidth="1"/>
    <col min="14" max="16384" width="13.75" style="11"/>
  </cols>
  <sheetData>
    <row r="1" spans="1:11" s="30" customFormat="1" ht="14.25">
      <c r="A1" s="29" t="s">
        <v>309</v>
      </c>
    </row>
    <row r="2" spans="1:11" customFormat="1">
      <c r="A2" s="1"/>
      <c r="B2" s="2"/>
      <c r="C2" s="2"/>
      <c r="D2" s="2"/>
      <c r="E2" s="2"/>
      <c r="F2" s="2"/>
      <c r="G2" s="2"/>
      <c r="H2" s="2"/>
      <c r="I2" s="2"/>
    </row>
    <row r="3" spans="1:11" customFormat="1" ht="24">
      <c r="A3" s="108"/>
      <c r="B3" s="119" t="s">
        <v>199</v>
      </c>
      <c r="C3" s="119" t="s">
        <v>200</v>
      </c>
      <c r="D3" s="119" t="s">
        <v>201</v>
      </c>
      <c r="E3" s="119" t="s">
        <v>202</v>
      </c>
      <c r="F3" s="119" t="s">
        <v>203</v>
      </c>
      <c r="G3" s="119" t="s">
        <v>204</v>
      </c>
      <c r="H3" s="119" t="s">
        <v>205</v>
      </c>
      <c r="I3" s="119" t="s">
        <v>206</v>
      </c>
      <c r="J3" s="120" t="s">
        <v>295</v>
      </c>
      <c r="K3" s="119" t="s">
        <v>122</v>
      </c>
    </row>
    <row r="4" spans="1:11" s="48" customFormat="1" ht="18" customHeight="1">
      <c r="A4" s="167" t="s">
        <v>131</v>
      </c>
      <c r="B4" s="122">
        <f>SUM(B6,B8,B10)</f>
        <v>207</v>
      </c>
      <c r="C4" s="122">
        <f t="shared" ref="C4:J4" si="0">SUM(C6,C8,C10)</f>
        <v>364</v>
      </c>
      <c r="D4" s="122">
        <f t="shared" si="0"/>
        <v>330</v>
      </c>
      <c r="E4" s="122">
        <f t="shared" si="0"/>
        <v>263</v>
      </c>
      <c r="F4" s="122">
        <f t="shared" si="0"/>
        <v>158</v>
      </c>
      <c r="G4" s="122">
        <f t="shared" si="0"/>
        <v>1102</v>
      </c>
      <c r="H4" s="122">
        <f t="shared" si="0"/>
        <v>720</v>
      </c>
      <c r="I4" s="122">
        <f t="shared" ref="I4" si="1">SUM(I6,I8,I10)</f>
        <v>301</v>
      </c>
      <c r="J4" s="122">
        <f t="shared" si="0"/>
        <v>320</v>
      </c>
      <c r="K4" s="123">
        <f>SUM(B4:J4)</f>
        <v>3765</v>
      </c>
    </row>
    <row r="5" spans="1:11" s="48" customFormat="1" ht="18" customHeight="1">
      <c r="A5" s="166"/>
      <c r="B5" s="125">
        <f>B4/B$34</f>
        <v>0.1547085201793722</v>
      </c>
      <c r="C5" s="125">
        <f t="shared" ref="C5:K5" si="2">C4/C$34</f>
        <v>0.28934817170111288</v>
      </c>
      <c r="D5" s="125">
        <f t="shared" si="2"/>
        <v>0.2231237322515213</v>
      </c>
      <c r="E5" s="125">
        <f t="shared" si="2"/>
        <v>0.2046692607003891</v>
      </c>
      <c r="F5" s="125">
        <f t="shared" si="2"/>
        <v>0.15414634146341463</v>
      </c>
      <c r="G5" s="125">
        <f t="shared" si="2"/>
        <v>0.37546848381601361</v>
      </c>
      <c r="H5" s="125">
        <f t="shared" si="2"/>
        <v>0.18049636500376035</v>
      </c>
      <c r="I5" s="125">
        <f t="shared" ref="I5" si="3">I4/I$34</f>
        <v>0.17970149253731343</v>
      </c>
      <c r="J5" s="125">
        <f t="shared" si="2"/>
        <v>0.19668100799016594</v>
      </c>
      <c r="K5" s="125">
        <f t="shared" si="2"/>
        <v>0.22665703449521402</v>
      </c>
    </row>
    <row r="6" spans="1:11" s="48" customFormat="1" ht="18" customHeight="1">
      <c r="A6" s="168" t="s">
        <v>132</v>
      </c>
      <c r="B6" s="122">
        <f>B48</f>
        <v>86</v>
      </c>
      <c r="C6" s="122">
        <f t="shared" ref="C6:H6" si="4">C48</f>
        <v>223</v>
      </c>
      <c r="D6" s="122">
        <f t="shared" si="4"/>
        <v>138</v>
      </c>
      <c r="E6" s="122">
        <f t="shared" si="4"/>
        <v>83</v>
      </c>
      <c r="F6" s="122">
        <f t="shared" si="4"/>
        <v>61</v>
      </c>
      <c r="G6" s="122">
        <f t="shared" si="4"/>
        <v>514</v>
      </c>
      <c r="H6" s="122">
        <f t="shared" si="4"/>
        <v>283</v>
      </c>
      <c r="I6" s="122">
        <f t="shared" ref="I6" si="5">I48</f>
        <v>151</v>
      </c>
      <c r="J6" s="122">
        <f>SUM(J48:K48)</f>
        <v>117</v>
      </c>
      <c r="K6" s="123">
        <f>SUM(B6:J6)</f>
        <v>1656</v>
      </c>
    </row>
    <row r="7" spans="1:11" s="48" customFormat="1" ht="18" customHeight="1">
      <c r="A7" s="169"/>
      <c r="B7" s="125">
        <f>B6/B$34</f>
        <v>6.4275037369207769E-2</v>
      </c>
      <c r="C7" s="125">
        <f t="shared" ref="C7:K7" si="6">C6/C$34</f>
        <v>0.17726550079491257</v>
      </c>
      <c r="D7" s="125">
        <f t="shared" si="6"/>
        <v>9.330628803245436E-2</v>
      </c>
      <c r="E7" s="125">
        <f t="shared" si="6"/>
        <v>6.459143968871596E-2</v>
      </c>
      <c r="F7" s="125">
        <f t="shared" si="6"/>
        <v>5.9512195121951217E-2</v>
      </c>
      <c r="G7" s="125">
        <f t="shared" si="6"/>
        <v>0.17512776831345825</v>
      </c>
      <c r="H7" s="125">
        <f t="shared" si="6"/>
        <v>7.0945099022311359E-2</v>
      </c>
      <c r="I7" s="125">
        <f t="shared" ref="I7" si="7">I6/I$34</f>
        <v>9.014925373134329E-2</v>
      </c>
      <c r="J7" s="125">
        <f t="shared" si="6"/>
        <v>7.1911493546404429E-2</v>
      </c>
      <c r="K7" s="125">
        <f t="shared" si="6"/>
        <v>9.9692974534946716E-2</v>
      </c>
    </row>
    <row r="8" spans="1:11" s="48" customFormat="1" ht="18" customHeight="1">
      <c r="A8" s="170" t="s">
        <v>133</v>
      </c>
      <c r="B8" s="122">
        <f>B49</f>
        <v>24</v>
      </c>
      <c r="C8" s="122">
        <f t="shared" ref="C8:H8" si="8">C49</f>
        <v>28</v>
      </c>
      <c r="D8" s="122">
        <f t="shared" si="8"/>
        <v>41</v>
      </c>
      <c r="E8" s="122">
        <f t="shared" si="8"/>
        <v>37</v>
      </c>
      <c r="F8" s="122">
        <f t="shared" si="8"/>
        <v>8</v>
      </c>
      <c r="G8" s="122">
        <f t="shared" si="8"/>
        <v>157</v>
      </c>
      <c r="H8" s="122">
        <f t="shared" si="8"/>
        <v>88</v>
      </c>
      <c r="I8" s="122">
        <f t="shared" ref="I8" si="9">I49</f>
        <v>26</v>
      </c>
      <c r="J8" s="122">
        <f>SUM(J49:K49)</f>
        <v>48</v>
      </c>
      <c r="K8" s="123">
        <f>SUM(B8:J8)</f>
        <v>457</v>
      </c>
    </row>
    <row r="9" spans="1:11" s="48" customFormat="1" ht="18" customHeight="1">
      <c r="A9" s="169"/>
      <c r="B9" s="125">
        <f>B8/B$34</f>
        <v>1.7937219730941704E-2</v>
      </c>
      <c r="C9" s="125">
        <f t="shared" ref="C9:K9" si="10">C8/C$34</f>
        <v>2.2257551669316374E-2</v>
      </c>
      <c r="D9" s="125">
        <f t="shared" si="10"/>
        <v>2.7721433400946585E-2</v>
      </c>
      <c r="E9" s="125">
        <f t="shared" si="10"/>
        <v>2.8793774319066146E-2</v>
      </c>
      <c r="F9" s="125">
        <f t="shared" si="10"/>
        <v>7.8048780487804878E-3</v>
      </c>
      <c r="G9" s="125">
        <f t="shared" si="10"/>
        <v>5.3492333901192506E-2</v>
      </c>
      <c r="H9" s="125">
        <f t="shared" si="10"/>
        <v>2.206066683379293E-2</v>
      </c>
      <c r="I9" s="125">
        <f t="shared" ref="I9" si="11">I8/I$34</f>
        <v>1.5522388059701492E-2</v>
      </c>
      <c r="J9" s="125">
        <f t="shared" si="10"/>
        <v>2.9502151198524892E-2</v>
      </c>
      <c r="K9" s="125">
        <f t="shared" si="10"/>
        <v>2.7511889711636869E-2</v>
      </c>
    </row>
    <row r="10" spans="1:11" s="48" customFormat="1" ht="21" customHeight="1">
      <c r="A10" s="170" t="s">
        <v>207</v>
      </c>
      <c r="B10" s="122">
        <f>B50</f>
        <v>97</v>
      </c>
      <c r="C10" s="122">
        <f t="shared" ref="C10:H10" si="12">C50</f>
        <v>113</v>
      </c>
      <c r="D10" s="122">
        <f t="shared" si="12"/>
        <v>151</v>
      </c>
      <c r="E10" s="122">
        <f t="shared" si="12"/>
        <v>143</v>
      </c>
      <c r="F10" s="122">
        <f t="shared" si="12"/>
        <v>89</v>
      </c>
      <c r="G10" s="122">
        <f t="shared" si="12"/>
        <v>431</v>
      </c>
      <c r="H10" s="122">
        <f t="shared" si="12"/>
        <v>349</v>
      </c>
      <c r="I10" s="122">
        <f t="shared" ref="I10" si="13">I50</f>
        <v>124</v>
      </c>
      <c r="J10" s="122">
        <f>SUM(J50:K50)</f>
        <v>155</v>
      </c>
      <c r="K10" s="123">
        <f>SUM(B10:J10)</f>
        <v>1652</v>
      </c>
    </row>
    <row r="11" spans="1:11" s="48" customFormat="1" ht="21" customHeight="1">
      <c r="A11" s="169"/>
      <c r="B11" s="125">
        <f>B10/B$34</f>
        <v>7.2496263079222717E-2</v>
      </c>
      <c r="C11" s="125">
        <f t="shared" ref="C11:K11" si="14">C10/C$34</f>
        <v>8.9825119236883938E-2</v>
      </c>
      <c r="D11" s="125">
        <f t="shared" si="14"/>
        <v>0.10209601081812035</v>
      </c>
      <c r="E11" s="125">
        <f t="shared" si="14"/>
        <v>0.111284046692607</v>
      </c>
      <c r="F11" s="125">
        <f t="shared" si="14"/>
        <v>8.6829268292682921E-2</v>
      </c>
      <c r="G11" s="125">
        <f t="shared" si="14"/>
        <v>0.14684838160136285</v>
      </c>
      <c r="H11" s="125">
        <f t="shared" si="14"/>
        <v>8.7490599147656056E-2</v>
      </c>
      <c r="I11" s="125">
        <f t="shared" ref="I11" si="15">I10/I$34</f>
        <v>7.4029850746268652E-2</v>
      </c>
      <c r="J11" s="125">
        <f t="shared" si="14"/>
        <v>9.526736324523663E-2</v>
      </c>
      <c r="K11" s="125">
        <f t="shared" si="14"/>
        <v>9.9452170248630428E-2</v>
      </c>
    </row>
    <row r="12" spans="1:11" s="48" customFormat="1" ht="18" customHeight="1">
      <c r="A12" s="167" t="s">
        <v>26</v>
      </c>
      <c r="B12" s="122">
        <f>B39</f>
        <v>33</v>
      </c>
      <c r="C12" s="122">
        <f t="shared" ref="C12:H12" si="16">C39</f>
        <v>43</v>
      </c>
      <c r="D12" s="122">
        <f t="shared" si="16"/>
        <v>73</v>
      </c>
      <c r="E12" s="122">
        <f t="shared" si="16"/>
        <v>62</v>
      </c>
      <c r="F12" s="122">
        <f t="shared" si="16"/>
        <v>62</v>
      </c>
      <c r="G12" s="122">
        <f t="shared" si="16"/>
        <v>167</v>
      </c>
      <c r="H12" s="122">
        <f t="shared" si="16"/>
        <v>320</v>
      </c>
      <c r="I12" s="122">
        <f t="shared" ref="I12" si="17">I39</f>
        <v>125</v>
      </c>
      <c r="J12" s="122">
        <f>SUM(J39:K39)</f>
        <v>149</v>
      </c>
      <c r="K12" s="123">
        <f>SUM(B12:J12)</f>
        <v>1034</v>
      </c>
    </row>
    <row r="13" spans="1:11" s="48" customFormat="1" ht="18" customHeight="1">
      <c r="A13" s="166"/>
      <c r="B13" s="125">
        <f>B12/B$34</f>
        <v>2.4663677130044841E-2</v>
      </c>
      <c r="C13" s="125">
        <f t="shared" ref="C13:K13" si="18">C12/C$34</f>
        <v>3.4181240063593007E-2</v>
      </c>
      <c r="D13" s="125">
        <f t="shared" si="18"/>
        <v>4.9357674104124408E-2</v>
      </c>
      <c r="E13" s="125">
        <f t="shared" si="18"/>
        <v>4.8249027237354088E-2</v>
      </c>
      <c r="F13" s="125">
        <f t="shared" si="18"/>
        <v>6.0487804878048779E-2</v>
      </c>
      <c r="G13" s="125">
        <f t="shared" si="18"/>
        <v>5.6899488926746164E-2</v>
      </c>
      <c r="H13" s="125">
        <f t="shared" si="18"/>
        <v>8.0220606668337927E-2</v>
      </c>
      <c r="I13" s="125">
        <f t="shared" ref="I13" si="19">I12/I$34</f>
        <v>7.4626865671641784E-2</v>
      </c>
      <c r="J13" s="125">
        <f t="shared" si="18"/>
        <v>9.1579594345421025E-2</v>
      </c>
      <c r="K13" s="125">
        <f t="shared" si="18"/>
        <v>6.2247908012762629E-2</v>
      </c>
    </row>
    <row r="14" spans="1:11" s="48" customFormat="1" ht="18" customHeight="1">
      <c r="A14" s="165" t="s">
        <v>27</v>
      </c>
      <c r="B14" s="122">
        <f>B40</f>
        <v>847</v>
      </c>
      <c r="C14" s="122">
        <f t="shared" ref="C14:H14" si="20">C40</f>
        <v>665</v>
      </c>
      <c r="D14" s="122">
        <f t="shared" si="20"/>
        <v>822</v>
      </c>
      <c r="E14" s="122">
        <f t="shared" si="20"/>
        <v>724</v>
      </c>
      <c r="F14" s="122">
        <f t="shared" si="20"/>
        <v>583</v>
      </c>
      <c r="G14" s="122">
        <f t="shared" si="20"/>
        <v>1284</v>
      </c>
      <c r="H14" s="122">
        <f t="shared" si="20"/>
        <v>2280</v>
      </c>
      <c r="I14" s="122">
        <f t="shared" ref="I14" si="21">I40</f>
        <v>962</v>
      </c>
      <c r="J14" s="122">
        <f>SUM(J40:K40)</f>
        <v>944</v>
      </c>
      <c r="K14" s="123">
        <f>SUM(B14:J14)</f>
        <v>9111</v>
      </c>
    </row>
    <row r="15" spans="1:11" s="48" customFormat="1" ht="18" customHeight="1">
      <c r="A15" s="166"/>
      <c r="B15" s="125">
        <f>B14/B$34</f>
        <v>0.63303437967115095</v>
      </c>
      <c r="C15" s="125">
        <f t="shared" ref="C15:K15" si="22">C14/C$34</f>
        <v>0.52861685214626386</v>
      </c>
      <c r="D15" s="125">
        <f t="shared" si="22"/>
        <v>0.55578093306288034</v>
      </c>
      <c r="E15" s="125">
        <f t="shared" si="22"/>
        <v>0.56342412451361867</v>
      </c>
      <c r="F15" s="125">
        <f t="shared" si="22"/>
        <v>0.568780487804878</v>
      </c>
      <c r="G15" s="125">
        <f t="shared" si="22"/>
        <v>0.43747870528109029</v>
      </c>
      <c r="H15" s="125">
        <f t="shared" si="22"/>
        <v>0.57157182251190775</v>
      </c>
      <c r="I15" s="125">
        <f t="shared" ref="I15" si="23">I14/I$34</f>
        <v>0.57432835820895523</v>
      </c>
      <c r="J15" s="125">
        <f t="shared" si="22"/>
        <v>0.58020897357098955</v>
      </c>
      <c r="K15" s="125">
        <f t="shared" si="22"/>
        <v>0.54849196315694415</v>
      </c>
    </row>
    <row r="16" spans="1:11" s="48" customFormat="1" ht="18" customHeight="1">
      <c r="A16" s="165" t="s">
        <v>28</v>
      </c>
      <c r="B16" s="122">
        <f>B41</f>
        <v>127</v>
      </c>
      <c r="C16" s="122">
        <f t="shared" ref="C16:H16" si="24">C41</f>
        <v>113</v>
      </c>
      <c r="D16" s="122">
        <f t="shared" si="24"/>
        <v>152</v>
      </c>
      <c r="E16" s="122">
        <f t="shared" si="24"/>
        <v>144</v>
      </c>
      <c r="F16" s="122">
        <f t="shared" si="24"/>
        <v>131</v>
      </c>
      <c r="G16" s="122">
        <f t="shared" si="24"/>
        <v>235</v>
      </c>
      <c r="H16" s="122">
        <f t="shared" si="24"/>
        <v>421</v>
      </c>
      <c r="I16" s="122">
        <f t="shared" ref="I16" si="25">I41</f>
        <v>175</v>
      </c>
      <c r="J16" s="122">
        <f>SUM(J41:K41)</f>
        <v>130</v>
      </c>
      <c r="K16" s="123">
        <f>SUM(B16:J16)</f>
        <v>1628</v>
      </c>
    </row>
    <row r="17" spans="1:11" s="48" customFormat="1" ht="18" customHeight="1">
      <c r="A17" s="166"/>
      <c r="B17" s="125">
        <f>B16/B$34</f>
        <v>9.4917787742899856E-2</v>
      </c>
      <c r="C17" s="125">
        <f t="shared" ref="C17:K17" si="26">C16/C$34</f>
        <v>8.9825119236883938E-2</v>
      </c>
      <c r="D17" s="125">
        <f t="shared" si="26"/>
        <v>0.10277214334009466</v>
      </c>
      <c r="E17" s="125">
        <f t="shared" si="26"/>
        <v>0.11206225680933853</v>
      </c>
      <c r="F17" s="125">
        <f t="shared" si="26"/>
        <v>0.12780487804878049</v>
      </c>
      <c r="G17" s="125">
        <f t="shared" si="26"/>
        <v>8.006814310051108E-2</v>
      </c>
      <c r="H17" s="125">
        <f t="shared" si="26"/>
        <v>0.10554023564803208</v>
      </c>
      <c r="I17" s="125">
        <f t="shared" ref="I17" si="27">I16/I$34</f>
        <v>0.1044776119402985</v>
      </c>
      <c r="J17" s="125">
        <f t="shared" si="26"/>
        <v>7.9901659496004918E-2</v>
      </c>
      <c r="K17" s="125">
        <f t="shared" si="26"/>
        <v>9.8007344530732649E-2</v>
      </c>
    </row>
    <row r="18" spans="1:11" s="48" customFormat="1" ht="18" customHeight="1">
      <c r="A18" s="165" t="s">
        <v>134</v>
      </c>
      <c r="B18" s="122">
        <f>B42</f>
        <v>26</v>
      </c>
      <c r="C18" s="122">
        <f t="shared" ref="C18:H18" si="28">C42</f>
        <v>25</v>
      </c>
      <c r="D18" s="122">
        <f t="shared" si="28"/>
        <v>27</v>
      </c>
      <c r="E18" s="122">
        <f t="shared" si="28"/>
        <v>24</v>
      </c>
      <c r="F18" s="122">
        <f t="shared" si="28"/>
        <v>19</v>
      </c>
      <c r="G18" s="122">
        <f t="shared" si="28"/>
        <v>35</v>
      </c>
      <c r="H18" s="122">
        <f t="shared" si="28"/>
        <v>85</v>
      </c>
      <c r="I18" s="122">
        <f t="shared" ref="I18" si="29">I42</f>
        <v>23</v>
      </c>
      <c r="J18" s="122">
        <f>SUM(J42:K42)</f>
        <v>23</v>
      </c>
      <c r="K18" s="123">
        <f>SUM(B18:J18)</f>
        <v>287</v>
      </c>
    </row>
    <row r="19" spans="1:11" s="48" customFormat="1" ht="18" customHeight="1">
      <c r="A19" s="166"/>
      <c r="B19" s="125">
        <f>B18/B$34</f>
        <v>1.9431988041853511E-2</v>
      </c>
      <c r="C19" s="125">
        <f t="shared" ref="C19:K19" si="30">C18/C$34</f>
        <v>1.987281399046105E-2</v>
      </c>
      <c r="D19" s="125">
        <f t="shared" si="30"/>
        <v>1.8255578093306288E-2</v>
      </c>
      <c r="E19" s="125">
        <f t="shared" si="30"/>
        <v>1.867704280155642E-2</v>
      </c>
      <c r="F19" s="125">
        <f t="shared" si="30"/>
        <v>1.8536585365853658E-2</v>
      </c>
      <c r="G19" s="125">
        <f t="shared" si="30"/>
        <v>1.192504258943782E-2</v>
      </c>
      <c r="H19" s="125">
        <f t="shared" si="30"/>
        <v>2.1308598646277262E-2</v>
      </c>
      <c r="I19" s="125">
        <f t="shared" ref="I19" si="31">I18/I$34</f>
        <v>1.373134328358209E-2</v>
      </c>
      <c r="J19" s="125">
        <f t="shared" si="30"/>
        <v>1.4136447449293177E-2</v>
      </c>
      <c r="K19" s="125">
        <f t="shared" si="30"/>
        <v>1.7277707543194267E-2</v>
      </c>
    </row>
    <row r="20" spans="1:11" s="48" customFormat="1" ht="18" customHeight="1">
      <c r="A20" s="165" t="s">
        <v>135</v>
      </c>
      <c r="B20" s="122">
        <f>B43</f>
        <v>16</v>
      </c>
      <c r="C20" s="122">
        <f t="shared" ref="C20:H20" si="32">C43</f>
        <v>4</v>
      </c>
      <c r="D20" s="122">
        <f t="shared" si="32"/>
        <v>2</v>
      </c>
      <c r="E20" s="122">
        <f t="shared" si="32"/>
        <v>4</v>
      </c>
      <c r="F20" s="122">
        <f t="shared" si="32"/>
        <v>3</v>
      </c>
      <c r="G20" s="122">
        <f t="shared" si="32"/>
        <v>5</v>
      </c>
      <c r="H20" s="122">
        <f t="shared" si="32"/>
        <v>10</v>
      </c>
      <c r="I20" s="122">
        <f t="shared" ref="I20" si="33">I43</f>
        <v>5</v>
      </c>
      <c r="J20" s="122">
        <f>SUM(J43:K43)</f>
        <v>13</v>
      </c>
      <c r="K20" s="123">
        <f>SUM(B20:J20)</f>
        <v>62</v>
      </c>
    </row>
    <row r="21" spans="1:11" s="48" customFormat="1" ht="18" customHeight="1">
      <c r="A21" s="166"/>
      <c r="B21" s="125">
        <f>B20/B$34</f>
        <v>1.195814648729447E-2</v>
      </c>
      <c r="C21" s="125">
        <f t="shared" ref="C21:K21" si="34">C20/C$34</f>
        <v>3.1796502384737681E-3</v>
      </c>
      <c r="D21" s="125">
        <f t="shared" si="34"/>
        <v>1.3522650439486139E-3</v>
      </c>
      <c r="E21" s="125">
        <f t="shared" si="34"/>
        <v>3.1128404669260703E-3</v>
      </c>
      <c r="F21" s="125">
        <f t="shared" si="34"/>
        <v>2.9268292682926829E-3</v>
      </c>
      <c r="G21" s="125">
        <f t="shared" si="34"/>
        <v>1.7035775127768314E-3</v>
      </c>
      <c r="H21" s="125">
        <f t="shared" si="34"/>
        <v>2.5068939583855602E-3</v>
      </c>
      <c r="I21" s="125">
        <f t="shared" ref="I21" si="35">I20/I$34</f>
        <v>2.9850746268656717E-3</v>
      </c>
      <c r="J21" s="125">
        <f t="shared" si="34"/>
        <v>7.9901659496004925E-3</v>
      </c>
      <c r="K21" s="125">
        <f t="shared" si="34"/>
        <v>3.7324664379025946E-3</v>
      </c>
    </row>
    <row r="22" spans="1:11" s="48" customFormat="1" ht="18" customHeight="1">
      <c r="A22" s="165" t="s">
        <v>208</v>
      </c>
      <c r="B22" s="122">
        <f>B44</f>
        <v>5</v>
      </c>
      <c r="C22" s="122">
        <f t="shared" ref="C22:H22" si="36">C44</f>
        <v>2</v>
      </c>
      <c r="D22" s="122">
        <f t="shared" si="36"/>
        <v>4</v>
      </c>
      <c r="E22" s="122">
        <f t="shared" si="36"/>
        <v>6</v>
      </c>
      <c r="F22" s="122">
        <f t="shared" si="36"/>
        <v>2</v>
      </c>
      <c r="G22" s="122">
        <f t="shared" si="36"/>
        <v>4</v>
      </c>
      <c r="H22" s="122">
        <f t="shared" si="36"/>
        <v>13</v>
      </c>
      <c r="I22" s="122">
        <f t="shared" ref="I22" si="37">I44</f>
        <v>8</v>
      </c>
      <c r="J22" s="122">
        <f>SUM(J44:K44)</f>
        <v>5</v>
      </c>
      <c r="K22" s="123">
        <f>SUM(B22:J22)</f>
        <v>49</v>
      </c>
    </row>
    <row r="23" spans="1:11" s="48" customFormat="1" ht="18" customHeight="1">
      <c r="A23" s="166"/>
      <c r="B23" s="125">
        <f>B22/B$34</f>
        <v>3.7369207772795215E-3</v>
      </c>
      <c r="C23" s="125">
        <f t="shared" ref="C23:K23" si="38">C22/C$34</f>
        <v>1.589825119236884E-3</v>
      </c>
      <c r="D23" s="125">
        <f t="shared" si="38"/>
        <v>2.7045300878972278E-3</v>
      </c>
      <c r="E23" s="125">
        <f t="shared" si="38"/>
        <v>4.6692607003891049E-3</v>
      </c>
      <c r="F23" s="125">
        <f t="shared" si="38"/>
        <v>1.9512195121951219E-3</v>
      </c>
      <c r="G23" s="125">
        <f t="shared" si="38"/>
        <v>1.362862010221465E-3</v>
      </c>
      <c r="H23" s="125">
        <f t="shared" si="38"/>
        <v>3.2589621459012284E-3</v>
      </c>
      <c r="I23" s="125">
        <f t="shared" ref="I23" si="39">I22/I$34</f>
        <v>4.7761194029850747E-3</v>
      </c>
      <c r="J23" s="125">
        <f t="shared" si="38"/>
        <v>3.0731407498463428E-3</v>
      </c>
      <c r="K23" s="125">
        <f t="shared" si="38"/>
        <v>2.9498525073746312E-3</v>
      </c>
    </row>
    <row r="24" spans="1:11" s="48" customFormat="1" ht="18" customHeight="1">
      <c r="A24" s="165" t="s">
        <v>209</v>
      </c>
      <c r="B24" s="122">
        <f>B45</f>
        <v>38</v>
      </c>
      <c r="C24" s="122">
        <f t="shared" ref="C24:H24" si="40">C45</f>
        <v>18</v>
      </c>
      <c r="D24" s="122">
        <f t="shared" si="40"/>
        <v>38</v>
      </c>
      <c r="E24" s="122">
        <f t="shared" si="40"/>
        <v>31</v>
      </c>
      <c r="F24" s="122">
        <f t="shared" si="40"/>
        <v>45</v>
      </c>
      <c r="G24" s="122">
        <f t="shared" si="40"/>
        <v>62</v>
      </c>
      <c r="H24" s="122">
        <f t="shared" si="40"/>
        <v>77</v>
      </c>
      <c r="I24" s="122">
        <f t="shared" ref="I24" si="41">I45</f>
        <v>42</v>
      </c>
      <c r="J24" s="122">
        <f>SUM(J45:K45)</f>
        <v>21</v>
      </c>
      <c r="K24" s="123">
        <f>SUM(B24:J24)</f>
        <v>372</v>
      </c>
    </row>
    <row r="25" spans="1:11" s="48" customFormat="1" ht="18" customHeight="1">
      <c r="A25" s="166"/>
      <c r="B25" s="125">
        <f>B24/B$34</f>
        <v>2.8400597907324365E-2</v>
      </c>
      <c r="C25" s="125">
        <f t="shared" ref="C25:K25" si="42">C24/C$34</f>
        <v>1.4308426073131956E-2</v>
      </c>
      <c r="D25" s="125">
        <f t="shared" si="42"/>
        <v>2.5693035835023664E-2</v>
      </c>
      <c r="E25" s="125">
        <f t="shared" si="42"/>
        <v>2.4124513618677044E-2</v>
      </c>
      <c r="F25" s="125">
        <f t="shared" si="42"/>
        <v>4.3902439024390241E-2</v>
      </c>
      <c r="G25" s="125">
        <f t="shared" si="42"/>
        <v>2.1124361158432709E-2</v>
      </c>
      <c r="H25" s="125">
        <f t="shared" si="42"/>
        <v>1.9303083479568814E-2</v>
      </c>
      <c r="I25" s="125">
        <f t="shared" ref="I25" si="43">I24/I$34</f>
        <v>2.5074626865671641E-2</v>
      </c>
      <c r="J25" s="125">
        <f t="shared" si="42"/>
        <v>1.290719114935464E-2</v>
      </c>
      <c r="K25" s="125">
        <f t="shared" si="42"/>
        <v>2.2394798627415568E-2</v>
      </c>
    </row>
    <row r="26" spans="1:11" s="48" customFormat="1" ht="18" customHeight="1">
      <c r="A26" s="165" t="s">
        <v>210</v>
      </c>
      <c r="B26" s="122">
        <f>B46</f>
        <v>13</v>
      </c>
      <c r="C26" s="122">
        <f t="shared" ref="C26:H26" si="44">C46</f>
        <v>9</v>
      </c>
      <c r="D26" s="122">
        <f t="shared" si="44"/>
        <v>14</v>
      </c>
      <c r="E26" s="122">
        <f t="shared" si="44"/>
        <v>15</v>
      </c>
      <c r="F26" s="122">
        <f t="shared" si="44"/>
        <v>4</v>
      </c>
      <c r="G26" s="122">
        <f t="shared" si="44"/>
        <v>15</v>
      </c>
      <c r="H26" s="122">
        <f t="shared" si="44"/>
        <v>25</v>
      </c>
      <c r="I26" s="122">
        <f t="shared" ref="I26" si="45">I46</f>
        <v>10</v>
      </c>
      <c r="J26" s="122">
        <f>SUM(J46:K46)</f>
        <v>7</v>
      </c>
      <c r="K26" s="123">
        <f>SUM(B26:J26)</f>
        <v>112</v>
      </c>
    </row>
    <row r="27" spans="1:11" s="48" customFormat="1" ht="18" customHeight="1">
      <c r="A27" s="166"/>
      <c r="B27" s="125">
        <f>B26/B$34</f>
        <v>9.7159940209267555E-3</v>
      </c>
      <c r="C27" s="125">
        <f t="shared" ref="C27:K27" si="46">C26/C$34</f>
        <v>7.1542130365659781E-3</v>
      </c>
      <c r="D27" s="125">
        <f t="shared" si="46"/>
        <v>9.4658553076402974E-3</v>
      </c>
      <c r="E27" s="125">
        <f t="shared" si="46"/>
        <v>1.1673151750972763E-2</v>
      </c>
      <c r="F27" s="125">
        <f t="shared" si="46"/>
        <v>3.9024390243902439E-3</v>
      </c>
      <c r="G27" s="125">
        <f t="shared" si="46"/>
        <v>5.1107325383304937E-3</v>
      </c>
      <c r="H27" s="125">
        <f t="shared" si="46"/>
        <v>6.2672348959639012E-3</v>
      </c>
      <c r="I27" s="125">
        <f t="shared" ref="I27" si="47">I26/I$34</f>
        <v>5.9701492537313433E-3</v>
      </c>
      <c r="J27" s="125">
        <f t="shared" si="46"/>
        <v>4.3023970497848806E-3</v>
      </c>
      <c r="K27" s="125">
        <f t="shared" si="46"/>
        <v>6.7425200168563003E-3</v>
      </c>
    </row>
    <row r="28" spans="1:11" s="48" customFormat="1" ht="22.5" customHeight="1">
      <c r="A28" s="165" t="s">
        <v>211</v>
      </c>
      <c r="B28" s="122">
        <f>B47</f>
        <v>4</v>
      </c>
      <c r="C28" s="122">
        <f t="shared" ref="C28:H28" si="48">C47</f>
        <v>6</v>
      </c>
      <c r="D28" s="122">
        <f t="shared" si="48"/>
        <v>6</v>
      </c>
      <c r="E28" s="122">
        <f t="shared" si="48"/>
        <v>0</v>
      </c>
      <c r="F28" s="122">
        <f t="shared" si="48"/>
        <v>3</v>
      </c>
      <c r="G28" s="122">
        <f t="shared" si="48"/>
        <v>3</v>
      </c>
      <c r="H28" s="122">
        <f t="shared" si="48"/>
        <v>9</v>
      </c>
      <c r="I28" s="122">
        <f t="shared" ref="I28" si="49">I47</f>
        <v>1</v>
      </c>
      <c r="J28" s="122">
        <f>SUM(J47:K47)</f>
        <v>2</v>
      </c>
      <c r="K28" s="123">
        <f>SUM(B28:J28)</f>
        <v>34</v>
      </c>
    </row>
    <row r="29" spans="1:11" s="48" customFormat="1" ht="22.5" customHeight="1">
      <c r="A29" s="166"/>
      <c r="B29" s="125">
        <f>B28/B$34</f>
        <v>2.9895366218236174E-3</v>
      </c>
      <c r="C29" s="125">
        <f t="shared" ref="C29:K29" si="50">C28/C$34</f>
        <v>4.7694753577106515E-3</v>
      </c>
      <c r="D29" s="125">
        <f t="shared" si="50"/>
        <v>4.0567951318458417E-3</v>
      </c>
      <c r="E29" s="125">
        <f t="shared" si="50"/>
        <v>0</v>
      </c>
      <c r="F29" s="125">
        <f t="shared" si="50"/>
        <v>2.9268292682926829E-3</v>
      </c>
      <c r="G29" s="125">
        <f t="shared" si="50"/>
        <v>1.0221465076660989E-3</v>
      </c>
      <c r="H29" s="125">
        <f t="shared" si="50"/>
        <v>2.2562045625470041E-3</v>
      </c>
      <c r="I29" s="125">
        <f t="shared" ref="I29" si="51">I28/I$34</f>
        <v>5.9701492537313433E-4</v>
      </c>
      <c r="J29" s="125">
        <f t="shared" si="50"/>
        <v>1.2292562999385371E-3</v>
      </c>
      <c r="K29" s="125">
        <f t="shared" si="50"/>
        <v>2.0468364336885198E-3</v>
      </c>
    </row>
    <row r="30" spans="1:11" s="48" customFormat="1" ht="18" customHeight="1">
      <c r="A30" s="165" t="s">
        <v>212</v>
      </c>
      <c r="B30" s="122">
        <f>B51</f>
        <v>6</v>
      </c>
      <c r="C30" s="122">
        <f t="shared" ref="C30:H30" si="52">C51</f>
        <v>7</v>
      </c>
      <c r="D30" s="122">
        <f t="shared" si="52"/>
        <v>3</v>
      </c>
      <c r="E30" s="122">
        <f t="shared" si="52"/>
        <v>3</v>
      </c>
      <c r="F30" s="122">
        <f t="shared" si="52"/>
        <v>4</v>
      </c>
      <c r="G30" s="122">
        <f t="shared" si="52"/>
        <v>8</v>
      </c>
      <c r="H30" s="122">
        <f t="shared" si="52"/>
        <v>18</v>
      </c>
      <c r="I30" s="122">
        <f t="shared" ref="I30" si="53">I51</f>
        <v>9</v>
      </c>
      <c r="J30" s="122">
        <f>SUM(J51:K51)</f>
        <v>6</v>
      </c>
      <c r="K30" s="123">
        <f>SUM(B30:J30)</f>
        <v>64</v>
      </c>
    </row>
    <row r="31" spans="1:11" s="48" customFormat="1" ht="18" customHeight="1">
      <c r="A31" s="166"/>
      <c r="B31" s="125">
        <f>B30/B$34</f>
        <v>4.4843049327354259E-3</v>
      </c>
      <c r="C31" s="125">
        <f t="shared" ref="C31:K31" si="54">C30/C$34</f>
        <v>5.5643879173290934E-3</v>
      </c>
      <c r="D31" s="125">
        <f t="shared" si="54"/>
        <v>2.0283975659229209E-3</v>
      </c>
      <c r="E31" s="125">
        <f t="shared" si="54"/>
        <v>2.3346303501945525E-3</v>
      </c>
      <c r="F31" s="125">
        <f t="shared" si="54"/>
        <v>3.9024390243902439E-3</v>
      </c>
      <c r="G31" s="125">
        <f t="shared" si="54"/>
        <v>2.72572402044293E-3</v>
      </c>
      <c r="H31" s="125">
        <f t="shared" si="54"/>
        <v>4.5124091250940083E-3</v>
      </c>
      <c r="I31" s="125">
        <f t="shared" ref="I31" si="55">I30/I$34</f>
        <v>5.3731343283582086E-3</v>
      </c>
      <c r="J31" s="125">
        <f t="shared" si="54"/>
        <v>3.6877688998156115E-3</v>
      </c>
      <c r="K31" s="125">
        <f t="shared" si="54"/>
        <v>3.8528685810607427E-3</v>
      </c>
    </row>
    <row r="32" spans="1:11" s="48" customFormat="1" ht="18" customHeight="1">
      <c r="A32" s="165" t="s">
        <v>213</v>
      </c>
      <c r="B32" s="122">
        <f>B52</f>
        <v>16</v>
      </c>
      <c r="C32" s="122">
        <f t="shared" ref="C32:H32" si="56">C52</f>
        <v>2</v>
      </c>
      <c r="D32" s="122">
        <f t="shared" si="56"/>
        <v>8</v>
      </c>
      <c r="E32" s="122">
        <f t="shared" si="56"/>
        <v>9</v>
      </c>
      <c r="F32" s="122">
        <f t="shared" si="56"/>
        <v>11</v>
      </c>
      <c r="G32" s="122">
        <f t="shared" si="56"/>
        <v>15</v>
      </c>
      <c r="H32" s="122">
        <f t="shared" si="56"/>
        <v>11</v>
      </c>
      <c r="I32" s="122">
        <f t="shared" ref="I32" si="57">I52</f>
        <v>14</v>
      </c>
      <c r="J32" s="122">
        <f>SUM(J52:K52)</f>
        <v>7</v>
      </c>
      <c r="K32" s="123">
        <f>SUM(B32:J32)</f>
        <v>93</v>
      </c>
    </row>
    <row r="33" spans="1:13" s="48" customFormat="1" ht="18" customHeight="1">
      <c r="A33" s="166"/>
      <c r="B33" s="125">
        <f>B32/B$34</f>
        <v>1.195814648729447E-2</v>
      </c>
      <c r="C33" s="125">
        <f t="shared" ref="C33:K33" si="58">C32/C$34</f>
        <v>1.589825119236884E-3</v>
      </c>
      <c r="D33" s="125">
        <f t="shared" si="58"/>
        <v>5.4090601757944556E-3</v>
      </c>
      <c r="E33" s="125">
        <f t="shared" si="58"/>
        <v>7.0038910505836579E-3</v>
      </c>
      <c r="F33" s="125">
        <f t="shared" si="58"/>
        <v>1.0731707317073172E-2</v>
      </c>
      <c r="G33" s="125">
        <f t="shared" si="58"/>
        <v>5.1107325383304937E-3</v>
      </c>
      <c r="H33" s="125">
        <f t="shared" si="58"/>
        <v>2.7575833542241163E-3</v>
      </c>
      <c r="I33" s="125">
        <f t="shared" ref="I33" si="59">I32/I$34</f>
        <v>8.3582089552238798E-3</v>
      </c>
      <c r="J33" s="125">
        <f t="shared" si="58"/>
        <v>4.3023970497848806E-3</v>
      </c>
      <c r="K33" s="125">
        <f t="shared" si="58"/>
        <v>5.598699656853892E-3</v>
      </c>
    </row>
    <row r="34" spans="1:13" s="48" customFormat="1">
      <c r="A34" s="134" t="s">
        <v>11</v>
      </c>
      <c r="B34" s="127">
        <f>SUM(B6,B8,B10,B12,B14,B16,B18,B20,B22,B24,B26,B28,B30,B32)</f>
        <v>1338</v>
      </c>
      <c r="C34" s="127">
        <f t="shared" ref="C34:K35" si="60">SUM(C6,C8,C10,C12,C14,C16,C18,C20,C22,C24,C26,C28,C30,C32)</f>
        <v>1258</v>
      </c>
      <c r="D34" s="127">
        <f t="shared" si="60"/>
        <v>1479</v>
      </c>
      <c r="E34" s="127">
        <f t="shared" si="60"/>
        <v>1285</v>
      </c>
      <c r="F34" s="127">
        <f t="shared" si="60"/>
        <v>1025</v>
      </c>
      <c r="G34" s="127">
        <f t="shared" si="60"/>
        <v>2935</v>
      </c>
      <c r="H34" s="127">
        <f t="shared" si="60"/>
        <v>3989</v>
      </c>
      <c r="I34" s="127">
        <f t="shared" ref="I34" si="61">SUM(I6,I8,I10,I12,I14,I16,I18,I20,I22,I24,I26,I28,I30,I32)</f>
        <v>1675</v>
      </c>
      <c r="J34" s="127">
        <f t="shared" si="60"/>
        <v>1627</v>
      </c>
      <c r="K34" s="128">
        <f>SUM(B34:J34)</f>
        <v>16611</v>
      </c>
    </row>
    <row r="35" spans="1:13" s="48" customFormat="1">
      <c r="A35" s="106"/>
      <c r="B35" s="130">
        <f>SUM(B7,B9,B11,B13,B15,B17,B19,B21,B23,B25,B27,B29,B31,B33)</f>
        <v>0.99999999999999989</v>
      </c>
      <c r="C35" s="130">
        <f t="shared" si="60"/>
        <v>1</v>
      </c>
      <c r="D35" s="130">
        <f t="shared" si="60"/>
        <v>1</v>
      </c>
      <c r="E35" s="130">
        <f t="shared" si="60"/>
        <v>1</v>
      </c>
      <c r="F35" s="130">
        <f t="shared" si="60"/>
        <v>1</v>
      </c>
      <c r="G35" s="130">
        <f t="shared" si="60"/>
        <v>1</v>
      </c>
      <c r="H35" s="130">
        <f t="shared" si="60"/>
        <v>1</v>
      </c>
      <c r="I35" s="130">
        <f t="shared" ref="I35" si="62">SUM(I7,I9,I11,I13,I15,I17,I19,I21,I23,I25,I27,I29,I31,I33)</f>
        <v>0.99999999999999978</v>
      </c>
      <c r="J35" s="130">
        <f t="shared" si="60"/>
        <v>1</v>
      </c>
      <c r="K35" s="130">
        <f t="shared" si="60"/>
        <v>1</v>
      </c>
    </row>
    <row r="38" spans="1:13">
      <c r="A38" s="50" t="s">
        <v>123</v>
      </c>
      <c r="B38" s="51" t="s">
        <v>199</v>
      </c>
      <c r="C38" s="51" t="s">
        <v>200</v>
      </c>
      <c r="D38" s="51" t="s">
        <v>201</v>
      </c>
      <c r="E38" s="51" t="s">
        <v>202</v>
      </c>
      <c r="F38" s="51" t="s">
        <v>203</v>
      </c>
      <c r="G38" s="51" t="s">
        <v>204</v>
      </c>
      <c r="H38" s="51" t="s">
        <v>288</v>
      </c>
      <c r="I38" s="51" t="s">
        <v>289</v>
      </c>
      <c r="J38" s="51" t="s">
        <v>290</v>
      </c>
      <c r="K38" s="51" t="s">
        <v>291</v>
      </c>
    </row>
    <row r="39" spans="1:13">
      <c r="A39" s="52">
        <v>1</v>
      </c>
      <c r="B39" s="11">
        <v>33</v>
      </c>
      <c r="C39" s="11">
        <v>43</v>
      </c>
      <c r="D39" s="11">
        <v>73</v>
      </c>
      <c r="E39" s="11">
        <v>62</v>
      </c>
      <c r="F39" s="11">
        <v>62</v>
      </c>
      <c r="G39" s="2">
        <v>167</v>
      </c>
      <c r="H39" s="11">
        <v>320</v>
      </c>
      <c r="I39" s="11">
        <v>125</v>
      </c>
      <c r="J39" s="11">
        <v>129</v>
      </c>
      <c r="K39" s="11">
        <v>20</v>
      </c>
    </row>
    <row r="40" spans="1:13">
      <c r="A40" s="53">
        <v>2</v>
      </c>
      <c r="B40" s="11">
        <v>847</v>
      </c>
      <c r="C40" s="11">
        <v>665</v>
      </c>
      <c r="D40" s="11">
        <v>822</v>
      </c>
      <c r="E40" s="11">
        <v>724</v>
      </c>
      <c r="F40" s="11">
        <v>583</v>
      </c>
      <c r="G40" s="116">
        <v>1284</v>
      </c>
      <c r="H40" s="116">
        <v>2280</v>
      </c>
      <c r="I40" s="11">
        <v>962</v>
      </c>
      <c r="J40" s="11">
        <v>824</v>
      </c>
      <c r="K40" s="11">
        <v>120</v>
      </c>
    </row>
    <row r="41" spans="1:13">
      <c r="A41" s="53">
        <v>3</v>
      </c>
      <c r="B41" s="11">
        <v>127</v>
      </c>
      <c r="C41" s="11">
        <v>113</v>
      </c>
      <c r="D41" s="11">
        <v>152</v>
      </c>
      <c r="E41" s="11">
        <v>144</v>
      </c>
      <c r="F41" s="11">
        <v>131</v>
      </c>
      <c r="G41" s="2">
        <v>235</v>
      </c>
      <c r="H41" s="11">
        <v>421</v>
      </c>
      <c r="I41" s="11">
        <v>175</v>
      </c>
      <c r="J41" s="11">
        <v>122</v>
      </c>
      <c r="K41" s="11">
        <v>8</v>
      </c>
    </row>
    <row r="42" spans="1:13">
      <c r="A42" s="53">
        <v>4</v>
      </c>
      <c r="B42" s="11">
        <v>26</v>
      </c>
      <c r="C42" s="11">
        <v>25</v>
      </c>
      <c r="D42" s="11">
        <v>27</v>
      </c>
      <c r="E42" s="11">
        <v>24</v>
      </c>
      <c r="F42" s="11">
        <v>19</v>
      </c>
      <c r="G42" s="11">
        <v>35</v>
      </c>
      <c r="H42" s="11">
        <v>85</v>
      </c>
      <c r="I42" s="11">
        <v>23</v>
      </c>
      <c r="J42" s="11">
        <v>21</v>
      </c>
      <c r="K42" s="11">
        <v>2</v>
      </c>
    </row>
    <row r="43" spans="1:13">
      <c r="A43" s="53">
        <v>5</v>
      </c>
      <c r="B43" s="11">
        <v>16</v>
      </c>
      <c r="C43" s="11">
        <v>4</v>
      </c>
      <c r="D43" s="11">
        <v>2</v>
      </c>
      <c r="E43" s="11">
        <v>4</v>
      </c>
      <c r="F43" s="11">
        <v>3</v>
      </c>
      <c r="G43" s="11">
        <v>5</v>
      </c>
      <c r="H43" s="11">
        <v>10</v>
      </c>
      <c r="I43" s="11">
        <v>5</v>
      </c>
      <c r="J43" s="11">
        <v>13</v>
      </c>
    </row>
    <row r="44" spans="1:13" customFormat="1">
      <c r="A44" s="53">
        <v>6</v>
      </c>
      <c r="B44">
        <v>5</v>
      </c>
      <c r="C44">
        <v>2</v>
      </c>
      <c r="D44">
        <v>4</v>
      </c>
      <c r="E44">
        <v>6</v>
      </c>
      <c r="F44">
        <v>2</v>
      </c>
      <c r="G44">
        <v>4</v>
      </c>
      <c r="H44">
        <v>13</v>
      </c>
      <c r="I44">
        <v>8</v>
      </c>
      <c r="J44">
        <v>4</v>
      </c>
      <c r="K44">
        <v>1</v>
      </c>
      <c r="L44" s="11"/>
      <c r="M44" s="11"/>
    </row>
    <row r="45" spans="1:13">
      <c r="A45" s="53">
        <v>7</v>
      </c>
      <c r="B45" s="11">
        <v>38</v>
      </c>
      <c r="C45" s="11">
        <v>18</v>
      </c>
      <c r="D45" s="11">
        <v>38</v>
      </c>
      <c r="E45" s="11">
        <v>31</v>
      </c>
      <c r="F45" s="11">
        <v>45</v>
      </c>
      <c r="G45" s="11">
        <v>62</v>
      </c>
      <c r="H45" s="11">
        <v>77</v>
      </c>
      <c r="I45" s="11">
        <v>42</v>
      </c>
      <c r="J45" s="11">
        <v>16</v>
      </c>
      <c r="K45" s="11">
        <v>5</v>
      </c>
    </row>
    <row r="46" spans="1:13">
      <c r="A46" s="53">
        <v>8</v>
      </c>
      <c r="B46" s="11">
        <v>13</v>
      </c>
      <c r="C46" s="11">
        <v>9</v>
      </c>
      <c r="D46" s="11">
        <v>14</v>
      </c>
      <c r="E46" s="11">
        <v>15</v>
      </c>
      <c r="F46" s="11">
        <v>4</v>
      </c>
      <c r="G46" s="11">
        <v>15</v>
      </c>
      <c r="H46" s="11">
        <v>25</v>
      </c>
      <c r="I46" s="11">
        <v>10</v>
      </c>
      <c r="J46" s="11">
        <v>6</v>
      </c>
      <c r="K46" s="11">
        <v>1</v>
      </c>
    </row>
    <row r="47" spans="1:13">
      <c r="A47" s="53">
        <v>9</v>
      </c>
      <c r="B47" s="11">
        <v>4</v>
      </c>
      <c r="C47" s="11">
        <v>6</v>
      </c>
      <c r="D47" s="11">
        <v>6</v>
      </c>
      <c r="E47" s="11">
        <v>0</v>
      </c>
      <c r="F47" s="11">
        <v>3</v>
      </c>
      <c r="G47" s="11">
        <v>3</v>
      </c>
      <c r="H47" s="11">
        <v>9</v>
      </c>
      <c r="I47" s="11">
        <v>1</v>
      </c>
      <c r="J47" s="11">
        <v>2</v>
      </c>
    </row>
    <row r="48" spans="1:13">
      <c r="A48" s="53">
        <v>10</v>
      </c>
      <c r="B48" s="11">
        <v>86</v>
      </c>
      <c r="C48" s="11">
        <v>223</v>
      </c>
      <c r="D48" s="11">
        <v>138</v>
      </c>
      <c r="E48" s="11">
        <v>83</v>
      </c>
      <c r="F48" s="11">
        <v>61</v>
      </c>
      <c r="G48" s="11">
        <v>514</v>
      </c>
      <c r="H48" s="11">
        <v>283</v>
      </c>
      <c r="I48" s="11">
        <v>151</v>
      </c>
      <c r="J48" s="11">
        <v>115</v>
      </c>
      <c r="K48" s="11">
        <v>2</v>
      </c>
    </row>
    <row r="49" spans="1:11">
      <c r="A49" s="53">
        <v>11</v>
      </c>
      <c r="B49" s="11">
        <v>24</v>
      </c>
      <c r="C49" s="11">
        <v>28</v>
      </c>
      <c r="D49" s="11">
        <v>41</v>
      </c>
      <c r="E49" s="11">
        <v>37</v>
      </c>
      <c r="F49" s="11">
        <v>8</v>
      </c>
      <c r="G49" s="11">
        <v>157</v>
      </c>
      <c r="H49" s="11">
        <v>88</v>
      </c>
      <c r="I49" s="11">
        <v>26</v>
      </c>
      <c r="J49" s="11">
        <v>38</v>
      </c>
      <c r="K49" s="11">
        <v>10</v>
      </c>
    </row>
    <row r="50" spans="1:11">
      <c r="A50" s="53">
        <v>12</v>
      </c>
      <c r="B50" s="11">
        <v>97</v>
      </c>
      <c r="C50" s="11">
        <v>113</v>
      </c>
      <c r="D50" s="11">
        <v>151</v>
      </c>
      <c r="E50" s="11">
        <v>143</v>
      </c>
      <c r="F50" s="11">
        <v>89</v>
      </c>
      <c r="G50" s="11">
        <v>431</v>
      </c>
      <c r="H50" s="11">
        <v>349</v>
      </c>
      <c r="I50" s="11">
        <v>124</v>
      </c>
      <c r="J50" s="11">
        <v>134</v>
      </c>
      <c r="K50" s="11">
        <v>21</v>
      </c>
    </row>
    <row r="51" spans="1:11">
      <c r="A51" s="53">
        <v>98</v>
      </c>
      <c r="B51" s="11">
        <v>6</v>
      </c>
      <c r="C51" s="11">
        <v>7</v>
      </c>
      <c r="D51" s="11">
        <v>3</v>
      </c>
      <c r="E51" s="11">
        <v>3</v>
      </c>
      <c r="F51" s="11">
        <v>4</v>
      </c>
      <c r="G51" s="11">
        <v>8</v>
      </c>
      <c r="H51" s="11">
        <v>18</v>
      </c>
      <c r="I51" s="11">
        <v>9</v>
      </c>
      <c r="J51" s="11">
        <v>4</v>
      </c>
      <c r="K51" s="11">
        <v>2</v>
      </c>
    </row>
    <row r="52" spans="1:11">
      <c r="A52" s="53">
        <v>99</v>
      </c>
      <c r="B52" s="11">
        <v>16</v>
      </c>
      <c r="C52" s="11">
        <v>2</v>
      </c>
      <c r="D52" s="11">
        <v>8</v>
      </c>
      <c r="E52" s="11">
        <v>9</v>
      </c>
      <c r="F52" s="11">
        <v>11</v>
      </c>
      <c r="G52" s="11">
        <v>15</v>
      </c>
      <c r="H52" s="11">
        <v>11</v>
      </c>
      <c r="I52" s="11">
        <v>14</v>
      </c>
      <c r="J52" s="11">
        <v>6</v>
      </c>
      <c r="K52" s="11">
        <v>1</v>
      </c>
    </row>
  </sheetData>
  <mergeCells count="15">
    <mergeCell ref="A28:A29"/>
    <mergeCell ref="A30:A31"/>
    <mergeCell ref="A32:A33"/>
    <mergeCell ref="A16:A17"/>
    <mergeCell ref="A18:A19"/>
    <mergeCell ref="A20:A21"/>
    <mergeCell ref="A22:A23"/>
    <mergeCell ref="A24:A25"/>
    <mergeCell ref="A26:A27"/>
    <mergeCell ref="A14:A15"/>
    <mergeCell ref="A4:A5"/>
    <mergeCell ref="A6:A7"/>
    <mergeCell ref="A8:A9"/>
    <mergeCell ref="A10:A11"/>
    <mergeCell ref="A12:A13"/>
  </mergeCells>
  <phoneticPr fontId="4"/>
  <printOptions horizontalCentered="1"/>
  <pageMargins left="0.70866141732283472" right="0.70866141732283472" top="0.74803149606299213" bottom="0.74803149606299213" header="0.31496062992125984" footer="0.31496062992125984"/>
  <pageSetup paperSize="11" scale="63"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M64"/>
  <sheetViews>
    <sheetView view="pageBreakPreview" zoomScaleNormal="100" zoomScaleSheetLayoutView="100" workbookViewId="0">
      <selection activeCell="B48" sqref="B48:K48"/>
    </sheetView>
  </sheetViews>
  <sheetFormatPr defaultColWidth="13.75" defaultRowHeight="13.5"/>
  <cols>
    <col min="1" max="1" width="12.875" style="11" customWidth="1"/>
    <col min="2" max="10" width="6.875" style="11" customWidth="1"/>
    <col min="11" max="11" width="7.625" style="11" customWidth="1"/>
    <col min="12" max="12" width="9.125" style="11" bestFit="1" customWidth="1"/>
    <col min="13" max="13" width="7.25" style="11" bestFit="1" customWidth="1"/>
    <col min="14" max="16384" width="13.75" style="11"/>
  </cols>
  <sheetData>
    <row r="1" spans="1:11" s="30" customFormat="1" ht="14.25">
      <c r="A1" s="29" t="s">
        <v>310</v>
      </c>
    </row>
    <row r="2" spans="1:11" customFormat="1">
      <c r="A2" s="1"/>
      <c r="B2" s="2"/>
      <c r="C2" s="2"/>
      <c r="D2" s="2"/>
      <c r="E2" s="2"/>
      <c r="F2" s="2"/>
      <c r="G2" s="2"/>
      <c r="H2" s="2"/>
      <c r="I2" s="2"/>
    </row>
    <row r="3" spans="1:11" customFormat="1" ht="24">
      <c r="A3" s="119"/>
      <c r="B3" s="119" t="s">
        <v>199</v>
      </c>
      <c r="C3" s="119" t="s">
        <v>200</v>
      </c>
      <c r="D3" s="119" t="s">
        <v>201</v>
      </c>
      <c r="E3" s="119" t="s">
        <v>202</v>
      </c>
      <c r="F3" s="119" t="s">
        <v>203</v>
      </c>
      <c r="G3" s="119" t="s">
        <v>204</v>
      </c>
      <c r="H3" s="119" t="s">
        <v>205</v>
      </c>
      <c r="I3" s="119" t="s">
        <v>206</v>
      </c>
      <c r="J3" s="120" t="s">
        <v>295</v>
      </c>
      <c r="K3" s="119" t="s">
        <v>122</v>
      </c>
    </row>
    <row r="4" spans="1:11" s="48" customFormat="1">
      <c r="A4" s="121" t="s">
        <v>106</v>
      </c>
      <c r="B4" s="122">
        <f>B49</f>
        <v>173</v>
      </c>
      <c r="C4" s="122">
        <f t="shared" ref="C4:G4" si="0">C49</f>
        <v>161</v>
      </c>
      <c r="D4" s="122">
        <f t="shared" si="0"/>
        <v>204</v>
      </c>
      <c r="E4" s="122">
        <f t="shared" si="0"/>
        <v>198</v>
      </c>
      <c r="F4" s="122">
        <f t="shared" si="0"/>
        <v>113</v>
      </c>
      <c r="G4" s="122">
        <f t="shared" si="0"/>
        <v>231</v>
      </c>
      <c r="H4" s="122">
        <f t="shared" ref="H4" si="1">H49</f>
        <v>493</v>
      </c>
      <c r="I4" s="122">
        <f t="shared" ref="I4" si="2">I49</f>
        <v>196</v>
      </c>
      <c r="J4" s="122">
        <f>SUM(J49:K49)</f>
        <v>131</v>
      </c>
      <c r="K4" s="123">
        <f>SUM(B4:J4)</f>
        <v>1900</v>
      </c>
    </row>
    <row r="5" spans="1:11" s="48" customFormat="1">
      <c r="A5" s="124"/>
      <c r="B5" s="125">
        <f>B4/B$36</f>
        <v>0.12929745889387145</v>
      </c>
      <c r="C5" s="125">
        <f t="shared" ref="C5:K5" si="3">C4/C$36</f>
        <v>0.12798092209856915</v>
      </c>
      <c r="D5" s="125">
        <f t="shared" si="3"/>
        <v>0.13793103448275862</v>
      </c>
      <c r="E5" s="125">
        <f t="shared" si="3"/>
        <v>0.15408560311284047</v>
      </c>
      <c r="F5" s="125">
        <f t="shared" si="3"/>
        <v>0.11024390243902439</v>
      </c>
      <c r="G5" s="125">
        <f t="shared" si="3"/>
        <v>7.8705281090289611E-2</v>
      </c>
      <c r="H5" s="125">
        <f t="shared" ref="H5" si="4">H4/H$36</f>
        <v>0.12358987214840812</v>
      </c>
      <c r="I5" s="125">
        <f t="shared" ref="I5:J5" si="5">I4/I$36</f>
        <v>0.11701492537313433</v>
      </c>
      <c r="J5" s="125">
        <f t="shared" si="5"/>
        <v>8.0516287645974183E-2</v>
      </c>
      <c r="K5" s="125">
        <f t="shared" si="3"/>
        <v>0.1143820360002408</v>
      </c>
    </row>
    <row r="6" spans="1:11" s="48" customFormat="1">
      <c r="A6" s="121" t="s">
        <v>214</v>
      </c>
      <c r="B6" s="122">
        <f>B50</f>
        <v>184</v>
      </c>
      <c r="C6" s="122">
        <f t="shared" ref="C6:G6" si="6">C50</f>
        <v>154</v>
      </c>
      <c r="D6" s="122">
        <f t="shared" si="6"/>
        <v>188</v>
      </c>
      <c r="E6" s="122">
        <f t="shared" si="6"/>
        <v>198</v>
      </c>
      <c r="F6" s="122">
        <f t="shared" si="6"/>
        <v>124</v>
      </c>
      <c r="G6" s="122">
        <f t="shared" si="6"/>
        <v>254</v>
      </c>
      <c r="H6" s="122">
        <f t="shared" ref="H6" si="7">H50</f>
        <v>515</v>
      </c>
      <c r="I6" s="122">
        <f t="shared" ref="I6" si="8">I50</f>
        <v>203</v>
      </c>
      <c r="J6" s="122">
        <f>SUM(J50:K50)</f>
        <v>164</v>
      </c>
      <c r="K6" s="123">
        <f>SUM(B6:J6)</f>
        <v>1984</v>
      </c>
    </row>
    <row r="7" spans="1:11" s="48" customFormat="1">
      <c r="A7" s="124" t="s">
        <v>215</v>
      </c>
      <c r="B7" s="125">
        <f>B6/B$36</f>
        <v>0.13751868460388639</v>
      </c>
      <c r="C7" s="125">
        <f t="shared" ref="C7:K7" si="9">C6/C$36</f>
        <v>0.12241653418124006</v>
      </c>
      <c r="D7" s="125">
        <f t="shared" si="9"/>
        <v>0.12711291413116971</v>
      </c>
      <c r="E7" s="125">
        <f t="shared" si="9"/>
        <v>0.15408560311284047</v>
      </c>
      <c r="F7" s="125">
        <f t="shared" si="9"/>
        <v>0.12097560975609756</v>
      </c>
      <c r="G7" s="125">
        <f t="shared" si="9"/>
        <v>8.6541737649063033E-2</v>
      </c>
      <c r="H7" s="125">
        <f t="shared" ref="H7" si="10">H6/H$36</f>
        <v>0.12910503885685634</v>
      </c>
      <c r="I7" s="125">
        <f t="shared" ref="I7:J7" si="11">I6/I$36</f>
        <v>0.12119402985074627</v>
      </c>
      <c r="J7" s="125">
        <f t="shared" si="11"/>
        <v>0.10079901659496004</v>
      </c>
      <c r="K7" s="125">
        <f t="shared" si="9"/>
        <v>0.11943892601288303</v>
      </c>
    </row>
    <row r="8" spans="1:11" s="48" customFormat="1">
      <c r="A8" s="121" t="s">
        <v>216</v>
      </c>
      <c r="B8" s="122">
        <f>B51</f>
        <v>116</v>
      </c>
      <c r="C8" s="122">
        <f t="shared" ref="C8:G8" si="12">C51</f>
        <v>98</v>
      </c>
      <c r="D8" s="122">
        <f t="shared" si="12"/>
        <v>176</v>
      </c>
      <c r="E8" s="122">
        <f t="shared" si="12"/>
        <v>92</v>
      </c>
      <c r="F8" s="122">
        <f t="shared" si="12"/>
        <v>83</v>
      </c>
      <c r="G8" s="122">
        <f t="shared" si="12"/>
        <v>208</v>
      </c>
      <c r="H8" s="122">
        <f t="shared" ref="H8" si="13">H51</f>
        <v>317</v>
      </c>
      <c r="I8" s="122">
        <f t="shared" ref="I8" si="14">I51</f>
        <v>122</v>
      </c>
      <c r="J8" s="122">
        <f>SUM(J51:K51)</f>
        <v>119</v>
      </c>
      <c r="K8" s="123">
        <f>SUM(B8:J8)</f>
        <v>1331</v>
      </c>
    </row>
    <row r="9" spans="1:11" s="48" customFormat="1">
      <c r="A9" s="124" t="s">
        <v>217</v>
      </c>
      <c r="B9" s="125">
        <f>B8/B$36</f>
        <v>8.6696562032884908E-2</v>
      </c>
      <c r="C9" s="125">
        <f t="shared" ref="C9:K9" si="15">C8/C$36</f>
        <v>7.7901430842607311E-2</v>
      </c>
      <c r="D9" s="125">
        <f t="shared" si="15"/>
        <v>0.11899932386747802</v>
      </c>
      <c r="E9" s="125">
        <f t="shared" si="15"/>
        <v>7.1595330739299606E-2</v>
      </c>
      <c r="F9" s="125">
        <f t="shared" si="15"/>
        <v>8.0975609756097564E-2</v>
      </c>
      <c r="G9" s="125">
        <f t="shared" si="15"/>
        <v>7.0868824531516189E-2</v>
      </c>
      <c r="H9" s="125">
        <f t="shared" ref="H9" si="16">H8/H$36</f>
        <v>7.9468538480822262E-2</v>
      </c>
      <c r="I9" s="125">
        <f t="shared" ref="I9:J9" si="17">I8/I$36</f>
        <v>7.2835820895522388E-2</v>
      </c>
      <c r="J9" s="125">
        <f t="shared" si="17"/>
        <v>7.3140749846342959E-2</v>
      </c>
      <c r="K9" s="125">
        <f t="shared" si="15"/>
        <v>8.0127626271747632E-2</v>
      </c>
    </row>
    <row r="10" spans="1:11" s="48" customFormat="1">
      <c r="A10" s="121" t="s">
        <v>218</v>
      </c>
      <c r="B10" s="122">
        <f>B52</f>
        <v>140</v>
      </c>
      <c r="C10" s="122">
        <f t="shared" ref="C10:G10" si="18">C52</f>
        <v>126</v>
      </c>
      <c r="D10" s="122">
        <f t="shared" si="18"/>
        <v>128</v>
      </c>
      <c r="E10" s="122">
        <f t="shared" si="18"/>
        <v>116</v>
      </c>
      <c r="F10" s="122">
        <f t="shared" si="18"/>
        <v>99</v>
      </c>
      <c r="G10" s="122">
        <f t="shared" si="18"/>
        <v>301</v>
      </c>
      <c r="H10" s="122">
        <f t="shared" ref="H10" si="19">H52</f>
        <v>314</v>
      </c>
      <c r="I10" s="122">
        <f t="shared" ref="I10" si="20">I52</f>
        <v>124</v>
      </c>
      <c r="J10" s="122">
        <f>SUM(J52:K52)</f>
        <v>142</v>
      </c>
      <c r="K10" s="123">
        <f>SUM(B10:J10)</f>
        <v>1490</v>
      </c>
    </row>
    <row r="11" spans="1:11" s="48" customFormat="1">
      <c r="A11" s="124" t="s">
        <v>142</v>
      </c>
      <c r="B11" s="125">
        <f>B10/B$36</f>
        <v>0.10463378176382661</v>
      </c>
      <c r="C11" s="125">
        <f t="shared" ref="C11:K11" si="21">C10/C$36</f>
        <v>0.10015898251192369</v>
      </c>
      <c r="D11" s="125">
        <f t="shared" si="21"/>
        <v>8.654496281271129E-2</v>
      </c>
      <c r="E11" s="125">
        <f t="shared" si="21"/>
        <v>9.027237354085603E-2</v>
      </c>
      <c r="F11" s="125">
        <f t="shared" si="21"/>
        <v>9.6585365853658539E-2</v>
      </c>
      <c r="G11" s="125">
        <f t="shared" si="21"/>
        <v>0.10255536626916524</v>
      </c>
      <c r="H11" s="125">
        <f t="shared" ref="H11" si="22">H10/H$36</f>
        <v>7.8716470293306598E-2</v>
      </c>
      <c r="I11" s="125">
        <f t="shared" ref="I11:J11" si="23">I10/I$36</f>
        <v>7.4029850746268652E-2</v>
      </c>
      <c r="J11" s="125">
        <f t="shared" si="23"/>
        <v>8.7277197295636141E-2</v>
      </c>
      <c r="K11" s="125">
        <f t="shared" si="21"/>
        <v>8.9699596652820415E-2</v>
      </c>
    </row>
    <row r="12" spans="1:11" s="48" customFormat="1">
      <c r="A12" s="121" t="s">
        <v>220</v>
      </c>
      <c r="B12" s="122">
        <f>B53</f>
        <v>70</v>
      </c>
      <c r="C12" s="122">
        <f t="shared" ref="C12:G12" si="24">C53</f>
        <v>73</v>
      </c>
      <c r="D12" s="122">
        <f t="shared" si="24"/>
        <v>72</v>
      </c>
      <c r="E12" s="122">
        <f t="shared" si="24"/>
        <v>56</v>
      </c>
      <c r="F12" s="122">
        <f t="shared" si="24"/>
        <v>71</v>
      </c>
      <c r="G12" s="122">
        <f t="shared" si="24"/>
        <v>201</v>
      </c>
      <c r="H12" s="122">
        <f t="shared" ref="H12" si="25">H53</f>
        <v>218</v>
      </c>
      <c r="I12" s="122">
        <f t="shared" ref="I12" si="26">I53</f>
        <v>85</v>
      </c>
      <c r="J12" s="122">
        <f>SUM(J53:K53)</f>
        <v>92</v>
      </c>
      <c r="K12" s="123">
        <f>SUM(B12:J12)</f>
        <v>938</v>
      </c>
    </row>
    <row r="13" spans="1:11" s="48" customFormat="1">
      <c r="A13" s="124" t="s">
        <v>221</v>
      </c>
      <c r="B13" s="125">
        <f>B12/B$36</f>
        <v>5.2316890881913304E-2</v>
      </c>
      <c r="C13" s="125">
        <f t="shared" ref="C13:K13" si="27">C12/C$36</f>
        <v>5.8028616852146261E-2</v>
      </c>
      <c r="D13" s="125">
        <f t="shared" si="27"/>
        <v>4.8681541582150101E-2</v>
      </c>
      <c r="E13" s="125">
        <f t="shared" si="27"/>
        <v>4.3579766536964978E-2</v>
      </c>
      <c r="F13" s="125">
        <f t="shared" si="27"/>
        <v>6.9268292682926835E-2</v>
      </c>
      <c r="G13" s="125">
        <f t="shared" si="27"/>
        <v>6.8483816013628615E-2</v>
      </c>
      <c r="H13" s="125">
        <f t="shared" ref="H13" si="28">H12/H$36</f>
        <v>5.4650288292805216E-2</v>
      </c>
      <c r="I13" s="125">
        <f t="shared" ref="I13:J13" si="29">I12/I$36</f>
        <v>5.0746268656716415E-2</v>
      </c>
      <c r="J13" s="125">
        <f t="shared" si="29"/>
        <v>5.6545789797172709E-2</v>
      </c>
      <c r="K13" s="125">
        <f t="shared" si="27"/>
        <v>5.646860514117151E-2</v>
      </c>
    </row>
    <row r="14" spans="1:11" s="48" customFormat="1">
      <c r="A14" s="121" t="s">
        <v>222</v>
      </c>
      <c r="B14" s="122">
        <f>B54</f>
        <v>59</v>
      </c>
      <c r="C14" s="122">
        <f t="shared" ref="C14:G14" si="30">C54</f>
        <v>59</v>
      </c>
      <c r="D14" s="122">
        <f t="shared" si="30"/>
        <v>61</v>
      </c>
      <c r="E14" s="122">
        <f t="shared" si="30"/>
        <v>54</v>
      </c>
      <c r="F14" s="122">
        <f t="shared" si="30"/>
        <v>49</v>
      </c>
      <c r="G14" s="122">
        <f t="shared" si="30"/>
        <v>200</v>
      </c>
      <c r="H14" s="122">
        <f t="shared" ref="H14" si="31">H54</f>
        <v>164</v>
      </c>
      <c r="I14" s="122">
        <f t="shared" ref="I14" si="32">I54</f>
        <v>75</v>
      </c>
      <c r="J14" s="122">
        <f>SUM(J54:K54)</f>
        <v>96</v>
      </c>
      <c r="K14" s="123">
        <f>SUM(B14:J14)</f>
        <v>817</v>
      </c>
    </row>
    <row r="15" spans="1:11" s="48" customFormat="1">
      <c r="A15" s="124" t="s">
        <v>223</v>
      </c>
      <c r="B15" s="125">
        <f>B14/B$36</f>
        <v>4.4095665171898356E-2</v>
      </c>
      <c r="C15" s="125">
        <f t="shared" ref="C15:K15" si="33">C14/C$36</f>
        <v>4.6899841017488078E-2</v>
      </c>
      <c r="D15" s="125">
        <f t="shared" si="33"/>
        <v>4.1244083840432724E-2</v>
      </c>
      <c r="E15" s="125">
        <f t="shared" si="33"/>
        <v>4.2023346303501949E-2</v>
      </c>
      <c r="F15" s="125">
        <f t="shared" si="33"/>
        <v>4.7804878048780489E-2</v>
      </c>
      <c r="G15" s="125">
        <f t="shared" si="33"/>
        <v>6.8143100511073251E-2</v>
      </c>
      <c r="H15" s="125">
        <f t="shared" ref="H15" si="34">H14/H$36</f>
        <v>4.1113060917523189E-2</v>
      </c>
      <c r="I15" s="125">
        <f t="shared" ref="I15:J15" si="35">I14/I$36</f>
        <v>4.4776119402985072E-2</v>
      </c>
      <c r="J15" s="125">
        <f t="shared" si="35"/>
        <v>5.9004302397049783E-2</v>
      </c>
      <c r="K15" s="125">
        <f t="shared" si="33"/>
        <v>4.9184275480103547E-2</v>
      </c>
    </row>
    <row r="16" spans="1:11" s="48" customFormat="1">
      <c r="A16" s="121" t="s">
        <v>224</v>
      </c>
      <c r="B16" s="122">
        <f>B55</f>
        <v>102</v>
      </c>
      <c r="C16" s="122">
        <f t="shared" ref="C16:G16" si="36">C55</f>
        <v>84</v>
      </c>
      <c r="D16" s="122">
        <f t="shared" si="36"/>
        <v>136</v>
      </c>
      <c r="E16" s="122">
        <f t="shared" si="36"/>
        <v>92</v>
      </c>
      <c r="F16" s="122">
        <f t="shared" si="36"/>
        <v>56</v>
      </c>
      <c r="G16" s="122">
        <f t="shared" si="36"/>
        <v>269</v>
      </c>
      <c r="H16" s="122">
        <f t="shared" ref="H16" si="37">H55</f>
        <v>292</v>
      </c>
      <c r="I16" s="122">
        <f t="shared" ref="I16" si="38">I55</f>
        <v>109</v>
      </c>
      <c r="J16" s="122">
        <f>SUM(J55:K55)</f>
        <v>120</v>
      </c>
      <c r="K16" s="123">
        <f>SUM(B16:J16)</f>
        <v>1260</v>
      </c>
    </row>
    <row r="17" spans="1:11" s="48" customFormat="1">
      <c r="A17" s="124" t="s">
        <v>225</v>
      </c>
      <c r="B17" s="125">
        <f>B16/B$36</f>
        <v>7.623318385650224E-2</v>
      </c>
      <c r="C17" s="125">
        <f t="shared" ref="C17:K17" si="39">C16/C$36</f>
        <v>6.6772655007949128E-2</v>
      </c>
      <c r="D17" s="125">
        <f t="shared" si="39"/>
        <v>9.1954022988505746E-2</v>
      </c>
      <c r="E17" s="125">
        <f t="shared" si="39"/>
        <v>7.1595330739299606E-2</v>
      </c>
      <c r="F17" s="125">
        <f t="shared" si="39"/>
        <v>5.4634146341463415E-2</v>
      </c>
      <c r="G17" s="125">
        <f t="shared" si="39"/>
        <v>9.1652470187393531E-2</v>
      </c>
      <c r="H17" s="125">
        <f t="shared" ref="H17" si="40">H16/H$36</f>
        <v>7.3201303584858365E-2</v>
      </c>
      <c r="I17" s="125">
        <f t="shared" ref="I17:J17" si="41">I16/I$36</f>
        <v>6.5074626865671642E-2</v>
      </c>
      <c r="J17" s="125">
        <f t="shared" si="41"/>
        <v>7.3755377996312238E-2</v>
      </c>
      <c r="K17" s="125">
        <f t="shared" si="39"/>
        <v>7.5853350189633378E-2</v>
      </c>
    </row>
    <row r="18" spans="1:11" s="48" customFormat="1">
      <c r="A18" s="121" t="s">
        <v>226</v>
      </c>
      <c r="B18" s="122">
        <f>B56</f>
        <v>66</v>
      </c>
      <c r="C18" s="122">
        <f t="shared" ref="C18:G18" si="42">C56</f>
        <v>70</v>
      </c>
      <c r="D18" s="122">
        <f t="shared" si="42"/>
        <v>78</v>
      </c>
      <c r="E18" s="122">
        <f t="shared" si="42"/>
        <v>67</v>
      </c>
      <c r="F18" s="122">
        <f t="shared" si="42"/>
        <v>55</v>
      </c>
      <c r="G18" s="122">
        <f t="shared" si="42"/>
        <v>232</v>
      </c>
      <c r="H18" s="122">
        <f t="shared" ref="H18" si="43">H56</f>
        <v>216</v>
      </c>
      <c r="I18" s="122">
        <f t="shared" ref="I18" si="44">I56</f>
        <v>92</v>
      </c>
      <c r="J18" s="122">
        <f>SUM(J56:K56)</f>
        <v>79</v>
      </c>
      <c r="K18" s="123">
        <f>SUM(B18:J18)</f>
        <v>955</v>
      </c>
    </row>
    <row r="19" spans="1:11" s="48" customFormat="1">
      <c r="A19" s="124" t="s">
        <v>227</v>
      </c>
      <c r="B19" s="125">
        <f>B18/B$36</f>
        <v>4.9327354260089683E-2</v>
      </c>
      <c r="C19" s="125">
        <f t="shared" ref="C19:K19" si="45">C18/C$36</f>
        <v>5.5643879173290937E-2</v>
      </c>
      <c r="D19" s="125">
        <f t="shared" si="45"/>
        <v>5.2738336713995942E-2</v>
      </c>
      <c r="E19" s="125">
        <f t="shared" si="45"/>
        <v>5.2140077821011675E-2</v>
      </c>
      <c r="F19" s="125">
        <f t="shared" si="45"/>
        <v>5.3658536585365853E-2</v>
      </c>
      <c r="G19" s="125">
        <f t="shared" si="45"/>
        <v>7.9045996592844975E-2</v>
      </c>
      <c r="H19" s="125">
        <f t="shared" ref="H19" si="46">H18/H$36</f>
        <v>5.4148909501128099E-2</v>
      </c>
      <c r="I19" s="125">
        <f t="shared" ref="I19:J19" si="47">I18/I$36</f>
        <v>5.492537313432836E-2</v>
      </c>
      <c r="J19" s="125">
        <f t="shared" si="47"/>
        <v>4.855562384757222E-2</v>
      </c>
      <c r="K19" s="125">
        <f t="shared" si="45"/>
        <v>5.7492023358015773E-2</v>
      </c>
    </row>
    <row r="20" spans="1:11" s="48" customFormat="1">
      <c r="A20" s="121" t="s">
        <v>228</v>
      </c>
      <c r="B20" s="122">
        <f>B57</f>
        <v>47</v>
      </c>
      <c r="C20" s="122">
        <f t="shared" ref="C20:G20" si="48">C57</f>
        <v>54</v>
      </c>
      <c r="D20" s="122">
        <f t="shared" si="48"/>
        <v>60</v>
      </c>
      <c r="E20" s="122">
        <f t="shared" si="48"/>
        <v>53</v>
      </c>
      <c r="F20" s="122">
        <f t="shared" si="48"/>
        <v>35</v>
      </c>
      <c r="G20" s="122">
        <f t="shared" si="48"/>
        <v>166</v>
      </c>
      <c r="H20" s="122">
        <f t="shared" ref="H20" si="49">H57</f>
        <v>174</v>
      </c>
      <c r="I20" s="122">
        <f t="shared" ref="I20" si="50">I57</f>
        <v>69</v>
      </c>
      <c r="J20" s="122">
        <f>SUM(J57:K57)</f>
        <v>84</v>
      </c>
      <c r="K20" s="123">
        <f>SUM(B20:J20)</f>
        <v>742</v>
      </c>
    </row>
    <row r="21" spans="1:11" s="48" customFormat="1">
      <c r="A21" s="124" t="s">
        <v>229</v>
      </c>
      <c r="B21" s="125">
        <f>B20/B$36</f>
        <v>3.5127055306427506E-2</v>
      </c>
      <c r="C21" s="125">
        <f t="shared" ref="C21:K21" si="51">C20/C$36</f>
        <v>4.2925278219395867E-2</v>
      </c>
      <c r="D21" s="125">
        <f t="shared" si="51"/>
        <v>4.0567951318458417E-2</v>
      </c>
      <c r="E21" s="125">
        <f t="shared" si="51"/>
        <v>4.1245136186770427E-2</v>
      </c>
      <c r="F21" s="125">
        <f t="shared" si="51"/>
        <v>3.4146341463414637E-2</v>
      </c>
      <c r="G21" s="125">
        <f t="shared" si="51"/>
        <v>5.65587734241908E-2</v>
      </c>
      <c r="H21" s="125">
        <f t="shared" ref="H21" si="52">H20/H$36</f>
        <v>4.3619954875908751E-2</v>
      </c>
      <c r="I21" s="125">
        <f t="shared" ref="I21:J21" si="53">I20/I$36</f>
        <v>4.1194029850746272E-2</v>
      </c>
      <c r="J21" s="125">
        <f t="shared" si="53"/>
        <v>5.162876459741856E-2</v>
      </c>
      <c r="K21" s="125">
        <f t="shared" si="51"/>
        <v>4.4669195111672985E-2</v>
      </c>
    </row>
    <row r="22" spans="1:11" s="48" customFormat="1">
      <c r="A22" s="121" t="s">
        <v>230</v>
      </c>
      <c r="B22" s="122">
        <f>B58</f>
        <v>35</v>
      </c>
      <c r="C22" s="122">
        <f t="shared" ref="C22:G22" si="54">C58</f>
        <v>48</v>
      </c>
      <c r="D22" s="122">
        <f t="shared" si="54"/>
        <v>48</v>
      </c>
      <c r="E22" s="122">
        <f t="shared" si="54"/>
        <v>43</v>
      </c>
      <c r="F22" s="122">
        <f t="shared" si="54"/>
        <v>40</v>
      </c>
      <c r="G22" s="122">
        <f t="shared" si="54"/>
        <v>134</v>
      </c>
      <c r="H22" s="122">
        <f t="shared" ref="H22" si="55">H58</f>
        <v>134</v>
      </c>
      <c r="I22" s="122">
        <f t="shared" ref="I22" si="56">I58</f>
        <v>58</v>
      </c>
      <c r="J22" s="122">
        <f>SUM(J58:K58)</f>
        <v>73</v>
      </c>
      <c r="K22" s="123">
        <f>SUM(B22:J22)</f>
        <v>613</v>
      </c>
    </row>
    <row r="23" spans="1:11" s="48" customFormat="1">
      <c r="A23" s="124" t="s">
        <v>231</v>
      </c>
      <c r="B23" s="125">
        <f>B22/B$36</f>
        <v>2.6158445440956652E-2</v>
      </c>
      <c r="C23" s="125">
        <f t="shared" ref="C23:K23" si="57">C22/C$36</f>
        <v>3.8155802861685212E-2</v>
      </c>
      <c r="D23" s="125">
        <f t="shared" si="57"/>
        <v>3.2454361054766734E-2</v>
      </c>
      <c r="E23" s="125">
        <f t="shared" si="57"/>
        <v>3.3463035019455252E-2</v>
      </c>
      <c r="F23" s="125">
        <f t="shared" si="57"/>
        <v>3.9024390243902439E-2</v>
      </c>
      <c r="G23" s="125">
        <f t="shared" si="57"/>
        <v>4.5655877342419077E-2</v>
      </c>
      <c r="H23" s="125">
        <f t="shared" ref="H23" si="58">H22/H$36</f>
        <v>3.3592379042366505E-2</v>
      </c>
      <c r="I23" s="125">
        <f t="shared" ref="I23:J23" si="59">I22/I$36</f>
        <v>3.4626865671641791E-2</v>
      </c>
      <c r="J23" s="125">
        <f t="shared" si="59"/>
        <v>4.4867854947756608E-2</v>
      </c>
      <c r="K23" s="125">
        <f t="shared" si="57"/>
        <v>3.6903256877972426E-2</v>
      </c>
    </row>
    <row r="24" spans="1:11" s="48" customFormat="1">
      <c r="A24" s="121" t="s">
        <v>232</v>
      </c>
      <c r="B24" s="122">
        <f>B59</f>
        <v>31</v>
      </c>
      <c r="C24" s="122">
        <f t="shared" ref="C24:G24" si="60">C59</f>
        <v>31</v>
      </c>
      <c r="D24" s="122">
        <f t="shared" si="60"/>
        <v>42</v>
      </c>
      <c r="E24" s="122">
        <f t="shared" si="60"/>
        <v>33</v>
      </c>
      <c r="F24" s="122">
        <f t="shared" si="60"/>
        <v>37</v>
      </c>
      <c r="G24" s="122">
        <f t="shared" si="60"/>
        <v>86</v>
      </c>
      <c r="H24" s="122">
        <f t="shared" ref="H24" si="61">H59</f>
        <v>130</v>
      </c>
      <c r="I24" s="122">
        <f t="shared" ref="I24" si="62">I59</f>
        <v>48</v>
      </c>
      <c r="J24" s="122">
        <f>SUM(J59:K59)</f>
        <v>46</v>
      </c>
      <c r="K24" s="123">
        <f>SUM(B24:J24)</f>
        <v>484</v>
      </c>
    </row>
    <row r="25" spans="1:11" s="48" customFormat="1">
      <c r="A25" s="124" t="s">
        <v>233</v>
      </c>
      <c r="B25" s="125">
        <f>B24/B$36</f>
        <v>2.3168908819133034E-2</v>
      </c>
      <c r="C25" s="125">
        <f t="shared" ref="C25:K25" si="63">C24/C$36</f>
        <v>2.4642289348171701E-2</v>
      </c>
      <c r="D25" s="125">
        <f t="shared" si="63"/>
        <v>2.8397565922920892E-2</v>
      </c>
      <c r="E25" s="125">
        <f t="shared" si="63"/>
        <v>2.5680933852140077E-2</v>
      </c>
      <c r="F25" s="125">
        <f t="shared" si="63"/>
        <v>3.6097560975609753E-2</v>
      </c>
      <c r="G25" s="125">
        <f t="shared" si="63"/>
        <v>2.9301533219761498E-2</v>
      </c>
      <c r="H25" s="125">
        <f t="shared" ref="H25" si="64">H24/H$36</f>
        <v>3.2589621459012286E-2</v>
      </c>
      <c r="I25" s="125">
        <f t="shared" ref="I25:J25" si="65">I24/I$36</f>
        <v>2.8656716417910448E-2</v>
      </c>
      <c r="J25" s="125">
        <f t="shared" si="65"/>
        <v>2.8272894898586354E-2</v>
      </c>
      <c r="K25" s="125">
        <f t="shared" si="63"/>
        <v>2.9137318644271867E-2</v>
      </c>
    </row>
    <row r="26" spans="1:11" s="48" customFormat="1">
      <c r="A26" s="121" t="s">
        <v>234</v>
      </c>
      <c r="B26" s="122">
        <f>B60</f>
        <v>31</v>
      </c>
      <c r="C26" s="122">
        <f t="shared" ref="C26:G26" si="66">C60</f>
        <v>36</v>
      </c>
      <c r="D26" s="122">
        <f t="shared" si="66"/>
        <v>43</v>
      </c>
      <c r="E26" s="122">
        <f t="shared" si="66"/>
        <v>23</v>
      </c>
      <c r="F26" s="122">
        <f t="shared" si="66"/>
        <v>26</v>
      </c>
      <c r="G26" s="122">
        <f t="shared" si="66"/>
        <v>80</v>
      </c>
      <c r="H26" s="122">
        <f t="shared" ref="H26" si="67">H60</f>
        <v>99</v>
      </c>
      <c r="I26" s="122">
        <f t="shared" ref="I26" si="68">I60</f>
        <v>45</v>
      </c>
      <c r="J26" s="122">
        <f>SUM(J60:K60)</f>
        <v>54</v>
      </c>
      <c r="K26" s="123">
        <f>SUM(B26:J26)</f>
        <v>437</v>
      </c>
    </row>
    <row r="27" spans="1:11" s="48" customFormat="1">
      <c r="A27" s="124" t="s">
        <v>235</v>
      </c>
      <c r="B27" s="125">
        <f>B26/B$36</f>
        <v>2.3168908819133034E-2</v>
      </c>
      <c r="C27" s="125">
        <f t="shared" ref="C27:K27" si="69">C26/C$36</f>
        <v>2.8616852146263912E-2</v>
      </c>
      <c r="D27" s="125">
        <f t="shared" si="69"/>
        <v>2.9073698444895199E-2</v>
      </c>
      <c r="E27" s="125">
        <f t="shared" si="69"/>
        <v>1.7898832684824902E-2</v>
      </c>
      <c r="F27" s="125">
        <f t="shared" si="69"/>
        <v>2.5365853658536587E-2</v>
      </c>
      <c r="G27" s="125">
        <f t="shared" si="69"/>
        <v>2.7257240204429302E-2</v>
      </c>
      <c r="H27" s="125">
        <f t="shared" ref="H27" si="70">H26/H$36</f>
        <v>2.4818250188017046E-2</v>
      </c>
      <c r="I27" s="125">
        <f t="shared" ref="I27:J27" si="71">I26/I$36</f>
        <v>2.6865671641791045E-2</v>
      </c>
      <c r="J27" s="125">
        <f t="shared" si="71"/>
        <v>3.3189920098340507E-2</v>
      </c>
      <c r="K27" s="125">
        <f t="shared" si="69"/>
        <v>2.6307868280055383E-2</v>
      </c>
    </row>
    <row r="28" spans="1:11" s="48" customFormat="1">
      <c r="A28" s="121" t="s">
        <v>236</v>
      </c>
      <c r="B28" s="122">
        <f>B61</f>
        <v>34</v>
      </c>
      <c r="C28" s="122">
        <f t="shared" ref="C28:G28" si="72">C61</f>
        <v>41</v>
      </c>
      <c r="D28" s="122">
        <f t="shared" si="72"/>
        <v>34</v>
      </c>
      <c r="E28" s="122">
        <f t="shared" si="72"/>
        <v>39</v>
      </c>
      <c r="F28" s="122">
        <f t="shared" si="72"/>
        <v>41</v>
      </c>
      <c r="G28" s="122">
        <f t="shared" si="72"/>
        <v>64</v>
      </c>
      <c r="H28" s="122">
        <f t="shared" ref="H28" si="73">H61</f>
        <v>86</v>
      </c>
      <c r="I28" s="122">
        <f t="shared" ref="I28" si="74">I61</f>
        <v>39</v>
      </c>
      <c r="J28" s="122">
        <f>SUM(J61:K61)</f>
        <v>38</v>
      </c>
      <c r="K28" s="123">
        <f>SUM(B28:J28)</f>
        <v>416</v>
      </c>
    </row>
    <row r="29" spans="1:11" s="48" customFormat="1">
      <c r="A29" s="124" t="s">
        <v>237</v>
      </c>
      <c r="B29" s="125">
        <f>B28/B$36</f>
        <v>2.5411061285500747E-2</v>
      </c>
      <c r="C29" s="125">
        <f t="shared" ref="C29:K29" si="75">C28/C$36</f>
        <v>3.259141494435612E-2</v>
      </c>
      <c r="D29" s="125">
        <f t="shared" si="75"/>
        <v>2.2988505747126436E-2</v>
      </c>
      <c r="E29" s="125">
        <f t="shared" si="75"/>
        <v>3.0350194552529183E-2</v>
      </c>
      <c r="F29" s="125">
        <f t="shared" si="75"/>
        <v>0.04</v>
      </c>
      <c r="G29" s="125">
        <f t="shared" si="75"/>
        <v>2.180579216354344E-2</v>
      </c>
      <c r="H29" s="125">
        <f t="shared" ref="H29" si="76">H28/H$36</f>
        <v>2.1559288042115817E-2</v>
      </c>
      <c r="I29" s="125">
        <f t="shared" ref="I29:J29" si="77">I28/I$36</f>
        <v>2.3283582089552238E-2</v>
      </c>
      <c r="J29" s="125">
        <f t="shared" si="77"/>
        <v>2.3355869698832205E-2</v>
      </c>
      <c r="K29" s="125">
        <f t="shared" si="75"/>
        <v>2.504364577689483E-2</v>
      </c>
    </row>
    <row r="30" spans="1:11" s="48" customFormat="1">
      <c r="A30" s="121" t="s">
        <v>240</v>
      </c>
      <c r="B30" s="122">
        <f>B62</f>
        <v>25</v>
      </c>
      <c r="C30" s="122">
        <f t="shared" ref="C30:G30" si="78">C62</f>
        <v>18</v>
      </c>
      <c r="D30" s="122">
        <f t="shared" si="78"/>
        <v>25</v>
      </c>
      <c r="E30" s="122">
        <f t="shared" si="78"/>
        <v>17</v>
      </c>
      <c r="F30" s="122">
        <f t="shared" si="78"/>
        <v>24</v>
      </c>
      <c r="G30" s="122">
        <f t="shared" si="78"/>
        <v>55</v>
      </c>
      <c r="H30" s="122">
        <f t="shared" ref="H30" si="79">H62</f>
        <v>72</v>
      </c>
      <c r="I30" s="122">
        <f t="shared" ref="I30" si="80">I62</f>
        <v>33</v>
      </c>
      <c r="J30" s="122">
        <f>SUM(J62:K62)</f>
        <v>39</v>
      </c>
      <c r="K30" s="123">
        <f>SUM(B30:J30)</f>
        <v>308</v>
      </c>
    </row>
    <row r="31" spans="1:11" s="48" customFormat="1">
      <c r="A31" s="124" t="s">
        <v>241</v>
      </c>
      <c r="B31" s="125">
        <f>B30/B$36</f>
        <v>1.8684603886397609E-2</v>
      </c>
      <c r="C31" s="125">
        <f t="shared" ref="C31:K31" si="81">C30/C$36</f>
        <v>1.4308426073131956E-2</v>
      </c>
      <c r="D31" s="125">
        <f t="shared" si="81"/>
        <v>1.6903313049357674E-2</v>
      </c>
      <c r="E31" s="125">
        <f t="shared" si="81"/>
        <v>1.3229571984435798E-2</v>
      </c>
      <c r="F31" s="125">
        <f t="shared" si="81"/>
        <v>2.3414634146341463E-2</v>
      </c>
      <c r="G31" s="125">
        <f t="shared" si="81"/>
        <v>1.8739352640545145E-2</v>
      </c>
      <c r="H31" s="125">
        <f t="shared" ref="H31" si="82">H30/H$36</f>
        <v>1.8049636500376033E-2</v>
      </c>
      <c r="I31" s="125">
        <f t="shared" ref="I31:J31" si="83">I30/I$36</f>
        <v>1.9701492537313434E-2</v>
      </c>
      <c r="J31" s="125">
        <f t="shared" si="83"/>
        <v>2.3970497848801474E-2</v>
      </c>
      <c r="K31" s="125">
        <f t="shared" si="81"/>
        <v>1.8541930046354824E-2</v>
      </c>
    </row>
    <row r="32" spans="1:11" s="48" customFormat="1">
      <c r="A32" s="121" t="s">
        <v>238</v>
      </c>
      <c r="B32" s="122">
        <f>B63</f>
        <v>137</v>
      </c>
      <c r="C32" s="122">
        <f t="shared" ref="C32:G32" si="84">C63</f>
        <v>159</v>
      </c>
      <c r="D32" s="122">
        <f t="shared" si="84"/>
        <v>130</v>
      </c>
      <c r="E32" s="122">
        <f t="shared" si="84"/>
        <v>135</v>
      </c>
      <c r="F32" s="122">
        <f t="shared" si="84"/>
        <v>107</v>
      </c>
      <c r="G32" s="122">
        <f t="shared" si="84"/>
        <v>268</v>
      </c>
      <c r="H32" s="122">
        <f t="shared" ref="H32" si="85">H63</f>
        <v>469</v>
      </c>
      <c r="I32" s="122">
        <f t="shared" ref="I32" si="86">I63</f>
        <v>224</v>
      </c>
      <c r="J32" s="122">
        <f>SUM(J63:K63)</f>
        <v>191</v>
      </c>
      <c r="K32" s="123">
        <f>SUM(B32:J32)</f>
        <v>1820</v>
      </c>
    </row>
    <row r="33" spans="1:11" s="48" customFormat="1">
      <c r="A33" s="124" t="s">
        <v>239</v>
      </c>
      <c r="B33" s="125">
        <f>B32/B$36</f>
        <v>0.10239162929745889</v>
      </c>
      <c r="C33" s="125">
        <f t="shared" ref="C33:K33" si="87">C32/C$36</f>
        <v>0.12639109697933226</v>
      </c>
      <c r="D33" s="125">
        <f t="shared" si="87"/>
        <v>8.7897227856659904E-2</v>
      </c>
      <c r="E33" s="125">
        <f t="shared" si="87"/>
        <v>0.10505836575875487</v>
      </c>
      <c r="F33" s="125">
        <f t="shared" si="87"/>
        <v>0.10439024390243902</v>
      </c>
      <c r="G33" s="125">
        <f t="shared" si="87"/>
        <v>9.1311754684838153E-2</v>
      </c>
      <c r="H33" s="125">
        <f t="shared" ref="H33" si="88">H32/H$36</f>
        <v>0.11757332664828278</v>
      </c>
      <c r="I33" s="125">
        <f t="shared" ref="I33:J33" si="89">I32/I$36</f>
        <v>0.13373134328358208</v>
      </c>
      <c r="J33" s="125">
        <f t="shared" si="89"/>
        <v>0.1173939766441303</v>
      </c>
      <c r="K33" s="125">
        <f t="shared" si="87"/>
        <v>0.10956595027391487</v>
      </c>
    </row>
    <row r="34" spans="1:11" s="48" customFormat="1">
      <c r="A34" s="121" t="s">
        <v>121</v>
      </c>
      <c r="B34" s="122">
        <f>B64</f>
        <v>88</v>
      </c>
      <c r="C34" s="122">
        <f t="shared" ref="C34:G34" si="90">C64</f>
        <v>46</v>
      </c>
      <c r="D34" s="122">
        <f t="shared" si="90"/>
        <v>54</v>
      </c>
      <c r="E34" s="122">
        <f t="shared" si="90"/>
        <v>69</v>
      </c>
      <c r="F34" s="122">
        <f t="shared" si="90"/>
        <v>65</v>
      </c>
      <c r="G34" s="122">
        <f t="shared" si="90"/>
        <v>186</v>
      </c>
      <c r="H34" s="122">
        <f t="shared" ref="H34" si="91">H64</f>
        <v>296</v>
      </c>
      <c r="I34" s="122">
        <f t="shared" ref="I34" si="92">I64</f>
        <v>153</v>
      </c>
      <c r="J34" s="122">
        <f>SUM(J64:K64)</f>
        <v>159</v>
      </c>
      <c r="K34" s="123">
        <f>SUM(B34:J34)</f>
        <v>1116</v>
      </c>
    </row>
    <row r="35" spans="1:11" s="48" customFormat="1">
      <c r="A35" s="124"/>
      <c r="B35" s="125">
        <f>B34/B$36</f>
        <v>6.5769805680119586E-2</v>
      </c>
      <c r="C35" s="125">
        <f t="shared" ref="C35:K35" si="93">C34/C$36</f>
        <v>3.6565977742448331E-2</v>
      </c>
      <c r="D35" s="125">
        <f t="shared" si="93"/>
        <v>3.6511156186612576E-2</v>
      </c>
      <c r="E35" s="125">
        <f t="shared" si="93"/>
        <v>5.3696498054474705E-2</v>
      </c>
      <c r="F35" s="125">
        <f t="shared" si="93"/>
        <v>6.3414634146341464E-2</v>
      </c>
      <c r="G35" s="125">
        <f t="shared" si="93"/>
        <v>6.3373083475298131E-2</v>
      </c>
      <c r="H35" s="125">
        <f t="shared" ref="H35" si="94">H34/H$36</f>
        <v>7.4204061168212584E-2</v>
      </c>
      <c r="I35" s="125">
        <f t="shared" ref="I35:J35" si="95">I34/I$36</f>
        <v>9.1343283582089554E-2</v>
      </c>
      <c r="J35" s="125">
        <f t="shared" si="95"/>
        <v>9.7725875845113705E-2</v>
      </c>
      <c r="K35" s="125">
        <f t="shared" si="93"/>
        <v>6.71843958822467E-2</v>
      </c>
    </row>
    <row r="36" spans="1:11" s="48" customFormat="1">
      <c r="A36" s="126" t="s">
        <v>11</v>
      </c>
      <c r="B36" s="127">
        <f>SUM(B4,B6,B8,B10,B12,B14,B16,B18,B20,B22,B24,B26,B28,B30,B32,B34)</f>
        <v>1338</v>
      </c>
      <c r="C36" s="127">
        <f t="shared" ref="C36:G37" si="96">SUM(C4,C6,C8,C10,C12,C14,C16,C18,C20,C22,C24,C26,C28,C30,C32,C34)</f>
        <v>1258</v>
      </c>
      <c r="D36" s="127">
        <f t="shared" si="96"/>
        <v>1479</v>
      </c>
      <c r="E36" s="127">
        <f t="shared" si="96"/>
        <v>1285</v>
      </c>
      <c r="F36" s="127">
        <f t="shared" si="96"/>
        <v>1025</v>
      </c>
      <c r="G36" s="127">
        <f t="shared" si="96"/>
        <v>2935</v>
      </c>
      <c r="H36" s="127">
        <f t="shared" ref="H36" si="97">SUM(H4,H6,H8,H10,H12,H14,H16,H18,H20,H22,H24,H26,H28,H30,H32,H34)</f>
        <v>3989</v>
      </c>
      <c r="I36" s="127">
        <f t="shared" ref="I36:J36" si="98">SUM(I4,I6,I8,I10,I12,I14,I16,I18,I20,I22,I24,I26,I28,I30,I32,I34)</f>
        <v>1675</v>
      </c>
      <c r="J36" s="127">
        <f t="shared" si="98"/>
        <v>1627</v>
      </c>
      <c r="K36" s="128">
        <f>SUM(B36:J36)</f>
        <v>16611</v>
      </c>
    </row>
    <row r="37" spans="1:11" s="48" customFormat="1">
      <c r="A37" s="129"/>
      <c r="B37" s="130">
        <f>SUM(B5,B7,B9,B11,B13,B15,B17,B19,B21,B23,B25,B27,B29,B31,B33,B35)</f>
        <v>1</v>
      </c>
      <c r="C37" s="130">
        <f t="shared" si="96"/>
        <v>0.99999999999999989</v>
      </c>
      <c r="D37" s="130">
        <f t="shared" si="96"/>
        <v>1</v>
      </c>
      <c r="E37" s="130">
        <f t="shared" si="96"/>
        <v>0.99999999999999989</v>
      </c>
      <c r="F37" s="130">
        <f t="shared" si="96"/>
        <v>1.0000000000000002</v>
      </c>
      <c r="G37" s="130">
        <f t="shared" si="96"/>
        <v>1</v>
      </c>
      <c r="H37" s="130">
        <f t="shared" ref="H37:K37" si="99">SUM(H5,H7,H9,H11,H13,H15,H17,H19,H21,H23,H25,H27,H29,H31,H33,H35)</f>
        <v>0.99999999999999989</v>
      </c>
      <c r="I37" s="130">
        <f t="shared" ref="I37:J37" si="100">SUM(I5,I7,I9,I11,I13,I15,I17,I19,I21,I23,I25,I27,I29,I31,I33,I35)</f>
        <v>1.0000000000000002</v>
      </c>
      <c r="J37" s="130">
        <f t="shared" si="100"/>
        <v>1</v>
      </c>
      <c r="K37" s="130">
        <f t="shared" si="99"/>
        <v>1</v>
      </c>
    </row>
    <row r="38" spans="1:11" s="100" customFormat="1" ht="14.25">
      <c r="A38" s="131" t="s">
        <v>92</v>
      </c>
      <c r="B38" s="122">
        <f>SUM(B4,B6,B8,B10)</f>
        <v>613</v>
      </c>
      <c r="C38" s="122">
        <f t="shared" ref="C38:G38" si="101">SUM(C4,C6,C8,C10)</f>
        <v>539</v>
      </c>
      <c r="D38" s="122">
        <f t="shared" si="101"/>
        <v>696</v>
      </c>
      <c r="E38" s="122">
        <f t="shared" si="101"/>
        <v>604</v>
      </c>
      <c r="F38" s="122">
        <f t="shared" si="101"/>
        <v>419</v>
      </c>
      <c r="G38" s="122">
        <f t="shared" si="101"/>
        <v>994</v>
      </c>
      <c r="H38" s="122">
        <f t="shared" ref="H38" si="102">SUM(H4,H6,H8,H10)</f>
        <v>1639</v>
      </c>
      <c r="I38" s="122">
        <f t="shared" ref="I38:J38" si="103">SUM(I4,I6,I8,I10)</f>
        <v>645</v>
      </c>
      <c r="J38" s="122">
        <f t="shared" si="103"/>
        <v>556</v>
      </c>
      <c r="K38" s="122">
        <f t="shared" ref="K38" si="104">SUM(B38:J38)</f>
        <v>6705</v>
      </c>
    </row>
    <row r="39" spans="1:11" s="100" customFormat="1" ht="14.25">
      <c r="A39" s="132"/>
      <c r="B39" s="125">
        <f>B38/B$36</f>
        <v>0.45814648729446938</v>
      </c>
      <c r="C39" s="125">
        <f t="shared" ref="C39:K45" si="105">C38/C$36</f>
        <v>0.42845786963434024</v>
      </c>
      <c r="D39" s="125">
        <f t="shared" si="105"/>
        <v>0.47058823529411764</v>
      </c>
      <c r="E39" s="125">
        <f t="shared" si="105"/>
        <v>0.47003891050583657</v>
      </c>
      <c r="F39" s="125">
        <f t="shared" si="105"/>
        <v>0.40878048780487802</v>
      </c>
      <c r="G39" s="125">
        <f t="shared" si="105"/>
        <v>0.33867120954003405</v>
      </c>
      <c r="H39" s="125">
        <f t="shared" ref="H39" si="106">H38/H$36</f>
        <v>0.41087991977939331</v>
      </c>
      <c r="I39" s="125">
        <f t="shared" ref="I39:J39" si="107">I38/I$36</f>
        <v>0.38507462686567162</v>
      </c>
      <c r="J39" s="125">
        <f t="shared" si="107"/>
        <v>0.34173325138291333</v>
      </c>
      <c r="K39" s="125">
        <f t="shared" si="105"/>
        <v>0.40364818493769189</v>
      </c>
    </row>
    <row r="40" spans="1:11" s="102" customFormat="1">
      <c r="A40" s="131" t="s">
        <v>242</v>
      </c>
      <c r="B40" s="122">
        <f>SUM(B12,B14,B16,B18,B20)</f>
        <v>344</v>
      </c>
      <c r="C40" s="122">
        <f t="shared" ref="C40:G40" si="108">SUM(C12,C14,C16,C18,C20)</f>
        <v>340</v>
      </c>
      <c r="D40" s="122">
        <f t="shared" si="108"/>
        <v>407</v>
      </c>
      <c r="E40" s="122">
        <f t="shared" si="108"/>
        <v>322</v>
      </c>
      <c r="F40" s="122">
        <f t="shared" si="108"/>
        <v>266</v>
      </c>
      <c r="G40" s="122">
        <f t="shared" si="108"/>
        <v>1068</v>
      </c>
      <c r="H40" s="122">
        <f t="shared" ref="H40" si="109">SUM(H12,H14,H16,H18,H20)</f>
        <v>1064</v>
      </c>
      <c r="I40" s="122">
        <f t="shared" ref="I40:J40" si="110">SUM(I12,I14,I16,I18,I20)</f>
        <v>430</v>
      </c>
      <c r="J40" s="122">
        <f t="shared" si="110"/>
        <v>471</v>
      </c>
      <c r="K40" s="122">
        <f t="shared" ref="K40" si="111">SUM(B40:J40)</f>
        <v>4712</v>
      </c>
    </row>
    <row r="41" spans="1:11" s="102" customFormat="1">
      <c r="A41" s="133" t="s">
        <v>244</v>
      </c>
      <c r="B41" s="125">
        <f>B40/B$36</f>
        <v>0.25710014947683107</v>
      </c>
      <c r="C41" s="125">
        <f t="shared" ref="C41:G41" si="112">C40/C$36</f>
        <v>0.27027027027027029</v>
      </c>
      <c r="D41" s="125">
        <f t="shared" si="112"/>
        <v>0.27518593644354294</v>
      </c>
      <c r="E41" s="125">
        <f t="shared" si="112"/>
        <v>0.25058365758754864</v>
      </c>
      <c r="F41" s="125">
        <f t="shared" si="112"/>
        <v>0.25951219512195123</v>
      </c>
      <c r="G41" s="125">
        <f t="shared" si="112"/>
        <v>0.36388415672913116</v>
      </c>
      <c r="H41" s="125">
        <f t="shared" ref="H41" si="113">H40/H$36</f>
        <v>0.2667335171722236</v>
      </c>
      <c r="I41" s="125">
        <f t="shared" ref="I41:J41" si="114">I40/I$36</f>
        <v>0.25671641791044775</v>
      </c>
      <c r="J41" s="125">
        <f t="shared" si="114"/>
        <v>0.28948985863552551</v>
      </c>
      <c r="K41" s="125">
        <f t="shared" si="105"/>
        <v>0.28366744928059717</v>
      </c>
    </row>
    <row r="42" spans="1:11" s="100" customFormat="1" ht="14.25">
      <c r="A42" s="131" t="s">
        <v>243</v>
      </c>
      <c r="B42" s="122">
        <f>SUM(B22,B24,B26,B28,B30)</f>
        <v>156</v>
      </c>
      <c r="C42" s="122">
        <f t="shared" ref="C42:G42" si="115">SUM(C22,C24,C26,C28,C30)</f>
        <v>174</v>
      </c>
      <c r="D42" s="122">
        <f t="shared" si="115"/>
        <v>192</v>
      </c>
      <c r="E42" s="122">
        <f t="shared" si="115"/>
        <v>155</v>
      </c>
      <c r="F42" s="122">
        <f t="shared" si="115"/>
        <v>168</v>
      </c>
      <c r="G42" s="122">
        <f t="shared" si="115"/>
        <v>419</v>
      </c>
      <c r="H42" s="122">
        <f t="shared" ref="H42" si="116">SUM(H22,H24,H26,H28,H30)</f>
        <v>521</v>
      </c>
      <c r="I42" s="122">
        <f t="shared" ref="I42:J42" si="117">SUM(I22,I24,I26,I28,I30)</f>
        <v>223</v>
      </c>
      <c r="J42" s="122">
        <f t="shared" si="117"/>
        <v>250</v>
      </c>
      <c r="K42" s="122">
        <f t="shared" ref="K42" si="118">SUM(B42:J42)</f>
        <v>2258</v>
      </c>
    </row>
    <row r="43" spans="1:11" s="100" customFormat="1" ht="14.25">
      <c r="A43" s="132" t="s">
        <v>245</v>
      </c>
      <c r="B43" s="125">
        <f>B42/B$36</f>
        <v>0.11659192825112108</v>
      </c>
      <c r="C43" s="125">
        <f t="shared" ref="C43:G43" si="119">C42/C$36</f>
        <v>0.13831478537360889</v>
      </c>
      <c r="D43" s="125">
        <f t="shared" si="119"/>
        <v>0.12981744421906694</v>
      </c>
      <c r="E43" s="125">
        <f t="shared" si="119"/>
        <v>0.12062256809338522</v>
      </c>
      <c r="F43" s="125">
        <f t="shared" si="119"/>
        <v>0.16390243902439025</v>
      </c>
      <c r="G43" s="125">
        <f t="shared" si="119"/>
        <v>0.14275979557069846</v>
      </c>
      <c r="H43" s="125">
        <f t="shared" ref="H43" si="120">H42/H$36</f>
        <v>0.1306091752318877</v>
      </c>
      <c r="I43" s="125">
        <f t="shared" ref="I43:J43" si="121">I42/I$36</f>
        <v>0.13313432835820896</v>
      </c>
      <c r="J43" s="125">
        <f t="shared" si="121"/>
        <v>0.15365703749231716</v>
      </c>
      <c r="K43" s="125">
        <f t="shared" si="105"/>
        <v>0.13593401962554932</v>
      </c>
    </row>
    <row r="44" spans="1:11" s="102" customFormat="1">
      <c r="A44" s="131" t="s">
        <v>246</v>
      </c>
      <c r="B44" s="122">
        <f>SUM(B32,B34)</f>
        <v>225</v>
      </c>
      <c r="C44" s="122">
        <f t="shared" ref="C44:G44" si="122">SUM(C32,C34)</f>
        <v>205</v>
      </c>
      <c r="D44" s="122">
        <f t="shared" si="122"/>
        <v>184</v>
      </c>
      <c r="E44" s="122">
        <f t="shared" si="122"/>
        <v>204</v>
      </c>
      <c r="F44" s="122">
        <f t="shared" si="122"/>
        <v>172</v>
      </c>
      <c r="G44" s="122">
        <f t="shared" si="122"/>
        <v>454</v>
      </c>
      <c r="H44" s="122">
        <f t="shared" ref="H44" si="123">SUM(H32,H34)</f>
        <v>765</v>
      </c>
      <c r="I44" s="122">
        <f t="shared" ref="I44:J44" si="124">SUM(I32,I34)</f>
        <v>377</v>
      </c>
      <c r="J44" s="122">
        <f t="shared" si="124"/>
        <v>350</v>
      </c>
      <c r="K44" s="122">
        <f t="shared" ref="K44" si="125">SUM(B44:J44)</f>
        <v>2936</v>
      </c>
    </row>
    <row r="45" spans="1:11" s="102" customFormat="1">
      <c r="A45" s="133"/>
      <c r="B45" s="125">
        <f>B44/B$36</f>
        <v>0.16816143497757849</v>
      </c>
      <c r="C45" s="125">
        <f t="shared" ref="C45:G45" si="126">C44/C$36</f>
        <v>0.16295707472178061</v>
      </c>
      <c r="D45" s="125">
        <f t="shared" si="126"/>
        <v>0.12440838404327248</v>
      </c>
      <c r="E45" s="125">
        <f t="shared" si="126"/>
        <v>0.15875486381322956</v>
      </c>
      <c r="F45" s="125">
        <f t="shared" si="126"/>
        <v>0.1678048780487805</v>
      </c>
      <c r="G45" s="125">
        <f t="shared" si="126"/>
        <v>0.15468483816013628</v>
      </c>
      <c r="H45" s="125">
        <f t="shared" ref="H45" si="127">H44/H$36</f>
        <v>0.19177738781649536</v>
      </c>
      <c r="I45" s="125">
        <f t="shared" ref="I45:J45" si="128">I44/I$36</f>
        <v>0.22507462686567165</v>
      </c>
      <c r="J45" s="125">
        <f t="shared" si="128"/>
        <v>0.21511985248924401</v>
      </c>
      <c r="K45" s="125">
        <f t="shared" si="105"/>
        <v>0.17675034615616159</v>
      </c>
    </row>
    <row r="46" spans="1:11">
      <c r="B46" s="113"/>
    </row>
    <row r="48" spans="1:11">
      <c r="A48" s="50" t="s">
        <v>123</v>
      </c>
      <c r="B48" s="51" t="s">
        <v>199</v>
      </c>
      <c r="C48" s="51" t="s">
        <v>200</v>
      </c>
      <c r="D48" s="51" t="s">
        <v>201</v>
      </c>
      <c r="E48" s="51" t="s">
        <v>202</v>
      </c>
      <c r="F48" s="51" t="s">
        <v>203</v>
      </c>
      <c r="G48" s="51" t="s">
        <v>204</v>
      </c>
      <c r="H48" s="51" t="s">
        <v>288</v>
      </c>
      <c r="I48" s="51" t="s">
        <v>289</v>
      </c>
      <c r="J48" s="51" t="s">
        <v>290</v>
      </c>
      <c r="K48" s="51" t="s">
        <v>291</v>
      </c>
    </row>
    <row r="49" spans="1:13">
      <c r="A49" s="52">
        <v>1</v>
      </c>
      <c r="B49" s="11">
        <v>173</v>
      </c>
      <c r="C49" s="11">
        <v>161</v>
      </c>
      <c r="D49" s="11">
        <v>204</v>
      </c>
      <c r="E49" s="11">
        <v>198</v>
      </c>
      <c r="F49" s="11">
        <v>113</v>
      </c>
      <c r="G49" s="2">
        <v>231</v>
      </c>
      <c r="H49" s="11">
        <v>493</v>
      </c>
      <c r="I49" s="11">
        <v>196</v>
      </c>
      <c r="J49" s="11">
        <v>126</v>
      </c>
      <c r="K49" s="11">
        <v>5</v>
      </c>
    </row>
    <row r="50" spans="1:13">
      <c r="A50" s="53">
        <v>2</v>
      </c>
      <c r="B50" s="11">
        <v>184</v>
      </c>
      <c r="C50" s="11">
        <v>154</v>
      </c>
      <c r="D50" s="11">
        <v>188</v>
      </c>
      <c r="E50" s="11">
        <v>198</v>
      </c>
      <c r="F50" s="11">
        <v>124</v>
      </c>
      <c r="G50" s="11">
        <v>254</v>
      </c>
      <c r="H50" s="11">
        <v>515</v>
      </c>
      <c r="I50" s="11">
        <v>203</v>
      </c>
      <c r="J50" s="11">
        <v>151</v>
      </c>
      <c r="K50" s="11">
        <v>13</v>
      </c>
    </row>
    <row r="51" spans="1:13">
      <c r="A51" s="53">
        <v>3</v>
      </c>
      <c r="B51" s="11">
        <v>116</v>
      </c>
      <c r="C51" s="11">
        <v>98</v>
      </c>
      <c r="D51" s="11">
        <v>176</v>
      </c>
      <c r="E51" s="11">
        <v>92</v>
      </c>
      <c r="F51" s="11">
        <v>83</v>
      </c>
      <c r="G51" s="2">
        <v>208</v>
      </c>
      <c r="H51" s="11">
        <v>317</v>
      </c>
      <c r="I51" s="11">
        <v>122</v>
      </c>
      <c r="J51" s="11">
        <v>112</v>
      </c>
      <c r="K51" s="11">
        <v>7</v>
      </c>
    </row>
    <row r="52" spans="1:13">
      <c r="A52" s="53">
        <v>4</v>
      </c>
      <c r="B52" s="11">
        <v>140</v>
      </c>
      <c r="C52" s="11">
        <v>126</v>
      </c>
      <c r="D52" s="11">
        <v>128</v>
      </c>
      <c r="E52" s="11">
        <v>116</v>
      </c>
      <c r="F52" s="11">
        <v>99</v>
      </c>
      <c r="G52" s="11">
        <v>301</v>
      </c>
      <c r="H52" s="11">
        <v>314</v>
      </c>
      <c r="I52" s="11">
        <v>124</v>
      </c>
      <c r="J52" s="11">
        <v>131</v>
      </c>
      <c r="K52" s="11">
        <v>11</v>
      </c>
    </row>
    <row r="53" spans="1:13">
      <c r="A53" s="53">
        <v>5</v>
      </c>
      <c r="B53" s="11">
        <v>70</v>
      </c>
      <c r="C53" s="11">
        <v>73</v>
      </c>
      <c r="D53" s="11">
        <v>72</v>
      </c>
      <c r="E53" s="11">
        <v>56</v>
      </c>
      <c r="F53" s="11">
        <v>71</v>
      </c>
      <c r="G53" s="11">
        <v>201</v>
      </c>
      <c r="H53" s="11">
        <v>218</v>
      </c>
      <c r="I53" s="11">
        <v>85</v>
      </c>
      <c r="J53" s="11">
        <v>81</v>
      </c>
      <c r="K53" s="11">
        <v>11</v>
      </c>
    </row>
    <row r="54" spans="1:13" customFormat="1">
      <c r="A54" s="53">
        <v>6</v>
      </c>
      <c r="B54">
        <v>59</v>
      </c>
      <c r="C54">
        <v>59</v>
      </c>
      <c r="D54">
        <v>61</v>
      </c>
      <c r="E54">
        <v>54</v>
      </c>
      <c r="F54">
        <v>49</v>
      </c>
      <c r="G54">
        <v>200</v>
      </c>
      <c r="H54">
        <v>164</v>
      </c>
      <c r="I54">
        <v>75</v>
      </c>
      <c r="J54">
        <v>86</v>
      </c>
      <c r="K54">
        <v>10</v>
      </c>
      <c r="L54" s="11"/>
      <c r="M54" s="11"/>
    </row>
    <row r="55" spans="1:13">
      <c r="A55" s="53">
        <v>7</v>
      </c>
      <c r="B55" s="11">
        <v>102</v>
      </c>
      <c r="C55" s="11">
        <v>84</v>
      </c>
      <c r="D55" s="11">
        <v>136</v>
      </c>
      <c r="E55" s="11">
        <v>92</v>
      </c>
      <c r="F55" s="11">
        <v>56</v>
      </c>
      <c r="G55" s="11">
        <v>269</v>
      </c>
      <c r="H55" s="11">
        <v>292</v>
      </c>
      <c r="I55" s="11">
        <v>109</v>
      </c>
      <c r="J55" s="11">
        <v>102</v>
      </c>
      <c r="K55" s="11">
        <v>18</v>
      </c>
    </row>
    <row r="56" spans="1:13">
      <c r="A56" s="53">
        <v>8</v>
      </c>
      <c r="B56" s="11">
        <v>66</v>
      </c>
      <c r="C56" s="11">
        <v>70</v>
      </c>
      <c r="D56" s="11">
        <v>78</v>
      </c>
      <c r="E56" s="11">
        <v>67</v>
      </c>
      <c r="F56" s="11">
        <v>55</v>
      </c>
      <c r="G56" s="11">
        <v>232</v>
      </c>
      <c r="H56" s="11">
        <v>216</v>
      </c>
      <c r="I56" s="11">
        <v>92</v>
      </c>
      <c r="J56" s="11">
        <v>60</v>
      </c>
      <c r="K56" s="11">
        <v>19</v>
      </c>
    </row>
    <row r="57" spans="1:13">
      <c r="A57" s="53">
        <v>9</v>
      </c>
      <c r="B57" s="11">
        <v>47</v>
      </c>
      <c r="C57" s="11">
        <v>54</v>
      </c>
      <c r="D57" s="11">
        <v>60</v>
      </c>
      <c r="E57" s="11">
        <v>53</v>
      </c>
      <c r="F57" s="11">
        <v>35</v>
      </c>
      <c r="G57" s="11">
        <v>166</v>
      </c>
      <c r="H57" s="11">
        <v>174</v>
      </c>
      <c r="I57" s="11">
        <v>69</v>
      </c>
      <c r="J57" s="11">
        <v>76</v>
      </c>
      <c r="K57" s="11">
        <v>8</v>
      </c>
    </row>
    <row r="58" spans="1:13">
      <c r="A58" s="53">
        <v>10</v>
      </c>
      <c r="B58" s="11">
        <v>35</v>
      </c>
      <c r="C58" s="11">
        <v>48</v>
      </c>
      <c r="D58" s="11">
        <v>48</v>
      </c>
      <c r="E58" s="11">
        <v>43</v>
      </c>
      <c r="F58" s="11">
        <v>40</v>
      </c>
      <c r="G58" s="11">
        <v>134</v>
      </c>
      <c r="H58" s="11">
        <v>134</v>
      </c>
      <c r="I58" s="11">
        <v>58</v>
      </c>
      <c r="J58" s="11">
        <v>67</v>
      </c>
      <c r="K58" s="11">
        <v>6</v>
      </c>
    </row>
    <row r="59" spans="1:13">
      <c r="A59" s="53">
        <v>11</v>
      </c>
      <c r="B59" s="11">
        <v>31</v>
      </c>
      <c r="C59" s="11">
        <v>31</v>
      </c>
      <c r="D59" s="11">
        <v>42</v>
      </c>
      <c r="E59" s="11">
        <v>33</v>
      </c>
      <c r="F59" s="11">
        <v>37</v>
      </c>
      <c r="G59" s="11">
        <v>86</v>
      </c>
      <c r="H59" s="11">
        <v>130</v>
      </c>
      <c r="I59" s="11">
        <v>48</v>
      </c>
      <c r="J59" s="11">
        <v>40</v>
      </c>
      <c r="K59" s="11">
        <v>6</v>
      </c>
    </row>
    <row r="60" spans="1:13">
      <c r="A60" s="53">
        <v>12</v>
      </c>
      <c r="B60" s="11">
        <v>31</v>
      </c>
      <c r="C60" s="11">
        <v>36</v>
      </c>
      <c r="D60" s="11">
        <v>43</v>
      </c>
      <c r="E60" s="11">
        <v>23</v>
      </c>
      <c r="F60" s="11">
        <v>26</v>
      </c>
      <c r="G60" s="11">
        <v>80</v>
      </c>
      <c r="H60" s="11">
        <v>99</v>
      </c>
      <c r="I60" s="11">
        <v>45</v>
      </c>
      <c r="J60" s="11">
        <v>50</v>
      </c>
      <c r="K60" s="11">
        <v>4</v>
      </c>
    </row>
    <row r="61" spans="1:13">
      <c r="A61" s="53">
        <v>13</v>
      </c>
      <c r="B61" s="11">
        <v>34</v>
      </c>
      <c r="C61" s="11">
        <v>41</v>
      </c>
      <c r="D61" s="11">
        <v>34</v>
      </c>
      <c r="E61" s="11">
        <v>39</v>
      </c>
      <c r="F61" s="11">
        <v>41</v>
      </c>
      <c r="G61" s="11">
        <v>64</v>
      </c>
      <c r="H61" s="11">
        <v>86</v>
      </c>
      <c r="I61" s="11">
        <v>39</v>
      </c>
      <c r="J61" s="11">
        <v>33</v>
      </c>
      <c r="K61" s="11">
        <v>5</v>
      </c>
    </row>
    <row r="62" spans="1:13">
      <c r="A62" s="53">
        <v>14</v>
      </c>
      <c r="B62" s="11">
        <v>25</v>
      </c>
      <c r="C62" s="11">
        <v>18</v>
      </c>
      <c r="D62" s="11">
        <v>25</v>
      </c>
      <c r="E62" s="11">
        <v>17</v>
      </c>
      <c r="F62" s="11">
        <v>24</v>
      </c>
      <c r="G62" s="11">
        <v>55</v>
      </c>
      <c r="H62" s="11">
        <v>72</v>
      </c>
      <c r="I62" s="11">
        <v>33</v>
      </c>
      <c r="J62" s="11">
        <v>27</v>
      </c>
      <c r="K62" s="11">
        <v>12</v>
      </c>
    </row>
    <row r="63" spans="1:13">
      <c r="A63" s="53">
        <v>15</v>
      </c>
      <c r="B63" s="11">
        <v>137</v>
      </c>
      <c r="C63" s="11">
        <v>159</v>
      </c>
      <c r="D63" s="11">
        <v>130</v>
      </c>
      <c r="E63" s="11">
        <v>135</v>
      </c>
      <c r="F63" s="11">
        <v>107</v>
      </c>
      <c r="G63" s="11">
        <v>268</v>
      </c>
      <c r="H63" s="11">
        <v>469</v>
      </c>
      <c r="I63" s="11">
        <v>224</v>
      </c>
      <c r="J63" s="11">
        <v>156</v>
      </c>
      <c r="K63" s="11">
        <v>35</v>
      </c>
    </row>
    <row r="64" spans="1:13">
      <c r="A64" s="53">
        <v>16</v>
      </c>
      <c r="B64" s="11">
        <v>88</v>
      </c>
      <c r="C64" s="11">
        <v>46</v>
      </c>
      <c r="D64" s="11">
        <v>54</v>
      </c>
      <c r="E64" s="11">
        <v>69</v>
      </c>
      <c r="F64" s="11">
        <v>65</v>
      </c>
      <c r="G64" s="11">
        <v>186</v>
      </c>
      <c r="H64" s="11">
        <v>296</v>
      </c>
      <c r="I64" s="11">
        <v>153</v>
      </c>
      <c r="J64" s="11">
        <v>136</v>
      </c>
      <c r="K64" s="11">
        <v>23</v>
      </c>
    </row>
  </sheetData>
  <phoneticPr fontId="4"/>
  <printOptions horizontalCentered="1"/>
  <pageMargins left="0.70866141732283472" right="0.70866141732283472" top="0.74803149606299213" bottom="0.74803149606299213" header="0.31496062992125984" footer="0.31496062992125984"/>
  <pageSetup paperSize="11" scale="70"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K17"/>
  <sheetViews>
    <sheetView view="pageBreakPreview" zoomScaleNormal="100" zoomScaleSheetLayoutView="100" workbookViewId="0">
      <selection activeCell="B14" sqref="B14:K14"/>
    </sheetView>
  </sheetViews>
  <sheetFormatPr defaultColWidth="13.75" defaultRowHeight="13.5"/>
  <cols>
    <col min="1" max="1" width="12.375" style="11" customWidth="1"/>
    <col min="2" max="10" width="6.875" style="11" customWidth="1"/>
    <col min="11" max="11" width="7.5" style="11" customWidth="1"/>
    <col min="12" max="12" width="7.25" style="11" bestFit="1" customWidth="1"/>
    <col min="13" max="13" width="6.5" style="11" bestFit="1" customWidth="1"/>
    <col min="14" max="16384" width="13.75" style="11"/>
  </cols>
  <sheetData>
    <row r="1" spans="1:11" s="30" customFormat="1" ht="14.25">
      <c r="A1" s="29" t="s">
        <v>311</v>
      </c>
    </row>
    <row r="2" spans="1:11" customFormat="1">
      <c r="A2" s="1"/>
      <c r="B2" s="2"/>
      <c r="C2" s="2"/>
      <c r="D2" s="2"/>
      <c r="E2" s="2"/>
      <c r="F2" s="2"/>
      <c r="G2" s="2"/>
      <c r="H2" s="2"/>
      <c r="I2" s="2"/>
    </row>
    <row r="3" spans="1:11" customFormat="1" ht="24">
      <c r="A3" s="119"/>
      <c r="B3" s="119" t="s">
        <v>199</v>
      </c>
      <c r="C3" s="119" t="s">
        <v>200</v>
      </c>
      <c r="D3" s="119" t="s">
        <v>201</v>
      </c>
      <c r="E3" s="119" t="s">
        <v>202</v>
      </c>
      <c r="F3" s="119" t="s">
        <v>203</v>
      </c>
      <c r="G3" s="119" t="s">
        <v>204</v>
      </c>
      <c r="H3" s="119" t="s">
        <v>205</v>
      </c>
      <c r="I3" s="119" t="s">
        <v>206</v>
      </c>
      <c r="J3" s="120" t="s">
        <v>295</v>
      </c>
      <c r="K3" s="119" t="s">
        <v>122</v>
      </c>
    </row>
    <row r="4" spans="1:11" s="48" customFormat="1">
      <c r="A4" s="121" t="s">
        <v>56</v>
      </c>
      <c r="B4" s="122">
        <f>B15</f>
        <v>781</v>
      </c>
      <c r="C4" s="122">
        <f t="shared" ref="C4:H4" si="0">C15</f>
        <v>666</v>
      </c>
      <c r="D4" s="122">
        <f t="shared" si="0"/>
        <v>899</v>
      </c>
      <c r="E4" s="122">
        <f t="shared" si="0"/>
        <v>666</v>
      </c>
      <c r="F4" s="122">
        <f t="shared" si="0"/>
        <v>543</v>
      </c>
      <c r="G4" s="122">
        <f t="shared" si="0"/>
        <v>1693</v>
      </c>
      <c r="H4" s="122">
        <f t="shared" si="0"/>
        <v>2181</v>
      </c>
      <c r="I4" s="122">
        <f t="shared" ref="I4" si="1">I15</f>
        <v>992</v>
      </c>
      <c r="J4" s="122">
        <f>SUM(J15:K15)</f>
        <v>790</v>
      </c>
      <c r="K4" s="123">
        <f>SUM(B4:J4)</f>
        <v>9211</v>
      </c>
    </row>
    <row r="5" spans="1:11" s="48" customFormat="1">
      <c r="A5" s="124"/>
      <c r="B5" s="125">
        <f t="shared" ref="B5:K5" si="2">B4/B$10</f>
        <v>0.58370702541106123</v>
      </c>
      <c r="C5" s="125">
        <f t="shared" si="2"/>
        <v>0.52941176470588236</v>
      </c>
      <c r="D5" s="125">
        <f t="shared" si="2"/>
        <v>0.60784313725490191</v>
      </c>
      <c r="E5" s="125">
        <f t="shared" si="2"/>
        <v>0.51828793774319071</v>
      </c>
      <c r="F5" s="125">
        <f t="shared" si="2"/>
        <v>0.52975609756097564</v>
      </c>
      <c r="G5" s="125">
        <f t="shared" si="2"/>
        <v>0.57683134582623508</v>
      </c>
      <c r="H5" s="125">
        <f t="shared" si="2"/>
        <v>0.54675357232389066</v>
      </c>
      <c r="I5" s="125">
        <f t="shared" ref="I5:J5" si="3">I4/I$10</f>
        <v>0.59223880597014922</v>
      </c>
      <c r="J5" s="125">
        <f t="shared" si="3"/>
        <v>0.48555623847572221</v>
      </c>
      <c r="K5" s="125">
        <f t="shared" si="2"/>
        <v>0.55451207031485161</v>
      </c>
    </row>
    <row r="6" spans="1:11" s="48" customFormat="1">
      <c r="A6" s="121" t="s">
        <v>57</v>
      </c>
      <c r="B6" s="122">
        <f>B16</f>
        <v>221</v>
      </c>
      <c r="C6" s="122">
        <f t="shared" ref="C6:H6" si="4">C16</f>
        <v>234</v>
      </c>
      <c r="D6" s="122">
        <f t="shared" si="4"/>
        <v>144</v>
      </c>
      <c r="E6" s="122">
        <f t="shared" si="4"/>
        <v>206</v>
      </c>
      <c r="F6" s="122">
        <f t="shared" si="4"/>
        <v>125</v>
      </c>
      <c r="G6" s="122">
        <f t="shared" si="4"/>
        <v>299</v>
      </c>
      <c r="H6" s="122">
        <f t="shared" si="4"/>
        <v>546</v>
      </c>
      <c r="I6" s="122">
        <f t="shared" ref="I6" si="5">I16</f>
        <v>255</v>
      </c>
      <c r="J6" s="122">
        <f>SUM(J16:K16)</f>
        <v>264</v>
      </c>
      <c r="K6" s="123">
        <f>SUM(B6:J6)</f>
        <v>2294</v>
      </c>
    </row>
    <row r="7" spans="1:11" s="48" customFormat="1">
      <c r="A7" s="124"/>
      <c r="B7" s="125">
        <f t="shared" ref="B7:K7" si="6">B6/B$10</f>
        <v>0.16517189835575485</v>
      </c>
      <c r="C7" s="125">
        <f t="shared" si="6"/>
        <v>0.18600953895071543</v>
      </c>
      <c r="D7" s="125">
        <f t="shared" si="6"/>
        <v>9.7363083164300201E-2</v>
      </c>
      <c r="E7" s="125">
        <f t="shared" si="6"/>
        <v>0.16031128404669262</v>
      </c>
      <c r="F7" s="125">
        <f t="shared" si="6"/>
        <v>0.12195121951219512</v>
      </c>
      <c r="G7" s="125">
        <f t="shared" si="6"/>
        <v>0.10187393526405451</v>
      </c>
      <c r="H7" s="125">
        <f t="shared" si="6"/>
        <v>0.13687641012785159</v>
      </c>
      <c r="I7" s="125">
        <f t="shared" ref="I7:J7" si="7">I6/I$10</f>
        <v>0.15223880597014924</v>
      </c>
      <c r="J7" s="125">
        <f t="shared" si="7"/>
        <v>0.1622618315918869</v>
      </c>
      <c r="K7" s="125">
        <f t="shared" si="6"/>
        <v>0.13810125820239599</v>
      </c>
    </row>
    <row r="8" spans="1:11" s="48" customFormat="1">
      <c r="A8" s="121" t="s">
        <v>58</v>
      </c>
      <c r="B8" s="122">
        <f>B17</f>
        <v>336</v>
      </c>
      <c r="C8" s="122">
        <f t="shared" ref="C8:H8" si="8">C17</f>
        <v>358</v>
      </c>
      <c r="D8" s="122">
        <f t="shared" si="8"/>
        <v>436</v>
      </c>
      <c r="E8" s="122">
        <f t="shared" si="8"/>
        <v>413</v>
      </c>
      <c r="F8" s="122">
        <f t="shared" si="8"/>
        <v>357</v>
      </c>
      <c r="G8" s="122">
        <f t="shared" si="8"/>
        <v>943</v>
      </c>
      <c r="H8" s="122">
        <f t="shared" si="8"/>
        <v>1262</v>
      </c>
      <c r="I8" s="122">
        <f t="shared" ref="I8" si="9">I17</f>
        <v>428</v>
      </c>
      <c r="J8" s="122">
        <f>SUM(J17:K17)</f>
        <v>573</v>
      </c>
      <c r="K8" s="123">
        <f>SUM(B8:J8)</f>
        <v>5106</v>
      </c>
    </row>
    <row r="9" spans="1:11" s="48" customFormat="1">
      <c r="A9" s="124"/>
      <c r="B9" s="125">
        <f t="shared" ref="B9:K9" si="10">B8/B$10</f>
        <v>0.25112107623318386</v>
      </c>
      <c r="C9" s="125">
        <f t="shared" si="10"/>
        <v>0.28457869634340222</v>
      </c>
      <c r="D9" s="125">
        <f t="shared" si="10"/>
        <v>0.29479377958079783</v>
      </c>
      <c r="E9" s="125">
        <f t="shared" si="10"/>
        <v>0.32140077821011676</v>
      </c>
      <c r="F9" s="125">
        <f t="shared" si="10"/>
        <v>0.34829268292682924</v>
      </c>
      <c r="G9" s="125">
        <f t="shared" si="10"/>
        <v>0.3212947189097104</v>
      </c>
      <c r="H9" s="125">
        <f t="shared" si="10"/>
        <v>0.31637001754825772</v>
      </c>
      <c r="I9" s="125">
        <f t="shared" ref="I9:J9" si="11">I8/I$10</f>
        <v>0.25552238805970151</v>
      </c>
      <c r="J9" s="125">
        <f t="shared" si="11"/>
        <v>0.35218192993239089</v>
      </c>
      <c r="K9" s="125">
        <f t="shared" si="10"/>
        <v>0.30738667148275239</v>
      </c>
    </row>
    <row r="10" spans="1:11" s="48" customFormat="1">
      <c r="A10" s="126" t="s">
        <v>11</v>
      </c>
      <c r="B10" s="127">
        <f>SUM(B4,B6,B8)</f>
        <v>1338</v>
      </c>
      <c r="C10" s="127">
        <f t="shared" ref="C10:H11" si="12">SUM(C4,C6,C8)</f>
        <v>1258</v>
      </c>
      <c r="D10" s="127">
        <f t="shared" si="12"/>
        <v>1479</v>
      </c>
      <c r="E10" s="127">
        <f t="shared" si="12"/>
        <v>1285</v>
      </c>
      <c r="F10" s="127">
        <f t="shared" si="12"/>
        <v>1025</v>
      </c>
      <c r="G10" s="127">
        <f t="shared" si="12"/>
        <v>2935</v>
      </c>
      <c r="H10" s="127">
        <f t="shared" si="12"/>
        <v>3989</v>
      </c>
      <c r="I10" s="127">
        <f t="shared" ref="I10:J10" si="13">SUM(I4,I6,I8)</f>
        <v>1675</v>
      </c>
      <c r="J10" s="127">
        <f t="shared" si="13"/>
        <v>1627</v>
      </c>
      <c r="K10" s="128">
        <f>SUM(B10:J10)</f>
        <v>16611</v>
      </c>
    </row>
    <row r="11" spans="1:11" s="48" customFormat="1">
      <c r="A11" s="129"/>
      <c r="B11" s="130">
        <f>SUM(B5,B7,B9)</f>
        <v>1</v>
      </c>
      <c r="C11" s="130">
        <f t="shared" si="12"/>
        <v>1</v>
      </c>
      <c r="D11" s="130">
        <f t="shared" si="12"/>
        <v>1</v>
      </c>
      <c r="E11" s="130">
        <f t="shared" si="12"/>
        <v>1</v>
      </c>
      <c r="F11" s="130">
        <f t="shared" si="12"/>
        <v>1</v>
      </c>
      <c r="G11" s="130">
        <f t="shared" si="12"/>
        <v>1</v>
      </c>
      <c r="H11" s="130">
        <f t="shared" si="12"/>
        <v>1</v>
      </c>
      <c r="I11" s="130">
        <f t="shared" ref="I11:J11" si="14">SUM(I5,I7,I9)</f>
        <v>1</v>
      </c>
      <c r="J11" s="130">
        <f t="shared" si="14"/>
        <v>1</v>
      </c>
      <c r="K11" s="130">
        <f>SUM(K5,K7,K9)</f>
        <v>1</v>
      </c>
    </row>
    <row r="14" spans="1:11">
      <c r="A14" s="50" t="s">
        <v>123</v>
      </c>
      <c r="B14" s="51" t="s">
        <v>199</v>
      </c>
      <c r="C14" s="51" t="s">
        <v>200</v>
      </c>
      <c r="D14" s="51" t="s">
        <v>201</v>
      </c>
      <c r="E14" s="51" t="s">
        <v>202</v>
      </c>
      <c r="F14" s="51" t="s">
        <v>203</v>
      </c>
      <c r="G14" s="51" t="s">
        <v>204</v>
      </c>
      <c r="H14" s="51" t="s">
        <v>288</v>
      </c>
      <c r="I14" s="51" t="s">
        <v>289</v>
      </c>
      <c r="J14" s="51" t="s">
        <v>290</v>
      </c>
      <c r="K14" s="51" t="s">
        <v>291</v>
      </c>
    </row>
    <row r="15" spans="1:11">
      <c r="A15" s="52">
        <v>1</v>
      </c>
      <c r="B15" s="11">
        <v>781</v>
      </c>
      <c r="C15" s="11">
        <v>666</v>
      </c>
      <c r="D15" s="11">
        <v>899</v>
      </c>
      <c r="E15" s="11">
        <v>666</v>
      </c>
      <c r="F15" s="11">
        <v>543</v>
      </c>
      <c r="G15" s="118">
        <v>1693</v>
      </c>
      <c r="H15" s="116">
        <v>2181</v>
      </c>
      <c r="I15" s="11">
        <v>992</v>
      </c>
      <c r="J15" s="11">
        <v>711</v>
      </c>
      <c r="K15" s="11">
        <v>79</v>
      </c>
    </row>
    <row r="16" spans="1:11">
      <c r="A16" s="53">
        <v>2</v>
      </c>
      <c r="B16" s="11">
        <v>221</v>
      </c>
      <c r="C16" s="11">
        <v>234</v>
      </c>
      <c r="D16" s="11">
        <v>144</v>
      </c>
      <c r="E16" s="11">
        <v>206</v>
      </c>
      <c r="F16" s="11">
        <v>125</v>
      </c>
      <c r="G16" s="11">
        <v>299</v>
      </c>
      <c r="H16" s="11">
        <v>546</v>
      </c>
      <c r="I16" s="11">
        <v>255</v>
      </c>
      <c r="J16" s="11">
        <v>244</v>
      </c>
      <c r="K16" s="11">
        <v>20</v>
      </c>
    </row>
    <row r="17" spans="1:11">
      <c r="A17" s="53">
        <v>3</v>
      </c>
      <c r="B17" s="11">
        <v>336</v>
      </c>
      <c r="C17" s="11">
        <v>358</v>
      </c>
      <c r="D17" s="11">
        <v>436</v>
      </c>
      <c r="E17" s="11">
        <v>413</v>
      </c>
      <c r="F17" s="11">
        <v>357</v>
      </c>
      <c r="G17" s="2">
        <v>943</v>
      </c>
      <c r="H17" s="116">
        <v>1262</v>
      </c>
      <c r="I17" s="11">
        <v>428</v>
      </c>
      <c r="J17" s="11">
        <v>479</v>
      </c>
      <c r="K17" s="11">
        <v>94</v>
      </c>
    </row>
  </sheetData>
  <phoneticPr fontId="4"/>
  <printOptions horizontalCentered="1"/>
  <pageMargins left="0.70866141732283472" right="0.70866141732283472" top="0.74803149606299213" bottom="0.74803149606299213" header="0.31496062992125984" footer="0.31496062992125984"/>
  <pageSetup paperSize="11"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K26"/>
  <sheetViews>
    <sheetView view="pageBreakPreview" zoomScaleNormal="100" zoomScaleSheetLayoutView="100" workbookViewId="0">
      <selection activeCell="B20" sqref="B20:K20"/>
    </sheetView>
  </sheetViews>
  <sheetFormatPr defaultColWidth="13.75" defaultRowHeight="13.5"/>
  <cols>
    <col min="1" max="1" width="10" style="11" customWidth="1"/>
    <col min="2" max="10" width="7.5" style="11" customWidth="1"/>
    <col min="11" max="11" width="8.625" style="11" bestFit="1" customWidth="1"/>
    <col min="12" max="12" width="7.25" style="11" bestFit="1" customWidth="1"/>
    <col min="13" max="13" width="6.5" style="11" bestFit="1" customWidth="1"/>
    <col min="14" max="16384" width="13.75" style="11"/>
  </cols>
  <sheetData>
    <row r="1" spans="1:11" s="30" customFormat="1" ht="14.25">
      <c r="A1" s="29" t="s">
        <v>312</v>
      </c>
    </row>
    <row r="2" spans="1:11" customFormat="1">
      <c r="A2" s="1"/>
      <c r="B2" s="2"/>
      <c r="C2" s="2"/>
      <c r="D2" s="2"/>
      <c r="E2" s="2"/>
      <c r="F2" s="2"/>
      <c r="G2" s="2"/>
      <c r="H2" s="2"/>
      <c r="I2" s="2"/>
    </row>
    <row r="3" spans="1:11" customFormat="1" ht="24">
      <c r="A3" s="119"/>
      <c r="B3" s="119" t="s">
        <v>199</v>
      </c>
      <c r="C3" s="119" t="s">
        <v>200</v>
      </c>
      <c r="D3" s="119" t="s">
        <v>201</v>
      </c>
      <c r="E3" s="119" t="s">
        <v>202</v>
      </c>
      <c r="F3" s="119" t="s">
        <v>203</v>
      </c>
      <c r="G3" s="119" t="s">
        <v>204</v>
      </c>
      <c r="H3" s="119" t="s">
        <v>205</v>
      </c>
      <c r="I3" s="119" t="s">
        <v>206</v>
      </c>
      <c r="J3" s="120" t="s">
        <v>295</v>
      </c>
      <c r="K3" s="119" t="s">
        <v>122</v>
      </c>
    </row>
    <row r="4" spans="1:11" s="48" customFormat="1">
      <c r="A4" s="121" t="s">
        <v>61</v>
      </c>
      <c r="B4" s="122">
        <f>B21</f>
        <v>30</v>
      </c>
      <c r="C4" s="122">
        <f t="shared" ref="C4:H4" si="0">C21</f>
        <v>64</v>
      </c>
      <c r="D4" s="122">
        <f t="shared" si="0"/>
        <v>51</v>
      </c>
      <c r="E4" s="122">
        <f t="shared" si="0"/>
        <v>66</v>
      </c>
      <c r="F4" s="122">
        <f t="shared" si="0"/>
        <v>38</v>
      </c>
      <c r="G4" s="122">
        <f t="shared" si="0"/>
        <v>41</v>
      </c>
      <c r="H4" s="122">
        <f t="shared" si="0"/>
        <v>115</v>
      </c>
      <c r="I4" s="122">
        <f t="shared" ref="I4" si="1">I21</f>
        <v>66</v>
      </c>
      <c r="J4" s="122">
        <f>SUM(J21:K21)</f>
        <v>62</v>
      </c>
      <c r="K4" s="123">
        <f>SUM(B4:J4)</f>
        <v>533</v>
      </c>
    </row>
    <row r="5" spans="1:11" s="48" customFormat="1">
      <c r="A5" s="124"/>
      <c r="B5" s="125">
        <f>B4/B$16</f>
        <v>2.2421524663677129E-2</v>
      </c>
      <c r="C5" s="125">
        <f t="shared" ref="C5:H5" si="2">C4/C$16</f>
        <v>5.0874403815580289E-2</v>
      </c>
      <c r="D5" s="125">
        <f t="shared" si="2"/>
        <v>3.4482758620689655E-2</v>
      </c>
      <c r="E5" s="125">
        <f t="shared" si="2"/>
        <v>5.1361867704280154E-2</v>
      </c>
      <c r="F5" s="125">
        <f t="shared" si="2"/>
        <v>3.7073170731707315E-2</v>
      </c>
      <c r="G5" s="125">
        <f t="shared" si="2"/>
        <v>1.3969335604770016E-2</v>
      </c>
      <c r="H5" s="125">
        <f t="shared" si="2"/>
        <v>2.8829280521433943E-2</v>
      </c>
      <c r="I5" s="125">
        <f t="shared" ref="I5:J5" si="3">I4/I$16</f>
        <v>3.9402985074626869E-2</v>
      </c>
      <c r="J5" s="125">
        <f t="shared" si="3"/>
        <v>3.8106945298094649E-2</v>
      </c>
      <c r="K5" s="125">
        <f>K4/K$16</f>
        <v>3.2087171151646499E-2</v>
      </c>
    </row>
    <row r="6" spans="1:11" s="48" customFormat="1">
      <c r="A6" s="121" t="s">
        <v>62</v>
      </c>
      <c r="B6" s="122">
        <f>B22</f>
        <v>110</v>
      </c>
      <c r="C6" s="122">
        <f t="shared" ref="C6:H6" si="4">C22</f>
        <v>126</v>
      </c>
      <c r="D6" s="122">
        <f t="shared" si="4"/>
        <v>160</v>
      </c>
      <c r="E6" s="122">
        <f t="shared" si="4"/>
        <v>203</v>
      </c>
      <c r="F6" s="122">
        <f t="shared" si="4"/>
        <v>106</v>
      </c>
      <c r="G6" s="122">
        <f t="shared" si="4"/>
        <v>232</v>
      </c>
      <c r="H6" s="122">
        <f t="shared" si="4"/>
        <v>382</v>
      </c>
      <c r="I6" s="122">
        <f t="shared" ref="I6" si="5">I22</f>
        <v>163</v>
      </c>
      <c r="J6" s="122">
        <f>SUM(J22:K22)</f>
        <v>162</v>
      </c>
      <c r="K6" s="123">
        <f>SUM(B6:J6)</f>
        <v>1644</v>
      </c>
    </row>
    <row r="7" spans="1:11" s="48" customFormat="1">
      <c r="A7" s="124"/>
      <c r="B7" s="125">
        <f>B6/B$16</f>
        <v>8.2212257100149483E-2</v>
      </c>
      <c r="C7" s="125">
        <f t="shared" ref="C7:H7" si="6">C6/C$16</f>
        <v>0.10015898251192369</v>
      </c>
      <c r="D7" s="125">
        <f t="shared" si="6"/>
        <v>0.10818120351588911</v>
      </c>
      <c r="E7" s="125">
        <f t="shared" si="6"/>
        <v>0.15797665369649805</v>
      </c>
      <c r="F7" s="125">
        <f t="shared" si="6"/>
        <v>0.10341463414634146</v>
      </c>
      <c r="G7" s="125">
        <f t="shared" si="6"/>
        <v>7.9045996592844975E-2</v>
      </c>
      <c r="H7" s="125">
        <f t="shared" si="6"/>
        <v>9.5763349210328405E-2</v>
      </c>
      <c r="I7" s="125">
        <f t="shared" ref="I7:J7" si="7">I6/I$16</f>
        <v>9.731343283582089E-2</v>
      </c>
      <c r="J7" s="125">
        <f t="shared" si="7"/>
        <v>9.9569760295021514E-2</v>
      </c>
      <c r="K7" s="125">
        <f>K6/K$16</f>
        <v>9.897056167599784E-2</v>
      </c>
    </row>
    <row r="8" spans="1:11" s="48" customFormat="1">
      <c r="A8" s="121" t="s">
        <v>63</v>
      </c>
      <c r="B8" s="122">
        <f>B23</f>
        <v>269</v>
      </c>
      <c r="C8" s="122">
        <f t="shared" ref="C8:H8" si="8">C23</f>
        <v>196</v>
      </c>
      <c r="D8" s="122">
        <f t="shared" si="8"/>
        <v>294</v>
      </c>
      <c r="E8" s="122">
        <f t="shared" si="8"/>
        <v>405</v>
      </c>
      <c r="F8" s="122">
        <f t="shared" si="8"/>
        <v>226</v>
      </c>
      <c r="G8" s="122">
        <f t="shared" si="8"/>
        <v>556</v>
      </c>
      <c r="H8" s="122">
        <f t="shared" si="8"/>
        <v>919</v>
      </c>
      <c r="I8" s="122">
        <f t="shared" ref="I8" si="9">I23</f>
        <v>348</v>
      </c>
      <c r="J8" s="122">
        <f>SUM(J23:K23)</f>
        <v>323</v>
      </c>
      <c r="K8" s="123">
        <f>SUM(B8:J8)</f>
        <v>3536</v>
      </c>
    </row>
    <row r="9" spans="1:11" s="48" customFormat="1">
      <c r="A9" s="124"/>
      <c r="B9" s="125">
        <f>B8/B$16</f>
        <v>0.20104633781763825</v>
      </c>
      <c r="C9" s="125">
        <f t="shared" ref="C9:H9" si="10">C8/C$16</f>
        <v>0.15580286168521462</v>
      </c>
      <c r="D9" s="125">
        <f t="shared" si="10"/>
        <v>0.19878296146044624</v>
      </c>
      <c r="E9" s="125">
        <f t="shared" si="10"/>
        <v>0.31517509727626458</v>
      </c>
      <c r="F9" s="125">
        <f t="shared" si="10"/>
        <v>0.22048780487804878</v>
      </c>
      <c r="G9" s="125">
        <f t="shared" si="10"/>
        <v>0.18943781942078364</v>
      </c>
      <c r="H9" s="125">
        <f t="shared" si="10"/>
        <v>0.23038355477563299</v>
      </c>
      <c r="I9" s="125">
        <f t="shared" ref="I9:J9" si="11">I8/I$16</f>
        <v>0.20776119402985074</v>
      </c>
      <c r="J9" s="125">
        <f t="shared" si="11"/>
        <v>0.19852489244007376</v>
      </c>
      <c r="K9" s="125">
        <f>K8/K$16</f>
        <v>0.21287098910360605</v>
      </c>
    </row>
    <row r="10" spans="1:11" s="48" customFormat="1">
      <c r="A10" s="121" t="s">
        <v>64</v>
      </c>
      <c r="B10" s="122">
        <f>B24</f>
        <v>488</v>
      </c>
      <c r="C10" s="122">
        <f t="shared" ref="C10:H10" si="12">C24</f>
        <v>490</v>
      </c>
      <c r="D10" s="122">
        <f t="shared" si="12"/>
        <v>515</v>
      </c>
      <c r="E10" s="122">
        <f t="shared" si="12"/>
        <v>353</v>
      </c>
      <c r="F10" s="122">
        <f t="shared" si="12"/>
        <v>373</v>
      </c>
      <c r="G10" s="122">
        <f t="shared" si="12"/>
        <v>1180</v>
      </c>
      <c r="H10" s="122">
        <f t="shared" si="12"/>
        <v>1511</v>
      </c>
      <c r="I10" s="122">
        <f t="shared" ref="I10" si="13">I24</f>
        <v>642</v>
      </c>
      <c r="J10" s="122">
        <f>SUM(J24:K24)</f>
        <v>615</v>
      </c>
      <c r="K10" s="123">
        <f>SUM(B10:J10)</f>
        <v>6167</v>
      </c>
    </row>
    <row r="11" spans="1:11" s="48" customFormat="1">
      <c r="A11" s="124"/>
      <c r="B11" s="125">
        <f>B10/B$16</f>
        <v>0.36472346786248133</v>
      </c>
      <c r="C11" s="125">
        <f t="shared" ref="C11:H11" si="14">C10/C$16</f>
        <v>0.38950715421303655</v>
      </c>
      <c r="D11" s="125">
        <f t="shared" si="14"/>
        <v>0.3482082488167681</v>
      </c>
      <c r="E11" s="125">
        <f t="shared" si="14"/>
        <v>0.2747081712062257</v>
      </c>
      <c r="F11" s="125">
        <f t="shared" si="14"/>
        <v>0.36390243902439023</v>
      </c>
      <c r="G11" s="125">
        <f t="shared" si="14"/>
        <v>0.40204429301533218</v>
      </c>
      <c r="H11" s="125">
        <f t="shared" si="14"/>
        <v>0.37879167711205813</v>
      </c>
      <c r="I11" s="125">
        <f t="shared" ref="I11:J11" si="15">I10/I$16</f>
        <v>0.38328358208955227</v>
      </c>
      <c r="J11" s="125">
        <f t="shared" si="15"/>
        <v>0.3779963122311002</v>
      </c>
      <c r="K11" s="125">
        <f>K10/K$16</f>
        <v>0.37126000842815005</v>
      </c>
    </row>
    <row r="12" spans="1:11" s="48" customFormat="1">
      <c r="A12" s="121" t="s">
        <v>65</v>
      </c>
      <c r="B12" s="122">
        <f>B25</f>
        <v>368</v>
      </c>
      <c r="C12" s="122">
        <f t="shared" ref="C12:H12" si="16">C25</f>
        <v>314</v>
      </c>
      <c r="D12" s="122">
        <f t="shared" si="16"/>
        <v>366</v>
      </c>
      <c r="E12" s="122">
        <f t="shared" si="16"/>
        <v>209</v>
      </c>
      <c r="F12" s="122">
        <f t="shared" si="16"/>
        <v>213</v>
      </c>
      <c r="G12" s="122">
        <f t="shared" si="16"/>
        <v>755</v>
      </c>
      <c r="H12" s="122">
        <f t="shared" si="16"/>
        <v>904</v>
      </c>
      <c r="I12" s="122">
        <f t="shared" ref="I12" si="17">I25</f>
        <v>388</v>
      </c>
      <c r="J12" s="122">
        <f>SUM(J25:K25)</f>
        <v>395</v>
      </c>
      <c r="K12" s="123">
        <f>SUM(B12:J12)</f>
        <v>3912</v>
      </c>
    </row>
    <row r="13" spans="1:11" s="48" customFormat="1">
      <c r="A13" s="124"/>
      <c r="B13" s="125">
        <f>B12/B$16</f>
        <v>0.27503736920777277</v>
      </c>
      <c r="C13" s="125">
        <f t="shared" ref="C13:H13" si="18">C12/C$16</f>
        <v>0.24960254372019078</v>
      </c>
      <c r="D13" s="125">
        <f t="shared" si="18"/>
        <v>0.24746450304259635</v>
      </c>
      <c r="E13" s="125">
        <f t="shared" si="18"/>
        <v>0.16264591439688716</v>
      </c>
      <c r="F13" s="125">
        <f t="shared" si="18"/>
        <v>0.20780487804878048</v>
      </c>
      <c r="G13" s="125">
        <f t="shared" si="18"/>
        <v>0.25724020442930151</v>
      </c>
      <c r="H13" s="125">
        <f t="shared" si="18"/>
        <v>0.22662321383805464</v>
      </c>
      <c r="I13" s="125">
        <f t="shared" ref="I13:J13" si="19">I12/I$16</f>
        <v>0.23164179104477611</v>
      </c>
      <c r="J13" s="125">
        <f t="shared" si="19"/>
        <v>0.24277811923786111</v>
      </c>
      <c r="K13" s="125">
        <f>K12/K$16</f>
        <v>0.2355065920173379</v>
      </c>
    </row>
    <row r="14" spans="1:11" s="48" customFormat="1">
      <c r="A14" s="121" t="s">
        <v>66</v>
      </c>
      <c r="B14" s="122">
        <f>B26</f>
        <v>73</v>
      </c>
      <c r="C14" s="122">
        <f t="shared" ref="C14:H14" si="20">C26</f>
        <v>68</v>
      </c>
      <c r="D14" s="122">
        <f t="shared" si="20"/>
        <v>93</v>
      </c>
      <c r="E14" s="122">
        <f t="shared" si="20"/>
        <v>49</v>
      </c>
      <c r="F14" s="122">
        <f t="shared" si="20"/>
        <v>69</v>
      </c>
      <c r="G14" s="122">
        <f t="shared" si="20"/>
        <v>171</v>
      </c>
      <c r="H14" s="122">
        <f t="shared" si="20"/>
        <v>158</v>
      </c>
      <c r="I14" s="122">
        <f t="shared" ref="I14" si="21">I26</f>
        <v>68</v>
      </c>
      <c r="J14" s="122">
        <f>SUM(J26:K26)</f>
        <v>70</v>
      </c>
      <c r="K14" s="123">
        <f>SUM(B14:J14)</f>
        <v>819</v>
      </c>
    </row>
    <row r="15" spans="1:11" s="48" customFormat="1">
      <c r="A15" s="124"/>
      <c r="B15" s="125">
        <f>B14/B$16</f>
        <v>5.4559043348281017E-2</v>
      </c>
      <c r="C15" s="125">
        <f t="shared" ref="C15:H15" si="22">C14/C$16</f>
        <v>5.4054054054054057E-2</v>
      </c>
      <c r="D15" s="125">
        <f t="shared" si="22"/>
        <v>6.2880324543610547E-2</v>
      </c>
      <c r="E15" s="125">
        <f t="shared" si="22"/>
        <v>3.8132295719844361E-2</v>
      </c>
      <c r="F15" s="125">
        <f t="shared" si="22"/>
        <v>6.7317073170731712E-2</v>
      </c>
      <c r="G15" s="125">
        <f t="shared" si="22"/>
        <v>5.8262350936967633E-2</v>
      </c>
      <c r="H15" s="125">
        <f t="shared" si="22"/>
        <v>3.9608924542491854E-2</v>
      </c>
      <c r="I15" s="125">
        <f t="shared" ref="I15:J15" si="23">I14/I$16</f>
        <v>4.0597014925373133E-2</v>
      </c>
      <c r="J15" s="125">
        <f t="shared" si="23"/>
        <v>4.3023970497848799E-2</v>
      </c>
      <c r="K15" s="125">
        <f>K14/K$16</f>
        <v>4.9304677623261697E-2</v>
      </c>
    </row>
    <row r="16" spans="1:11" s="48" customFormat="1">
      <c r="A16" s="126" t="s">
        <v>11</v>
      </c>
      <c r="B16" s="127">
        <f>SUM(B4,B6,B8,B10,B12,B14)</f>
        <v>1338</v>
      </c>
      <c r="C16" s="127">
        <f t="shared" ref="C16:K17" si="24">SUM(C4,C6,C8,C10,C12,C14)</f>
        <v>1258</v>
      </c>
      <c r="D16" s="127">
        <f t="shared" si="24"/>
        <v>1479</v>
      </c>
      <c r="E16" s="127">
        <f t="shared" si="24"/>
        <v>1285</v>
      </c>
      <c r="F16" s="127">
        <f t="shared" si="24"/>
        <v>1025</v>
      </c>
      <c r="G16" s="127">
        <f t="shared" si="24"/>
        <v>2935</v>
      </c>
      <c r="H16" s="127">
        <f t="shared" si="24"/>
        <v>3989</v>
      </c>
      <c r="I16" s="127">
        <f t="shared" ref="I16:J16" si="25">SUM(I4,I6,I8,I10,I12,I14)</f>
        <v>1675</v>
      </c>
      <c r="J16" s="127">
        <f t="shared" si="25"/>
        <v>1627</v>
      </c>
      <c r="K16" s="128">
        <f>SUM(B16:J16)</f>
        <v>16611</v>
      </c>
    </row>
    <row r="17" spans="1:11" s="48" customFormat="1">
      <c r="A17" s="129"/>
      <c r="B17" s="130">
        <f>SUM(B5,B7,B9,B11,B13,B15)</f>
        <v>1</v>
      </c>
      <c r="C17" s="130">
        <f t="shared" si="24"/>
        <v>0.99999999999999989</v>
      </c>
      <c r="D17" s="130">
        <f t="shared" si="24"/>
        <v>1</v>
      </c>
      <c r="E17" s="130">
        <f t="shared" si="24"/>
        <v>0.99999999999999989</v>
      </c>
      <c r="F17" s="130">
        <f t="shared" si="24"/>
        <v>1</v>
      </c>
      <c r="G17" s="130">
        <f t="shared" si="24"/>
        <v>1</v>
      </c>
      <c r="H17" s="130">
        <f t="shared" si="24"/>
        <v>0.99999999999999989</v>
      </c>
      <c r="I17" s="130">
        <f t="shared" ref="I17:J17" si="26">SUM(I5,I7,I9,I11,I13,I15)</f>
        <v>1</v>
      </c>
      <c r="J17" s="130">
        <f t="shared" si="26"/>
        <v>1</v>
      </c>
      <c r="K17" s="130">
        <f t="shared" si="24"/>
        <v>1</v>
      </c>
    </row>
    <row r="20" spans="1:11">
      <c r="A20" s="114" t="s">
        <v>123</v>
      </c>
      <c r="B20" s="51" t="s">
        <v>199</v>
      </c>
      <c r="C20" s="51" t="s">
        <v>200</v>
      </c>
      <c r="D20" s="51" t="s">
        <v>201</v>
      </c>
      <c r="E20" s="51" t="s">
        <v>202</v>
      </c>
      <c r="F20" s="51" t="s">
        <v>203</v>
      </c>
      <c r="G20" s="51" t="s">
        <v>204</v>
      </c>
      <c r="H20" s="51" t="s">
        <v>288</v>
      </c>
      <c r="I20" s="51" t="s">
        <v>289</v>
      </c>
      <c r="J20" s="51" t="s">
        <v>290</v>
      </c>
      <c r="K20" s="51" t="s">
        <v>291</v>
      </c>
    </row>
    <row r="21" spans="1:11">
      <c r="A21" s="52">
        <v>1</v>
      </c>
      <c r="B21" s="11">
        <v>30</v>
      </c>
      <c r="C21" s="11">
        <v>64</v>
      </c>
      <c r="D21" s="11">
        <v>51</v>
      </c>
      <c r="E21" s="11">
        <v>66</v>
      </c>
      <c r="F21" s="11">
        <v>38</v>
      </c>
      <c r="G21" s="2">
        <v>41</v>
      </c>
      <c r="H21" s="11">
        <v>115</v>
      </c>
      <c r="I21" s="11">
        <v>66</v>
      </c>
      <c r="J21" s="11">
        <v>59</v>
      </c>
      <c r="K21" s="11">
        <v>3</v>
      </c>
    </row>
    <row r="22" spans="1:11">
      <c r="A22" s="53">
        <v>2</v>
      </c>
      <c r="B22" s="11">
        <v>110</v>
      </c>
      <c r="C22" s="11">
        <v>126</v>
      </c>
      <c r="D22" s="11">
        <v>160</v>
      </c>
      <c r="E22" s="11">
        <v>203</v>
      </c>
      <c r="F22" s="11">
        <v>106</v>
      </c>
      <c r="G22" s="11">
        <v>232</v>
      </c>
      <c r="H22" s="11">
        <v>382</v>
      </c>
      <c r="I22" s="11">
        <v>163</v>
      </c>
      <c r="J22" s="11">
        <v>141</v>
      </c>
      <c r="K22" s="11">
        <v>21</v>
      </c>
    </row>
    <row r="23" spans="1:11">
      <c r="A23" s="53">
        <v>3</v>
      </c>
      <c r="B23" s="11">
        <v>269</v>
      </c>
      <c r="C23" s="11">
        <v>196</v>
      </c>
      <c r="D23" s="11">
        <v>294</v>
      </c>
      <c r="E23" s="11">
        <v>405</v>
      </c>
      <c r="F23" s="11">
        <v>226</v>
      </c>
      <c r="G23" s="2">
        <v>556</v>
      </c>
      <c r="H23" s="11">
        <v>919</v>
      </c>
      <c r="I23" s="11">
        <v>348</v>
      </c>
      <c r="J23" s="11">
        <v>275</v>
      </c>
      <c r="K23" s="11">
        <v>48</v>
      </c>
    </row>
    <row r="24" spans="1:11">
      <c r="A24" s="53">
        <v>4</v>
      </c>
      <c r="B24" s="11">
        <v>488</v>
      </c>
      <c r="C24" s="11">
        <v>490</v>
      </c>
      <c r="D24" s="11">
        <v>515</v>
      </c>
      <c r="E24" s="11">
        <v>353</v>
      </c>
      <c r="F24" s="11">
        <v>373</v>
      </c>
      <c r="G24" s="116">
        <v>1180</v>
      </c>
      <c r="H24" s="116">
        <v>1511</v>
      </c>
      <c r="I24" s="11">
        <v>642</v>
      </c>
      <c r="J24" s="11">
        <v>544</v>
      </c>
      <c r="K24" s="11">
        <v>71</v>
      </c>
    </row>
    <row r="25" spans="1:11">
      <c r="A25" s="53">
        <v>5</v>
      </c>
      <c r="B25" s="11">
        <v>368</v>
      </c>
      <c r="C25" s="11">
        <v>314</v>
      </c>
      <c r="D25" s="11">
        <v>366</v>
      </c>
      <c r="E25" s="11">
        <v>209</v>
      </c>
      <c r="F25" s="11">
        <v>213</v>
      </c>
      <c r="G25" s="11">
        <v>755</v>
      </c>
      <c r="H25" s="11">
        <v>904</v>
      </c>
      <c r="I25" s="11">
        <v>388</v>
      </c>
      <c r="J25" s="11">
        <v>351</v>
      </c>
      <c r="K25" s="11">
        <v>44</v>
      </c>
    </row>
    <row r="26" spans="1:11">
      <c r="A26" s="53">
        <v>6</v>
      </c>
      <c r="B26" s="11">
        <v>73</v>
      </c>
      <c r="C26" s="11">
        <v>68</v>
      </c>
      <c r="D26" s="11">
        <v>93</v>
      </c>
      <c r="E26" s="11">
        <v>49</v>
      </c>
      <c r="F26" s="11">
        <v>69</v>
      </c>
      <c r="G26" s="11">
        <v>171</v>
      </c>
      <c r="H26" s="11">
        <v>158</v>
      </c>
      <c r="I26" s="11">
        <v>68</v>
      </c>
      <c r="J26" s="11">
        <v>64</v>
      </c>
      <c r="K26" s="11">
        <v>6</v>
      </c>
    </row>
  </sheetData>
  <phoneticPr fontId="4"/>
  <printOptions horizontalCentered="1"/>
  <pageMargins left="0.70866141732283472" right="0.70866141732283472" top="0.74803149606299213" bottom="0.74803149606299213" header="0.31496062992125984" footer="0.31496062992125984"/>
  <pageSetup paperSize="11"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K17"/>
  <sheetViews>
    <sheetView view="pageBreakPreview" zoomScaleNormal="100" zoomScaleSheetLayoutView="100" workbookViewId="0">
      <selection activeCell="I3" sqref="I3:J3"/>
    </sheetView>
  </sheetViews>
  <sheetFormatPr defaultColWidth="13.75" defaultRowHeight="13.5"/>
  <cols>
    <col min="1" max="1" width="11.125" style="11" customWidth="1"/>
    <col min="2" max="10" width="6.875" style="11" customWidth="1"/>
    <col min="11" max="11" width="7.625" style="11" customWidth="1"/>
    <col min="12" max="12" width="7.25" style="11" bestFit="1" customWidth="1"/>
    <col min="13" max="13" width="6.5" style="11" bestFit="1" customWidth="1"/>
    <col min="14" max="16384" width="13.75" style="11"/>
  </cols>
  <sheetData>
    <row r="1" spans="1:11" s="30" customFormat="1" ht="14.25">
      <c r="A1" s="29" t="s">
        <v>313</v>
      </c>
    </row>
    <row r="2" spans="1:11" customFormat="1">
      <c r="A2" s="1"/>
      <c r="B2" s="2"/>
      <c r="C2" s="2"/>
      <c r="D2" s="2"/>
      <c r="E2" s="2"/>
      <c r="F2" s="2"/>
      <c r="G2" s="2"/>
      <c r="H2" s="2"/>
      <c r="I2" s="2"/>
    </row>
    <row r="3" spans="1:11" customFormat="1" ht="24">
      <c r="A3" s="119"/>
      <c r="B3" s="119" t="s">
        <v>199</v>
      </c>
      <c r="C3" s="119" t="s">
        <v>200</v>
      </c>
      <c r="D3" s="119" t="s">
        <v>201</v>
      </c>
      <c r="E3" s="119" t="s">
        <v>202</v>
      </c>
      <c r="F3" s="119" t="s">
        <v>203</v>
      </c>
      <c r="G3" s="119" t="s">
        <v>204</v>
      </c>
      <c r="H3" s="119" t="s">
        <v>205</v>
      </c>
      <c r="I3" s="119" t="s">
        <v>206</v>
      </c>
      <c r="J3" s="120" t="s">
        <v>295</v>
      </c>
      <c r="K3" s="119" t="s">
        <v>122</v>
      </c>
    </row>
    <row r="4" spans="1:11" s="48" customFormat="1">
      <c r="A4" s="121" t="s">
        <v>97</v>
      </c>
      <c r="B4" s="122">
        <f>B16</f>
        <v>17</v>
      </c>
      <c r="C4" s="122">
        <f t="shared" ref="C4:H4" si="0">C16</f>
        <v>27</v>
      </c>
      <c r="D4" s="122">
        <f t="shared" si="0"/>
        <v>12</v>
      </c>
      <c r="E4" s="122">
        <f t="shared" si="0"/>
        <v>7</v>
      </c>
      <c r="F4" s="122">
        <f t="shared" si="0"/>
        <v>10</v>
      </c>
      <c r="G4" s="122">
        <f t="shared" si="0"/>
        <v>16</v>
      </c>
      <c r="H4" s="122">
        <f t="shared" si="0"/>
        <v>46</v>
      </c>
      <c r="I4" s="122">
        <f t="shared" ref="I4" si="1">I16</f>
        <v>20</v>
      </c>
      <c r="J4" s="122">
        <f>SUM(J16:K16)</f>
        <v>15</v>
      </c>
      <c r="K4" s="123">
        <f>SUM(B4:J4)</f>
        <v>170</v>
      </c>
    </row>
    <row r="5" spans="1:11" s="48" customFormat="1">
      <c r="A5" s="124"/>
      <c r="B5" s="125">
        <f>B4/B$10</f>
        <v>1.2705530642750373E-2</v>
      </c>
      <c r="C5" s="125">
        <f t="shared" ref="C5:H5" si="2">C4/C$10</f>
        <v>2.1462639109697933E-2</v>
      </c>
      <c r="D5" s="125">
        <f t="shared" si="2"/>
        <v>8.1135902636916835E-3</v>
      </c>
      <c r="E5" s="125">
        <f t="shared" si="2"/>
        <v>5.4474708171206223E-3</v>
      </c>
      <c r="F5" s="125">
        <f t="shared" si="2"/>
        <v>9.7560975609756097E-3</v>
      </c>
      <c r="G5" s="125">
        <f t="shared" si="2"/>
        <v>5.45144804088586E-3</v>
      </c>
      <c r="H5" s="125">
        <f t="shared" si="2"/>
        <v>1.1531712208573578E-2</v>
      </c>
      <c r="I5" s="125">
        <f t="shared" ref="I5:J5" si="3">I4/I$10</f>
        <v>1.1940298507462687E-2</v>
      </c>
      <c r="J5" s="125">
        <f t="shared" si="3"/>
        <v>9.2194222495390298E-3</v>
      </c>
      <c r="K5" s="125">
        <f>K4/K$10</f>
        <v>1.0234182168442598E-2</v>
      </c>
    </row>
    <row r="6" spans="1:11" s="48" customFormat="1">
      <c r="A6" s="121" t="s">
        <v>247</v>
      </c>
      <c r="B6" s="122">
        <f>B17</f>
        <v>19</v>
      </c>
      <c r="C6" s="122">
        <f t="shared" ref="C6:H6" si="4">C17</f>
        <v>10</v>
      </c>
      <c r="D6" s="122">
        <f t="shared" si="4"/>
        <v>9</v>
      </c>
      <c r="E6" s="122">
        <f t="shared" si="4"/>
        <v>6</v>
      </c>
      <c r="F6" s="122">
        <f t="shared" si="4"/>
        <v>20</v>
      </c>
      <c r="G6" s="122">
        <f t="shared" si="4"/>
        <v>17</v>
      </c>
      <c r="H6" s="122">
        <f t="shared" si="4"/>
        <v>29</v>
      </c>
      <c r="I6" s="122">
        <f t="shared" ref="I6" si="5">I17</f>
        <v>15</v>
      </c>
      <c r="J6" s="122">
        <f>SUM(J17:K17)</f>
        <v>8</v>
      </c>
      <c r="K6" s="123">
        <f>SUM(B6:J6)</f>
        <v>133</v>
      </c>
    </row>
    <row r="7" spans="1:11" s="48" customFormat="1">
      <c r="A7" s="124" t="s">
        <v>248</v>
      </c>
      <c r="B7" s="125">
        <f>B6/B$10</f>
        <v>1.4200298953662182E-2</v>
      </c>
      <c r="C7" s="125">
        <f t="shared" ref="C7:H7" si="6">C6/C$10</f>
        <v>7.9491255961844191E-3</v>
      </c>
      <c r="D7" s="125">
        <f t="shared" si="6"/>
        <v>6.0851926977687626E-3</v>
      </c>
      <c r="E7" s="125">
        <f t="shared" si="6"/>
        <v>4.6692607003891049E-3</v>
      </c>
      <c r="F7" s="125">
        <f t="shared" si="6"/>
        <v>1.9512195121951219E-2</v>
      </c>
      <c r="G7" s="125">
        <f t="shared" si="6"/>
        <v>5.7921635434412264E-3</v>
      </c>
      <c r="H7" s="125">
        <f t="shared" si="6"/>
        <v>7.2699924793181245E-3</v>
      </c>
      <c r="I7" s="125">
        <f t="shared" ref="I7:J7" si="7">I6/I$10</f>
        <v>8.9552238805970154E-3</v>
      </c>
      <c r="J7" s="125">
        <f t="shared" si="7"/>
        <v>4.9170251997541483E-3</v>
      </c>
      <c r="K7" s="125">
        <f>K6/K$10</f>
        <v>8.0067425200168567E-3</v>
      </c>
    </row>
    <row r="8" spans="1:11" s="48" customFormat="1">
      <c r="A8" s="121" t="s">
        <v>99</v>
      </c>
      <c r="B8" s="122">
        <f>B15</f>
        <v>1302</v>
      </c>
      <c r="C8" s="122">
        <f t="shared" ref="C8:H8" si="8">C15</f>
        <v>1221</v>
      </c>
      <c r="D8" s="122">
        <f t="shared" si="8"/>
        <v>1458</v>
      </c>
      <c r="E8" s="122">
        <f t="shared" si="8"/>
        <v>1272</v>
      </c>
      <c r="F8" s="122">
        <f t="shared" si="8"/>
        <v>995</v>
      </c>
      <c r="G8" s="122">
        <f t="shared" si="8"/>
        <v>2902</v>
      </c>
      <c r="H8" s="122">
        <f t="shared" si="8"/>
        <v>3914</v>
      </c>
      <c r="I8" s="122">
        <f t="shared" ref="I8" si="9">I15</f>
        <v>1640</v>
      </c>
      <c r="J8" s="122">
        <f>SUM(J15:K15)</f>
        <v>1604</v>
      </c>
      <c r="K8" s="123">
        <f>SUM(B8:J8)</f>
        <v>16308</v>
      </c>
    </row>
    <row r="9" spans="1:11" s="48" customFormat="1">
      <c r="A9" s="124"/>
      <c r="B9" s="125">
        <f>B8/B$10</f>
        <v>0.97309417040358748</v>
      </c>
      <c r="C9" s="125">
        <f t="shared" ref="C9:H9" si="10">C8/C$10</f>
        <v>0.97058823529411764</v>
      </c>
      <c r="D9" s="125">
        <f t="shared" si="10"/>
        <v>0.98580121703853951</v>
      </c>
      <c r="E9" s="125">
        <f t="shared" si="10"/>
        <v>0.98988326848249031</v>
      </c>
      <c r="F9" s="125">
        <f t="shared" si="10"/>
        <v>0.97073170731707314</v>
      </c>
      <c r="G9" s="125">
        <f t="shared" si="10"/>
        <v>0.98875638841567293</v>
      </c>
      <c r="H9" s="125">
        <f t="shared" si="10"/>
        <v>0.98119829531210834</v>
      </c>
      <c r="I9" s="125">
        <f t="shared" ref="I9:J9" si="11">I8/I$10</f>
        <v>0.9791044776119403</v>
      </c>
      <c r="J9" s="125">
        <f t="shared" si="11"/>
        <v>0.98586355255070679</v>
      </c>
      <c r="K9" s="125">
        <f>K8/K$10</f>
        <v>0.9817590753115405</v>
      </c>
    </row>
    <row r="10" spans="1:11" s="48" customFormat="1">
      <c r="A10" s="126" t="s">
        <v>11</v>
      </c>
      <c r="B10" s="127">
        <f>SUM(B4,B6,B8)</f>
        <v>1338</v>
      </c>
      <c r="C10" s="127">
        <f t="shared" ref="C10:H11" si="12">SUM(C4,C6,C8)</f>
        <v>1258</v>
      </c>
      <c r="D10" s="127">
        <f t="shared" si="12"/>
        <v>1479</v>
      </c>
      <c r="E10" s="127">
        <f t="shared" si="12"/>
        <v>1285</v>
      </c>
      <c r="F10" s="127">
        <f t="shared" si="12"/>
        <v>1025</v>
      </c>
      <c r="G10" s="127">
        <f t="shared" si="12"/>
        <v>2935</v>
      </c>
      <c r="H10" s="127">
        <f t="shared" si="12"/>
        <v>3989</v>
      </c>
      <c r="I10" s="127">
        <f t="shared" ref="I10:J10" si="13">SUM(I4,I6,I8)</f>
        <v>1675</v>
      </c>
      <c r="J10" s="127">
        <f t="shared" si="13"/>
        <v>1627</v>
      </c>
      <c r="K10" s="128">
        <f>SUM(B10:J10)</f>
        <v>16611</v>
      </c>
    </row>
    <row r="11" spans="1:11" s="48" customFormat="1">
      <c r="A11" s="129"/>
      <c r="B11" s="130">
        <f>SUM(B5,B7,B9)</f>
        <v>1</v>
      </c>
      <c r="C11" s="130">
        <f t="shared" si="12"/>
        <v>1</v>
      </c>
      <c r="D11" s="130">
        <f t="shared" si="12"/>
        <v>1</v>
      </c>
      <c r="E11" s="130">
        <f t="shared" si="12"/>
        <v>1</v>
      </c>
      <c r="F11" s="130">
        <f t="shared" si="12"/>
        <v>1</v>
      </c>
      <c r="G11" s="130">
        <f t="shared" si="12"/>
        <v>1</v>
      </c>
      <c r="H11" s="130">
        <f t="shared" si="12"/>
        <v>1</v>
      </c>
      <c r="I11" s="130">
        <f t="shared" ref="I11:J11" si="14">SUM(I5,I7,I9)</f>
        <v>1</v>
      </c>
      <c r="J11" s="130">
        <f t="shared" si="14"/>
        <v>1</v>
      </c>
      <c r="K11" s="130">
        <f>SUM(K5,K7,K9)</f>
        <v>1</v>
      </c>
    </row>
    <row r="14" spans="1:11">
      <c r="A14" s="50" t="s">
        <v>123</v>
      </c>
      <c r="B14" s="51" t="s">
        <v>199</v>
      </c>
      <c r="C14" s="51" t="s">
        <v>200</v>
      </c>
      <c r="D14" s="51" t="s">
        <v>201</v>
      </c>
      <c r="E14" s="51" t="s">
        <v>202</v>
      </c>
      <c r="F14" s="51" t="s">
        <v>203</v>
      </c>
      <c r="G14" s="51" t="s">
        <v>204</v>
      </c>
      <c r="H14" s="51" t="s">
        <v>288</v>
      </c>
      <c r="I14" s="51" t="s">
        <v>289</v>
      </c>
      <c r="J14" s="51" t="s">
        <v>290</v>
      </c>
      <c r="K14" s="51" t="s">
        <v>291</v>
      </c>
    </row>
    <row r="15" spans="1:11">
      <c r="A15" s="52">
        <v>0</v>
      </c>
      <c r="B15" s="116">
        <v>1302</v>
      </c>
      <c r="C15" s="116">
        <v>1221</v>
      </c>
      <c r="D15" s="116">
        <v>1458</v>
      </c>
      <c r="E15" s="116">
        <v>1272</v>
      </c>
      <c r="F15" s="11">
        <v>995</v>
      </c>
      <c r="G15" s="118">
        <v>2902</v>
      </c>
      <c r="H15" s="116">
        <v>3914</v>
      </c>
      <c r="I15" s="116">
        <v>1640</v>
      </c>
      <c r="J15" s="116">
        <v>1414</v>
      </c>
      <c r="K15" s="11">
        <v>190</v>
      </c>
    </row>
    <row r="16" spans="1:11">
      <c r="A16" s="53">
        <v>1</v>
      </c>
      <c r="B16" s="11">
        <v>17</v>
      </c>
      <c r="C16" s="11">
        <v>27</v>
      </c>
      <c r="D16" s="11">
        <v>12</v>
      </c>
      <c r="E16" s="11">
        <v>7</v>
      </c>
      <c r="F16" s="11">
        <v>10</v>
      </c>
      <c r="G16" s="11">
        <v>16</v>
      </c>
      <c r="H16" s="11">
        <v>46</v>
      </c>
      <c r="I16" s="11">
        <v>20</v>
      </c>
      <c r="J16" s="11">
        <v>13</v>
      </c>
      <c r="K16" s="11">
        <v>2</v>
      </c>
    </row>
    <row r="17" spans="1:11">
      <c r="A17" s="53">
        <v>2</v>
      </c>
      <c r="B17" s="11">
        <v>19</v>
      </c>
      <c r="C17" s="11">
        <v>10</v>
      </c>
      <c r="D17" s="11">
        <v>9</v>
      </c>
      <c r="E17" s="11">
        <v>6</v>
      </c>
      <c r="F17" s="11">
        <v>20</v>
      </c>
      <c r="G17" s="2">
        <v>17</v>
      </c>
      <c r="H17" s="11">
        <v>29</v>
      </c>
      <c r="I17" s="11">
        <v>15</v>
      </c>
      <c r="J17" s="11">
        <v>7</v>
      </c>
      <c r="K17" s="11">
        <v>1</v>
      </c>
    </row>
  </sheetData>
  <phoneticPr fontId="4"/>
  <printOptions horizontalCentered="1"/>
  <pageMargins left="0.70866141732283472" right="0.70866141732283472" top="0.74803149606299213" bottom="0.74803149606299213" header="0.31496062992125984" footer="0.31496062992125984"/>
  <pageSetup paperSize="11"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L77"/>
  <sheetViews>
    <sheetView view="pageBreakPreview" zoomScaleNormal="100" zoomScaleSheetLayoutView="100" workbookViewId="0">
      <selection activeCell="B55" sqref="B55:K55"/>
    </sheetView>
  </sheetViews>
  <sheetFormatPr defaultRowHeight="13.5"/>
  <cols>
    <col min="1" max="1" width="20.125" customWidth="1"/>
    <col min="2" max="10" width="6.875" customWidth="1"/>
    <col min="11" max="11" width="7.875" customWidth="1"/>
    <col min="12" max="12" width="7.25" bestFit="1" customWidth="1"/>
    <col min="13" max="13" width="6.5" bestFit="1" customWidth="1"/>
    <col min="14" max="14" width="25.25" customWidth="1"/>
    <col min="15" max="15" width="55.25" customWidth="1"/>
    <col min="16" max="16" width="41.5" customWidth="1"/>
    <col min="17" max="17" width="32.75" customWidth="1"/>
    <col min="18" max="19" width="47.875" bestFit="1" customWidth="1"/>
    <col min="20" max="20" width="29" bestFit="1" customWidth="1"/>
    <col min="21" max="21" width="55.25" bestFit="1" customWidth="1"/>
    <col min="22" max="22" width="41.5" bestFit="1" customWidth="1"/>
    <col min="23" max="23" width="32.75" bestFit="1" customWidth="1"/>
  </cols>
  <sheetData>
    <row r="1" spans="1:11" s="30" customFormat="1" ht="14.25">
      <c r="A1" s="29" t="s">
        <v>314</v>
      </c>
    </row>
    <row r="2" spans="1:11">
      <c r="A2" s="1"/>
    </row>
    <row r="3" spans="1:11" ht="24">
      <c r="A3" s="119"/>
      <c r="B3" s="119" t="s">
        <v>199</v>
      </c>
      <c r="C3" s="119" t="s">
        <v>200</v>
      </c>
      <c r="D3" s="119" t="s">
        <v>201</v>
      </c>
      <c r="E3" s="119" t="s">
        <v>202</v>
      </c>
      <c r="F3" s="119" t="s">
        <v>203</v>
      </c>
      <c r="G3" s="119" t="s">
        <v>204</v>
      </c>
      <c r="H3" s="119" t="s">
        <v>205</v>
      </c>
      <c r="I3" s="119" t="s">
        <v>206</v>
      </c>
      <c r="J3" s="120" t="s">
        <v>295</v>
      </c>
      <c r="K3" s="119" t="s">
        <v>122</v>
      </c>
    </row>
    <row r="4" spans="1:11" s="48" customFormat="1">
      <c r="A4" s="175" t="s">
        <v>67</v>
      </c>
      <c r="B4" s="123">
        <f>B12-SUM(B6,B8,B10)</f>
        <v>888</v>
      </c>
      <c r="C4" s="123">
        <f t="shared" ref="C4:H4" si="0">C12-SUM(C6,C8,C10)</f>
        <v>608</v>
      </c>
      <c r="D4" s="123">
        <f t="shared" si="0"/>
        <v>798</v>
      </c>
      <c r="E4" s="123">
        <f t="shared" si="0"/>
        <v>738</v>
      </c>
      <c r="F4" s="123">
        <f t="shared" si="0"/>
        <v>664</v>
      </c>
      <c r="G4" s="123">
        <f t="shared" si="0"/>
        <v>1140</v>
      </c>
      <c r="H4" s="123">
        <f t="shared" si="0"/>
        <v>2028</v>
      </c>
      <c r="I4" s="123">
        <f t="shared" ref="I4:J4" si="1">I12-SUM(I6,I8,I10)</f>
        <v>888</v>
      </c>
      <c r="J4" s="123">
        <f t="shared" si="1"/>
        <v>901</v>
      </c>
      <c r="K4" s="123">
        <f>SUM(B4:J4)</f>
        <v>8653</v>
      </c>
    </row>
    <row r="5" spans="1:11" s="48" customFormat="1">
      <c r="A5" s="172"/>
      <c r="B5" s="135">
        <f>B4/B$12</f>
        <v>0.66367713004484308</v>
      </c>
      <c r="C5" s="135">
        <f t="shared" ref="C5:K5" si="2">C4/C$12</f>
        <v>0.48330683624801274</v>
      </c>
      <c r="D5" s="135">
        <f t="shared" si="2"/>
        <v>0.53955375253549698</v>
      </c>
      <c r="E5" s="135">
        <f t="shared" si="2"/>
        <v>0.57431906614785988</v>
      </c>
      <c r="F5" s="135">
        <f t="shared" si="2"/>
        <v>0.64780487804878051</v>
      </c>
      <c r="G5" s="135">
        <f t="shared" si="2"/>
        <v>0.38841567291311757</v>
      </c>
      <c r="H5" s="135">
        <f t="shared" si="2"/>
        <v>0.50839809476059161</v>
      </c>
      <c r="I5" s="135">
        <f t="shared" ref="I5:J5" si="3">I4/I$12</f>
        <v>0.53014925373134325</v>
      </c>
      <c r="J5" s="135">
        <f t="shared" si="3"/>
        <v>0.55377996312231104</v>
      </c>
      <c r="K5" s="125">
        <f t="shared" si="2"/>
        <v>0.52091987237372828</v>
      </c>
    </row>
    <row r="6" spans="1:11" s="48" customFormat="1">
      <c r="A6" s="175" t="s">
        <v>68</v>
      </c>
      <c r="B6" s="123">
        <f>B74</f>
        <v>20</v>
      </c>
      <c r="C6" s="123">
        <f t="shared" ref="C6:H6" si="4">C74</f>
        <v>36</v>
      </c>
      <c r="D6" s="123">
        <f t="shared" si="4"/>
        <v>24</v>
      </c>
      <c r="E6" s="123">
        <f t="shared" si="4"/>
        <v>41</v>
      </c>
      <c r="F6" s="123">
        <f t="shared" si="4"/>
        <v>7</v>
      </c>
      <c r="G6" s="123">
        <f t="shared" si="4"/>
        <v>16</v>
      </c>
      <c r="H6" s="123">
        <f t="shared" si="4"/>
        <v>50</v>
      </c>
      <c r="I6" s="123">
        <f t="shared" ref="I6" si="5">I74</f>
        <v>15</v>
      </c>
      <c r="J6" s="123">
        <f>SUM(J74:K74)</f>
        <v>31</v>
      </c>
      <c r="K6" s="123">
        <f>SUM(B6:J6)</f>
        <v>240</v>
      </c>
    </row>
    <row r="7" spans="1:11" s="48" customFormat="1">
      <c r="A7" s="172"/>
      <c r="B7" s="135">
        <f>B6/B$12</f>
        <v>1.4947683109118086E-2</v>
      </c>
      <c r="C7" s="135">
        <f t="shared" ref="C7:K7" si="6">C6/C$12</f>
        <v>2.8616852146263912E-2</v>
      </c>
      <c r="D7" s="135">
        <f t="shared" si="6"/>
        <v>1.6227180527383367E-2</v>
      </c>
      <c r="E7" s="135">
        <f t="shared" si="6"/>
        <v>3.1906614785992216E-2</v>
      </c>
      <c r="F7" s="135">
        <f t="shared" si="6"/>
        <v>6.8292682926829268E-3</v>
      </c>
      <c r="G7" s="135">
        <f t="shared" si="6"/>
        <v>5.45144804088586E-3</v>
      </c>
      <c r="H7" s="135">
        <f t="shared" si="6"/>
        <v>1.2534469791927802E-2</v>
      </c>
      <c r="I7" s="135">
        <f t="shared" ref="I7:J7" si="7">I6/I$12</f>
        <v>8.9552238805970154E-3</v>
      </c>
      <c r="J7" s="135">
        <f t="shared" si="7"/>
        <v>1.9053472649047325E-2</v>
      </c>
      <c r="K7" s="135">
        <f t="shared" si="6"/>
        <v>1.4448257178977787E-2</v>
      </c>
    </row>
    <row r="8" spans="1:11" s="48" customFormat="1">
      <c r="A8" s="175" t="s">
        <v>69</v>
      </c>
      <c r="B8" s="123">
        <f>B75</f>
        <v>324</v>
      </c>
      <c r="C8" s="123">
        <f t="shared" ref="C8:H8" si="8">C75</f>
        <v>501</v>
      </c>
      <c r="D8" s="123">
        <f t="shared" si="8"/>
        <v>525</v>
      </c>
      <c r="E8" s="123">
        <f t="shared" si="8"/>
        <v>368</v>
      </c>
      <c r="F8" s="123">
        <f t="shared" si="8"/>
        <v>268</v>
      </c>
      <c r="G8" s="123">
        <f t="shared" si="8"/>
        <v>1634</v>
      </c>
      <c r="H8" s="123">
        <f t="shared" si="8"/>
        <v>1572</v>
      </c>
      <c r="I8" s="123">
        <f t="shared" ref="I8" si="9">I75</f>
        <v>611</v>
      </c>
      <c r="J8" s="123">
        <f>SUM(J75:K75)</f>
        <v>563</v>
      </c>
      <c r="K8" s="123">
        <f>SUM(B8:J8)</f>
        <v>6366</v>
      </c>
    </row>
    <row r="9" spans="1:11" s="48" customFormat="1">
      <c r="A9" s="172"/>
      <c r="B9" s="135">
        <f>B8/B$12</f>
        <v>0.24215246636771301</v>
      </c>
      <c r="C9" s="135">
        <f t="shared" ref="C9:K9" si="10">C8/C$12</f>
        <v>0.39825119236883944</v>
      </c>
      <c r="D9" s="135">
        <f t="shared" si="10"/>
        <v>0.35496957403651114</v>
      </c>
      <c r="E9" s="135">
        <f t="shared" si="10"/>
        <v>0.28638132295719843</v>
      </c>
      <c r="F9" s="135">
        <f t="shared" si="10"/>
        <v>0.26146341463414635</v>
      </c>
      <c r="G9" s="135">
        <f t="shared" si="10"/>
        <v>0.55672913117546852</v>
      </c>
      <c r="H9" s="135">
        <f t="shared" si="10"/>
        <v>0.39408373025821009</v>
      </c>
      <c r="I9" s="135">
        <f t="shared" ref="I9:J9" si="11">I8/I$12</f>
        <v>0.3647761194029851</v>
      </c>
      <c r="J9" s="135">
        <f t="shared" si="11"/>
        <v>0.34603564843269824</v>
      </c>
      <c r="K9" s="135">
        <f t="shared" si="10"/>
        <v>0.38324002167238574</v>
      </c>
    </row>
    <row r="10" spans="1:11" s="48" customFormat="1">
      <c r="A10" s="175" t="s">
        <v>70</v>
      </c>
      <c r="B10" s="123">
        <f t="shared" ref="B10:H10" si="12">B76</f>
        <v>106</v>
      </c>
      <c r="C10" s="123">
        <f t="shared" si="12"/>
        <v>113</v>
      </c>
      <c r="D10" s="123">
        <f t="shared" si="12"/>
        <v>132</v>
      </c>
      <c r="E10" s="123">
        <f t="shared" si="12"/>
        <v>138</v>
      </c>
      <c r="F10" s="123">
        <f t="shared" si="12"/>
        <v>86</v>
      </c>
      <c r="G10" s="123">
        <f t="shared" si="12"/>
        <v>145</v>
      </c>
      <c r="H10" s="123">
        <f t="shared" si="12"/>
        <v>339</v>
      </c>
      <c r="I10" s="123">
        <f t="shared" ref="I10" si="13">I76</f>
        <v>161</v>
      </c>
      <c r="J10" s="123">
        <f>SUM(J76:K76)</f>
        <v>132</v>
      </c>
      <c r="K10" s="123">
        <f>SUM(B10:J10)</f>
        <v>1352</v>
      </c>
    </row>
    <row r="11" spans="1:11" s="48" customFormat="1">
      <c r="A11" s="172"/>
      <c r="B11" s="135">
        <f>B10/B$12</f>
        <v>7.9222720478325862E-2</v>
      </c>
      <c r="C11" s="135">
        <f t="shared" ref="C11:K11" si="14">C10/C$12</f>
        <v>8.9825119236883938E-2</v>
      </c>
      <c r="D11" s="135">
        <f t="shared" si="14"/>
        <v>8.9249492900608518E-2</v>
      </c>
      <c r="E11" s="135">
        <f t="shared" si="14"/>
        <v>0.10739299610894941</v>
      </c>
      <c r="F11" s="135">
        <f t="shared" si="14"/>
        <v>8.3902439024390249E-2</v>
      </c>
      <c r="G11" s="135">
        <f t="shared" si="14"/>
        <v>4.9403747870528106E-2</v>
      </c>
      <c r="H11" s="135">
        <f t="shared" si="14"/>
        <v>8.4983705189270495E-2</v>
      </c>
      <c r="I11" s="135">
        <f t="shared" ref="I11:J11" si="15">I10/I$12</f>
        <v>9.6119402985074626E-2</v>
      </c>
      <c r="J11" s="135">
        <f t="shared" si="15"/>
        <v>8.1130915795943448E-2</v>
      </c>
      <c r="K11" s="135">
        <f t="shared" si="14"/>
        <v>8.1391848774908196E-2</v>
      </c>
    </row>
    <row r="12" spans="1:11" s="48" customFormat="1">
      <c r="A12" s="126" t="s">
        <v>11</v>
      </c>
      <c r="B12" s="127">
        <f>B77</f>
        <v>1338</v>
      </c>
      <c r="C12" s="127">
        <f t="shared" ref="C12:H12" si="16">C77</f>
        <v>1258</v>
      </c>
      <c r="D12" s="127">
        <f t="shared" si="16"/>
        <v>1479</v>
      </c>
      <c r="E12" s="127">
        <f t="shared" si="16"/>
        <v>1285</v>
      </c>
      <c r="F12" s="127">
        <f t="shared" si="16"/>
        <v>1025</v>
      </c>
      <c r="G12" s="127">
        <f t="shared" si="16"/>
        <v>2935</v>
      </c>
      <c r="H12" s="127">
        <f t="shared" si="16"/>
        <v>3989</v>
      </c>
      <c r="I12" s="127">
        <f t="shared" ref="I12" si="17">I77</f>
        <v>1675</v>
      </c>
      <c r="J12" s="127">
        <f>SUM(J77:K77)</f>
        <v>1627</v>
      </c>
      <c r="K12" s="127">
        <f t="shared" ref="K12:K13" si="18">SUM(K4,K6,K8,K10)</f>
        <v>16611</v>
      </c>
    </row>
    <row r="13" spans="1:11" s="48" customFormat="1">
      <c r="A13" s="129"/>
      <c r="B13" s="130">
        <f>SUM(B5,B7,B9,B11)</f>
        <v>1</v>
      </c>
      <c r="C13" s="130">
        <f t="shared" ref="C13:H13" si="19">SUM(C5,C7,C9,C11)</f>
        <v>1</v>
      </c>
      <c r="D13" s="130">
        <f t="shared" si="19"/>
        <v>1</v>
      </c>
      <c r="E13" s="130">
        <f t="shared" si="19"/>
        <v>0.99999999999999989</v>
      </c>
      <c r="F13" s="130">
        <f t="shared" si="19"/>
        <v>1</v>
      </c>
      <c r="G13" s="130">
        <f t="shared" si="19"/>
        <v>1</v>
      </c>
      <c r="H13" s="130">
        <f t="shared" si="19"/>
        <v>1</v>
      </c>
      <c r="I13" s="130">
        <f t="shared" ref="I13:J13" si="20">SUM(I5,I7,I9,I11)</f>
        <v>0.99999999999999989</v>
      </c>
      <c r="J13" s="130">
        <f t="shared" si="20"/>
        <v>1</v>
      </c>
      <c r="K13" s="130">
        <f t="shared" si="18"/>
        <v>1</v>
      </c>
    </row>
    <row r="14" spans="1:11">
      <c r="A14" s="1"/>
    </row>
    <row r="15" spans="1:11" s="30" customFormat="1" ht="14.25">
      <c r="A15" s="29" t="s">
        <v>315</v>
      </c>
    </row>
    <row r="16" spans="1:11">
      <c r="A16" s="1"/>
    </row>
    <row r="17" spans="1:11" ht="24">
      <c r="A17" s="119"/>
      <c r="B17" s="119" t="s">
        <v>199</v>
      </c>
      <c r="C17" s="119" t="s">
        <v>200</v>
      </c>
      <c r="D17" s="119" t="s">
        <v>201</v>
      </c>
      <c r="E17" s="119" t="s">
        <v>202</v>
      </c>
      <c r="F17" s="119" t="s">
        <v>203</v>
      </c>
      <c r="G17" s="119" t="s">
        <v>204</v>
      </c>
      <c r="H17" s="119" t="s">
        <v>205</v>
      </c>
      <c r="I17" s="119" t="s">
        <v>206</v>
      </c>
      <c r="J17" s="120" t="s">
        <v>295</v>
      </c>
      <c r="K17" s="119" t="s">
        <v>122</v>
      </c>
    </row>
    <row r="18" spans="1:11">
      <c r="A18" s="175" t="s">
        <v>270</v>
      </c>
      <c r="B18" s="123">
        <f>B56</f>
        <v>524</v>
      </c>
      <c r="C18" s="123">
        <f t="shared" ref="C18:H18" si="21">C56</f>
        <v>274</v>
      </c>
      <c r="D18" s="123">
        <f t="shared" si="21"/>
        <v>430</v>
      </c>
      <c r="E18" s="123">
        <f t="shared" si="21"/>
        <v>399</v>
      </c>
      <c r="F18" s="123">
        <f t="shared" si="21"/>
        <v>348</v>
      </c>
      <c r="G18" s="123">
        <f t="shared" si="21"/>
        <v>603</v>
      </c>
      <c r="H18" s="123">
        <f t="shared" si="21"/>
        <v>1211</v>
      </c>
      <c r="I18" s="123">
        <f t="shared" ref="I18" si="22">I56</f>
        <v>465</v>
      </c>
      <c r="J18" s="123">
        <f>SUM(J56:K56)</f>
        <v>468</v>
      </c>
      <c r="K18" s="123">
        <f>SUM(B18:J18)</f>
        <v>4722</v>
      </c>
    </row>
    <row r="19" spans="1:11">
      <c r="A19" s="172"/>
      <c r="B19" s="135">
        <f>B18/B$4</f>
        <v>0.59009009009009006</v>
      </c>
      <c r="C19" s="135">
        <f t="shared" ref="C19:K33" si="23">C18/C$4</f>
        <v>0.45065789473684209</v>
      </c>
      <c r="D19" s="135">
        <f t="shared" si="23"/>
        <v>0.53884711779448624</v>
      </c>
      <c r="E19" s="135">
        <f t="shared" si="23"/>
        <v>0.54065040650406504</v>
      </c>
      <c r="F19" s="135">
        <f t="shared" si="23"/>
        <v>0.52409638554216864</v>
      </c>
      <c r="G19" s="135">
        <f t="shared" si="23"/>
        <v>0.52894736842105261</v>
      </c>
      <c r="H19" s="135">
        <f t="shared" si="23"/>
        <v>0.59714003944773175</v>
      </c>
      <c r="I19" s="135">
        <f t="shared" ref="I19:J19" si="24">I18/I$4</f>
        <v>0.52364864864864868</v>
      </c>
      <c r="J19" s="135">
        <f t="shared" si="24"/>
        <v>0.51942286348501665</v>
      </c>
      <c r="K19" s="135">
        <f t="shared" si="23"/>
        <v>0.54570669132092919</v>
      </c>
    </row>
    <row r="20" spans="1:11" ht="13.5" customHeight="1">
      <c r="A20" s="175" t="s">
        <v>129</v>
      </c>
      <c r="B20" s="123">
        <f>B57</f>
        <v>277</v>
      </c>
      <c r="C20" s="123">
        <f t="shared" ref="C20:H20" si="25">C57</f>
        <v>132</v>
      </c>
      <c r="D20" s="123">
        <f t="shared" si="25"/>
        <v>270</v>
      </c>
      <c r="E20" s="123">
        <f t="shared" si="25"/>
        <v>302</v>
      </c>
      <c r="F20" s="123">
        <f t="shared" si="25"/>
        <v>281</v>
      </c>
      <c r="G20" s="123">
        <f t="shared" si="25"/>
        <v>473</v>
      </c>
      <c r="H20" s="123">
        <f t="shared" si="25"/>
        <v>701</v>
      </c>
      <c r="I20" s="123">
        <f t="shared" ref="I20" si="26">I57</f>
        <v>358</v>
      </c>
      <c r="J20" s="123">
        <f>SUM(J57:K57)</f>
        <v>331</v>
      </c>
      <c r="K20" s="123">
        <f t="shared" ref="K20" si="27">SUM(B20:J20)</f>
        <v>3125</v>
      </c>
    </row>
    <row r="21" spans="1:11">
      <c r="A21" s="172"/>
      <c r="B21" s="135">
        <f>B20/B$4</f>
        <v>0.31193693693693691</v>
      </c>
      <c r="C21" s="135">
        <f t="shared" ref="C21:H21" si="28">C20/C$4</f>
        <v>0.21710526315789475</v>
      </c>
      <c r="D21" s="135">
        <f t="shared" si="28"/>
        <v>0.33834586466165412</v>
      </c>
      <c r="E21" s="135">
        <f t="shared" si="28"/>
        <v>0.40921409214092141</v>
      </c>
      <c r="F21" s="135">
        <f t="shared" si="28"/>
        <v>0.42319277108433734</v>
      </c>
      <c r="G21" s="135">
        <f t="shared" si="28"/>
        <v>0.4149122807017544</v>
      </c>
      <c r="H21" s="135">
        <f t="shared" si="28"/>
        <v>0.34566074950690334</v>
      </c>
      <c r="I21" s="135">
        <f t="shared" ref="I21:J21" si="29">I20/I$4</f>
        <v>0.40315315315315314</v>
      </c>
      <c r="J21" s="135">
        <f t="shared" si="29"/>
        <v>0.36736958934517205</v>
      </c>
      <c r="K21" s="135">
        <f t="shared" si="23"/>
        <v>0.36114642320582457</v>
      </c>
    </row>
    <row r="22" spans="1:11" ht="13.5" customHeight="1">
      <c r="A22" s="175" t="s">
        <v>272</v>
      </c>
      <c r="B22" s="123">
        <f>B58</f>
        <v>70</v>
      </c>
      <c r="C22" s="123">
        <f t="shared" ref="C22:H22" si="30">C58</f>
        <v>53</v>
      </c>
      <c r="D22" s="123">
        <f t="shared" si="30"/>
        <v>55</v>
      </c>
      <c r="E22" s="123">
        <f t="shared" si="30"/>
        <v>122</v>
      </c>
      <c r="F22" s="123">
        <f t="shared" si="30"/>
        <v>64</v>
      </c>
      <c r="G22" s="123">
        <f t="shared" si="30"/>
        <v>134</v>
      </c>
      <c r="H22" s="123">
        <f t="shared" si="30"/>
        <v>224</v>
      </c>
      <c r="I22" s="123">
        <f t="shared" ref="I22" si="31">I58</f>
        <v>88</v>
      </c>
      <c r="J22" s="123">
        <f>SUM(J58:K58)</f>
        <v>91</v>
      </c>
      <c r="K22" s="123">
        <f t="shared" ref="K22" si="32">SUM(B22:J22)</f>
        <v>901</v>
      </c>
    </row>
    <row r="23" spans="1:11">
      <c r="A23" s="172"/>
      <c r="B23" s="135">
        <f>B22/B$4</f>
        <v>7.8828828828828829E-2</v>
      </c>
      <c r="C23" s="135">
        <f t="shared" ref="C23:H23" si="33">C22/C$4</f>
        <v>8.7171052631578941E-2</v>
      </c>
      <c r="D23" s="135">
        <f t="shared" si="33"/>
        <v>6.8922305764411024E-2</v>
      </c>
      <c r="E23" s="135">
        <f t="shared" si="33"/>
        <v>0.16531165311653118</v>
      </c>
      <c r="F23" s="135">
        <f t="shared" si="33"/>
        <v>9.6385542168674704E-2</v>
      </c>
      <c r="G23" s="135">
        <f t="shared" si="33"/>
        <v>0.11754385964912281</v>
      </c>
      <c r="H23" s="135">
        <f t="shared" si="33"/>
        <v>0.11045364891518737</v>
      </c>
      <c r="I23" s="135">
        <f t="shared" ref="I23:J23" si="34">I22/I$4</f>
        <v>9.90990990990991E-2</v>
      </c>
      <c r="J23" s="135">
        <f t="shared" si="34"/>
        <v>0.10099889012208657</v>
      </c>
      <c r="K23" s="135">
        <f t="shared" si="23"/>
        <v>0.10412573673870335</v>
      </c>
    </row>
    <row r="24" spans="1:11">
      <c r="A24" s="175" t="s">
        <v>273</v>
      </c>
      <c r="B24" s="123">
        <f>B59</f>
        <v>167</v>
      </c>
      <c r="C24" s="123">
        <f t="shared" ref="C24:H24" si="35">C59</f>
        <v>107</v>
      </c>
      <c r="D24" s="123">
        <f t="shared" si="35"/>
        <v>173</v>
      </c>
      <c r="E24" s="123">
        <f t="shared" si="35"/>
        <v>210</v>
      </c>
      <c r="F24" s="123">
        <f t="shared" si="35"/>
        <v>160</v>
      </c>
      <c r="G24" s="123">
        <f t="shared" si="35"/>
        <v>383</v>
      </c>
      <c r="H24" s="123">
        <f t="shared" si="35"/>
        <v>512</v>
      </c>
      <c r="I24" s="123">
        <f t="shared" ref="I24" si="36">I59</f>
        <v>270</v>
      </c>
      <c r="J24" s="123">
        <f>SUM(J59:K59)</f>
        <v>223</v>
      </c>
      <c r="K24" s="123">
        <f t="shared" ref="K24" si="37">SUM(B24:J24)</f>
        <v>2205</v>
      </c>
    </row>
    <row r="25" spans="1:11">
      <c r="A25" s="172"/>
      <c r="B25" s="135">
        <f>B24/B$4</f>
        <v>0.18806306306306306</v>
      </c>
      <c r="C25" s="135">
        <f t="shared" ref="C25:H25" si="38">C24/C$4</f>
        <v>0.17598684210526316</v>
      </c>
      <c r="D25" s="135">
        <f t="shared" si="38"/>
        <v>0.21679197994987467</v>
      </c>
      <c r="E25" s="135">
        <f t="shared" si="38"/>
        <v>0.28455284552845528</v>
      </c>
      <c r="F25" s="135">
        <f t="shared" si="38"/>
        <v>0.24096385542168675</v>
      </c>
      <c r="G25" s="135">
        <f t="shared" si="38"/>
        <v>0.33596491228070174</v>
      </c>
      <c r="H25" s="135">
        <f t="shared" si="38"/>
        <v>0.25246548323471402</v>
      </c>
      <c r="I25" s="135">
        <f t="shared" ref="I25:J25" si="39">I24/I$4</f>
        <v>0.30405405405405406</v>
      </c>
      <c r="J25" s="135">
        <f t="shared" si="39"/>
        <v>0.24750277469478357</v>
      </c>
      <c r="K25" s="135">
        <f t="shared" si="23"/>
        <v>0.25482491621402981</v>
      </c>
    </row>
    <row r="26" spans="1:11">
      <c r="A26" s="175" t="s">
        <v>274</v>
      </c>
      <c r="B26" s="123">
        <f>B60</f>
        <v>334</v>
      </c>
      <c r="C26" s="123">
        <f t="shared" ref="C26:H26" si="40">C60</f>
        <v>188</v>
      </c>
      <c r="D26" s="123">
        <f t="shared" si="40"/>
        <v>340</v>
      </c>
      <c r="E26" s="123">
        <f t="shared" si="40"/>
        <v>382</v>
      </c>
      <c r="F26" s="123">
        <f t="shared" si="40"/>
        <v>270</v>
      </c>
      <c r="G26" s="123">
        <f t="shared" si="40"/>
        <v>585</v>
      </c>
      <c r="H26" s="123">
        <f t="shared" si="40"/>
        <v>880</v>
      </c>
      <c r="I26" s="123">
        <f t="shared" ref="I26" si="41">I60</f>
        <v>413</v>
      </c>
      <c r="J26" s="123">
        <f>SUM(J60:K60)</f>
        <v>412</v>
      </c>
      <c r="K26" s="123">
        <f t="shared" ref="K26" si="42">SUM(B26:J26)</f>
        <v>3804</v>
      </c>
    </row>
    <row r="27" spans="1:11">
      <c r="A27" s="172"/>
      <c r="B27" s="135">
        <f>B26/B$4</f>
        <v>0.37612612612612611</v>
      </c>
      <c r="C27" s="135">
        <f t="shared" ref="C27:H27" si="43">C26/C$4</f>
        <v>0.30921052631578949</v>
      </c>
      <c r="D27" s="135">
        <f t="shared" si="43"/>
        <v>0.42606516290726815</v>
      </c>
      <c r="E27" s="135">
        <f t="shared" si="43"/>
        <v>0.51761517615176156</v>
      </c>
      <c r="F27" s="135">
        <f t="shared" si="43"/>
        <v>0.40662650602409639</v>
      </c>
      <c r="G27" s="135">
        <f t="shared" si="43"/>
        <v>0.51315789473684215</v>
      </c>
      <c r="H27" s="135">
        <f t="shared" si="43"/>
        <v>0.43392504930966469</v>
      </c>
      <c r="I27" s="135">
        <f t="shared" ref="I27:J27" si="44">I26/I$4</f>
        <v>0.46509009009009011</v>
      </c>
      <c r="J27" s="135">
        <f t="shared" si="44"/>
        <v>0.45726970033296338</v>
      </c>
      <c r="K27" s="135">
        <f t="shared" si="23"/>
        <v>0.43961631803998613</v>
      </c>
    </row>
    <row r="28" spans="1:11" ht="13.5" customHeight="1">
      <c r="A28" s="175" t="s">
        <v>275</v>
      </c>
      <c r="B28" s="123">
        <f>B61</f>
        <v>83</v>
      </c>
      <c r="C28" s="123">
        <f t="shared" ref="C28:H28" si="45">C61</f>
        <v>82</v>
      </c>
      <c r="D28" s="123">
        <f t="shared" si="45"/>
        <v>107</v>
      </c>
      <c r="E28" s="123">
        <f t="shared" si="45"/>
        <v>173</v>
      </c>
      <c r="F28" s="123">
        <f t="shared" si="45"/>
        <v>119</v>
      </c>
      <c r="G28" s="123">
        <f t="shared" si="45"/>
        <v>310</v>
      </c>
      <c r="H28" s="123">
        <f t="shared" si="45"/>
        <v>367</v>
      </c>
      <c r="I28" s="123">
        <f t="shared" ref="I28" si="46">I61</f>
        <v>184</v>
      </c>
      <c r="J28" s="123">
        <f>SUM(J61:K61)</f>
        <v>153</v>
      </c>
      <c r="K28" s="123">
        <f t="shared" ref="K28" si="47">SUM(B28:J28)</f>
        <v>1578</v>
      </c>
    </row>
    <row r="29" spans="1:11">
      <c r="A29" s="172"/>
      <c r="B29" s="135">
        <f>B28/B$4</f>
        <v>9.3468468468468471E-2</v>
      </c>
      <c r="C29" s="135">
        <f t="shared" ref="C29:H29" si="48">C28/C$4</f>
        <v>0.13486842105263158</v>
      </c>
      <c r="D29" s="135">
        <f t="shared" si="48"/>
        <v>0.13408521303258145</v>
      </c>
      <c r="E29" s="135">
        <f t="shared" si="48"/>
        <v>0.23441734417344173</v>
      </c>
      <c r="F29" s="135">
        <f t="shared" si="48"/>
        <v>0.17921686746987953</v>
      </c>
      <c r="G29" s="135">
        <f t="shared" si="48"/>
        <v>0.27192982456140352</v>
      </c>
      <c r="H29" s="135">
        <f t="shared" si="48"/>
        <v>0.1809664694280079</v>
      </c>
      <c r="I29" s="135">
        <f t="shared" ref="I29:J29" si="49">I28/I$4</f>
        <v>0.2072072072072072</v>
      </c>
      <c r="J29" s="135">
        <f t="shared" si="49"/>
        <v>0.16981132075471697</v>
      </c>
      <c r="K29" s="135">
        <f t="shared" si="23"/>
        <v>0.18236449786201317</v>
      </c>
    </row>
    <row r="30" spans="1:11" ht="13.5" customHeight="1">
      <c r="A30" s="175" t="s">
        <v>276</v>
      </c>
      <c r="B30" s="123">
        <f>B62</f>
        <v>65</v>
      </c>
      <c r="C30" s="123">
        <f t="shared" ref="C30:H30" si="50">C62</f>
        <v>46</v>
      </c>
      <c r="D30" s="123">
        <f t="shared" si="50"/>
        <v>62</v>
      </c>
      <c r="E30" s="123">
        <f t="shared" si="50"/>
        <v>88</v>
      </c>
      <c r="F30" s="123">
        <f t="shared" si="50"/>
        <v>59</v>
      </c>
      <c r="G30" s="123">
        <f t="shared" si="50"/>
        <v>126</v>
      </c>
      <c r="H30" s="123">
        <f t="shared" si="50"/>
        <v>218</v>
      </c>
      <c r="I30" s="123">
        <f t="shared" ref="I30" si="51">I62</f>
        <v>89</v>
      </c>
      <c r="J30" s="123">
        <f>SUM(J62:K62)</f>
        <v>86</v>
      </c>
      <c r="K30" s="123">
        <f t="shared" ref="K30" si="52">SUM(B30:J30)</f>
        <v>839</v>
      </c>
    </row>
    <row r="31" spans="1:11">
      <c r="A31" s="172"/>
      <c r="B31" s="135">
        <f>B30/B$4</f>
        <v>7.31981981981982E-2</v>
      </c>
      <c r="C31" s="135">
        <f t="shared" ref="C31:H31" si="53">C30/C$4</f>
        <v>7.5657894736842105E-2</v>
      </c>
      <c r="D31" s="135">
        <f t="shared" si="53"/>
        <v>7.7694235588972427E-2</v>
      </c>
      <c r="E31" s="135">
        <f t="shared" si="53"/>
        <v>0.11924119241192412</v>
      </c>
      <c r="F31" s="135">
        <f t="shared" si="53"/>
        <v>8.8855421686746983E-2</v>
      </c>
      <c r="G31" s="135">
        <f t="shared" si="53"/>
        <v>0.11052631578947368</v>
      </c>
      <c r="H31" s="135">
        <f t="shared" si="53"/>
        <v>0.10749506903353057</v>
      </c>
      <c r="I31" s="135">
        <f t="shared" ref="I31:J31" si="54">I30/I$4</f>
        <v>0.10022522522522523</v>
      </c>
      <c r="J31" s="135">
        <f t="shared" si="54"/>
        <v>9.5449500554938962E-2</v>
      </c>
      <c r="K31" s="135">
        <f t="shared" si="23"/>
        <v>9.6960591702299787E-2</v>
      </c>
    </row>
    <row r="32" spans="1:11" ht="13.5" customHeight="1">
      <c r="A32" s="175" t="s">
        <v>277</v>
      </c>
      <c r="B32" s="123">
        <f>B63</f>
        <v>209</v>
      </c>
      <c r="C32" s="123">
        <f t="shared" ref="C32:H32" si="55">C63</f>
        <v>155</v>
      </c>
      <c r="D32" s="123">
        <f t="shared" si="55"/>
        <v>222</v>
      </c>
      <c r="E32" s="123">
        <f t="shared" si="55"/>
        <v>226</v>
      </c>
      <c r="F32" s="123">
        <f t="shared" si="55"/>
        <v>115</v>
      </c>
      <c r="G32" s="123">
        <f t="shared" si="55"/>
        <v>398</v>
      </c>
      <c r="H32" s="123">
        <f t="shared" si="55"/>
        <v>513</v>
      </c>
      <c r="I32" s="123">
        <f t="shared" ref="I32" si="56">I63</f>
        <v>228</v>
      </c>
      <c r="J32" s="123">
        <f>SUM(J63:K63)</f>
        <v>217</v>
      </c>
      <c r="K32" s="123">
        <f t="shared" ref="K32" si="57">SUM(B32:J32)</f>
        <v>2283</v>
      </c>
    </row>
    <row r="33" spans="1:11">
      <c r="A33" s="172"/>
      <c r="B33" s="135">
        <f>B32/B$4</f>
        <v>0.23536036036036037</v>
      </c>
      <c r="C33" s="135">
        <f t="shared" ref="C33:H33" si="58">C32/C$4</f>
        <v>0.25493421052631576</v>
      </c>
      <c r="D33" s="135">
        <f t="shared" si="58"/>
        <v>0.2781954887218045</v>
      </c>
      <c r="E33" s="135">
        <f t="shared" si="58"/>
        <v>0.30623306233062331</v>
      </c>
      <c r="F33" s="135">
        <f t="shared" si="58"/>
        <v>0.17319277108433734</v>
      </c>
      <c r="G33" s="135">
        <f t="shared" si="58"/>
        <v>0.34912280701754383</v>
      </c>
      <c r="H33" s="135">
        <f t="shared" si="58"/>
        <v>0.25295857988165682</v>
      </c>
      <c r="I33" s="135">
        <f t="shared" ref="I33:J33" si="59">I32/I$4</f>
        <v>0.25675675675675674</v>
      </c>
      <c r="J33" s="135">
        <f t="shared" si="59"/>
        <v>0.24084350721420644</v>
      </c>
      <c r="K33" s="135">
        <f t="shared" si="23"/>
        <v>0.2638391309372472</v>
      </c>
    </row>
    <row r="34" spans="1:11" ht="13.5" customHeight="1">
      <c r="A34" s="175" t="s">
        <v>278</v>
      </c>
      <c r="B34" s="123">
        <f>B64</f>
        <v>124</v>
      </c>
      <c r="C34" s="123">
        <f t="shared" ref="C34:H34" si="60">C64</f>
        <v>69</v>
      </c>
      <c r="D34" s="123">
        <f t="shared" si="60"/>
        <v>133</v>
      </c>
      <c r="E34" s="123">
        <f t="shared" si="60"/>
        <v>91</v>
      </c>
      <c r="F34" s="123">
        <f t="shared" si="60"/>
        <v>73</v>
      </c>
      <c r="G34" s="123">
        <f t="shared" si="60"/>
        <v>171</v>
      </c>
      <c r="H34" s="123">
        <f t="shared" si="60"/>
        <v>290</v>
      </c>
      <c r="I34" s="123">
        <f t="shared" ref="I34" si="61">I64</f>
        <v>136</v>
      </c>
      <c r="J34" s="123">
        <f>SUM(J64:K64)</f>
        <v>142</v>
      </c>
      <c r="K34" s="123">
        <f t="shared" ref="K34" si="62">SUM(B34:J34)</f>
        <v>1229</v>
      </c>
    </row>
    <row r="35" spans="1:11">
      <c r="A35" s="172"/>
      <c r="B35" s="135">
        <f>B34/B$4</f>
        <v>0.13963963963963963</v>
      </c>
      <c r="C35" s="135">
        <f t="shared" ref="C35:K49" si="63">C34/C$4</f>
        <v>0.11348684210526316</v>
      </c>
      <c r="D35" s="135">
        <f t="shared" si="63"/>
        <v>0.16666666666666666</v>
      </c>
      <c r="E35" s="135">
        <f t="shared" si="63"/>
        <v>0.12330623306233063</v>
      </c>
      <c r="F35" s="135">
        <f t="shared" si="63"/>
        <v>0.10993975903614457</v>
      </c>
      <c r="G35" s="135">
        <f t="shared" si="63"/>
        <v>0.15</v>
      </c>
      <c r="H35" s="135">
        <f t="shared" si="63"/>
        <v>0.14299802761341224</v>
      </c>
      <c r="I35" s="135">
        <f t="shared" ref="I35:J35" si="64">I34/I$4</f>
        <v>0.15315315315315314</v>
      </c>
      <c r="J35" s="135">
        <f t="shared" si="64"/>
        <v>0.15760266370699222</v>
      </c>
      <c r="K35" s="135">
        <f t="shared" si="63"/>
        <v>0.14203166531838668</v>
      </c>
    </row>
    <row r="36" spans="1:11" ht="13.5" customHeight="1">
      <c r="A36" s="175" t="s">
        <v>279</v>
      </c>
      <c r="B36" s="123">
        <f>B65</f>
        <v>111</v>
      </c>
      <c r="C36" s="123">
        <f t="shared" ref="C36:H36" si="65">C65</f>
        <v>75</v>
      </c>
      <c r="D36" s="123">
        <f t="shared" si="65"/>
        <v>122</v>
      </c>
      <c r="E36" s="123">
        <f t="shared" si="65"/>
        <v>125</v>
      </c>
      <c r="F36" s="123">
        <f t="shared" si="65"/>
        <v>55</v>
      </c>
      <c r="G36" s="123">
        <f t="shared" si="65"/>
        <v>154</v>
      </c>
      <c r="H36" s="123">
        <f t="shared" si="65"/>
        <v>228</v>
      </c>
      <c r="I36" s="123">
        <f t="shared" ref="I36" si="66">I65</f>
        <v>80</v>
      </c>
      <c r="J36" s="123">
        <f>SUM(J65:K65)</f>
        <v>139</v>
      </c>
      <c r="K36" s="123">
        <f t="shared" ref="K36" si="67">SUM(B36:J36)</f>
        <v>1089</v>
      </c>
    </row>
    <row r="37" spans="1:11">
      <c r="A37" s="172"/>
      <c r="B37" s="135">
        <f>B36/B$4</f>
        <v>0.125</v>
      </c>
      <c r="C37" s="135">
        <f t="shared" ref="C37:H37" si="68">C36/C$4</f>
        <v>0.12335526315789473</v>
      </c>
      <c r="D37" s="135">
        <f t="shared" si="68"/>
        <v>0.15288220551378445</v>
      </c>
      <c r="E37" s="135">
        <f t="shared" si="68"/>
        <v>0.16937669376693767</v>
      </c>
      <c r="F37" s="135">
        <f t="shared" si="68"/>
        <v>8.2831325301204822E-2</v>
      </c>
      <c r="G37" s="135">
        <f t="shared" si="68"/>
        <v>0.13508771929824562</v>
      </c>
      <c r="H37" s="135">
        <f t="shared" si="68"/>
        <v>0.11242603550295859</v>
      </c>
      <c r="I37" s="135">
        <f t="shared" ref="I37:J37" si="69">I36/I$4</f>
        <v>9.0090090090090086E-2</v>
      </c>
      <c r="J37" s="135">
        <f t="shared" si="69"/>
        <v>0.15427302996670367</v>
      </c>
      <c r="K37" s="135">
        <f t="shared" si="63"/>
        <v>0.12585230555876575</v>
      </c>
    </row>
    <row r="38" spans="1:11">
      <c r="A38" s="175" t="s">
        <v>280</v>
      </c>
      <c r="B38" s="123">
        <f>B66</f>
        <v>87</v>
      </c>
      <c r="C38" s="123">
        <f t="shared" ref="C38:H38" si="70">C66</f>
        <v>135</v>
      </c>
      <c r="D38" s="123">
        <f t="shared" si="70"/>
        <v>158</v>
      </c>
      <c r="E38" s="123">
        <f t="shared" si="70"/>
        <v>127</v>
      </c>
      <c r="F38" s="123">
        <f t="shared" si="70"/>
        <v>67</v>
      </c>
      <c r="G38" s="123">
        <f t="shared" si="70"/>
        <v>172</v>
      </c>
      <c r="H38" s="123">
        <f t="shared" si="70"/>
        <v>301</v>
      </c>
      <c r="I38" s="123">
        <f t="shared" ref="I38" si="71">I66</f>
        <v>93</v>
      </c>
      <c r="J38" s="123">
        <f>SUM(J66:K66)</f>
        <v>126</v>
      </c>
      <c r="K38" s="123">
        <f t="shared" ref="K38" si="72">SUM(B38:J38)</f>
        <v>1266</v>
      </c>
    </row>
    <row r="39" spans="1:11">
      <c r="A39" s="172"/>
      <c r="B39" s="135">
        <f>B38/B$4</f>
        <v>9.7972972972972971E-2</v>
      </c>
      <c r="C39" s="135">
        <f t="shared" ref="C39:H39" si="73">C38/C$4</f>
        <v>0.22203947368421054</v>
      </c>
      <c r="D39" s="135">
        <f t="shared" si="73"/>
        <v>0.19799498746867167</v>
      </c>
      <c r="E39" s="135">
        <f t="shared" si="73"/>
        <v>0.17208672086720866</v>
      </c>
      <c r="F39" s="135">
        <f t="shared" si="73"/>
        <v>0.10090361445783133</v>
      </c>
      <c r="G39" s="135">
        <f t="shared" si="73"/>
        <v>0.15087719298245614</v>
      </c>
      <c r="H39" s="135">
        <f t="shared" si="73"/>
        <v>0.14842209072978305</v>
      </c>
      <c r="I39" s="135">
        <f t="shared" ref="I39:J39" si="74">I38/I$4</f>
        <v>0.10472972972972973</v>
      </c>
      <c r="J39" s="135">
        <f t="shared" si="74"/>
        <v>0.13984461709211987</v>
      </c>
      <c r="K39" s="135">
        <f t="shared" si="63"/>
        <v>0.14630763896914364</v>
      </c>
    </row>
    <row r="40" spans="1:11">
      <c r="A40" s="175" t="s">
        <v>281</v>
      </c>
      <c r="B40" s="123">
        <f>B67</f>
        <v>16</v>
      </c>
      <c r="C40" s="123">
        <f t="shared" ref="C40:H40" si="75">C67</f>
        <v>30</v>
      </c>
      <c r="D40" s="123">
        <f t="shared" si="75"/>
        <v>26</v>
      </c>
      <c r="E40" s="123">
        <f t="shared" si="75"/>
        <v>18</v>
      </c>
      <c r="F40" s="123">
        <f t="shared" si="75"/>
        <v>7</v>
      </c>
      <c r="G40" s="123">
        <f t="shared" si="75"/>
        <v>17</v>
      </c>
      <c r="H40" s="123">
        <f t="shared" si="75"/>
        <v>37</v>
      </c>
      <c r="I40" s="123">
        <f t="shared" ref="I40" si="76">I67</f>
        <v>16</v>
      </c>
      <c r="J40" s="123">
        <f>SUM(J67:K67)</f>
        <v>27</v>
      </c>
      <c r="K40" s="123">
        <f t="shared" ref="K40" si="77">SUM(B40:J40)</f>
        <v>194</v>
      </c>
    </row>
    <row r="41" spans="1:11">
      <c r="A41" s="172"/>
      <c r="B41" s="135">
        <f>B40/B$4</f>
        <v>1.8018018018018018E-2</v>
      </c>
      <c r="C41" s="135">
        <f t="shared" ref="C41:H41" si="78">C40/C$4</f>
        <v>4.9342105263157895E-2</v>
      </c>
      <c r="D41" s="135">
        <f t="shared" si="78"/>
        <v>3.2581453634085211E-2</v>
      </c>
      <c r="E41" s="135">
        <f t="shared" si="78"/>
        <v>2.4390243902439025E-2</v>
      </c>
      <c r="F41" s="135">
        <f t="shared" si="78"/>
        <v>1.0542168674698794E-2</v>
      </c>
      <c r="G41" s="135">
        <f t="shared" si="78"/>
        <v>1.4912280701754385E-2</v>
      </c>
      <c r="H41" s="135">
        <f t="shared" si="78"/>
        <v>1.8244575936883629E-2</v>
      </c>
      <c r="I41" s="135">
        <f t="shared" ref="I41:J41" si="79">I40/I$4</f>
        <v>1.8018018018018018E-2</v>
      </c>
      <c r="J41" s="135">
        <f t="shared" si="79"/>
        <v>2.9966703662597113E-2</v>
      </c>
      <c r="K41" s="135">
        <f t="shared" si="63"/>
        <v>2.241996995261759E-2</v>
      </c>
    </row>
    <row r="42" spans="1:11" ht="13.5" customHeight="1">
      <c r="A42" s="175" t="s">
        <v>282</v>
      </c>
      <c r="B42" s="123">
        <f>B68</f>
        <v>48</v>
      </c>
      <c r="C42" s="123">
        <f t="shared" ref="C42:H42" si="80">C68</f>
        <v>44</v>
      </c>
      <c r="D42" s="123">
        <f t="shared" si="80"/>
        <v>45</v>
      </c>
      <c r="E42" s="123">
        <f t="shared" si="80"/>
        <v>58</v>
      </c>
      <c r="F42" s="123">
        <f t="shared" si="80"/>
        <v>14</v>
      </c>
      <c r="G42" s="123">
        <f t="shared" si="80"/>
        <v>66</v>
      </c>
      <c r="H42" s="123">
        <f t="shared" si="80"/>
        <v>104</v>
      </c>
      <c r="I42" s="123">
        <f t="shared" ref="I42" si="81">I68</f>
        <v>19</v>
      </c>
      <c r="J42" s="123">
        <f>SUM(J68:K68)</f>
        <v>42</v>
      </c>
      <c r="K42" s="123">
        <f t="shared" ref="K42" si="82">SUM(B42:J42)</f>
        <v>440</v>
      </c>
    </row>
    <row r="43" spans="1:11">
      <c r="A43" s="172"/>
      <c r="B43" s="135">
        <f>B42/B$4</f>
        <v>5.4054054054054057E-2</v>
      </c>
      <c r="C43" s="135">
        <f t="shared" ref="C43:H43" si="83">C42/C$4</f>
        <v>7.2368421052631582E-2</v>
      </c>
      <c r="D43" s="135">
        <f t="shared" si="83"/>
        <v>5.6390977443609019E-2</v>
      </c>
      <c r="E43" s="135">
        <f t="shared" si="83"/>
        <v>7.8590785907859076E-2</v>
      </c>
      <c r="F43" s="135">
        <f t="shared" si="83"/>
        <v>2.1084337349397589E-2</v>
      </c>
      <c r="G43" s="135">
        <f t="shared" si="83"/>
        <v>5.7894736842105263E-2</v>
      </c>
      <c r="H43" s="135">
        <f t="shared" si="83"/>
        <v>5.128205128205128E-2</v>
      </c>
      <c r="I43" s="135">
        <f t="shared" ref="I43:J43" si="84">I42/I$4</f>
        <v>2.1396396396396396E-2</v>
      </c>
      <c r="J43" s="135">
        <f t="shared" si="84"/>
        <v>4.6614872364039953E-2</v>
      </c>
      <c r="K43" s="135">
        <f t="shared" si="63"/>
        <v>5.0849416387380102E-2</v>
      </c>
    </row>
    <row r="44" spans="1:11">
      <c r="A44" s="175" t="s">
        <v>283</v>
      </c>
      <c r="B44" s="123">
        <f>B69</f>
        <v>3</v>
      </c>
      <c r="C44" s="123">
        <f t="shared" ref="C44:H44" si="85">C69</f>
        <v>16</v>
      </c>
      <c r="D44" s="123">
        <f t="shared" si="85"/>
        <v>8</v>
      </c>
      <c r="E44" s="123">
        <f t="shared" si="85"/>
        <v>3</v>
      </c>
      <c r="F44" s="123">
        <f t="shared" si="85"/>
        <v>1</v>
      </c>
      <c r="G44" s="123">
        <f t="shared" si="85"/>
        <v>1</v>
      </c>
      <c r="H44" s="123">
        <f t="shared" si="85"/>
        <v>10</v>
      </c>
      <c r="I44" s="123">
        <f t="shared" ref="I44" si="86">I69</f>
        <v>1</v>
      </c>
      <c r="J44" s="123">
        <f>SUM(J69:K69)</f>
        <v>4</v>
      </c>
      <c r="K44" s="123">
        <f t="shared" ref="K44" si="87">SUM(B44:J44)</f>
        <v>47</v>
      </c>
    </row>
    <row r="45" spans="1:11">
      <c r="A45" s="172"/>
      <c r="B45" s="135">
        <f>B44/B$4</f>
        <v>3.3783783783783786E-3</v>
      </c>
      <c r="C45" s="135">
        <f t="shared" ref="C45:H45" si="88">C44/C$4</f>
        <v>2.6315789473684209E-2</v>
      </c>
      <c r="D45" s="135">
        <f t="shared" si="88"/>
        <v>1.0025062656641603E-2</v>
      </c>
      <c r="E45" s="135">
        <f t="shared" si="88"/>
        <v>4.0650406504065045E-3</v>
      </c>
      <c r="F45" s="135">
        <f t="shared" si="88"/>
        <v>1.5060240963855422E-3</v>
      </c>
      <c r="G45" s="135">
        <f t="shared" si="88"/>
        <v>8.7719298245614037E-4</v>
      </c>
      <c r="H45" s="135">
        <f t="shared" si="88"/>
        <v>4.9309664694280079E-3</v>
      </c>
      <c r="I45" s="135">
        <f t="shared" ref="I45:J45" si="89">I44/I$4</f>
        <v>1.1261261261261261E-3</v>
      </c>
      <c r="J45" s="135">
        <f t="shared" si="89"/>
        <v>4.4395116537180911E-3</v>
      </c>
      <c r="K45" s="135">
        <f t="shared" si="63"/>
        <v>5.4316422050156013E-3</v>
      </c>
    </row>
    <row r="46" spans="1:11" ht="13.5" customHeight="1">
      <c r="A46" s="175" t="s">
        <v>284</v>
      </c>
      <c r="B46" s="123">
        <f>B70</f>
        <v>32</v>
      </c>
      <c r="C46" s="123">
        <f t="shared" ref="C46:H46" si="90">C70</f>
        <v>68</v>
      </c>
      <c r="D46" s="123">
        <f t="shared" si="90"/>
        <v>44</v>
      </c>
      <c r="E46" s="123">
        <f t="shared" si="90"/>
        <v>43</v>
      </c>
      <c r="F46" s="123">
        <f t="shared" si="90"/>
        <v>22</v>
      </c>
      <c r="G46" s="123">
        <f t="shared" si="90"/>
        <v>55</v>
      </c>
      <c r="H46" s="123">
        <f t="shared" si="90"/>
        <v>106</v>
      </c>
      <c r="I46" s="123">
        <f t="shared" ref="I46" si="91">I70</f>
        <v>41</v>
      </c>
      <c r="J46" s="123">
        <f>SUM(J70:K70)</f>
        <v>53</v>
      </c>
      <c r="K46" s="123">
        <f t="shared" ref="K46" si="92">SUM(B46:J46)</f>
        <v>464</v>
      </c>
    </row>
    <row r="47" spans="1:11">
      <c r="A47" s="172"/>
      <c r="B47" s="135">
        <f>B46/B$4</f>
        <v>3.6036036036036036E-2</v>
      </c>
      <c r="C47" s="135">
        <f t="shared" ref="C47:H47" si="93">C46/C$4</f>
        <v>0.1118421052631579</v>
      </c>
      <c r="D47" s="135">
        <f t="shared" si="93"/>
        <v>5.5137844611528819E-2</v>
      </c>
      <c r="E47" s="135">
        <f t="shared" si="93"/>
        <v>5.8265582655826556E-2</v>
      </c>
      <c r="F47" s="135">
        <f t="shared" si="93"/>
        <v>3.313253012048193E-2</v>
      </c>
      <c r="G47" s="135">
        <f t="shared" si="93"/>
        <v>4.8245614035087717E-2</v>
      </c>
      <c r="H47" s="135">
        <f t="shared" si="93"/>
        <v>5.2268244575936887E-2</v>
      </c>
      <c r="I47" s="135">
        <f t="shared" ref="I47:J47" si="94">I46/I$4</f>
        <v>4.6171171171171171E-2</v>
      </c>
      <c r="J47" s="135">
        <f t="shared" si="94"/>
        <v>5.8823529411764705E-2</v>
      </c>
      <c r="K47" s="135">
        <f t="shared" si="63"/>
        <v>5.3623020917600829E-2</v>
      </c>
    </row>
    <row r="48" spans="1:11" ht="13.5" customHeight="1">
      <c r="A48" s="175" t="s">
        <v>285</v>
      </c>
      <c r="B48" s="123">
        <f>B71</f>
        <v>38</v>
      </c>
      <c r="C48" s="123">
        <f t="shared" ref="C48:H48" si="95">C71</f>
        <v>37</v>
      </c>
      <c r="D48" s="123">
        <f t="shared" si="95"/>
        <v>37</v>
      </c>
      <c r="E48" s="123">
        <f t="shared" si="95"/>
        <v>41</v>
      </c>
      <c r="F48" s="123">
        <f t="shared" si="95"/>
        <v>15</v>
      </c>
      <c r="G48" s="123">
        <f t="shared" si="95"/>
        <v>68</v>
      </c>
      <c r="H48" s="123">
        <f t="shared" si="95"/>
        <v>73</v>
      </c>
      <c r="I48" s="123">
        <f t="shared" ref="I48" si="96">I71</f>
        <v>39</v>
      </c>
      <c r="J48" s="123">
        <f>SUM(J71:K71)</f>
        <v>41</v>
      </c>
      <c r="K48" s="123">
        <f t="shared" ref="K48" si="97">SUM(B48:J48)</f>
        <v>389</v>
      </c>
    </row>
    <row r="49" spans="1:12">
      <c r="A49" s="172"/>
      <c r="B49" s="135">
        <f>B48/B$4</f>
        <v>4.2792792792792793E-2</v>
      </c>
      <c r="C49" s="135">
        <f t="shared" ref="C49:H49" si="98">C48/C$4</f>
        <v>6.0855263157894739E-2</v>
      </c>
      <c r="D49" s="135">
        <f t="shared" si="98"/>
        <v>4.6365914786967416E-2</v>
      </c>
      <c r="E49" s="135">
        <f t="shared" si="98"/>
        <v>5.5555555555555552E-2</v>
      </c>
      <c r="F49" s="135">
        <f t="shared" si="98"/>
        <v>2.2590361445783132E-2</v>
      </c>
      <c r="G49" s="135">
        <f t="shared" si="98"/>
        <v>5.9649122807017542E-2</v>
      </c>
      <c r="H49" s="135">
        <f t="shared" si="98"/>
        <v>3.5996055226824461E-2</v>
      </c>
      <c r="I49" s="135">
        <f t="shared" ref="I49:J49" si="99">I48/I$4</f>
        <v>4.3918918918918921E-2</v>
      </c>
      <c r="J49" s="135">
        <f t="shared" si="99"/>
        <v>4.5504994450610431E-2</v>
      </c>
      <c r="K49" s="135">
        <f t="shared" si="63"/>
        <v>4.495550676066104E-2</v>
      </c>
    </row>
    <row r="50" spans="1:12" ht="13.5" customHeight="1">
      <c r="A50" s="175" t="s">
        <v>286</v>
      </c>
      <c r="B50" s="123">
        <f>B72</f>
        <v>3</v>
      </c>
      <c r="C50" s="123">
        <f t="shared" ref="C50:H50" si="100">C72</f>
        <v>13</v>
      </c>
      <c r="D50" s="123">
        <f t="shared" si="100"/>
        <v>8</v>
      </c>
      <c r="E50" s="123">
        <f t="shared" si="100"/>
        <v>4</v>
      </c>
      <c r="F50" s="123">
        <f t="shared" si="100"/>
        <v>2</v>
      </c>
      <c r="G50" s="123">
        <f t="shared" si="100"/>
        <v>2</v>
      </c>
      <c r="H50" s="123">
        <f t="shared" si="100"/>
        <v>17</v>
      </c>
      <c r="I50" s="123">
        <f t="shared" ref="I50" si="101">I72</f>
        <v>5</v>
      </c>
      <c r="J50" s="123">
        <f>SUM(J72:K72)</f>
        <v>21</v>
      </c>
      <c r="K50" s="123">
        <f t="shared" ref="K50" si="102">SUM(B50:J50)</f>
        <v>75</v>
      </c>
    </row>
    <row r="51" spans="1:12">
      <c r="A51" s="172"/>
      <c r="B51" s="135">
        <f>B50/B$4</f>
        <v>3.3783783783783786E-3</v>
      </c>
      <c r="C51" s="135">
        <f t="shared" ref="C51:K53" si="103">C50/C$4</f>
        <v>2.1381578947368422E-2</v>
      </c>
      <c r="D51" s="135">
        <f t="shared" si="103"/>
        <v>1.0025062656641603E-2</v>
      </c>
      <c r="E51" s="135">
        <f t="shared" si="103"/>
        <v>5.4200542005420054E-3</v>
      </c>
      <c r="F51" s="135">
        <f t="shared" si="103"/>
        <v>3.0120481927710845E-3</v>
      </c>
      <c r="G51" s="135">
        <f t="shared" si="103"/>
        <v>1.7543859649122807E-3</v>
      </c>
      <c r="H51" s="135">
        <f t="shared" si="103"/>
        <v>8.3826429980276129E-3</v>
      </c>
      <c r="I51" s="135">
        <f t="shared" ref="I51:J51" si="104">I50/I$4</f>
        <v>5.6306306306306304E-3</v>
      </c>
      <c r="J51" s="135">
        <f t="shared" si="104"/>
        <v>2.3307436182019976E-2</v>
      </c>
      <c r="K51" s="135">
        <f t="shared" si="103"/>
        <v>8.6675141569397905E-3</v>
      </c>
    </row>
    <row r="52" spans="1:12" ht="13.5" customHeight="1">
      <c r="A52" s="175" t="s">
        <v>287</v>
      </c>
      <c r="B52" s="123">
        <f t="shared" ref="B52:H52" si="105">B73</f>
        <v>32</v>
      </c>
      <c r="C52" s="123">
        <f t="shared" si="105"/>
        <v>47</v>
      </c>
      <c r="D52" s="123">
        <f t="shared" si="105"/>
        <v>54</v>
      </c>
      <c r="E52" s="123">
        <f t="shared" si="105"/>
        <v>39</v>
      </c>
      <c r="F52" s="123">
        <f t="shared" si="105"/>
        <v>54</v>
      </c>
      <c r="G52" s="123">
        <f t="shared" si="105"/>
        <v>32</v>
      </c>
      <c r="H52" s="123">
        <f t="shared" si="105"/>
        <v>81</v>
      </c>
      <c r="I52" s="123">
        <f t="shared" ref="I52" si="106">I73</f>
        <v>42</v>
      </c>
      <c r="J52" s="123">
        <f>SUM(J73:K73)</f>
        <v>40</v>
      </c>
      <c r="K52" s="123">
        <f t="shared" ref="K52" si="107">SUM(B52:J52)</f>
        <v>421</v>
      </c>
    </row>
    <row r="53" spans="1:12">
      <c r="A53" s="172"/>
      <c r="B53" s="135">
        <f>B52/B$4</f>
        <v>3.6036036036036036E-2</v>
      </c>
      <c r="C53" s="135">
        <f t="shared" ref="C53:H53" si="108">C52/C$4</f>
        <v>7.7302631578947373E-2</v>
      </c>
      <c r="D53" s="135">
        <f t="shared" si="108"/>
        <v>6.7669172932330823E-2</v>
      </c>
      <c r="E53" s="135">
        <f t="shared" si="108"/>
        <v>5.2845528455284556E-2</v>
      </c>
      <c r="F53" s="135">
        <f t="shared" si="108"/>
        <v>8.1325301204819275E-2</v>
      </c>
      <c r="G53" s="135">
        <f t="shared" si="108"/>
        <v>2.8070175438596492E-2</v>
      </c>
      <c r="H53" s="135">
        <f t="shared" si="108"/>
        <v>3.9940828402366867E-2</v>
      </c>
      <c r="I53" s="135">
        <f t="shared" ref="I53:J53" si="109">I52/I$4</f>
        <v>4.72972972972973E-2</v>
      </c>
      <c r="J53" s="135">
        <f t="shared" si="109"/>
        <v>4.4395116537180909E-2</v>
      </c>
      <c r="K53" s="135">
        <f t="shared" si="103"/>
        <v>4.8653646134288686E-2</v>
      </c>
    </row>
    <row r="55" spans="1:12">
      <c r="A55" s="50" t="s">
        <v>123</v>
      </c>
      <c r="B55" s="51" t="s">
        <v>199</v>
      </c>
      <c r="C55" s="51" t="s">
        <v>200</v>
      </c>
      <c r="D55" s="51" t="s">
        <v>201</v>
      </c>
      <c r="E55" s="51" t="s">
        <v>202</v>
      </c>
      <c r="F55" s="51" t="s">
        <v>203</v>
      </c>
      <c r="G55" s="51" t="s">
        <v>204</v>
      </c>
      <c r="H55" s="51" t="s">
        <v>288</v>
      </c>
      <c r="I55" s="51" t="s">
        <v>289</v>
      </c>
      <c r="J55" s="51" t="s">
        <v>290</v>
      </c>
      <c r="K55" s="51" t="s">
        <v>291</v>
      </c>
    </row>
    <row r="56" spans="1:12">
      <c r="A56" s="52" t="s">
        <v>249</v>
      </c>
      <c r="B56">
        <v>524</v>
      </c>
      <c r="C56">
        <v>274</v>
      </c>
      <c r="D56">
        <v>430</v>
      </c>
      <c r="E56">
        <v>399</v>
      </c>
      <c r="F56">
        <v>348</v>
      </c>
      <c r="G56">
        <v>603</v>
      </c>
      <c r="H56" s="117">
        <v>1211</v>
      </c>
      <c r="I56">
        <v>465</v>
      </c>
      <c r="J56">
        <v>419</v>
      </c>
      <c r="K56">
        <v>49</v>
      </c>
      <c r="L56" s="11"/>
    </row>
    <row r="57" spans="1:12">
      <c r="A57" s="52" t="s">
        <v>250</v>
      </c>
      <c r="B57">
        <v>277</v>
      </c>
      <c r="C57">
        <v>132</v>
      </c>
      <c r="D57">
        <v>270</v>
      </c>
      <c r="E57">
        <v>302</v>
      </c>
      <c r="F57">
        <v>281</v>
      </c>
      <c r="G57">
        <v>473</v>
      </c>
      <c r="H57">
        <v>701</v>
      </c>
      <c r="I57">
        <v>358</v>
      </c>
      <c r="J57">
        <v>284</v>
      </c>
      <c r="K57">
        <v>47</v>
      </c>
      <c r="L57" s="11"/>
    </row>
    <row r="58" spans="1:12">
      <c r="A58" s="52" t="s">
        <v>251</v>
      </c>
      <c r="B58">
        <v>70</v>
      </c>
      <c r="C58">
        <v>53</v>
      </c>
      <c r="D58">
        <v>55</v>
      </c>
      <c r="E58">
        <v>122</v>
      </c>
      <c r="F58">
        <v>64</v>
      </c>
      <c r="G58">
        <v>134</v>
      </c>
      <c r="H58">
        <v>224</v>
      </c>
      <c r="I58">
        <v>88</v>
      </c>
      <c r="J58">
        <v>70</v>
      </c>
      <c r="K58">
        <v>21</v>
      </c>
      <c r="L58" s="11"/>
    </row>
    <row r="59" spans="1:12">
      <c r="A59" s="52" t="s">
        <v>252</v>
      </c>
      <c r="B59">
        <v>167</v>
      </c>
      <c r="C59">
        <v>107</v>
      </c>
      <c r="D59">
        <v>173</v>
      </c>
      <c r="E59">
        <v>210</v>
      </c>
      <c r="F59">
        <v>160</v>
      </c>
      <c r="G59">
        <v>383</v>
      </c>
      <c r="H59">
        <v>512</v>
      </c>
      <c r="I59">
        <v>270</v>
      </c>
      <c r="J59">
        <v>192</v>
      </c>
      <c r="K59">
        <v>31</v>
      </c>
      <c r="L59" s="11"/>
    </row>
    <row r="60" spans="1:12">
      <c r="A60" s="52" t="s">
        <v>253</v>
      </c>
      <c r="B60">
        <v>334</v>
      </c>
      <c r="C60">
        <v>188</v>
      </c>
      <c r="D60">
        <v>340</v>
      </c>
      <c r="E60">
        <v>382</v>
      </c>
      <c r="F60">
        <v>270</v>
      </c>
      <c r="G60">
        <v>585</v>
      </c>
      <c r="H60">
        <v>880</v>
      </c>
      <c r="I60">
        <v>413</v>
      </c>
      <c r="J60">
        <v>359</v>
      </c>
      <c r="K60">
        <v>53</v>
      </c>
      <c r="L60" s="11"/>
    </row>
    <row r="61" spans="1:12">
      <c r="A61" s="52" t="s">
        <v>254</v>
      </c>
      <c r="B61">
        <v>83</v>
      </c>
      <c r="C61">
        <v>82</v>
      </c>
      <c r="D61">
        <v>107</v>
      </c>
      <c r="E61">
        <v>173</v>
      </c>
      <c r="F61">
        <v>119</v>
      </c>
      <c r="G61">
        <v>310</v>
      </c>
      <c r="H61">
        <v>367</v>
      </c>
      <c r="I61">
        <v>184</v>
      </c>
      <c r="J61">
        <v>127</v>
      </c>
      <c r="K61">
        <v>26</v>
      </c>
      <c r="L61" s="11"/>
    </row>
    <row r="62" spans="1:12">
      <c r="A62" s="52" t="s">
        <v>255</v>
      </c>
      <c r="B62">
        <v>65</v>
      </c>
      <c r="C62">
        <v>46</v>
      </c>
      <c r="D62">
        <v>62</v>
      </c>
      <c r="E62">
        <v>88</v>
      </c>
      <c r="F62">
        <v>59</v>
      </c>
      <c r="G62">
        <v>126</v>
      </c>
      <c r="H62">
        <v>218</v>
      </c>
      <c r="I62">
        <v>89</v>
      </c>
      <c r="J62">
        <v>76</v>
      </c>
      <c r="K62">
        <v>10</v>
      </c>
      <c r="L62" s="11"/>
    </row>
    <row r="63" spans="1:12">
      <c r="A63" s="52" t="s">
        <v>256</v>
      </c>
      <c r="B63">
        <v>209</v>
      </c>
      <c r="C63">
        <v>155</v>
      </c>
      <c r="D63">
        <v>222</v>
      </c>
      <c r="E63">
        <v>226</v>
      </c>
      <c r="F63">
        <v>115</v>
      </c>
      <c r="G63">
        <v>398</v>
      </c>
      <c r="H63">
        <v>513</v>
      </c>
      <c r="I63">
        <v>228</v>
      </c>
      <c r="J63">
        <v>195</v>
      </c>
      <c r="K63">
        <v>22</v>
      </c>
      <c r="L63" s="11"/>
    </row>
    <row r="64" spans="1:12">
      <c r="A64" s="52" t="s">
        <v>257</v>
      </c>
      <c r="B64">
        <v>124</v>
      </c>
      <c r="C64">
        <v>69</v>
      </c>
      <c r="D64">
        <v>133</v>
      </c>
      <c r="E64">
        <v>91</v>
      </c>
      <c r="F64">
        <v>73</v>
      </c>
      <c r="G64">
        <v>171</v>
      </c>
      <c r="H64">
        <v>290</v>
      </c>
      <c r="I64">
        <v>136</v>
      </c>
      <c r="J64">
        <v>113</v>
      </c>
      <c r="K64">
        <v>29</v>
      </c>
      <c r="L64" s="11"/>
    </row>
    <row r="65" spans="1:12">
      <c r="A65" s="52" t="s">
        <v>258</v>
      </c>
      <c r="B65">
        <v>111</v>
      </c>
      <c r="C65">
        <v>75</v>
      </c>
      <c r="D65">
        <v>122</v>
      </c>
      <c r="E65">
        <v>125</v>
      </c>
      <c r="F65">
        <v>55</v>
      </c>
      <c r="G65">
        <v>154</v>
      </c>
      <c r="H65">
        <v>228</v>
      </c>
      <c r="I65">
        <v>80</v>
      </c>
      <c r="J65">
        <v>133</v>
      </c>
      <c r="K65">
        <v>6</v>
      </c>
      <c r="L65" s="11"/>
    </row>
    <row r="66" spans="1:12">
      <c r="A66" s="52" t="s">
        <v>259</v>
      </c>
      <c r="B66">
        <v>87</v>
      </c>
      <c r="C66">
        <v>135</v>
      </c>
      <c r="D66">
        <v>158</v>
      </c>
      <c r="E66">
        <v>127</v>
      </c>
      <c r="F66">
        <v>67</v>
      </c>
      <c r="G66">
        <v>172</v>
      </c>
      <c r="H66">
        <v>301</v>
      </c>
      <c r="I66">
        <v>93</v>
      </c>
      <c r="J66">
        <v>117</v>
      </c>
      <c r="K66">
        <v>9</v>
      </c>
      <c r="L66" s="11"/>
    </row>
    <row r="67" spans="1:12">
      <c r="A67" s="52" t="s">
        <v>260</v>
      </c>
      <c r="B67">
        <v>16</v>
      </c>
      <c r="C67">
        <v>30</v>
      </c>
      <c r="D67">
        <v>26</v>
      </c>
      <c r="E67">
        <v>18</v>
      </c>
      <c r="F67">
        <v>7</v>
      </c>
      <c r="G67">
        <v>17</v>
      </c>
      <c r="H67">
        <v>37</v>
      </c>
      <c r="I67">
        <v>16</v>
      </c>
      <c r="J67">
        <v>26</v>
      </c>
      <c r="K67">
        <v>1</v>
      </c>
      <c r="L67" s="11"/>
    </row>
    <row r="68" spans="1:12">
      <c r="A68" s="52" t="s">
        <v>261</v>
      </c>
      <c r="B68">
        <v>48</v>
      </c>
      <c r="C68">
        <v>44</v>
      </c>
      <c r="D68">
        <v>45</v>
      </c>
      <c r="E68">
        <v>58</v>
      </c>
      <c r="F68">
        <v>14</v>
      </c>
      <c r="G68">
        <v>66</v>
      </c>
      <c r="H68">
        <v>104</v>
      </c>
      <c r="I68">
        <v>19</v>
      </c>
      <c r="J68">
        <v>39</v>
      </c>
      <c r="K68">
        <v>3</v>
      </c>
      <c r="L68" s="11"/>
    </row>
    <row r="69" spans="1:12">
      <c r="A69" s="52" t="s">
        <v>262</v>
      </c>
      <c r="B69">
        <v>3</v>
      </c>
      <c r="C69">
        <v>16</v>
      </c>
      <c r="D69">
        <v>8</v>
      </c>
      <c r="E69">
        <v>3</v>
      </c>
      <c r="F69">
        <v>1</v>
      </c>
      <c r="G69">
        <v>1</v>
      </c>
      <c r="H69">
        <v>10</v>
      </c>
      <c r="I69">
        <v>1</v>
      </c>
      <c r="J69">
        <v>3</v>
      </c>
      <c r="K69">
        <v>1</v>
      </c>
      <c r="L69" s="11"/>
    </row>
    <row r="70" spans="1:12">
      <c r="A70" s="52" t="s">
        <v>263</v>
      </c>
      <c r="B70">
        <v>32</v>
      </c>
      <c r="C70">
        <v>68</v>
      </c>
      <c r="D70">
        <v>44</v>
      </c>
      <c r="E70">
        <v>43</v>
      </c>
      <c r="F70">
        <v>22</v>
      </c>
      <c r="G70">
        <v>55</v>
      </c>
      <c r="H70">
        <v>106</v>
      </c>
      <c r="I70">
        <v>41</v>
      </c>
      <c r="J70">
        <v>51</v>
      </c>
      <c r="K70">
        <v>2</v>
      </c>
      <c r="L70" s="11"/>
    </row>
    <row r="71" spans="1:12">
      <c r="A71" s="52" t="s">
        <v>264</v>
      </c>
      <c r="B71">
        <v>38</v>
      </c>
      <c r="C71">
        <v>37</v>
      </c>
      <c r="D71">
        <v>37</v>
      </c>
      <c r="E71">
        <v>41</v>
      </c>
      <c r="F71">
        <v>15</v>
      </c>
      <c r="G71">
        <v>68</v>
      </c>
      <c r="H71">
        <v>73</v>
      </c>
      <c r="I71">
        <v>39</v>
      </c>
      <c r="J71">
        <v>39</v>
      </c>
      <c r="K71">
        <v>2</v>
      </c>
      <c r="L71" s="11"/>
    </row>
    <row r="72" spans="1:12">
      <c r="A72" s="52" t="s">
        <v>265</v>
      </c>
      <c r="B72">
        <v>3</v>
      </c>
      <c r="C72">
        <v>13</v>
      </c>
      <c r="D72">
        <v>8</v>
      </c>
      <c r="E72">
        <v>4</v>
      </c>
      <c r="F72">
        <v>2</v>
      </c>
      <c r="G72">
        <v>2</v>
      </c>
      <c r="H72">
        <v>17</v>
      </c>
      <c r="I72">
        <v>5</v>
      </c>
      <c r="J72">
        <v>20</v>
      </c>
      <c r="K72">
        <v>1</v>
      </c>
      <c r="L72" s="11"/>
    </row>
    <row r="73" spans="1:12">
      <c r="A73" s="52" t="s">
        <v>266</v>
      </c>
      <c r="B73">
        <v>32</v>
      </c>
      <c r="C73">
        <v>47</v>
      </c>
      <c r="D73">
        <v>54</v>
      </c>
      <c r="E73">
        <v>39</v>
      </c>
      <c r="F73">
        <v>54</v>
      </c>
      <c r="G73">
        <v>32</v>
      </c>
      <c r="H73">
        <v>81</v>
      </c>
      <c r="I73">
        <v>42</v>
      </c>
      <c r="J73">
        <v>35</v>
      </c>
      <c r="K73">
        <v>5</v>
      </c>
      <c r="L73" s="11"/>
    </row>
    <row r="74" spans="1:12">
      <c r="A74" s="52" t="s">
        <v>267</v>
      </c>
      <c r="B74">
        <v>20</v>
      </c>
      <c r="C74">
        <v>36</v>
      </c>
      <c r="D74">
        <v>24</v>
      </c>
      <c r="E74">
        <v>41</v>
      </c>
      <c r="F74">
        <v>7</v>
      </c>
      <c r="G74">
        <v>16</v>
      </c>
      <c r="H74">
        <v>50</v>
      </c>
      <c r="I74">
        <v>15</v>
      </c>
      <c r="J74">
        <v>29</v>
      </c>
      <c r="K74">
        <v>2</v>
      </c>
      <c r="L74" s="11"/>
    </row>
    <row r="75" spans="1:12">
      <c r="A75" s="52" t="s">
        <v>268</v>
      </c>
      <c r="B75">
        <v>324</v>
      </c>
      <c r="C75">
        <v>501</v>
      </c>
      <c r="D75">
        <v>525</v>
      </c>
      <c r="E75">
        <v>368</v>
      </c>
      <c r="F75">
        <v>268</v>
      </c>
      <c r="G75" s="117">
        <v>1634</v>
      </c>
      <c r="H75" s="117">
        <v>1572</v>
      </c>
      <c r="I75">
        <v>611</v>
      </c>
      <c r="J75">
        <v>498</v>
      </c>
      <c r="K75">
        <v>65</v>
      </c>
      <c r="L75" s="11"/>
    </row>
    <row r="76" spans="1:12">
      <c r="A76" s="52" t="s">
        <v>269</v>
      </c>
      <c r="B76">
        <v>106</v>
      </c>
      <c r="C76">
        <v>113</v>
      </c>
      <c r="D76">
        <v>132</v>
      </c>
      <c r="E76">
        <v>138</v>
      </c>
      <c r="F76">
        <v>86</v>
      </c>
      <c r="G76">
        <v>145</v>
      </c>
      <c r="H76">
        <v>339</v>
      </c>
      <c r="I76">
        <v>161</v>
      </c>
      <c r="J76">
        <v>122</v>
      </c>
      <c r="K76">
        <v>10</v>
      </c>
      <c r="L76" s="11"/>
    </row>
    <row r="77" spans="1:12">
      <c r="A77" s="52" t="s">
        <v>172</v>
      </c>
      <c r="B77" s="117">
        <v>1338</v>
      </c>
      <c r="C77" s="117">
        <v>1258</v>
      </c>
      <c r="D77" s="117">
        <v>1479</v>
      </c>
      <c r="E77" s="117">
        <v>1285</v>
      </c>
      <c r="F77" s="117">
        <v>1025</v>
      </c>
      <c r="G77" s="117">
        <v>2935</v>
      </c>
      <c r="H77" s="117">
        <v>3989</v>
      </c>
      <c r="I77" s="117">
        <v>1675</v>
      </c>
      <c r="J77" s="117">
        <v>1434</v>
      </c>
      <c r="K77">
        <v>193</v>
      </c>
      <c r="L77" s="11"/>
    </row>
  </sheetData>
  <mergeCells count="22">
    <mergeCell ref="A46:A47"/>
    <mergeCell ref="A48:A49"/>
    <mergeCell ref="A50:A51"/>
    <mergeCell ref="A52:A53"/>
    <mergeCell ref="A34:A35"/>
    <mergeCell ref="A36:A37"/>
    <mergeCell ref="A38:A39"/>
    <mergeCell ref="A40:A41"/>
    <mergeCell ref="A42:A43"/>
    <mergeCell ref="A44:A45"/>
    <mergeCell ref="A32:A33"/>
    <mergeCell ref="A4:A5"/>
    <mergeCell ref="A6:A7"/>
    <mergeCell ref="A8:A9"/>
    <mergeCell ref="A10:A11"/>
    <mergeCell ref="A18:A19"/>
    <mergeCell ref="A20:A21"/>
    <mergeCell ref="A22:A23"/>
    <mergeCell ref="A24:A25"/>
    <mergeCell ref="A26:A27"/>
    <mergeCell ref="A28:A29"/>
    <mergeCell ref="A30:A31"/>
  </mergeCells>
  <phoneticPr fontId="4"/>
  <pageMargins left="0.70866141732283472" right="0.70866141732283472" top="0.74803149606299213" bottom="0.74803149606299213" header="0.31496062992125984" footer="0.31496062992125984"/>
  <pageSetup paperSize="11" scale="63" orientation="portrait" r:id="rId1"/>
  <rowBreaks count="1" manualBreakCount="1">
    <brk id="14" max="9"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K17"/>
  <sheetViews>
    <sheetView view="pageBreakPreview" zoomScaleNormal="100" zoomScaleSheetLayoutView="100" workbookViewId="0">
      <selection activeCell="B14" sqref="B14:K14"/>
    </sheetView>
  </sheetViews>
  <sheetFormatPr defaultColWidth="13.75" defaultRowHeight="13.5"/>
  <cols>
    <col min="1" max="1" width="12.5" style="11" customWidth="1"/>
    <col min="2" max="10" width="6.875" style="11" customWidth="1"/>
    <col min="11" max="11" width="7.625" style="11" customWidth="1"/>
    <col min="12" max="12" width="7.25" style="11" bestFit="1" customWidth="1"/>
    <col min="13" max="13" width="6.5" style="11" bestFit="1" customWidth="1"/>
    <col min="14" max="16384" width="13.75" style="11"/>
  </cols>
  <sheetData>
    <row r="1" spans="1:11" s="30" customFormat="1" ht="14.25">
      <c r="A1" s="29" t="s">
        <v>316</v>
      </c>
    </row>
    <row r="2" spans="1:11" customFormat="1">
      <c r="A2" s="1"/>
      <c r="B2" s="2"/>
      <c r="C2" s="2"/>
      <c r="D2" s="2"/>
      <c r="E2" s="2"/>
      <c r="F2" s="2"/>
      <c r="G2" s="2"/>
      <c r="H2" s="2"/>
      <c r="I2" s="2"/>
    </row>
    <row r="3" spans="1:11" customFormat="1" ht="24">
      <c r="A3" s="119"/>
      <c r="B3" s="119" t="s">
        <v>199</v>
      </c>
      <c r="C3" s="119" t="s">
        <v>200</v>
      </c>
      <c r="D3" s="119" t="s">
        <v>201</v>
      </c>
      <c r="E3" s="119" t="s">
        <v>202</v>
      </c>
      <c r="F3" s="119" t="s">
        <v>203</v>
      </c>
      <c r="G3" s="119" t="s">
        <v>204</v>
      </c>
      <c r="H3" s="119" t="s">
        <v>205</v>
      </c>
      <c r="I3" s="119" t="s">
        <v>206</v>
      </c>
      <c r="J3" s="120" t="s">
        <v>295</v>
      </c>
      <c r="K3" s="119" t="s">
        <v>122</v>
      </c>
    </row>
    <row r="4" spans="1:11" s="48" customFormat="1">
      <c r="A4" s="121" t="s">
        <v>101</v>
      </c>
      <c r="B4" s="122">
        <f>B15</f>
        <v>170</v>
      </c>
      <c r="C4" s="122">
        <f t="shared" ref="C4:H4" si="0">C15</f>
        <v>217</v>
      </c>
      <c r="D4" s="122">
        <f t="shared" si="0"/>
        <v>184</v>
      </c>
      <c r="E4" s="122">
        <f t="shared" si="0"/>
        <v>179</v>
      </c>
      <c r="F4" s="122">
        <f t="shared" si="0"/>
        <v>135</v>
      </c>
      <c r="G4" s="122">
        <f t="shared" si="0"/>
        <v>266</v>
      </c>
      <c r="H4" s="122">
        <f t="shared" si="0"/>
        <v>457</v>
      </c>
      <c r="I4" s="122">
        <f t="shared" ref="I4" si="1">I15</f>
        <v>242</v>
      </c>
      <c r="J4" s="122">
        <f>SUM(J15:K15)</f>
        <v>170</v>
      </c>
      <c r="K4" s="123">
        <f>SUM(B4:J4)</f>
        <v>2020</v>
      </c>
    </row>
    <row r="5" spans="1:11" s="48" customFormat="1">
      <c r="A5" s="124"/>
      <c r="B5" s="125">
        <f t="shared" ref="B5:K5" si="2">B4/B$10</f>
        <v>0.12705530642750373</v>
      </c>
      <c r="C5" s="125">
        <f t="shared" si="2"/>
        <v>0.17249602543720191</v>
      </c>
      <c r="D5" s="125">
        <f t="shared" si="2"/>
        <v>0.12440838404327248</v>
      </c>
      <c r="E5" s="125">
        <f t="shared" si="2"/>
        <v>0.13929961089494164</v>
      </c>
      <c r="F5" s="125">
        <f t="shared" si="2"/>
        <v>0.13170731707317074</v>
      </c>
      <c r="G5" s="125">
        <f t="shared" si="2"/>
        <v>9.0630323679727426E-2</v>
      </c>
      <c r="H5" s="125">
        <f t="shared" si="2"/>
        <v>0.11456505389822011</v>
      </c>
      <c r="I5" s="125">
        <f t="shared" ref="I5:J5" si="3">I4/I$10</f>
        <v>0.14447761194029851</v>
      </c>
      <c r="J5" s="125">
        <f t="shared" si="3"/>
        <v>0.10448678549477566</v>
      </c>
      <c r="K5" s="125">
        <f t="shared" si="2"/>
        <v>0.1216061645897297</v>
      </c>
    </row>
    <row r="6" spans="1:11" s="48" customFormat="1">
      <c r="A6" s="121" t="s">
        <v>102</v>
      </c>
      <c r="B6" s="122">
        <f>B16</f>
        <v>985</v>
      </c>
      <c r="C6" s="122">
        <f t="shared" ref="C6:H6" si="4">C16</f>
        <v>867</v>
      </c>
      <c r="D6" s="122">
        <f t="shared" si="4"/>
        <v>1124</v>
      </c>
      <c r="E6" s="122">
        <f t="shared" si="4"/>
        <v>820</v>
      </c>
      <c r="F6" s="122">
        <f t="shared" si="4"/>
        <v>679</v>
      </c>
      <c r="G6" s="122">
        <f t="shared" si="4"/>
        <v>2359</v>
      </c>
      <c r="H6" s="122">
        <f t="shared" si="4"/>
        <v>2985</v>
      </c>
      <c r="I6" s="122">
        <f t="shared" ref="I6" si="5">I16</f>
        <v>1196</v>
      </c>
      <c r="J6" s="122">
        <f>SUM(J16:K16)</f>
        <v>1256</v>
      </c>
      <c r="K6" s="123">
        <f>SUM(B6:J6)</f>
        <v>12271</v>
      </c>
    </row>
    <row r="7" spans="1:11" s="48" customFormat="1">
      <c r="A7" s="124"/>
      <c r="B7" s="125">
        <f t="shared" ref="B7:K7" si="6">B6/B$10</f>
        <v>0.73617339312406582</v>
      </c>
      <c r="C7" s="125">
        <f t="shared" si="6"/>
        <v>0.68918918918918914</v>
      </c>
      <c r="D7" s="125">
        <f t="shared" si="6"/>
        <v>0.75997295469912107</v>
      </c>
      <c r="E7" s="125">
        <f t="shared" si="6"/>
        <v>0.63813229571984431</v>
      </c>
      <c r="F7" s="125">
        <f t="shared" si="6"/>
        <v>0.66243902439024394</v>
      </c>
      <c r="G7" s="125">
        <f t="shared" si="6"/>
        <v>0.80374787052810903</v>
      </c>
      <c r="H7" s="125">
        <f t="shared" si="6"/>
        <v>0.7483078465780898</v>
      </c>
      <c r="I7" s="125">
        <f t="shared" ref="I7:J7" si="7">I6/I$10</f>
        <v>0.71402985074626868</v>
      </c>
      <c r="J7" s="125">
        <f t="shared" si="7"/>
        <v>0.7719729563614014</v>
      </c>
      <c r="K7" s="125">
        <f t="shared" si="6"/>
        <v>0.73872734934681838</v>
      </c>
    </row>
    <row r="8" spans="1:11" s="48" customFormat="1">
      <c r="A8" s="121" t="s">
        <v>103</v>
      </c>
      <c r="B8" s="122">
        <f>B17</f>
        <v>183</v>
      </c>
      <c r="C8" s="122">
        <f t="shared" ref="C8:H8" si="8">C17</f>
        <v>174</v>
      </c>
      <c r="D8" s="122">
        <f t="shared" si="8"/>
        <v>171</v>
      </c>
      <c r="E8" s="122">
        <f t="shared" si="8"/>
        <v>286</v>
      </c>
      <c r="F8" s="122">
        <f t="shared" si="8"/>
        <v>211</v>
      </c>
      <c r="G8" s="122">
        <f t="shared" si="8"/>
        <v>310</v>
      </c>
      <c r="H8" s="122">
        <f t="shared" si="8"/>
        <v>547</v>
      </c>
      <c r="I8" s="122">
        <f t="shared" ref="I8" si="9">I17</f>
        <v>237</v>
      </c>
      <c r="J8" s="122">
        <f>SUM(J17:K17)</f>
        <v>201</v>
      </c>
      <c r="K8" s="123">
        <f>SUM(B8:J8)</f>
        <v>2320</v>
      </c>
    </row>
    <row r="9" spans="1:11" s="48" customFormat="1">
      <c r="A9" s="124"/>
      <c r="B9" s="125">
        <f t="shared" ref="B9:K9" si="10">B8/B$10</f>
        <v>0.1367713004484305</v>
      </c>
      <c r="C9" s="125">
        <f t="shared" si="10"/>
        <v>0.13831478537360889</v>
      </c>
      <c r="D9" s="125">
        <f t="shared" si="10"/>
        <v>0.11561866125760649</v>
      </c>
      <c r="E9" s="125">
        <f t="shared" si="10"/>
        <v>0.22256809338521399</v>
      </c>
      <c r="F9" s="125">
        <f t="shared" si="10"/>
        <v>0.20585365853658535</v>
      </c>
      <c r="G9" s="125">
        <f t="shared" si="10"/>
        <v>0.10562180579216354</v>
      </c>
      <c r="H9" s="125">
        <f t="shared" si="10"/>
        <v>0.13712709952369015</v>
      </c>
      <c r="I9" s="125">
        <f t="shared" ref="I9:J9" si="11">I8/I$10</f>
        <v>0.14149253731343284</v>
      </c>
      <c r="J9" s="125">
        <f t="shared" si="11"/>
        <v>0.12354025814382298</v>
      </c>
      <c r="K9" s="125">
        <f t="shared" si="10"/>
        <v>0.13966648606345192</v>
      </c>
    </row>
    <row r="10" spans="1:11" s="48" customFormat="1">
      <c r="A10" s="126" t="s">
        <v>11</v>
      </c>
      <c r="B10" s="127">
        <f>SUM(B4,B6,B8)</f>
        <v>1338</v>
      </c>
      <c r="C10" s="127">
        <f t="shared" ref="C10:H11" si="12">SUM(C4,C6,C8)</f>
        <v>1258</v>
      </c>
      <c r="D10" s="127">
        <f t="shared" si="12"/>
        <v>1479</v>
      </c>
      <c r="E10" s="127">
        <f t="shared" si="12"/>
        <v>1285</v>
      </c>
      <c r="F10" s="127">
        <f t="shared" si="12"/>
        <v>1025</v>
      </c>
      <c r="G10" s="127">
        <f t="shared" si="12"/>
        <v>2935</v>
      </c>
      <c r="H10" s="127">
        <f t="shared" si="12"/>
        <v>3989</v>
      </c>
      <c r="I10" s="127">
        <f t="shared" ref="I10:J10" si="13">SUM(I4,I6,I8)</f>
        <v>1675</v>
      </c>
      <c r="J10" s="127">
        <f t="shared" si="13"/>
        <v>1627</v>
      </c>
      <c r="K10" s="128">
        <f>SUM(B10:J10)</f>
        <v>16611</v>
      </c>
    </row>
    <row r="11" spans="1:11" s="48" customFormat="1">
      <c r="A11" s="129"/>
      <c r="B11" s="130">
        <f>SUM(B5,B7,B9)</f>
        <v>1</v>
      </c>
      <c r="C11" s="130">
        <f t="shared" si="12"/>
        <v>0.99999999999999989</v>
      </c>
      <c r="D11" s="130">
        <f t="shared" si="12"/>
        <v>1</v>
      </c>
      <c r="E11" s="130">
        <f t="shared" si="12"/>
        <v>0.99999999999999989</v>
      </c>
      <c r="F11" s="130">
        <f t="shared" si="12"/>
        <v>1</v>
      </c>
      <c r="G11" s="130">
        <f t="shared" si="12"/>
        <v>1</v>
      </c>
      <c r="H11" s="130">
        <f t="shared" si="12"/>
        <v>1</v>
      </c>
      <c r="I11" s="130">
        <f t="shared" ref="I11:J11" si="14">SUM(I5,I7,I9)</f>
        <v>1</v>
      </c>
      <c r="J11" s="130">
        <f t="shared" si="14"/>
        <v>1</v>
      </c>
      <c r="K11" s="130">
        <f>SUM(K5,K7,K9)</f>
        <v>1</v>
      </c>
    </row>
    <row r="14" spans="1:11">
      <c r="A14" s="50" t="s">
        <v>123</v>
      </c>
      <c r="B14" s="51" t="s">
        <v>199</v>
      </c>
      <c r="C14" s="51" t="s">
        <v>200</v>
      </c>
      <c r="D14" s="51" t="s">
        <v>201</v>
      </c>
      <c r="E14" s="51" t="s">
        <v>202</v>
      </c>
      <c r="F14" s="51" t="s">
        <v>203</v>
      </c>
      <c r="G14" s="51" t="s">
        <v>204</v>
      </c>
      <c r="H14" s="51" t="s">
        <v>288</v>
      </c>
      <c r="I14" s="51" t="s">
        <v>289</v>
      </c>
      <c r="J14" s="51" t="s">
        <v>290</v>
      </c>
      <c r="K14" s="51" t="s">
        <v>291</v>
      </c>
    </row>
    <row r="15" spans="1:11">
      <c r="A15" s="52">
        <v>1</v>
      </c>
      <c r="B15" s="11">
        <v>170</v>
      </c>
      <c r="C15" s="11">
        <v>217</v>
      </c>
      <c r="D15" s="11">
        <v>184</v>
      </c>
      <c r="E15" s="11">
        <v>179</v>
      </c>
      <c r="F15" s="11">
        <v>135</v>
      </c>
      <c r="G15" s="2">
        <v>266</v>
      </c>
      <c r="H15" s="11">
        <v>457</v>
      </c>
      <c r="I15" s="11">
        <v>242</v>
      </c>
      <c r="J15" s="11">
        <v>149</v>
      </c>
      <c r="K15" s="11">
        <v>21</v>
      </c>
    </row>
    <row r="16" spans="1:11">
      <c r="A16" s="53">
        <v>2</v>
      </c>
      <c r="B16" s="116">
        <v>985</v>
      </c>
      <c r="C16" s="116">
        <v>867</v>
      </c>
      <c r="D16" s="116">
        <v>1124</v>
      </c>
      <c r="E16" s="11">
        <v>820</v>
      </c>
      <c r="F16" s="11">
        <v>679</v>
      </c>
      <c r="G16" s="116">
        <v>2359</v>
      </c>
      <c r="H16" s="116">
        <v>2985</v>
      </c>
      <c r="I16" s="116">
        <v>1196</v>
      </c>
      <c r="J16" s="116">
        <v>1115</v>
      </c>
      <c r="K16" s="11">
        <v>141</v>
      </c>
    </row>
    <row r="17" spans="1:11">
      <c r="A17" s="53">
        <v>3</v>
      </c>
      <c r="B17" s="11">
        <v>183</v>
      </c>
      <c r="C17" s="11">
        <v>174</v>
      </c>
      <c r="D17" s="11">
        <v>171</v>
      </c>
      <c r="E17" s="11">
        <v>286</v>
      </c>
      <c r="F17" s="11">
        <v>211</v>
      </c>
      <c r="G17" s="2">
        <v>310</v>
      </c>
      <c r="H17" s="11">
        <v>547</v>
      </c>
      <c r="I17" s="11">
        <v>237</v>
      </c>
      <c r="J17" s="11">
        <v>170</v>
      </c>
      <c r="K17" s="11">
        <v>31</v>
      </c>
    </row>
  </sheetData>
  <phoneticPr fontId="4"/>
  <printOptions horizontalCentered="1"/>
  <pageMargins left="0.70866141732283472" right="0.70866141732283472" top="0.74803149606299213" bottom="0.74803149606299213" header="0.31496062992125984" footer="0.31496062992125984"/>
  <pageSetup paperSize="11"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M33"/>
  <sheetViews>
    <sheetView view="pageBreakPreview" zoomScaleNormal="100" zoomScaleSheetLayoutView="100" workbookViewId="0">
      <selection activeCell="L34" sqref="L25:L34"/>
    </sheetView>
  </sheetViews>
  <sheetFormatPr defaultColWidth="13.75" defaultRowHeight="13.5"/>
  <cols>
    <col min="1" max="1" width="10.5" style="11" customWidth="1"/>
    <col min="2" max="10" width="7" style="11" customWidth="1"/>
    <col min="11" max="11" width="7.75" style="11" customWidth="1"/>
    <col min="12" max="12" width="7.25" style="11" bestFit="1" customWidth="1"/>
    <col min="13" max="13" width="6.5" style="11" bestFit="1" customWidth="1"/>
    <col min="14" max="16384" width="13.75" style="11"/>
  </cols>
  <sheetData>
    <row r="1" spans="1:11" s="30" customFormat="1" ht="14.25">
      <c r="A1" s="29" t="s">
        <v>292</v>
      </c>
    </row>
    <row r="2" spans="1:11" customFormat="1">
      <c r="A2" s="1"/>
      <c r="B2" s="2"/>
      <c r="C2" s="2"/>
      <c r="D2" s="2"/>
      <c r="E2" s="2"/>
      <c r="F2" s="2"/>
      <c r="G2" s="2"/>
      <c r="H2" s="2"/>
      <c r="I2" s="2"/>
    </row>
    <row r="3" spans="1:11" customFormat="1">
      <c r="A3" s="176" t="s">
        <v>293</v>
      </c>
      <c r="B3" s="178" t="s">
        <v>294</v>
      </c>
      <c r="C3" s="179"/>
      <c r="D3" s="179"/>
      <c r="E3" s="179"/>
      <c r="F3" s="179"/>
      <c r="G3" s="179"/>
      <c r="H3" s="179"/>
      <c r="I3" s="179"/>
      <c r="J3" s="179"/>
      <c r="K3" s="180"/>
    </row>
    <row r="4" spans="1:11" customFormat="1" ht="24">
      <c r="A4" s="177"/>
      <c r="B4" s="119" t="s">
        <v>199</v>
      </c>
      <c r="C4" s="119" t="s">
        <v>200</v>
      </c>
      <c r="D4" s="119" t="s">
        <v>201</v>
      </c>
      <c r="E4" s="119" t="s">
        <v>202</v>
      </c>
      <c r="F4" s="119" t="s">
        <v>203</v>
      </c>
      <c r="G4" s="119" t="s">
        <v>204</v>
      </c>
      <c r="H4" s="119" t="s">
        <v>205</v>
      </c>
      <c r="I4" s="119" t="s">
        <v>206</v>
      </c>
      <c r="J4" s="120" t="s">
        <v>295</v>
      </c>
      <c r="K4" s="119" t="s">
        <v>122</v>
      </c>
    </row>
    <row r="5" spans="1:11" s="48" customFormat="1">
      <c r="A5" s="121" t="s">
        <v>199</v>
      </c>
      <c r="B5" s="122">
        <f>B26</f>
        <v>921</v>
      </c>
      <c r="C5" s="122">
        <f t="shared" ref="C5:I5" si="0">C26</f>
        <v>68</v>
      </c>
      <c r="D5" s="122">
        <f t="shared" si="0"/>
        <v>37</v>
      </c>
      <c r="E5" s="122">
        <f t="shared" si="0"/>
        <v>14</v>
      </c>
      <c r="F5" s="122">
        <f t="shared" si="0"/>
        <v>7</v>
      </c>
      <c r="G5" s="122">
        <f t="shared" si="0"/>
        <v>2</v>
      </c>
      <c r="H5" s="122">
        <f t="shared" si="0"/>
        <v>454</v>
      </c>
      <c r="I5" s="122">
        <f t="shared" si="0"/>
        <v>7</v>
      </c>
      <c r="J5" s="122">
        <f>SUM(J26:K26)</f>
        <v>358</v>
      </c>
      <c r="K5" s="123">
        <f>SUM(B5:J5)</f>
        <v>1868</v>
      </c>
    </row>
    <row r="6" spans="1:11" s="48" customFormat="1">
      <c r="A6" s="124"/>
      <c r="B6" s="125">
        <f>B5/B$21</f>
        <v>0.68834080717488788</v>
      </c>
      <c r="C6" s="125">
        <f t="shared" ref="C6:J6" si="1">C5/C$21</f>
        <v>5.4054054054054057E-2</v>
      </c>
      <c r="D6" s="125">
        <f t="shared" si="1"/>
        <v>2.5016903313049357E-2</v>
      </c>
      <c r="E6" s="125">
        <f t="shared" si="1"/>
        <v>1.0894941634241245E-2</v>
      </c>
      <c r="F6" s="125">
        <f t="shared" si="1"/>
        <v>6.8292682926829268E-3</v>
      </c>
      <c r="G6" s="125">
        <f t="shared" si="1"/>
        <v>6.814310051107325E-4</v>
      </c>
      <c r="H6" s="125">
        <f t="shared" si="1"/>
        <v>0.11381298571070443</v>
      </c>
      <c r="I6" s="125">
        <f t="shared" si="1"/>
        <v>4.1791044776119399E-3</v>
      </c>
      <c r="J6" s="125">
        <f t="shared" si="1"/>
        <v>0.22003687768899816</v>
      </c>
      <c r="K6" s="125">
        <f>K5/K$21</f>
        <v>0.11245560170971043</v>
      </c>
    </row>
    <row r="7" spans="1:11" s="48" customFormat="1">
      <c r="A7" s="121" t="s">
        <v>200</v>
      </c>
      <c r="B7" s="122">
        <f>B27</f>
        <v>247</v>
      </c>
      <c r="C7" s="122">
        <f t="shared" ref="C7:I7" si="2">C27</f>
        <v>1095</v>
      </c>
      <c r="D7" s="122">
        <f t="shared" si="2"/>
        <v>180</v>
      </c>
      <c r="E7" s="122">
        <f t="shared" si="2"/>
        <v>34</v>
      </c>
      <c r="F7" s="122">
        <f t="shared" si="2"/>
        <v>11</v>
      </c>
      <c r="G7" s="122">
        <f t="shared" si="2"/>
        <v>5</v>
      </c>
      <c r="H7" s="122">
        <f t="shared" si="2"/>
        <v>335</v>
      </c>
      <c r="I7" s="122">
        <f t="shared" si="2"/>
        <v>7</v>
      </c>
      <c r="J7" s="122">
        <f>SUM(J27:K27)</f>
        <v>278</v>
      </c>
      <c r="K7" s="123">
        <f>SUM(B7:J7)</f>
        <v>2192</v>
      </c>
    </row>
    <row r="8" spans="1:11" s="48" customFormat="1">
      <c r="A8" s="124"/>
      <c r="B8" s="125">
        <f>B7/B$21</f>
        <v>0.18460388639760836</v>
      </c>
      <c r="C8" s="125">
        <f t="shared" ref="C8:J8" si="3">C7/C$21</f>
        <v>0.87042925278219396</v>
      </c>
      <c r="D8" s="125">
        <f t="shared" si="3"/>
        <v>0.12170385395537525</v>
      </c>
      <c r="E8" s="125">
        <f t="shared" si="3"/>
        <v>2.6459143968871595E-2</v>
      </c>
      <c r="F8" s="125">
        <f t="shared" si="3"/>
        <v>1.0731707317073172E-2</v>
      </c>
      <c r="G8" s="125">
        <f t="shared" si="3"/>
        <v>1.7035775127768314E-3</v>
      </c>
      <c r="H8" s="125">
        <f t="shared" si="3"/>
        <v>8.3980947605916276E-2</v>
      </c>
      <c r="I8" s="125">
        <f t="shared" si="3"/>
        <v>4.1791044776119399E-3</v>
      </c>
      <c r="J8" s="125">
        <f t="shared" si="3"/>
        <v>0.17086662569145666</v>
      </c>
      <c r="K8" s="125">
        <f>K7/K$21</f>
        <v>0.13196074890133044</v>
      </c>
    </row>
    <row r="9" spans="1:11" s="48" customFormat="1">
      <c r="A9" s="121" t="s">
        <v>201</v>
      </c>
      <c r="B9" s="122">
        <f>B28</f>
        <v>38</v>
      </c>
      <c r="C9" s="122">
        <f t="shared" ref="C9:I9" si="4">C28</f>
        <v>44</v>
      </c>
      <c r="D9" s="122">
        <f t="shared" si="4"/>
        <v>962</v>
      </c>
      <c r="E9" s="122">
        <f t="shared" si="4"/>
        <v>39</v>
      </c>
      <c r="F9" s="122">
        <f t="shared" si="4"/>
        <v>7</v>
      </c>
      <c r="G9" s="122">
        <f t="shared" si="4"/>
        <v>12</v>
      </c>
      <c r="H9" s="122">
        <f t="shared" si="4"/>
        <v>207</v>
      </c>
      <c r="I9" s="122">
        <f t="shared" si="4"/>
        <v>16</v>
      </c>
      <c r="J9" s="122">
        <f>SUM(J28:K28)</f>
        <v>103</v>
      </c>
      <c r="K9" s="123">
        <f>SUM(B9:J9)</f>
        <v>1428</v>
      </c>
    </row>
    <row r="10" spans="1:11" s="48" customFormat="1">
      <c r="A10" s="124"/>
      <c r="B10" s="125">
        <f>B9/B$21</f>
        <v>2.8400597907324365E-2</v>
      </c>
      <c r="C10" s="125">
        <f t="shared" ref="C10:J10" si="5">C9/C$21</f>
        <v>3.4976152623211444E-2</v>
      </c>
      <c r="D10" s="125">
        <f t="shared" si="5"/>
        <v>0.65043948613928326</v>
      </c>
      <c r="E10" s="125">
        <f t="shared" si="5"/>
        <v>3.0350194552529183E-2</v>
      </c>
      <c r="F10" s="125">
        <f t="shared" si="5"/>
        <v>6.8292682926829268E-3</v>
      </c>
      <c r="G10" s="125">
        <f t="shared" si="5"/>
        <v>4.0885860306643955E-3</v>
      </c>
      <c r="H10" s="125">
        <f t="shared" si="5"/>
        <v>5.18927049385811E-2</v>
      </c>
      <c r="I10" s="125">
        <f t="shared" si="5"/>
        <v>9.5522388059701493E-3</v>
      </c>
      <c r="J10" s="125">
        <f t="shared" si="5"/>
        <v>6.3306699446834661E-2</v>
      </c>
      <c r="K10" s="125">
        <f>K9/K$21</f>
        <v>8.5967130214917822E-2</v>
      </c>
    </row>
    <row r="11" spans="1:11" s="48" customFormat="1">
      <c r="A11" s="121" t="s">
        <v>202</v>
      </c>
      <c r="B11" s="122">
        <f>B29</f>
        <v>10</v>
      </c>
      <c r="C11" s="122">
        <f t="shared" ref="C11:I11" si="6">C29</f>
        <v>5</v>
      </c>
      <c r="D11" s="122">
        <f t="shared" si="6"/>
        <v>80</v>
      </c>
      <c r="E11" s="122">
        <f t="shared" si="6"/>
        <v>909</v>
      </c>
      <c r="F11" s="122">
        <f t="shared" si="6"/>
        <v>59</v>
      </c>
      <c r="G11" s="122">
        <f t="shared" si="6"/>
        <v>6</v>
      </c>
      <c r="H11" s="122">
        <f t="shared" si="6"/>
        <v>406</v>
      </c>
      <c r="I11" s="122">
        <f t="shared" si="6"/>
        <v>15</v>
      </c>
      <c r="J11" s="122">
        <f>SUM(J29:K29)</f>
        <v>84</v>
      </c>
      <c r="K11" s="123">
        <f>SUM(B11:J11)</f>
        <v>1574</v>
      </c>
    </row>
    <row r="12" spans="1:11" s="48" customFormat="1">
      <c r="A12" s="124"/>
      <c r="B12" s="125">
        <f>B11/B$21</f>
        <v>7.4738415545590429E-3</v>
      </c>
      <c r="C12" s="125">
        <f t="shared" ref="C12:J12" si="7">C11/C$21</f>
        <v>3.9745627980922096E-3</v>
      </c>
      <c r="D12" s="125">
        <f t="shared" si="7"/>
        <v>5.4090601757944556E-2</v>
      </c>
      <c r="E12" s="125">
        <f t="shared" si="7"/>
        <v>0.70739299610894946</v>
      </c>
      <c r="F12" s="125">
        <f t="shared" si="7"/>
        <v>5.75609756097561E-2</v>
      </c>
      <c r="G12" s="125">
        <f t="shared" si="7"/>
        <v>2.0442930153321977E-3</v>
      </c>
      <c r="H12" s="125">
        <f t="shared" si="7"/>
        <v>0.10177989471045375</v>
      </c>
      <c r="I12" s="125">
        <f t="shared" si="7"/>
        <v>8.9552238805970154E-3</v>
      </c>
      <c r="J12" s="125">
        <f t="shared" si="7"/>
        <v>5.162876459741856E-2</v>
      </c>
      <c r="K12" s="125">
        <f>K11/K$21</f>
        <v>9.4756486665462644E-2</v>
      </c>
    </row>
    <row r="13" spans="1:11" s="48" customFormat="1">
      <c r="A13" s="121" t="s">
        <v>203</v>
      </c>
      <c r="B13" s="122">
        <f>B30</f>
        <v>29</v>
      </c>
      <c r="C13" s="122">
        <f t="shared" ref="C13:I13" si="8">C30</f>
        <v>9</v>
      </c>
      <c r="D13" s="122">
        <f t="shared" si="8"/>
        <v>27</v>
      </c>
      <c r="E13" s="122">
        <f t="shared" si="8"/>
        <v>74</v>
      </c>
      <c r="F13" s="122">
        <f t="shared" si="8"/>
        <v>578</v>
      </c>
      <c r="G13" s="122">
        <f t="shared" si="8"/>
        <v>36</v>
      </c>
      <c r="H13" s="122">
        <f t="shared" si="8"/>
        <v>378</v>
      </c>
      <c r="I13" s="122">
        <f t="shared" si="8"/>
        <v>191</v>
      </c>
      <c r="J13" s="122">
        <f>SUM(J30:K30)</f>
        <v>100</v>
      </c>
      <c r="K13" s="123">
        <f>SUM(B13:J13)</f>
        <v>1422</v>
      </c>
    </row>
    <row r="14" spans="1:11" s="48" customFormat="1">
      <c r="A14" s="124"/>
      <c r="B14" s="125">
        <f>B13/B$21</f>
        <v>2.1674140508221227E-2</v>
      </c>
      <c r="C14" s="125">
        <f t="shared" ref="C14:J14" si="9">C13/C$21</f>
        <v>7.1542130365659781E-3</v>
      </c>
      <c r="D14" s="125">
        <f t="shared" si="9"/>
        <v>1.8255578093306288E-2</v>
      </c>
      <c r="E14" s="125">
        <f t="shared" si="9"/>
        <v>5.7587548638132292E-2</v>
      </c>
      <c r="F14" s="125">
        <f t="shared" si="9"/>
        <v>0.56390243902439019</v>
      </c>
      <c r="G14" s="125">
        <f t="shared" si="9"/>
        <v>1.2265758091993186E-2</v>
      </c>
      <c r="H14" s="125">
        <f t="shared" si="9"/>
        <v>9.4760591626974172E-2</v>
      </c>
      <c r="I14" s="125">
        <f t="shared" si="9"/>
        <v>0.11402985074626866</v>
      </c>
      <c r="J14" s="125">
        <f t="shared" si="9"/>
        <v>6.1462814996926858E-2</v>
      </c>
      <c r="K14" s="125">
        <f>K13/K$21</f>
        <v>8.5605923785443377E-2</v>
      </c>
    </row>
    <row r="15" spans="1:11" s="48" customFormat="1">
      <c r="A15" s="121" t="s">
        <v>204</v>
      </c>
      <c r="B15" s="122">
        <f>B31</f>
        <v>59</v>
      </c>
      <c r="C15" s="122">
        <f t="shared" ref="C15:I15" si="10">C31</f>
        <v>27</v>
      </c>
      <c r="D15" s="122">
        <f t="shared" si="10"/>
        <v>158</v>
      </c>
      <c r="E15" s="122">
        <f t="shared" si="10"/>
        <v>133</v>
      </c>
      <c r="F15" s="122">
        <f t="shared" si="10"/>
        <v>118</v>
      </c>
      <c r="G15" s="122">
        <f t="shared" si="10"/>
        <v>2765</v>
      </c>
      <c r="H15" s="122">
        <f t="shared" si="10"/>
        <v>1333</v>
      </c>
      <c r="I15" s="122">
        <f t="shared" si="10"/>
        <v>364</v>
      </c>
      <c r="J15" s="122">
        <f>SUM(J31:K31)</f>
        <v>567</v>
      </c>
      <c r="K15" s="123">
        <f>SUM(B15:J15)</f>
        <v>5524</v>
      </c>
    </row>
    <row r="16" spans="1:11" s="48" customFormat="1">
      <c r="A16" s="124"/>
      <c r="B16" s="125">
        <f>B15/B$21</f>
        <v>4.4095665171898356E-2</v>
      </c>
      <c r="C16" s="125">
        <f t="shared" ref="C16:J16" si="11">C15/C$21</f>
        <v>2.1462639109697933E-2</v>
      </c>
      <c r="D16" s="125">
        <f t="shared" si="11"/>
        <v>0.1068289384719405</v>
      </c>
      <c r="E16" s="125">
        <f t="shared" si="11"/>
        <v>0.10350194552529182</v>
      </c>
      <c r="F16" s="125">
        <f t="shared" si="11"/>
        <v>0.1151219512195122</v>
      </c>
      <c r="G16" s="125">
        <f t="shared" si="11"/>
        <v>0.94207836456558769</v>
      </c>
      <c r="H16" s="125">
        <f t="shared" si="11"/>
        <v>0.33416896465279516</v>
      </c>
      <c r="I16" s="125">
        <f t="shared" si="11"/>
        <v>0.21731343283582089</v>
      </c>
      <c r="J16" s="125">
        <f t="shared" si="11"/>
        <v>0.3484941610325753</v>
      </c>
      <c r="K16" s="125">
        <f>K15/K$21</f>
        <v>0.33255071940280539</v>
      </c>
    </row>
    <row r="17" spans="1:13" s="48" customFormat="1">
      <c r="A17" s="121" t="s">
        <v>205</v>
      </c>
      <c r="B17" s="122">
        <f>B32</f>
        <v>11</v>
      </c>
      <c r="C17" s="122">
        <f t="shared" ref="C17:I17" si="12">C32</f>
        <v>2</v>
      </c>
      <c r="D17" s="122">
        <f t="shared" si="12"/>
        <v>6</v>
      </c>
      <c r="E17" s="122">
        <f t="shared" si="12"/>
        <v>14</v>
      </c>
      <c r="F17" s="122">
        <f t="shared" si="12"/>
        <v>4</v>
      </c>
      <c r="G17" s="122">
        <f t="shared" si="12"/>
        <v>3</v>
      </c>
      <c r="H17" s="122">
        <f t="shared" si="12"/>
        <v>133</v>
      </c>
      <c r="I17" s="122">
        <f t="shared" si="12"/>
        <v>7</v>
      </c>
      <c r="J17" s="122">
        <f>SUM(J32:K32)</f>
        <v>15</v>
      </c>
      <c r="K17" s="123">
        <f>SUM(B17:J17)</f>
        <v>195</v>
      </c>
    </row>
    <row r="18" spans="1:13" s="48" customFormat="1">
      <c r="A18" s="124"/>
      <c r="B18" s="125">
        <f>B17/B$21</f>
        <v>8.2212257100149483E-3</v>
      </c>
      <c r="C18" s="125">
        <f t="shared" ref="C18:J18" si="13">C17/C$21</f>
        <v>1.589825119236884E-3</v>
      </c>
      <c r="D18" s="125">
        <f t="shared" si="13"/>
        <v>4.0567951318458417E-3</v>
      </c>
      <c r="E18" s="125">
        <f t="shared" si="13"/>
        <v>1.0894941634241245E-2</v>
      </c>
      <c r="F18" s="125">
        <f t="shared" si="13"/>
        <v>3.9024390243902439E-3</v>
      </c>
      <c r="G18" s="125">
        <f t="shared" si="13"/>
        <v>1.0221465076660989E-3</v>
      </c>
      <c r="H18" s="125">
        <f t="shared" si="13"/>
        <v>3.334168964652795E-2</v>
      </c>
      <c r="I18" s="125">
        <f t="shared" si="13"/>
        <v>4.1791044776119399E-3</v>
      </c>
      <c r="J18" s="125">
        <f t="shared" si="13"/>
        <v>9.2194222495390298E-3</v>
      </c>
      <c r="K18" s="125">
        <f t="shared" ref="K18" si="14">K17/K$21</f>
        <v>1.1739208957919451E-2</v>
      </c>
    </row>
    <row r="19" spans="1:13" s="48" customFormat="1">
      <c r="A19" s="121" t="s">
        <v>206</v>
      </c>
      <c r="B19" s="122">
        <f>B33</f>
        <v>23</v>
      </c>
      <c r="C19" s="122">
        <f t="shared" ref="C19:I19" si="15">C33</f>
        <v>8</v>
      </c>
      <c r="D19" s="122">
        <f t="shared" si="15"/>
        <v>29</v>
      </c>
      <c r="E19" s="122">
        <f t="shared" si="15"/>
        <v>68</v>
      </c>
      <c r="F19" s="122">
        <f t="shared" si="15"/>
        <v>241</v>
      </c>
      <c r="G19" s="122">
        <f t="shared" si="15"/>
        <v>106</v>
      </c>
      <c r="H19" s="122">
        <f t="shared" si="15"/>
        <v>743</v>
      </c>
      <c r="I19" s="122">
        <f t="shared" si="15"/>
        <v>1068</v>
      </c>
      <c r="J19" s="122">
        <f>SUM(J33:K33)</f>
        <v>122</v>
      </c>
      <c r="K19" s="123">
        <f>SUM(B19:J19)</f>
        <v>2408</v>
      </c>
    </row>
    <row r="20" spans="1:13" s="48" customFormat="1">
      <c r="A20" s="124"/>
      <c r="B20" s="125">
        <f>B19/B$21</f>
        <v>1.7189835575485798E-2</v>
      </c>
      <c r="C20" s="125">
        <f t="shared" ref="C20:J20" si="16">C19/C$21</f>
        <v>6.3593004769475362E-3</v>
      </c>
      <c r="D20" s="125">
        <f t="shared" si="16"/>
        <v>1.9607843137254902E-2</v>
      </c>
      <c r="E20" s="125">
        <f t="shared" si="16"/>
        <v>5.291828793774319E-2</v>
      </c>
      <c r="F20" s="125">
        <f t="shared" si="16"/>
        <v>0.23512195121951218</v>
      </c>
      <c r="G20" s="125">
        <f t="shared" si="16"/>
        <v>3.6115843270868822E-2</v>
      </c>
      <c r="H20" s="125">
        <f t="shared" si="16"/>
        <v>0.18626222110804713</v>
      </c>
      <c r="I20" s="125">
        <f t="shared" si="16"/>
        <v>0.63761194029850743</v>
      </c>
      <c r="J20" s="125">
        <f t="shared" si="16"/>
        <v>7.4984634296250768E-2</v>
      </c>
      <c r="K20" s="125">
        <f t="shared" ref="K20" si="17">K19/K$21</f>
        <v>0.14496418036241046</v>
      </c>
    </row>
    <row r="21" spans="1:13" s="48" customFormat="1">
      <c r="A21" s="126" t="s">
        <v>11</v>
      </c>
      <c r="B21" s="127">
        <f>SUM(B5,B7,B9,B11,B13,B15,B17,B19)</f>
        <v>1338</v>
      </c>
      <c r="C21" s="127">
        <f t="shared" ref="C21:J21" si="18">SUM(C5,C7,C9,C11,C13,C15,C17,C19)</f>
        <v>1258</v>
      </c>
      <c r="D21" s="127">
        <f t="shared" si="18"/>
        <v>1479</v>
      </c>
      <c r="E21" s="127">
        <f t="shared" si="18"/>
        <v>1285</v>
      </c>
      <c r="F21" s="127">
        <f t="shared" si="18"/>
        <v>1025</v>
      </c>
      <c r="G21" s="127">
        <f t="shared" si="18"/>
        <v>2935</v>
      </c>
      <c r="H21" s="127">
        <f t="shared" si="18"/>
        <v>3989</v>
      </c>
      <c r="I21" s="127">
        <f t="shared" si="18"/>
        <v>1675</v>
      </c>
      <c r="J21" s="127">
        <f t="shared" si="18"/>
        <v>1627</v>
      </c>
      <c r="K21" s="128">
        <f>SUM(B21:J21)</f>
        <v>16611</v>
      </c>
    </row>
    <row r="22" spans="1:13" s="48" customFormat="1">
      <c r="A22" s="129"/>
      <c r="B22" s="130">
        <f>SUM(B6,B8,B10,B12,B14,B16,B18,B20)</f>
        <v>1</v>
      </c>
      <c r="C22" s="130">
        <f t="shared" ref="C22:J22" si="19">SUM(C6,C8,C10,C12,C14,C16,C18,C20)</f>
        <v>0.99999999999999989</v>
      </c>
      <c r="D22" s="130">
        <f t="shared" si="19"/>
        <v>1</v>
      </c>
      <c r="E22" s="130">
        <f t="shared" si="19"/>
        <v>1</v>
      </c>
      <c r="F22" s="130">
        <f t="shared" si="19"/>
        <v>0.99999999999999989</v>
      </c>
      <c r="G22" s="130">
        <f t="shared" si="19"/>
        <v>0.99999999999999989</v>
      </c>
      <c r="H22" s="130">
        <f t="shared" si="19"/>
        <v>1</v>
      </c>
      <c r="I22" s="130">
        <f t="shared" si="19"/>
        <v>1</v>
      </c>
      <c r="J22" s="130">
        <f t="shared" si="19"/>
        <v>1</v>
      </c>
      <c r="K22" s="130">
        <f>SUM(K6,K8,K10,K12,K14,K16,K18,K20)</f>
        <v>1.0000000000000002</v>
      </c>
    </row>
    <row r="25" spans="1:13">
      <c r="A25" s="50" t="s">
        <v>123</v>
      </c>
      <c r="B25" s="51" t="s">
        <v>199</v>
      </c>
      <c r="C25" s="51" t="s">
        <v>200</v>
      </c>
      <c r="D25" s="51" t="s">
        <v>201</v>
      </c>
      <c r="E25" s="51" t="s">
        <v>202</v>
      </c>
      <c r="F25" s="51" t="s">
        <v>203</v>
      </c>
      <c r="G25" s="51" t="s">
        <v>204</v>
      </c>
      <c r="H25" s="51" t="s">
        <v>288</v>
      </c>
      <c r="I25" s="51" t="s">
        <v>289</v>
      </c>
      <c r="J25" s="51" t="s">
        <v>290</v>
      </c>
      <c r="K25" s="51" t="s">
        <v>291</v>
      </c>
      <c r="L25" s="51"/>
    </row>
    <row r="26" spans="1:13">
      <c r="A26" s="52" t="s">
        <v>199</v>
      </c>
      <c r="B26" s="11">
        <v>921</v>
      </c>
      <c r="C26" s="11">
        <v>68</v>
      </c>
      <c r="D26" s="11">
        <v>37</v>
      </c>
      <c r="E26" s="11">
        <v>14</v>
      </c>
      <c r="F26" s="11">
        <v>7</v>
      </c>
      <c r="G26" s="2">
        <v>2</v>
      </c>
      <c r="H26" s="11">
        <v>454</v>
      </c>
      <c r="I26" s="11">
        <v>7</v>
      </c>
      <c r="J26" s="11">
        <v>345</v>
      </c>
      <c r="K26" s="11">
        <v>13</v>
      </c>
    </row>
    <row r="27" spans="1:13">
      <c r="A27" s="53" t="s">
        <v>200</v>
      </c>
      <c r="B27" s="11">
        <v>247</v>
      </c>
      <c r="C27" s="116">
        <v>1095</v>
      </c>
      <c r="D27" s="11">
        <v>180</v>
      </c>
      <c r="E27" s="11">
        <v>34</v>
      </c>
      <c r="F27" s="11">
        <v>11</v>
      </c>
      <c r="G27" s="11">
        <v>5</v>
      </c>
      <c r="H27" s="11">
        <v>335</v>
      </c>
      <c r="I27" s="11">
        <v>7</v>
      </c>
      <c r="J27" s="11">
        <v>275</v>
      </c>
      <c r="K27" s="11">
        <v>3</v>
      </c>
    </row>
    <row r="28" spans="1:13">
      <c r="A28" s="53" t="s">
        <v>201</v>
      </c>
      <c r="B28" s="11">
        <v>38</v>
      </c>
      <c r="C28" s="11">
        <v>44</v>
      </c>
      <c r="D28" s="11">
        <v>962</v>
      </c>
      <c r="E28" s="11">
        <v>39</v>
      </c>
      <c r="F28" s="11">
        <v>7</v>
      </c>
      <c r="G28" s="2">
        <v>12</v>
      </c>
      <c r="H28" s="11">
        <v>207</v>
      </c>
      <c r="I28" s="11">
        <v>16</v>
      </c>
      <c r="J28" s="11">
        <v>99</v>
      </c>
      <c r="K28" s="11">
        <v>4</v>
      </c>
    </row>
    <row r="29" spans="1:13">
      <c r="A29" s="53" t="s">
        <v>202</v>
      </c>
      <c r="B29" s="11">
        <v>10</v>
      </c>
      <c r="C29" s="11">
        <v>5</v>
      </c>
      <c r="D29" s="11">
        <v>80</v>
      </c>
      <c r="E29" s="11">
        <v>909</v>
      </c>
      <c r="F29" s="11">
        <v>59</v>
      </c>
      <c r="G29" s="11">
        <v>6</v>
      </c>
      <c r="H29" s="11">
        <v>406</v>
      </c>
      <c r="I29" s="11">
        <v>15</v>
      </c>
      <c r="J29" s="11">
        <v>75</v>
      </c>
      <c r="K29" s="11">
        <v>9</v>
      </c>
    </row>
    <row r="30" spans="1:13">
      <c r="A30" s="53" t="s">
        <v>203</v>
      </c>
      <c r="B30" s="11">
        <v>29</v>
      </c>
      <c r="C30" s="11">
        <v>9</v>
      </c>
      <c r="D30" s="11">
        <v>27</v>
      </c>
      <c r="E30" s="11">
        <v>74</v>
      </c>
      <c r="F30" s="11">
        <v>578</v>
      </c>
      <c r="G30" s="11">
        <v>36</v>
      </c>
      <c r="H30" s="11">
        <v>378</v>
      </c>
      <c r="I30" s="11">
        <v>191</v>
      </c>
      <c r="J30" s="11">
        <v>64</v>
      </c>
      <c r="K30" s="11">
        <v>36</v>
      </c>
    </row>
    <row r="31" spans="1:13" customFormat="1">
      <c r="A31" s="53" t="s">
        <v>204</v>
      </c>
      <c r="B31">
        <v>59</v>
      </c>
      <c r="C31">
        <v>27</v>
      </c>
      <c r="D31">
        <v>158</v>
      </c>
      <c r="E31">
        <v>133</v>
      </c>
      <c r="F31">
        <v>118</v>
      </c>
      <c r="G31" s="117">
        <v>2765</v>
      </c>
      <c r="H31" s="117">
        <v>1333</v>
      </c>
      <c r="I31">
        <v>364</v>
      </c>
      <c r="J31">
        <v>457</v>
      </c>
      <c r="K31">
        <v>110</v>
      </c>
      <c r="L31" s="11"/>
      <c r="M31" s="11"/>
    </row>
    <row r="32" spans="1:13">
      <c r="A32" s="53" t="s">
        <v>205</v>
      </c>
      <c r="B32" s="11">
        <v>11</v>
      </c>
      <c r="C32" s="11">
        <v>2</v>
      </c>
      <c r="D32" s="11">
        <v>6</v>
      </c>
      <c r="E32" s="11">
        <v>14</v>
      </c>
      <c r="F32" s="11">
        <v>4</v>
      </c>
      <c r="G32" s="11">
        <v>3</v>
      </c>
      <c r="H32" s="11">
        <v>133</v>
      </c>
      <c r="I32" s="11">
        <v>7</v>
      </c>
      <c r="J32" s="11">
        <v>15</v>
      </c>
    </row>
    <row r="33" spans="1:11">
      <c r="A33" s="53" t="s">
        <v>206</v>
      </c>
      <c r="B33" s="11">
        <v>23</v>
      </c>
      <c r="C33" s="11">
        <v>8</v>
      </c>
      <c r="D33" s="11">
        <v>29</v>
      </c>
      <c r="E33" s="11">
        <v>68</v>
      </c>
      <c r="F33" s="11">
        <v>241</v>
      </c>
      <c r="G33" s="11">
        <v>106</v>
      </c>
      <c r="H33" s="11">
        <v>743</v>
      </c>
      <c r="I33" s="116">
        <v>1068</v>
      </c>
      <c r="J33" s="11">
        <v>104</v>
      </c>
      <c r="K33" s="11">
        <v>18</v>
      </c>
    </row>
  </sheetData>
  <mergeCells count="2">
    <mergeCell ref="A3:A4"/>
    <mergeCell ref="B3:K3"/>
  </mergeCells>
  <phoneticPr fontId="4"/>
  <printOptions horizontalCentered="1"/>
  <pageMargins left="0.70866141732283472" right="0.70866141732283472" top="0.74803149606299213" bottom="0.74803149606299213" header="0.31496062992125984" footer="0.31496062992125984"/>
  <pageSetup paperSize="11"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M33"/>
  <sheetViews>
    <sheetView view="pageBreakPreview" zoomScaleNormal="100" zoomScaleSheetLayoutView="100" workbookViewId="0"/>
  </sheetViews>
  <sheetFormatPr defaultColWidth="13.75" defaultRowHeight="13.5"/>
  <cols>
    <col min="1" max="1" width="10.5" style="11" customWidth="1"/>
    <col min="2" max="10" width="7" style="11" customWidth="1"/>
    <col min="11" max="11" width="7.75" style="11" customWidth="1"/>
    <col min="12" max="12" width="7.25" style="11" bestFit="1" customWidth="1"/>
    <col min="13" max="13" width="6.5" style="11" bestFit="1" customWidth="1"/>
    <col min="14" max="16384" width="13.75" style="11"/>
  </cols>
  <sheetData>
    <row r="1" spans="1:11" s="30" customFormat="1" ht="14.25">
      <c r="A1" s="29" t="s">
        <v>317</v>
      </c>
    </row>
    <row r="2" spans="1:11" customFormat="1">
      <c r="A2" s="1"/>
      <c r="B2" s="2"/>
      <c r="C2" s="2"/>
      <c r="D2" s="2"/>
      <c r="E2" s="2"/>
      <c r="F2" s="2"/>
      <c r="G2" s="2"/>
      <c r="H2" s="2"/>
      <c r="I2" s="2"/>
    </row>
    <row r="3" spans="1:11" customFormat="1">
      <c r="A3" s="176" t="s">
        <v>293</v>
      </c>
      <c r="B3" s="178" t="s">
        <v>294</v>
      </c>
      <c r="C3" s="179"/>
      <c r="D3" s="179"/>
      <c r="E3" s="179"/>
      <c r="F3" s="179"/>
      <c r="G3" s="179"/>
      <c r="H3" s="179"/>
      <c r="I3" s="179"/>
      <c r="J3" s="179"/>
      <c r="K3" s="180"/>
    </row>
    <row r="4" spans="1:11" customFormat="1" ht="24">
      <c r="A4" s="177"/>
      <c r="B4" s="119" t="s">
        <v>199</v>
      </c>
      <c r="C4" s="119" t="s">
        <v>200</v>
      </c>
      <c r="D4" s="119" t="s">
        <v>201</v>
      </c>
      <c r="E4" s="119" t="s">
        <v>202</v>
      </c>
      <c r="F4" s="119" t="s">
        <v>203</v>
      </c>
      <c r="G4" s="119" t="s">
        <v>204</v>
      </c>
      <c r="H4" s="119" t="s">
        <v>205</v>
      </c>
      <c r="I4" s="119" t="s">
        <v>206</v>
      </c>
      <c r="J4" s="120" t="s">
        <v>295</v>
      </c>
      <c r="K4" s="119" t="s">
        <v>122</v>
      </c>
    </row>
    <row r="5" spans="1:11" s="48" customFormat="1">
      <c r="A5" s="121" t="s">
        <v>199</v>
      </c>
      <c r="B5" s="122">
        <f>B26</f>
        <v>492</v>
      </c>
      <c r="C5" s="122">
        <f t="shared" ref="C5:I5" si="0">C26</f>
        <v>32</v>
      </c>
      <c r="D5" s="122">
        <f t="shared" si="0"/>
        <v>25</v>
      </c>
      <c r="E5" s="122">
        <f t="shared" si="0"/>
        <v>10</v>
      </c>
      <c r="F5" s="122">
        <f t="shared" si="0"/>
        <v>6</v>
      </c>
      <c r="G5" s="122">
        <f t="shared" si="0"/>
        <v>2</v>
      </c>
      <c r="H5" s="122">
        <f t="shared" si="0"/>
        <v>279</v>
      </c>
      <c r="I5" s="122">
        <f t="shared" si="0"/>
        <v>5</v>
      </c>
      <c r="J5" s="122">
        <f>SUM(J26:K26)</f>
        <v>238</v>
      </c>
      <c r="K5" s="123">
        <f>SUM(B5:J5)</f>
        <v>1089</v>
      </c>
    </row>
    <row r="6" spans="1:11" s="48" customFormat="1">
      <c r="A6" s="124"/>
      <c r="B6" s="125">
        <f>B5/B$21</f>
        <v>0.67862068965517242</v>
      </c>
      <c r="C6" s="125">
        <f t="shared" ref="C6:J6" si="1">C5/C$21</f>
        <v>4.4506258692628649E-2</v>
      </c>
      <c r="D6" s="125">
        <f t="shared" si="1"/>
        <v>3.1928480204342274E-2</v>
      </c>
      <c r="E6" s="125">
        <f t="shared" si="1"/>
        <v>1.4684287812041116E-2</v>
      </c>
      <c r="F6" s="125">
        <f t="shared" si="1"/>
        <v>9.9009900990099011E-3</v>
      </c>
      <c r="G6" s="125">
        <f t="shared" si="1"/>
        <v>1.0303967027305513E-3</v>
      </c>
      <c r="H6" s="125">
        <f t="shared" si="1"/>
        <v>0.11872340425531915</v>
      </c>
      <c r="I6" s="125">
        <f t="shared" si="1"/>
        <v>4.8543689320388345E-3</v>
      </c>
      <c r="J6" s="125">
        <f t="shared" si="1"/>
        <v>0.22222222222222221</v>
      </c>
      <c r="K6" s="125">
        <f>K5/K$21</f>
        <v>0.10993337371290127</v>
      </c>
    </row>
    <row r="7" spans="1:11" s="48" customFormat="1">
      <c r="A7" s="121" t="s">
        <v>200</v>
      </c>
      <c r="B7" s="122">
        <f>B27</f>
        <v>115</v>
      </c>
      <c r="C7" s="122">
        <f t="shared" ref="C7:I7" si="2">C27</f>
        <v>623</v>
      </c>
      <c r="D7" s="122">
        <f t="shared" si="2"/>
        <v>109</v>
      </c>
      <c r="E7" s="122">
        <f t="shared" si="2"/>
        <v>23</v>
      </c>
      <c r="F7" s="122">
        <f t="shared" si="2"/>
        <v>8</v>
      </c>
      <c r="G7" s="122">
        <f t="shared" si="2"/>
        <v>3</v>
      </c>
      <c r="H7" s="122">
        <f t="shared" si="2"/>
        <v>201</v>
      </c>
      <c r="I7" s="122">
        <f t="shared" si="2"/>
        <v>4</v>
      </c>
      <c r="J7" s="122">
        <f>SUM(J27:K27)</f>
        <v>180</v>
      </c>
      <c r="K7" s="123">
        <f>SUM(B7:J7)</f>
        <v>1266</v>
      </c>
    </row>
    <row r="8" spans="1:11" s="48" customFormat="1">
      <c r="A8" s="124"/>
      <c r="B8" s="125">
        <f>B7/B$21</f>
        <v>0.15862068965517243</v>
      </c>
      <c r="C8" s="125">
        <f t="shared" ref="C8:J8" si="3">C7/C$21</f>
        <v>0.86648122392211402</v>
      </c>
      <c r="D8" s="125">
        <f t="shared" si="3"/>
        <v>0.1392081736909323</v>
      </c>
      <c r="E8" s="125">
        <f t="shared" si="3"/>
        <v>3.3773861967694566E-2</v>
      </c>
      <c r="F8" s="125">
        <f t="shared" si="3"/>
        <v>1.3201320132013201E-2</v>
      </c>
      <c r="G8" s="125">
        <f t="shared" si="3"/>
        <v>1.5455950540958269E-3</v>
      </c>
      <c r="H8" s="125">
        <f t="shared" si="3"/>
        <v>8.5531914893617028E-2</v>
      </c>
      <c r="I8" s="125">
        <f t="shared" si="3"/>
        <v>3.8834951456310678E-3</v>
      </c>
      <c r="J8" s="125">
        <f t="shared" si="3"/>
        <v>0.16806722689075632</v>
      </c>
      <c r="K8" s="125">
        <f>K7/K$21</f>
        <v>0.12780133252574197</v>
      </c>
    </row>
    <row r="9" spans="1:11" s="48" customFormat="1">
      <c r="A9" s="121" t="s">
        <v>201</v>
      </c>
      <c r="B9" s="122">
        <f>B28</f>
        <v>25</v>
      </c>
      <c r="C9" s="122">
        <f t="shared" ref="C9:I9" si="4">C28</f>
        <v>26</v>
      </c>
      <c r="D9" s="122">
        <f t="shared" si="4"/>
        <v>472</v>
      </c>
      <c r="E9" s="122">
        <f t="shared" si="4"/>
        <v>18</v>
      </c>
      <c r="F9" s="122">
        <f t="shared" si="4"/>
        <v>4</v>
      </c>
      <c r="G9" s="122">
        <f t="shared" si="4"/>
        <v>6</v>
      </c>
      <c r="H9" s="122">
        <f t="shared" si="4"/>
        <v>126</v>
      </c>
      <c r="I9" s="122">
        <f t="shared" si="4"/>
        <v>9</v>
      </c>
      <c r="J9" s="122">
        <f>SUM(J28:K28)</f>
        <v>62</v>
      </c>
      <c r="K9" s="123">
        <f>SUM(B9:J9)</f>
        <v>748</v>
      </c>
    </row>
    <row r="10" spans="1:11" s="48" customFormat="1">
      <c r="A10" s="124"/>
      <c r="B10" s="125">
        <f>B9/B$21</f>
        <v>3.4482758620689655E-2</v>
      </c>
      <c r="C10" s="125">
        <f t="shared" ref="C10:J10" si="5">C9/C$21</f>
        <v>3.6161335187760782E-2</v>
      </c>
      <c r="D10" s="125">
        <f t="shared" si="5"/>
        <v>0.60280970625798214</v>
      </c>
      <c r="E10" s="125">
        <f t="shared" si="5"/>
        <v>2.643171806167401E-2</v>
      </c>
      <c r="F10" s="125">
        <f t="shared" si="5"/>
        <v>6.6006600660066007E-3</v>
      </c>
      <c r="G10" s="125">
        <f t="shared" si="5"/>
        <v>3.0911901081916537E-3</v>
      </c>
      <c r="H10" s="125">
        <f t="shared" si="5"/>
        <v>5.3617021276595747E-2</v>
      </c>
      <c r="I10" s="125">
        <f t="shared" si="5"/>
        <v>8.7378640776699032E-3</v>
      </c>
      <c r="J10" s="125">
        <f t="shared" si="5"/>
        <v>5.7889822595704951E-2</v>
      </c>
      <c r="K10" s="125">
        <f>K9/K$21</f>
        <v>7.5509792045225121E-2</v>
      </c>
    </row>
    <row r="11" spans="1:11" s="48" customFormat="1">
      <c r="A11" s="121" t="s">
        <v>202</v>
      </c>
      <c r="B11" s="122">
        <f>B29</f>
        <v>8</v>
      </c>
      <c r="C11" s="122">
        <f t="shared" ref="C11:I11" si="6">C29</f>
        <v>5</v>
      </c>
      <c r="D11" s="122">
        <f t="shared" si="6"/>
        <v>31</v>
      </c>
      <c r="E11" s="122">
        <f t="shared" si="6"/>
        <v>450</v>
      </c>
      <c r="F11" s="122">
        <f t="shared" si="6"/>
        <v>23</v>
      </c>
      <c r="G11" s="122">
        <f t="shared" si="6"/>
        <v>3</v>
      </c>
      <c r="H11" s="122">
        <f t="shared" si="6"/>
        <v>196</v>
      </c>
      <c r="I11" s="122">
        <f t="shared" si="6"/>
        <v>8</v>
      </c>
      <c r="J11" s="122">
        <f>SUM(J29:K29)</f>
        <v>37</v>
      </c>
      <c r="K11" s="123">
        <f>SUM(B11:J11)</f>
        <v>761</v>
      </c>
    </row>
    <row r="12" spans="1:11" s="48" customFormat="1">
      <c r="A12" s="124"/>
      <c r="B12" s="125">
        <f>B11/B$21</f>
        <v>1.1034482758620689E-2</v>
      </c>
      <c r="C12" s="125">
        <f t="shared" ref="C12:J12" si="7">C11/C$21</f>
        <v>6.954102920723227E-3</v>
      </c>
      <c r="D12" s="125">
        <f t="shared" si="7"/>
        <v>3.9591315453384422E-2</v>
      </c>
      <c r="E12" s="125">
        <f t="shared" si="7"/>
        <v>0.66079295154185025</v>
      </c>
      <c r="F12" s="125">
        <f t="shared" si="7"/>
        <v>3.7953795379537955E-2</v>
      </c>
      <c r="G12" s="125">
        <f t="shared" si="7"/>
        <v>1.5455950540958269E-3</v>
      </c>
      <c r="H12" s="125">
        <f t="shared" si="7"/>
        <v>8.340425531914894E-2</v>
      </c>
      <c r="I12" s="125">
        <f t="shared" si="7"/>
        <v>7.7669902912621356E-3</v>
      </c>
      <c r="J12" s="125">
        <f t="shared" si="7"/>
        <v>3.454715219421102E-2</v>
      </c>
      <c r="K12" s="125">
        <f>K11/K$21</f>
        <v>7.6822128003230364E-2</v>
      </c>
    </row>
    <row r="13" spans="1:11" s="48" customFormat="1">
      <c r="A13" s="121" t="s">
        <v>203</v>
      </c>
      <c r="B13" s="122">
        <f>B30</f>
        <v>27</v>
      </c>
      <c r="C13" s="122">
        <f t="shared" ref="C13:I13" si="8">C30</f>
        <v>7</v>
      </c>
      <c r="D13" s="122">
        <f t="shared" si="8"/>
        <v>21</v>
      </c>
      <c r="E13" s="122">
        <f t="shared" si="8"/>
        <v>46</v>
      </c>
      <c r="F13" s="122">
        <f t="shared" si="8"/>
        <v>354</v>
      </c>
      <c r="G13" s="122">
        <f t="shared" si="8"/>
        <v>33</v>
      </c>
      <c r="H13" s="122">
        <f t="shared" si="8"/>
        <v>225</v>
      </c>
      <c r="I13" s="122">
        <f t="shared" si="8"/>
        <v>127</v>
      </c>
      <c r="J13" s="122">
        <f>SUM(J30:K30)</f>
        <v>76</v>
      </c>
      <c r="K13" s="123">
        <f>SUM(B13:J13)</f>
        <v>916</v>
      </c>
    </row>
    <row r="14" spans="1:11" s="48" customFormat="1">
      <c r="A14" s="124"/>
      <c r="B14" s="125">
        <f>B13/B$21</f>
        <v>3.7241379310344824E-2</v>
      </c>
      <c r="C14" s="125">
        <f t="shared" ref="C14:J14" si="9">C13/C$21</f>
        <v>9.7357440890125171E-3</v>
      </c>
      <c r="D14" s="125">
        <f t="shared" si="9"/>
        <v>2.681992337164751E-2</v>
      </c>
      <c r="E14" s="125">
        <f t="shared" si="9"/>
        <v>6.7547723935389131E-2</v>
      </c>
      <c r="F14" s="125">
        <f t="shared" si="9"/>
        <v>0.58415841584158412</v>
      </c>
      <c r="G14" s="125">
        <f t="shared" si="9"/>
        <v>1.7001545595054096E-2</v>
      </c>
      <c r="H14" s="125">
        <f t="shared" si="9"/>
        <v>9.5744680851063829E-2</v>
      </c>
      <c r="I14" s="125">
        <f t="shared" si="9"/>
        <v>0.12330097087378641</v>
      </c>
      <c r="J14" s="125">
        <f t="shared" si="9"/>
        <v>7.0961718020541548E-2</v>
      </c>
      <c r="K14" s="125">
        <f>K13/K$21</f>
        <v>9.2469210579446806E-2</v>
      </c>
    </row>
    <row r="15" spans="1:11" s="48" customFormat="1">
      <c r="A15" s="121" t="s">
        <v>204</v>
      </c>
      <c r="B15" s="122">
        <f>B31</f>
        <v>44</v>
      </c>
      <c r="C15" s="122">
        <f t="shared" ref="C15:I15" si="10">C31</f>
        <v>20</v>
      </c>
      <c r="D15" s="122">
        <f t="shared" si="10"/>
        <v>111</v>
      </c>
      <c r="E15" s="122">
        <f t="shared" si="10"/>
        <v>92</v>
      </c>
      <c r="F15" s="122">
        <f t="shared" si="10"/>
        <v>73</v>
      </c>
      <c r="G15" s="122">
        <f t="shared" si="10"/>
        <v>1847</v>
      </c>
      <c r="H15" s="122">
        <f t="shared" si="10"/>
        <v>919</v>
      </c>
      <c r="I15" s="122">
        <f t="shared" si="10"/>
        <v>240</v>
      </c>
      <c r="J15" s="122">
        <f>SUM(J31:K31)</f>
        <v>398</v>
      </c>
      <c r="K15" s="123">
        <f>SUM(B15:J15)</f>
        <v>3744</v>
      </c>
    </row>
    <row r="16" spans="1:11" s="48" customFormat="1">
      <c r="A16" s="124"/>
      <c r="B16" s="125">
        <f>B15/B$21</f>
        <v>6.0689655172413794E-2</v>
      </c>
      <c r="C16" s="125">
        <f t="shared" ref="C16:J16" si="11">C15/C$21</f>
        <v>2.7816411682892908E-2</v>
      </c>
      <c r="D16" s="125">
        <f t="shared" si="11"/>
        <v>0.1417624521072797</v>
      </c>
      <c r="E16" s="125">
        <f t="shared" si="11"/>
        <v>0.13509544787077826</v>
      </c>
      <c r="F16" s="125">
        <f t="shared" si="11"/>
        <v>0.12046204620462046</v>
      </c>
      <c r="G16" s="125">
        <f t="shared" si="11"/>
        <v>0.95157135497166412</v>
      </c>
      <c r="H16" s="125">
        <f t="shared" si="11"/>
        <v>0.39106382978723403</v>
      </c>
      <c r="I16" s="125">
        <f t="shared" si="11"/>
        <v>0.23300970873786409</v>
      </c>
      <c r="J16" s="125">
        <f t="shared" si="11"/>
        <v>0.37161531279178339</v>
      </c>
      <c r="K16" s="125">
        <f>K15/K$21</f>
        <v>0.37795275590551181</v>
      </c>
    </row>
    <row r="17" spans="1:13" s="48" customFormat="1">
      <c r="A17" s="121" t="s">
        <v>205</v>
      </c>
      <c r="B17" s="122">
        <f>B32</f>
        <v>0</v>
      </c>
      <c r="C17" s="122">
        <f t="shared" ref="C17:I17" si="12">C32</f>
        <v>0</v>
      </c>
      <c r="D17" s="122">
        <f t="shared" si="12"/>
        <v>0</v>
      </c>
      <c r="E17" s="122">
        <f t="shared" si="12"/>
        <v>0</v>
      </c>
      <c r="F17" s="122">
        <f t="shared" si="12"/>
        <v>0</v>
      </c>
      <c r="G17" s="122">
        <f t="shared" si="12"/>
        <v>0</v>
      </c>
      <c r="H17" s="122">
        <f t="shared" si="12"/>
        <v>0</v>
      </c>
      <c r="I17" s="122">
        <f t="shared" si="12"/>
        <v>0</v>
      </c>
      <c r="J17" s="122">
        <f>SUM(J32:K32)</f>
        <v>0</v>
      </c>
      <c r="K17" s="123">
        <f>SUM(B17:J17)</f>
        <v>0</v>
      </c>
    </row>
    <row r="18" spans="1:13" s="48" customFormat="1">
      <c r="A18" s="124"/>
      <c r="B18" s="125">
        <f>B17/B$21</f>
        <v>0</v>
      </c>
      <c r="C18" s="125">
        <f t="shared" ref="C18:K18" si="13">C17/C$21</f>
        <v>0</v>
      </c>
      <c r="D18" s="125">
        <f t="shared" si="13"/>
        <v>0</v>
      </c>
      <c r="E18" s="125">
        <f t="shared" si="13"/>
        <v>0</v>
      </c>
      <c r="F18" s="125">
        <f t="shared" si="13"/>
        <v>0</v>
      </c>
      <c r="G18" s="125">
        <f t="shared" si="13"/>
        <v>0</v>
      </c>
      <c r="H18" s="125">
        <f t="shared" si="13"/>
        <v>0</v>
      </c>
      <c r="I18" s="125">
        <f t="shared" si="13"/>
        <v>0</v>
      </c>
      <c r="J18" s="125">
        <f t="shared" si="13"/>
        <v>0</v>
      </c>
      <c r="K18" s="125">
        <f t="shared" si="13"/>
        <v>0</v>
      </c>
    </row>
    <row r="19" spans="1:13" s="48" customFormat="1">
      <c r="A19" s="121" t="s">
        <v>206</v>
      </c>
      <c r="B19" s="122">
        <f>B33</f>
        <v>14</v>
      </c>
      <c r="C19" s="122">
        <f t="shared" ref="C19:I19" si="14">C33</f>
        <v>6</v>
      </c>
      <c r="D19" s="122">
        <f t="shared" si="14"/>
        <v>14</v>
      </c>
      <c r="E19" s="122">
        <f t="shared" si="14"/>
        <v>42</v>
      </c>
      <c r="F19" s="122">
        <f t="shared" si="14"/>
        <v>138</v>
      </c>
      <c r="G19" s="122">
        <f t="shared" si="14"/>
        <v>47</v>
      </c>
      <c r="H19" s="122">
        <f t="shared" si="14"/>
        <v>404</v>
      </c>
      <c r="I19" s="122">
        <f t="shared" si="14"/>
        <v>637</v>
      </c>
      <c r="J19" s="122">
        <f>SUM(J33:K33)</f>
        <v>80</v>
      </c>
      <c r="K19" s="123">
        <f>SUM(B19:J19)</f>
        <v>1382</v>
      </c>
    </row>
    <row r="20" spans="1:13" s="48" customFormat="1">
      <c r="A20" s="124"/>
      <c r="B20" s="125">
        <f>B19/B$21</f>
        <v>1.9310344827586208E-2</v>
      </c>
      <c r="C20" s="125">
        <f t="shared" ref="C20:K20" si="15">C19/C$21</f>
        <v>8.3449235048678721E-3</v>
      </c>
      <c r="D20" s="125">
        <f t="shared" si="15"/>
        <v>1.7879948914431672E-2</v>
      </c>
      <c r="E20" s="125">
        <f t="shared" si="15"/>
        <v>6.1674008810572688E-2</v>
      </c>
      <c r="F20" s="125">
        <f t="shared" si="15"/>
        <v>0.22772277227722773</v>
      </c>
      <c r="G20" s="125">
        <f t="shared" si="15"/>
        <v>2.4214322514167955E-2</v>
      </c>
      <c r="H20" s="125">
        <f t="shared" si="15"/>
        <v>0.17191489361702128</v>
      </c>
      <c r="I20" s="125">
        <f t="shared" si="15"/>
        <v>0.61844660194174761</v>
      </c>
      <c r="J20" s="125">
        <f t="shared" si="15"/>
        <v>7.4696545284780577E-2</v>
      </c>
      <c r="K20" s="125">
        <f t="shared" si="15"/>
        <v>0.13951140722794267</v>
      </c>
    </row>
    <row r="21" spans="1:13" s="48" customFormat="1">
      <c r="A21" s="126" t="s">
        <v>11</v>
      </c>
      <c r="B21" s="127">
        <f>SUM(B5,B7,B9,B11,B13,B15,B17,B19)</f>
        <v>725</v>
      </c>
      <c r="C21" s="127">
        <f t="shared" ref="C21:J22" si="16">SUM(C5,C7,C9,C11,C13,C15,C17,C19)</f>
        <v>719</v>
      </c>
      <c r="D21" s="127">
        <f t="shared" si="16"/>
        <v>783</v>
      </c>
      <c r="E21" s="127">
        <f t="shared" si="16"/>
        <v>681</v>
      </c>
      <c r="F21" s="127">
        <f t="shared" si="16"/>
        <v>606</v>
      </c>
      <c r="G21" s="127">
        <f t="shared" si="16"/>
        <v>1941</v>
      </c>
      <c r="H21" s="127">
        <f t="shared" si="16"/>
        <v>2350</v>
      </c>
      <c r="I21" s="127">
        <f t="shared" si="16"/>
        <v>1030</v>
      </c>
      <c r="J21" s="127">
        <f t="shared" si="16"/>
        <v>1071</v>
      </c>
      <c r="K21" s="128">
        <f>SUM(B21:J21)</f>
        <v>9906</v>
      </c>
    </row>
    <row r="22" spans="1:13" s="48" customFormat="1">
      <c r="A22" s="129"/>
      <c r="B22" s="130">
        <f>SUM(B6,B8,B10,B12,B14,B16,B18,B20)</f>
        <v>0.99999999999999989</v>
      </c>
      <c r="C22" s="130">
        <f t="shared" si="16"/>
        <v>1</v>
      </c>
      <c r="D22" s="130">
        <f t="shared" si="16"/>
        <v>1</v>
      </c>
      <c r="E22" s="130">
        <f t="shared" si="16"/>
        <v>1</v>
      </c>
      <c r="F22" s="130">
        <f t="shared" si="16"/>
        <v>0.99999999999999989</v>
      </c>
      <c r="G22" s="130">
        <f t="shared" si="16"/>
        <v>1</v>
      </c>
      <c r="H22" s="130">
        <f t="shared" si="16"/>
        <v>0.99999999999999989</v>
      </c>
      <c r="I22" s="130">
        <f t="shared" si="16"/>
        <v>1</v>
      </c>
      <c r="J22" s="130">
        <f t="shared" si="16"/>
        <v>1</v>
      </c>
      <c r="K22" s="130">
        <f>SUM(K6,K8,K10,K12,K14,K16,K18,K20)</f>
        <v>1</v>
      </c>
    </row>
    <row r="25" spans="1:13">
      <c r="A25" s="50" t="s">
        <v>123</v>
      </c>
      <c r="B25" s="51" t="s">
        <v>199</v>
      </c>
      <c r="C25" s="51" t="s">
        <v>200</v>
      </c>
      <c r="D25" s="51" t="s">
        <v>201</v>
      </c>
      <c r="E25" s="51" t="s">
        <v>202</v>
      </c>
      <c r="F25" s="51" t="s">
        <v>203</v>
      </c>
      <c r="G25" s="51" t="s">
        <v>204</v>
      </c>
      <c r="H25" s="51" t="s">
        <v>288</v>
      </c>
      <c r="I25" s="51" t="s">
        <v>289</v>
      </c>
      <c r="J25" s="51" t="s">
        <v>290</v>
      </c>
      <c r="K25" s="51" t="s">
        <v>291</v>
      </c>
      <c r="L25" s="51"/>
    </row>
    <row r="26" spans="1:13">
      <c r="A26" s="52" t="s">
        <v>199</v>
      </c>
      <c r="B26" s="11">
        <v>492</v>
      </c>
      <c r="C26" s="11">
        <v>32</v>
      </c>
      <c r="D26" s="11">
        <v>25</v>
      </c>
      <c r="E26" s="11">
        <v>10</v>
      </c>
      <c r="F26" s="11">
        <v>6</v>
      </c>
      <c r="G26" s="2">
        <v>2</v>
      </c>
      <c r="H26" s="11">
        <v>279</v>
      </c>
      <c r="I26" s="11">
        <v>5</v>
      </c>
      <c r="J26" s="11">
        <v>229</v>
      </c>
      <c r="K26" s="11">
        <v>9</v>
      </c>
    </row>
    <row r="27" spans="1:13">
      <c r="A27" s="53" t="s">
        <v>200</v>
      </c>
      <c r="B27" s="11">
        <v>115</v>
      </c>
      <c r="C27" s="116">
        <v>623</v>
      </c>
      <c r="D27" s="11">
        <v>109</v>
      </c>
      <c r="E27" s="11">
        <v>23</v>
      </c>
      <c r="F27" s="11">
        <v>8</v>
      </c>
      <c r="G27" s="11">
        <v>3</v>
      </c>
      <c r="H27" s="11">
        <v>201</v>
      </c>
      <c r="I27" s="11">
        <v>4</v>
      </c>
      <c r="J27" s="11">
        <v>178</v>
      </c>
      <c r="K27" s="11">
        <v>2</v>
      </c>
    </row>
    <row r="28" spans="1:13">
      <c r="A28" s="53" t="s">
        <v>201</v>
      </c>
      <c r="B28" s="11">
        <v>25</v>
      </c>
      <c r="C28" s="11">
        <v>26</v>
      </c>
      <c r="D28" s="11">
        <v>472</v>
      </c>
      <c r="E28" s="11">
        <v>18</v>
      </c>
      <c r="F28" s="11">
        <v>4</v>
      </c>
      <c r="G28" s="2">
        <v>6</v>
      </c>
      <c r="H28" s="11">
        <v>126</v>
      </c>
      <c r="I28" s="11">
        <v>9</v>
      </c>
      <c r="J28" s="11">
        <v>58</v>
      </c>
      <c r="K28" s="11">
        <v>4</v>
      </c>
    </row>
    <row r="29" spans="1:13">
      <c r="A29" s="53" t="s">
        <v>202</v>
      </c>
      <c r="B29" s="11">
        <v>8</v>
      </c>
      <c r="C29" s="11">
        <v>5</v>
      </c>
      <c r="D29" s="11">
        <v>31</v>
      </c>
      <c r="E29" s="11">
        <v>450</v>
      </c>
      <c r="F29" s="11">
        <v>23</v>
      </c>
      <c r="G29" s="11">
        <v>3</v>
      </c>
      <c r="H29" s="11">
        <v>196</v>
      </c>
      <c r="I29" s="11">
        <v>8</v>
      </c>
      <c r="J29" s="11">
        <v>32</v>
      </c>
      <c r="K29" s="11">
        <v>5</v>
      </c>
    </row>
    <row r="30" spans="1:13">
      <c r="A30" s="53" t="s">
        <v>203</v>
      </c>
      <c r="B30" s="11">
        <v>27</v>
      </c>
      <c r="C30" s="11">
        <v>7</v>
      </c>
      <c r="D30" s="11">
        <v>21</v>
      </c>
      <c r="E30" s="11">
        <v>46</v>
      </c>
      <c r="F30" s="11">
        <v>354</v>
      </c>
      <c r="G30" s="11">
        <v>33</v>
      </c>
      <c r="H30" s="11">
        <v>225</v>
      </c>
      <c r="I30" s="11">
        <v>127</v>
      </c>
      <c r="J30" s="11">
        <v>47</v>
      </c>
      <c r="K30" s="11">
        <v>29</v>
      </c>
    </row>
    <row r="31" spans="1:13" customFormat="1">
      <c r="A31" s="53" t="s">
        <v>204</v>
      </c>
      <c r="B31">
        <v>44</v>
      </c>
      <c r="C31">
        <v>20</v>
      </c>
      <c r="D31">
        <v>111</v>
      </c>
      <c r="E31">
        <v>92</v>
      </c>
      <c r="F31">
        <v>73</v>
      </c>
      <c r="G31" s="117">
        <v>1847</v>
      </c>
      <c r="H31" s="117">
        <v>919</v>
      </c>
      <c r="I31">
        <v>240</v>
      </c>
      <c r="J31">
        <v>304</v>
      </c>
      <c r="K31">
        <v>94</v>
      </c>
      <c r="L31" s="11"/>
      <c r="M31" s="11"/>
    </row>
    <row r="32" spans="1:13">
      <c r="A32" s="53" t="s">
        <v>205</v>
      </c>
    </row>
    <row r="33" spans="1:11">
      <c r="A33" s="53" t="s">
        <v>206</v>
      </c>
      <c r="B33" s="11">
        <v>14</v>
      </c>
      <c r="C33" s="11">
        <v>6</v>
      </c>
      <c r="D33" s="11">
        <v>14</v>
      </c>
      <c r="E33" s="11">
        <v>42</v>
      </c>
      <c r="F33" s="11">
        <v>138</v>
      </c>
      <c r="G33" s="11">
        <v>47</v>
      </c>
      <c r="H33" s="11">
        <v>404</v>
      </c>
      <c r="I33" s="11">
        <v>637</v>
      </c>
      <c r="J33" s="11">
        <v>66</v>
      </c>
      <c r="K33" s="11">
        <v>14</v>
      </c>
    </row>
  </sheetData>
  <mergeCells count="2">
    <mergeCell ref="A3:A4"/>
    <mergeCell ref="B3:K3"/>
  </mergeCells>
  <phoneticPr fontId="4"/>
  <printOptions horizontalCentered="1"/>
  <pageMargins left="0.70866141732283472" right="0.70866141732283472" top="0.74803149606299213" bottom="0.74803149606299213" header="0.31496062992125984" footer="0.31496062992125984"/>
  <pageSetup paperSize="1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26"/>
  <sheetViews>
    <sheetView view="pageBreakPreview" zoomScaleNormal="100" zoomScaleSheetLayoutView="100" workbookViewId="0">
      <selection activeCell="G19" sqref="G19"/>
    </sheetView>
  </sheetViews>
  <sheetFormatPr defaultRowHeight="13.5"/>
  <cols>
    <col min="1" max="1" width="22.75" style="11" bestFit="1" customWidth="1"/>
    <col min="2" max="2" width="8.625" style="11" bestFit="1" customWidth="1"/>
    <col min="3" max="3" width="7.875" style="11" bestFit="1" customWidth="1"/>
    <col min="4" max="4" width="6.625" style="11" customWidth="1"/>
    <col min="5" max="5" width="22.75" style="11" bestFit="1" customWidth="1"/>
    <col min="6" max="6" width="5.875" style="11" bestFit="1" customWidth="1"/>
    <col min="7" max="7" width="9.75" style="11" bestFit="1" customWidth="1"/>
    <col min="8" max="8" width="7.5" style="11" bestFit="1" customWidth="1"/>
    <col min="9" max="9" width="7.875" style="11" bestFit="1" customWidth="1"/>
    <col min="10" max="16384" width="9" style="11"/>
  </cols>
  <sheetData>
    <row r="1" spans="1:9" s="30" customFormat="1" ht="14.25">
      <c r="A1" s="29" t="s">
        <v>39</v>
      </c>
    </row>
    <row r="2" spans="1:9" customFormat="1">
      <c r="A2" s="1"/>
      <c r="B2" s="2"/>
      <c r="C2" s="2"/>
    </row>
    <row r="3" spans="1:9" s="10" customFormat="1" ht="14.25">
      <c r="A3" s="1" t="s">
        <v>17</v>
      </c>
      <c r="E3" s="1" t="s">
        <v>16</v>
      </c>
      <c r="F3" s="1"/>
      <c r="G3" s="1"/>
    </row>
    <row r="4" spans="1:9" customFormat="1">
      <c r="A4" s="3"/>
      <c r="B4" s="3" t="s">
        <v>0</v>
      </c>
      <c r="C4" s="3" t="s">
        <v>1</v>
      </c>
      <c r="E4" s="3"/>
      <c r="F4" s="3" t="s">
        <v>12</v>
      </c>
      <c r="G4" s="23" t="s">
        <v>13</v>
      </c>
      <c r="H4" s="3" t="s">
        <v>14</v>
      </c>
      <c r="I4" s="3" t="s">
        <v>1</v>
      </c>
    </row>
    <row r="5" spans="1:9" customFormat="1">
      <c r="A5" s="4" t="s">
        <v>40</v>
      </c>
      <c r="B5" s="15">
        <v>1900</v>
      </c>
      <c r="C5" s="25">
        <f>B5/B$21</f>
        <v>0.1143820360002408</v>
      </c>
      <c r="E5" s="4" t="s">
        <v>40</v>
      </c>
      <c r="F5" s="15">
        <v>135</v>
      </c>
      <c r="G5" s="15">
        <v>346</v>
      </c>
      <c r="H5" s="15">
        <f>SUM(F5:G5)</f>
        <v>481</v>
      </c>
      <c r="I5" s="25">
        <f>H5/H$21</f>
        <v>0.22094625631603124</v>
      </c>
    </row>
    <row r="6" spans="1:9" customFormat="1">
      <c r="A6" s="4" t="s">
        <v>41</v>
      </c>
      <c r="B6" s="15">
        <v>1984</v>
      </c>
      <c r="C6" s="25">
        <f>B6/B$21</f>
        <v>0.11943892601288303</v>
      </c>
      <c r="E6" s="4" t="s">
        <v>41</v>
      </c>
      <c r="F6" s="15">
        <v>151</v>
      </c>
      <c r="G6" s="15">
        <v>382</v>
      </c>
      <c r="H6" s="15">
        <f t="shared" ref="H6:H20" si="0">SUM(F6:G6)</f>
        <v>533</v>
      </c>
      <c r="I6" s="25">
        <f t="shared" ref="I6:I20" si="1">H6/H$21</f>
        <v>0.24483233807992649</v>
      </c>
    </row>
    <row r="7" spans="1:9" customFormat="1">
      <c r="A7" s="4" t="s">
        <v>42</v>
      </c>
      <c r="B7" s="15">
        <v>1331</v>
      </c>
      <c r="C7" s="25">
        <f t="shared" ref="C7:C18" si="2">B7/B$21</f>
        <v>8.0127626271747632E-2</v>
      </c>
      <c r="E7" s="4" t="s">
        <v>42</v>
      </c>
      <c r="F7" s="15">
        <v>58</v>
      </c>
      <c r="G7" s="15">
        <v>164</v>
      </c>
      <c r="H7" s="15">
        <f t="shared" si="0"/>
        <v>222</v>
      </c>
      <c r="I7" s="25">
        <f t="shared" si="1"/>
        <v>0.10197519522278364</v>
      </c>
    </row>
    <row r="8" spans="1:9" customFormat="1">
      <c r="A8" s="4" t="s">
        <v>43</v>
      </c>
      <c r="B8" s="15">
        <v>1490</v>
      </c>
      <c r="C8" s="25">
        <f t="shared" si="2"/>
        <v>8.9699596652820415E-2</v>
      </c>
      <c r="E8" s="4" t="s">
        <v>43</v>
      </c>
      <c r="F8" s="15">
        <v>44</v>
      </c>
      <c r="G8" s="15">
        <v>155</v>
      </c>
      <c r="H8" s="15">
        <f t="shared" si="0"/>
        <v>199</v>
      </c>
      <c r="I8" s="25">
        <f t="shared" si="1"/>
        <v>9.1410197519522285E-2</v>
      </c>
    </row>
    <row r="9" spans="1:9" customFormat="1" ht="13.5" customHeight="1">
      <c r="A9" s="4" t="s">
        <v>44</v>
      </c>
      <c r="B9" s="15">
        <v>938</v>
      </c>
      <c r="C9" s="25">
        <f t="shared" si="2"/>
        <v>5.646860514117151E-2</v>
      </c>
      <c r="E9" s="4" t="s">
        <v>44</v>
      </c>
      <c r="F9" s="15">
        <v>16</v>
      </c>
      <c r="G9" s="15">
        <v>83</v>
      </c>
      <c r="H9" s="15">
        <f t="shared" si="0"/>
        <v>99</v>
      </c>
      <c r="I9" s="25">
        <f t="shared" si="1"/>
        <v>4.5475424896646764E-2</v>
      </c>
    </row>
    <row r="10" spans="1:9" customFormat="1">
      <c r="A10" s="4" t="s">
        <v>45</v>
      </c>
      <c r="B10" s="15">
        <v>817</v>
      </c>
      <c r="C10" s="25">
        <f t="shared" si="2"/>
        <v>4.9184275480103547E-2</v>
      </c>
      <c r="E10" s="4" t="s">
        <v>45</v>
      </c>
      <c r="F10" s="15">
        <v>16</v>
      </c>
      <c r="G10" s="15">
        <v>51</v>
      </c>
      <c r="H10" s="15">
        <f t="shared" si="0"/>
        <v>67</v>
      </c>
      <c r="I10" s="25">
        <f t="shared" si="1"/>
        <v>3.0776297657326597E-2</v>
      </c>
    </row>
    <row r="11" spans="1:9" customFormat="1">
      <c r="A11" s="4" t="s">
        <v>46</v>
      </c>
      <c r="B11" s="15">
        <v>1260</v>
      </c>
      <c r="C11" s="25">
        <f t="shared" si="2"/>
        <v>7.5853350189633378E-2</v>
      </c>
      <c r="E11" s="4" t="s">
        <v>46</v>
      </c>
      <c r="F11" s="15">
        <v>23</v>
      </c>
      <c r="G11" s="15">
        <v>73</v>
      </c>
      <c r="H11" s="15">
        <f t="shared" si="0"/>
        <v>96</v>
      </c>
      <c r="I11" s="25">
        <f t="shared" si="1"/>
        <v>4.4097381717960495E-2</v>
      </c>
    </row>
    <row r="12" spans="1:9" customFormat="1">
      <c r="A12" s="4" t="s">
        <v>47</v>
      </c>
      <c r="B12" s="15">
        <v>955</v>
      </c>
      <c r="C12" s="25">
        <f t="shared" si="2"/>
        <v>5.7492023358015773E-2</v>
      </c>
      <c r="E12" s="4" t="s">
        <v>47</v>
      </c>
      <c r="F12" s="15">
        <v>12</v>
      </c>
      <c r="G12" s="15">
        <v>55</v>
      </c>
      <c r="H12" s="15">
        <f t="shared" si="0"/>
        <v>67</v>
      </c>
      <c r="I12" s="25">
        <f t="shared" si="1"/>
        <v>3.0776297657326597E-2</v>
      </c>
    </row>
    <row r="13" spans="1:9" customFormat="1">
      <c r="A13" s="4" t="s">
        <v>48</v>
      </c>
      <c r="B13" s="15">
        <v>742</v>
      </c>
      <c r="C13" s="25">
        <f t="shared" si="2"/>
        <v>4.4669195111672985E-2</v>
      </c>
      <c r="E13" s="4" t="s">
        <v>48</v>
      </c>
      <c r="F13" s="15">
        <v>12</v>
      </c>
      <c r="G13" s="15">
        <v>38</v>
      </c>
      <c r="H13" s="15">
        <f t="shared" si="0"/>
        <v>50</v>
      </c>
      <c r="I13" s="25">
        <f t="shared" si="1"/>
        <v>2.2967386311437757E-2</v>
      </c>
    </row>
    <row r="14" spans="1:9" customFormat="1" ht="13.5" customHeight="1">
      <c r="A14" s="4" t="s">
        <v>49</v>
      </c>
      <c r="B14" s="15">
        <v>613</v>
      </c>
      <c r="C14" s="25">
        <f t="shared" si="2"/>
        <v>3.6903256877972426E-2</v>
      </c>
      <c r="E14" s="4" t="s">
        <v>49</v>
      </c>
      <c r="F14" s="15">
        <v>10</v>
      </c>
      <c r="G14" s="15">
        <v>26</v>
      </c>
      <c r="H14" s="15">
        <f t="shared" si="0"/>
        <v>36</v>
      </c>
      <c r="I14" s="25">
        <f t="shared" si="1"/>
        <v>1.6536518144235186E-2</v>
      </c>
    </row>
    <row r="15" spans="1:9" customFormat="1">
      <c r="A15" s="4" t="s">
        <v>50</v>
      </c>
      <c r="B15" s="15">
        <v>484</v>
      </c>
      <c r="C15" s="25">
        <f t="shared" si="2"/>
        <v>2.9137318644271867E-2</v>
      </c>
      <c r="E15" s="4" t="s">
        <v>50</v>
      </c>
      <c r="F15" s="15">
        <v>7</v>
      </c>
      <c r="G15" s="15">
        <v>39</v>
      </c>
      <c r="H15" s="15">
        <f t="shared" si="0"/>
        <v>46</v>
      </c>
      <c r="I15" s="25">
        <f t="shared" si="1"/>
        <v>2.1129995406522738E-2</v>
      </c>
    </row>
    <row r="16" spans="1:9" customFormat="1">
      <c r="A16" s="4" t="s">
        <v>51</v>
      </c>
      <c r="B16" s="15">
        <v>437</v>
      </c>
      <c r="C16" s="25">
        <f t="shared" si="2"/>
        <v>2.6307868280055383E-2</v>
      </c>
      <c r="E16" s="4" t="s">
        <v>51</v>
      </c>
      <c r="F16" s="15">
        <v>7</v>
      </c>
      <c r="G16" s="15">
        <v>14</v>
      </c>
      <c r="H16" s="15">
        <f t="shared" si="0"/>
        <v>21</v>
      </c>
      <c r="I16" s="25">
        <f t="shared" si="1"/>
        <v>9.6463022508038593E-3</v>
      </c>
    </row>
    <row r="17" spans="1:9" customFormat="1">
      <c r="A17" s="4" t="s">
        <v>52</v>
      </c>
      <c r="B17" s="15">
        <v>416</v>
      </c>
      <c r="C17" s="25">
        <f t="shared" si="2"/>
        <v>2.504364577689483E-2</v>
      </c>
      <c r="E17" s="4" t="s">
        <v>52</v>
      </c>
      <c r="F17" s="15">
        <v>4</v>
      </c>
      <c r="G17" s="15">
        <v>19</v>
      </c>
      <c r="H17" s="15">
        <f t="shared" si="0"/>
        <v>23</v>
      </c>
      <c r="I17" s="25">
        <f t="shared" si="1"/>
        <v>1.0564997703261369E-2</v>
      </c>
    </row>
    <row r="18" spans="1:9" customFormat="1">
      <c r="A18" s="4" t="s">
        <v>53</v>
      </c>
      <c r="B18" s="15">
        <v>308</v>
      </c>
      <c r="C18" s="25">
        <f t="shared" si="2"/>
        <v>1.8541930046354824E-2</v>
      </c>
      <c r="E18" s="4" t="s">
        <v>53</v>
      </c>
      <c r="F18" s="15">
        <v>5</v>
      </c>
      <c r="G18" s="15">
        <v>26</v>
      </c>
      <c r="H18" s="15">
        <f t="shared" si="0"/>
        <v>31</v>
      </c>
      <c r="I18" s="25">
        <f t="shared" si="1"/>
        <v>1.4239779513091411E-2</v>
      </c>
    </row>
    <row r="19" spans="1:9" customFormat="1">
      <c r="A19" s="4" t="s">
        <v>54</v>
      </c>
      <c r="B19" s="15">
        <v>1820</v>
      </c>
      <c r="C19" s="25">
        <f>B19/B$21</f>
        <v>0.10956595027391487</v>
      </c>
      <c r="E19" s="4" t="s">
        <v>54</v>
      </c>
      <c r="F19" s="15">
        <v>20</v>
      </c>
      <c r="G19" s="15">
        <v>116</v>
      </c>
      <c r="H19" s="15">
        <f t="shared" si="0"/>
        <v>136</v>
      </c>
      <c r="I19" s="25">
        <f t="shared" si="1"/>
        <v>6.24712907671107E-2</v>
      </c>
    </row>
    <row r="20" spans="1:9" customFormat="1">
      <c r="A20" s="4" t="s">
        <v>55</v>
      </c>
      <c r="B20" s="15">
        <v>1116</v>
      </c>
      <c r="C20" s="25">
        <f>B20/B$21</f>
        <v>6.71843958822467E-2</v>
      </c>
      <c r="E20" s="4" t="s">
        <v>55</v>
      </c>
      <c r="F20" s="15">
        <v>13</v>
      </c>
      <c r="G20" s="15">
        <v>57</v>
      </c>
      <c r="H20" s="15">
        <f t="shared" si="0"/>
        <v>70</v>
      </c>
      <c r="I20" s="25">
        <f t="shared" si="1"/>
        <v>3.215434083601286E-2</v>
      </c>
    </row>
    <row r="21" spans="1:9" customFormat="1">
      <c r="A21" s="32" t="s">
        <v>11</v>
      </c>
      <c r="B21" s="33">
        <f>SUM(B5:B20)</f>
        <v>16611</v>
      </c>
      <c r="C21" s="34">
        <f>SUM(C5:C20)</f>
        <v>1</v>
      </c>
      <c r="E21" s="6" t="s">
        <v>11</v>
      </c>
      <c r="F21" s="17">
        <f>SUM(F5:F20)</f>
        <v>533</v>
      </c>
      <c r="G21" s="17">
        <f>SUM(G5:G20)</f>
        <v>1644</v>
      </c>
      <c r="H21" s="17">
        <f>SUM(H5:H20)</f>
        <v>2177</v>
      </c>
      <c r="I21" s="28">
        <f>SUM(I5:I20)</f>
        <v>1</v>
      </c>
    </row>
    <row r="22" spans="1:9">
      <c r="A22" s="4" t="s">
        <v>92</v>
      </c>
      <c r="B22" s="15">
        <f>SUM(B5:B8)</f>
        <v>6705</v>
      </c>
      <c r="C22" s="25">
        <f>B22/B$21</f>
        <v>0.40364818493769189</v>
      </c>
      <c r="E22" s="38" t="s">
        <v>92</v>
      </c>
      <c r="F22" s="39">
        <f>SUM(F5:F8)</f>
        <v>388</v>
      </c>
      <c r="G22" s="39">
        <f>SUM(G5:G8)</f>
        <v>1047</v>
      </c>
      <c r="H22" s="39">
        <f>SUM(H5:H8)</f>
        <v>1435</v>
      </c>
      <c r="I22" s="40">
        <f>H22/H$21</f>
        <v>0.65916398713826363</v>
      </c>
    </row>
    <row r="23" spans="1:9">
      <c r="A23" s="4" t="s">
        <v>93</v>
      </c>
      <c r="B23" s="15">
        <f>SUM(B9:B13)</f>
        <v>4712</v>
      </c>
      <c r="C23" s="25">
        <f t="shared" ref="C23:C25" si="3">B23/B$21</f>
        <v>0.28366744928059717</v>
      </c>
      <c r="E23" s="41" t="s">
        <v>93</v>
      </c>
      <c r="F23" s="42">
        <f>SUM(F9:F13)</f>
        <v>79</v>
      </c>
      <c r="G23" s="42">
        <f>SUM(G9:G13)</f>
        <v>300</v>
      </c>
      <c r="H23" s="42">
        <f>SUM(H9:H13)</f>
        <v>379</v>
      </c>
      <c r="I23" s="43">
        <f t="shared" ref="I23:I25" si="4">H23/H$21</f>
        <v>0.17409278824069821</v>
      </c>
    </row>
    <row r="24" spans="1:9">
      <c r="A24" s="4" t="s">
        <v>94</v>
      </c>
      <c r="B24" s="15">
        <f>SUM(B14:B18)</f>
        <v>2258</v>
      </c>
      <c r="C24" s="25">
        <f t="shared" si="3"/>
        <v>0.13593401962554932</v>
      </c>
      <c r="E24" s="41" t="s">
        <v>94</v>
      </c>
      <c r="F24" s="42">
        <f>SUM(F14:F18)</f>
        <v>33</v>
      </c>
      <c r="G24" s="42">
        <f>SUM(G14:G18)</f>
        <v>124</v>
      </c>
      <c r="H24" s="42">
        <f>SUM(H14:H18)</f>
        <v>157</v>
      </c>
      <c r="I24" s="43">
        <f t="shared" si="4"/>
        <v>7.2117593017914566E-2</v>
      </c>
    </row>
    <row r="25" spans="1:9">
      <c r="A25" s="35" t="s">
        <v>95</v>
      </c>
      <c r="B25" s="36">
        <f>SUM(B19:B20)</f>
        <v>2936</v>
      </c>
      <c r="C25" s="37">
        <f t="shared" si="3"/>
        <v>0.17675034615616159</v>
      </c>
      <c r="E25" s="35" t="s">
        <v>95</v>
      </c>
      <c r="F25" s="36">
        <f>SUM(F19:F20)</f>
        <v>33</v>
      </c>
      <c r="G25" s="36">
        <f>SUM(G19:G20)</f>
        <v>173</v>
      </c>
      <c r="H25" s="36">
        <f>SUM(H19:H20)</f>
        <v>206</v>
      </c>
      <c r="I25" s="37">
        <f t="shared" si="4"/>
        <v>9.4625631603123567E-2</v>
      </c>
    </row>
    <row r="26" spans="1:9" customFormat="1"/>
  </sheetData>
  <phoneticPr fontId="4"/>
  <pageMargins left="0.70866141732283472" right="0.70866141732283472" top="0.74803149606299213" bottom="0.74803149606299213" header="0.31496062992125984" footer="0.31496062992125984"/>
  <pageSetup paperSize="11" scale="105" orientation="portrait" r:id="rId1"/>
  <colBreaks count="1" manualBreakCount="1">
    <brk id="4" max="24"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D81"/>
  <sheetViews>
    <sheetView view="pageBreakPreview" zoomScaleNormal="100" zoomScaleSheetLayoutView="100" workbookViewId="0">
      <pane xSplit="2" ySplit="4" topLeftCell="C26" activePane="bottomRight" state="frozen"/>
      <selection pane="topRight" activeCell="C1" sqref="C1"/>
      <selection pane="bottomLeft" activeCell="A5" sqref="A5"/>
      <selection pane="bottomRight" activeCell="H42" sqref="H42"/>
    </sheetView>
  </sheetViews>
  <sheetFormatPr defaultRowHeight="13.5"/>
  <cols>
    <col min="1" max="1" width="3.5" bestFit="1" customWidth="1"/>
    <col min="2" max="2" width="11.375" style="137" bestFit="1" customWidth="1"/>
    <col min="3" max="15" width="6.25" style="137" customWidth="1"/>
    <col min="16" max="16" width="9" style="136"/>
    <col min="23" max="23" width="4.25" customWidth="1"/>
  </cols>
  <sheetData>
    <row r="1" spans="1:30">
      <c r="B1" s="1" t="s">
        <v>396</v>
      </c>
    </row>
    <row r="2" spans="1:30">
      <c r="Y2" t="s">
        <v>389</v>
      </c>
    </row>
    <row r="3" spans="1:30">
      <c r="B3" s="181"/>
      <c r="C3" s="183" t="s">
        <v>402</v>
      </c>
      <c r="D3" s="183"/>
      <c r="E3" s="183"/>
      <c r="F3" s="183"/>
      <c r="G3" s="183"/>
      <c r="H3" s="183"/>
      <c r="I3" s="183" t="s">
        <v>404</v>
      </c>
      <c r="J3" s="183"/>
      <c r="K3" s="183"/>
      <c r="L3" s="183"/>
      <c r="M3" s="183"/>
      <c r="N3" s="183"/>
      <c r="O3" s="183" t="s">
        <v>122</v>
      </c>
      <c r="Q3" s="13" t="s">
        <v>61</v>
      </c>
      <c r="R3" s="13" t="s">
        <v>62</v>
      </c>
      <c r="S3" s="13" t="s">
        <v>63</v>
      </c>
      <c r="T3" s="13" t="s">
        <v>64</v>
      </c>
      <c r="U3" s="13" t="s">
        <v>65</v>
      </c>
      <c r="V3" s="13" t="s">
        <v>66</v>
      </c>
      <c r="Y3" s="13" t="s">
        <v>61</v>
      </c>
      <c r="Z3" s="13" t="s">
        <v>62</v>
      </c>
      <c r="AA3" s="13" t="s">
        <v>63</v>
      </c>
      <c r="AB3" s="13" t="s">
        <v>64</v>
      </c>
      <c r="AC3" s="13" t="s">
        <v>65</v>
      </c>
      <c r="AD3" s="13" t="s">
        <v>66</v>
      </c>
    </row>
    <row r="4" spans="1:30" ht="22.5">
      <c r="B4" s="182"/>
      <c r="C4" s="138" t="s">
        <v>397</v>
      </c>
      <c r="D4" s="139" t="s">
        <v>403</v>
      </c>
      <c r="E4" s="138" t="s">
        <v>398</v>
      </c>
      <c r="F4" s="138" t="s">
        <v>399</v>
      </c>
      <c r="G4" s="138" t="s">
        <v>400</v>
      </c>
      <c r="H4" s="138" t="s">
        <v>401</v>
      </c>
      <c r="I4" s="138" t="s">
        <v>397</v>
      </c>
      <c r="J4" s="139" t="s">
        <v>403</v>
      </c>
      <c r="K4" s="138" t="s">
        <v>398</v>
      </c>
      <c r="L4" s="138" t="s">
        <v>399</v>
      </c>
      <c r="M4" s="138" t="s">
        <v>400</v>
      </c>
      <c r="N4" s="138" t="s">
        <v>401</v>
      </c>
      <c r="O4" s="183"/>
      <c r="Q4" s="13">
        <v>1</v>
      </c>
      <c r="R4" s="13">
        <v>2</v>
      </c>
      <c r="S4" s="13">
        <v>3</v>
      </c>
      <c r="T4" s="13">
        <v>4</v>
      </c>
      <c r="U4" s="13">
        <v>5</v>
      </c>
      <c r="V4" s="13">
        <v>6</v>
      </c>
      <c r="Y4" s="13">
        <v>1</v>
      </c>
      <c r="Z4" s="13">
        <v>2</v>
      </c>
      <c r="AA4" s="13">
        <v>3</v>
      </c>
      <c r="AB4" s="13">
        <v>4</v>
      </c>
      <c r="AC4" s="13">
        <v>5</v>
      </c>
      <c r="AD4" s="13">
        <v>6</v>
      </c>
    </row>
    <row r="5" spans="1:30">
      <c r="A5">
        <v>1</v>
      </c>
      <c r="B5" s="140" t="s">
        <v>318</v>
      </c>
      <c r="C5" s="141">
        <f>Y5</f>
        <v>1</v>
      </c>
      <c r="D5" s="141">
        <f t="shared" ref="D5:D33" si="0">Z5</f>
        <v>4</v>
      </c>
      <c r="E5" s="141">
        <f t="shared" ref="E5:E33" si="1">AA5</f>
        <v>13</v>
      </c>
      <c r="F5" s="141">
        <f t="shared" ref="F5:F33" si="2">AB5</f>
        <v>20</v>
      </c>
      <c r="G5" s="141">
        <f t="shared" ref="G5:G33" si="3">AC5</f>
        <v>10</v>
      </c>
      <c r="H5" s="141">
        <f t="shared" ref="H5:H33" si="4">AD5</f>
        <v>5</v>
      </c>
      <c r="I5" s="141">
        <f>Q5-Y5</f>
        <v>0</v>
      </c>
      <c r="J5" s="141">
        <f t="shared" ref="J5:J33" si="5">R5-Z5</f>
        <v>8</v>
      </c>
      <c r="K5" s="141">
        <f t="shared" ref="K5:K33" si="6">S5-AA5</f>
        <v>11</v>
      </c>
      <c r="L5" s="141">
        <f t="shared" ref="L5:L33" si="7">T5-AB5</f>
        <v>23</v>
      </c>
      <c r="M5" s="141">
        <f t="shared" ref="M5:M33" si="8">U5-AC5</f>
        <v>9</v>
      </c>
      <c r="N5" s="141">
        <f t="shared" ref="N5:N33" si="9">V5-AD5</f>
        <v>1</v>
      </c>
      <c r="O5" s="141">
        <f>SUM(C5:N5)</f>
        <v>105</v>
      </c>
      <c r="P5" s="136">
        <v>1</v>
      </c>
      <c r="Q5" s="8">
        <v>1</v>
      </c>
      <c r="R5" s="8">
        <v>12</v>
      </c>
      <c r="S5" s="8">
        <v>24</v>
      </c>
      <c r="T5" s="8">
        <v>43</v>
      </c>
      <c r="U5" s="8">
        <v>19</v>
      </c>
      <c r="V5" s="8">
        <v>6</v>
      </c>
      <c r="X5">
        <v>1</v>
      </c>
      <c r="Y5">
        <v>1</v>
      </c>
      <c r="Z5">
        <v>4</v>
      </c>
      <c r="AA5">
        <v>13</v>
      </c>
      <c r="AB5">
        <v>20</v>
      </c>
      <c r="AC5">
        <v>10</v>
      </c>
      <c r="AD5">
        <v>5</v>
      </c>
    </row>
    <row r="6" spans="1:30">
      <c r="A6">
        <v>2</v>
      </c>
      <c r="B6" s="140" t="s">
        <v>319</v>
      </c>
      <c r="C6" s="141">
        <f t="shared" ref="C6:C33" si="10">Y6</f>
        <v>1</v>
      </c>
      <c r="D6" s="141">
        <f t="shared" si="0"/>
        <v>6</v>
      </c>
      <c r="E6" s="141">
        <f t="shared" si="1"/>
        <v>16</v>
      </c>
      <c r="F6" s="141">
        <f t="shared" si="2"/>
        <v>42</v>
      </c>
      <c r="G6" s="141">
        <f t="shared" si="3"/>
        <v>36</v>
      </c>
      <c r="H6" s="141">
        <f t="shared" si="4"/>
        <v>6</v>
      </c>
      <c r="I6" s="141">
        <f t="shared" ref="I6:I33" si="11">Q6-Y6</f>
        <v>3</v>
      </c>
      <c r="J6" s="141">
        <f t="shared" si="5"/>
        <v>11</v>
      </c>
      <c r="K6" s="141">
        <f t="shared" si="6"/>
        <v>19</v>
      </c>
      <c r="L6" s="141">
        <f t="shared" si="7"/>
        <v>22</v>
      </c>
      <c r="M6" s="141">
        <f t="shared" si="8"/>
        <v>29</v>
      </c>
      <c r="N6" s="141">
        <f t="shared" si="9"/>
        <v>5</v>
      </c>
      <c r="O6" s="141">
        <f t="shared" ref="O6:O33" si="12">SUM(C6:N6)</f>
        <v>196</v>
      </c>
      <c r="P6" s="136">
        <v>2</v>
      </c>
      <c r="Q6" s="8">
        <v>4</v>
      </c>
      <c r="R6" s="8">
        <v>17</v>
      </c>
      <c r="S6" s="8">
        <v>35</v>
      </c>
      <c r="T6" s="8">
        <v>64</v>
      </c>
      <c r="U6" s="8">
        <v>65</v>
      </c>
      <c r="V6" s="8">
        <v>11</v>
      </c>
      <c r="X6">
        <v>2</v>
      </c>
      <c r="Y6">
        <v>1</v>
      </c>
      <c r="Z6">
        <v>6</v>
      </c>
      <c r="AA6">
        <v>16</v>
      </c>
      <c r="AB6">
        <v>42</v>
      </c>
      <c r="AC6">
        <v>36</v>
      </c>
      <c r="AD6">
        <v>6</v>
      </c>
    </row>
    <row r="7" spans="1:30">
      <c r="A7">
        <v>3</v>
      </c>
      <c r="B7" s="140" t="s">
        <v>320</v>
      </c>
      <c r="C7" s="141">
        <f t="shared" si="10"/>
        <v>0</v>
      </c>
      <c r="D7" s="141">
        <f t="shared" si="0"/>
        <v>0</v>
      </c>
      <c r="E7" s="141">
        <f t="shared" si="1"/>
        <v>2</v>
      </c>
      <c r="F7" s="141">
        <f t="shared" si="2"/>
        <v>5</v>
      </c>
      <c r="G7" s="141">
        <f t="shared" si="3"/>
        <v>5</v>
      </c>
      <c r="H7" s="141">
        <f t="shared" si="4"/>
        <v>3</v>
      </c>
      <c r="I7" s="141">
        <f t="shared" si="11"/>
        <v>0</v>
      </c>
      <c r="J7" s="141">
        <f t="shared" si="5"/>
        <v>0</v>
      </c>
      <c r="K7" s="141">
        <f t="shared" si="6"/>
        <v>1</v>
      </c>
      <c r="L7" s="141">
        <f t="shared" si="7"/>
        <v>2</v>
      </c>
      <c r="M7" s="141">
        <f t="shared" si="8"/>
        <v>5</v>
      </c>
      <c r="N7" s="141">
        <f t="shared" si="9"/>
        <v>0</v>
      </c>
      <c r="O7" s="141">
        <f t="shared" si="12"/>
        <v>23</v>
      </c>
      <c r="P7" s="136">
        <v>3</v>
      </c>
      <c r="Q7" s="8"/>
      <c r="R7" s="8"/>
      <c r="S7" s="8">
        <v>3</v>
      </c>
      <c r="T7" s="8">
        <v>7</v>
      </c>
      <c r="U7" s="8">
        <v>10</v>
      </c>
      <c r="V7" s="8">
        <v>3</v>
      </c>
      <c r="X7">
        <v>3</v>
      </c>
      <c r="AA7">
        <v>2</v>
      </c>
      <c r="AB7">
        <v>5</v>
      </c>
      <c r="AC7">
        <v>5</v>
      </c>
      <c r="AD7">
        <v>3</v>
      </c>
    </row>
    <row r="8" spans="1:30">
      <c r="A8">
        <v>4</v>
      </c>
      <c r="B8" s="140" t="s">
        <v>321</v>
      </c>
      <c r="C8" s="141">
        <f t="shared" si="10"/>
        <v>0</v>
      </c>
      <c r="D8" s="141">
        <f t="shared" si="0"/>
        <v>2</v>
      </c>
      <c r="E8" s="141">
        <f t="shared" si="1"/>
        <v>8</v>
      </c>
      <c r="F8" s="141">
        <f t="shared" si="2"/>
        <v>7</v>
      </c>
      <c r="G8" s="141">
        <f t="shared" si="3"/>
        <v>6</v>
      </c>
      <c r="H8" s="141">
        <f t="shared" si="4"/>
        <v>0</v>
      </c>
      <c r="I8" s="141">
        <f t="shared" si="11"/>
        <v>0</v>
      </c>
      <c r="J8" s="141">
        <f t="shared" si="5"/>
        <v>2</v>
      </c>
      <c r="K8" s="141">
        <f t="shared" si="6"/>
        <v>0</v>
      </c>
      <c r="L8" s="141">
        <f t="shared" si="7"/>
        <v>3</v>
      </c>
      <c r="M8" s="141">
        <f t="shared" si="8"/>
        <v>7</v>
      </c>
      <c r="N8" s="141">
        <f t="shared" si="9"/>
        <v>4</v>
      </c>
      <c r="O8" s="141">
        <f t="shared" si="12"/>
        <v>39</v>
      </c>
      <c r="P8" s="136">
        <v>4</v>
      </c>
      <c r="Q8" s="8"/>
      <c r="R8" s="8">
        <v>4</v>
      </c>
      <c r="S8" s="8">
        <v>8</v>
      </c>
      <c r="T8" s="8">
        <v>10</v>
      </c>
      <c r="U8" s="8">
        <v>13</v>
      </c>
      <c r="V8" s="8">
        <v>4</v>
      </c>
      <c r="X8">
        <v>4</v>
      </c>
      <c r="Z8">
        <v>2</v>
      </c>
      <c r="AA8">
        <v>8</v>
      </c>
      <c r="AB8">
        <v>7</v>
      </c>
      <c r="AC8">
        <v>6</v>
      </c>
    </row>
    <row r="9" spans="1:30">
      <c r="A9">
        <v>5</v>
      </c>
      <c r="B9" s="140" t="s">
        <v>322</v>
      </c>
      <c r="C9" s="141">
        <f t="shared" si="10"/>
        <v>4</v>
      </c>
      <c r="D9" s="141">
        <f t="shared" si="0"/>
        <v>13</v>
      </c>
      <c r="E9" s="141">
        <f t="shared" si="1"/>
        <v>51</v>
      </c>
      <c r="F9" s="141">
        <f t="shared" si="2"/>
        <v>117</v>
      </c>
      <c r="G9" s="141">
        <f t="shared" si="3"/>
        <v>93</v>
      </c>
      <c r="H9" s="141">
        <f t="shared" si="4"/>
        <v>22</v>
      </c>
      <c r="I9" s="141">
        <f t="shared" si="11"/>
        <v>4</v>
      </c>
      <c r="J9" s="141">
        <f t="shared" si="5"/>
        <v>32</v>
      </c>
      <c r="K9" s="141">
        <f t="shared" si="6"/>
        <v>65</v>
      </c>
      <c r="L9" s="141">
        <f t="shared" si="7"/>
        <v>87</v>
      </c>
      <c r="M9" s="141">
        <f t="shared" si="8"/>
        <v>62</v>
      </c>
      <c r="N9" s="141">
        <f t="shared" si="9"/>
        <v>9</v>
      </c>
      <c r="O9" s="141">
        <f t="shared" si="12"/>
        <v>559</v>
      </c>
      <c r="P9" s="136">
        <v>5</v>
      </c>
      <c r="Q9" s="8">
        <v>8</v>
      </c>
      <c r="R9" s="8">
        <v>45</v>
      </c>
      <c r="S9" s="8">
        <v>116</v>
      </c>
      <c r="T9" s="8">
        <v>204</v>
      </c>
      <c r="U9" s="8">
        <v>155</v>
      </c>
      <c r="V9" s="8">
        <v>31</v>
      </c>
      <c r="X9">
        <v>5</v>
      </c>
      <c r="Y9">
        <v>4</v>
      </c>
      <c r="Z9">
        <v>13</v>
      </c>
      <c r="AA9">
        <v>51</v>
      </c>
      <c r="AB9">
        <v>117</v>
      </c>
      <c r="AC9">
        <v>93</v>
      </c>
      <c r="AD9">
        <v>22</v>
      </c>
    </row>
    <row r="10" spans="1:30">
      <c r="A10">
        <v>6</v>
      </c>
      <c r="B10" s="140" t="s">
        <v>323</v>
      </c>
      <c r="C10" s="141">
        <f t="shared" si="10"/>
        <v>6</v>
      </c>
      <c r="D10" s="141">
        <f t="shared" si="0"/>
        <v>13</v>
      </c>
      <c r="E10" s="141">
        <f t="shared" si="1"/>
        <v>43</v>
      </c>
      <c r="F10" s="141">
        <f t="shared" si="2"/>
        <v>98</v>
      </c>
      <c r="G10" s="141">
        <f t="shared" si="3"/>
        <v>54</v>
      </c>
      <c r="H10" s="141">
        <f t="shared" si="4"/>
        <v>13</v>
      </c>
      <c r="I10" s="141">
        <f t="shared" si="11"/>
        <v>11</v>
      </c>
      <c r="J10" s="141">
        <f t="shared" si="5"/>
        <v>19</v>
      </c>
      <c r="K10" s="141">
        <f t="shared" si="6"/>
        <v>40</v>
      </c>
      <c r="L10" s="141">
        <f t="shared" si="7"/>
        <v>62</v>
      </c>
      <c r="M10" s="141">
        <f t="shared" si="8"/>
        <v>52</v>
      </c>
      <c r="N10" s="141">
        <f t="shared" si="9"/>
        <v>5</v>
      </c>
      <c r="O10" s="141">
        <f t="shared" si="12"/>
        <v>416</v>
      </c>
      <c r="P10" s="136">
        <v>6</v>
      </c>
      <c r="Q10" s="8">
        <v>17</v>
      </c>
      <c r="R10" s="8">
        <v>32</v>
      </c>
      <c r="S10" s="8">
        <v>83</v>
      </c>
      <c r="T10" s="8">
        <v>160</v>
      </c>
      <c r="U10" s="8">
        <v>106</v>
      </c>
      <c r="V10" s="8">
        <v>18</v>
      </c>
      <c r="X10">
        <v>6</v>
      </c>
      <c r="Y10">
        <v>6</v>
      </c>
      <c r="Z10">
        <v>13</v>
      </c>
      <c r="AA10">
        <v>43</v>
      </c>
      <c r="AB10">
        <v>98</v>
      </c>
      <c r="AC10">
        <v>54</v>
      </c>
      <c r="AD10">
        <v>13</v>
      </c>
    </row>
    <row r="11" spans="1:30">
      <c r="A11">
        <v>7</v>
      </c>
      <c r="B11" s="140" t="s">
        <v>324</v>
      </c>
      <c r="C11" s="141">
        <f t="shared" si="10"/>
        <v>5</v>
      </c>
      <c r="D11" s="141">
        <f t="shared" si="0"/>
        <v>4</v>
      </c>
      <c r="E11" s="141">
        <f t="shared" si="1"/>
        <v>6</v>
      </c>
      <c r="F11" s="141">
        <f t="shared" si="2"/>
        <v>20</v>
      </c>
      <c r="G11" s="141">
        <f t="shared" si="3"/>
        <v>17</v>
      </c>
      <c r="H11" s="141">
        <f t="shared" si="4"/>
        <v>6</v>
      </c>
      <c r="I11" s="141">
        <f t="shared" si="11"/>
        <v>2</v>
      </c>
      <c r="J11" s="141">
        <f t="shared" si="5"/>
        <v>7</v>
      </c>
      <c r="K11" s="141">
        <f t="shared" si="6"/>
        <v>4</v>
      </c>
      <c r="L11" s="141">
        <f t="shared" si="7"/>
        <v>15</v>
      </c>
      <c r="M11" s="141">
        <f t="shared" si="8"/>
        <v>11</v>
      </c>
      <c r="N11" s="141">
        <f t="shared" si="9"/>
        <v>2</v>
      </c>
      <c r="O11" s="141">
        <f t="shared" si="12"/>
        <v>99</v>
      </c>
      <c r="P11" s="136">
        <v>7</v>
      </c>
      <c r="Q11" s="8">
        <v>7</v>
      </c>
      <c r="R11" s="8">
        <v>11</v>
      </c>
      <c r="S11" s="8">
        <v>10</v>
      </c>
      <c r="T11" s="8">
        <v>35</v>
      </c>
      <c r="U11" s="8">
        <v>28</v>
      </c>
      <c r="V11" s="8">
        <v>8</v>
      </c>
      <c r="X11">
        <v>7</v>
      </c>
      <c r="Y11">
        <v>5</v>
      </c>
      <c r="Z11">
        <v>4</v>
      </c>
      <c r="AA11">
        <v>6</v>
      </c>
      <c r="AB11">
        <v>20</v>
      </c>
      <c r="AC11">
        <v>17</v>
      </c>
      <c r="AD11">
        <v>6</v>
      </c>
    </row>
    <row r="12" spans="1:30">
      <c r="A12">
        <v>8</v>
      </c>
      <c r="B12" s="140" t="s">
        <v>325</v>
      </c>
      <c r="C12" s="141">
        <f t="shared" si="10"/>
        <v>18</v>
      </c>
      <c r="D12" s="141">
        <f t="shared" si="0"/>
        <v>19</v>
      </c>
      <c r="E12" s="141">
        <f t="shared" si="1"/>
        <v>49</v>
      </c>
      <c r="F12" s="141">
        <f t="shared" si="2"/>
        <v>143</v>
      </c>
      <c r="G12" s="141">
        <f t="shared" si="3"/>
        <v>83</v>
      </c>
      <c r="H12" s="141">
        <f t="shared" si="4"/>
        <v>21</v>
      </c>
      <c r="I12" s="141">
        <f t="shared" si="11"/>
        <v>10</v>
      </c>
      <c r="J12" s="141">
        <f t="shared" si="5"/>
        <v>19</v>
      </c>
      <c r="K12" s="141">
        <f t="shared" si="6"/>
        <v>36</v>
      </c>
      <c r="L12" s="141">
        <f t="shared" si="7"/>
        <v>85</v>
      </c>
      <c r="M12" s="141">
        <f t="shared" si="8"/>
        <v>46</v>
      </c>
      <c r="N12" s="141">
        <f t="shared" si="9"/>
        <v>8</v>
      </c>
      <c r="O12" s="141">
        <f t="shared" si="12"/>
        <v>537</v>
      </c>
      <c r="P12" s="136">
        <v>8</v>
      </c>
      <c r="Q12" s="8">
        <v>28</v>
      </c>
      <c r="R12" s="8">
        <v>38</v>
      </c>
      <c r="S12" s="8">
        <v>85</v>
      </c>
      <c r="T12" s="8">
        <v>228</v>
      </c>
      <c r="U12" s="8">
        <v>129</v>
      </c>
      <c r="V12" s="8">
        <v>29</v>
      </c>
      <c r="X12">
        <v>8</v>
      </c>
      <c r="Y12">
        <v>18</v>
      </c>
      <c r="Z12">
        <v>19</v>
      </c>
      <c r="AA12">
        <v>49</v>
      </c>
      <c r="AB12">
        <v>143</v>
      </c>
      <c r="AC12">
        <v>83</v>
      </c>
      <c r="AD12">
        <v>21</v>
      </c>
    </row>
    <row r="13" spans="1:30">
      <c r="A13">
        <v>9</v>
      </c>
      <c r="B13" s="140" t="s">
        <v>326</v>
      </c>
      <c r="C13" s="141">
        <f t="shared" si="10"/>
        <v>8</v>
      </c>
      <c r="D13" s="141">
        <f t="shared" si="0"/>
        <v>18</v>
      </c>
      <c r="E13" s="141">
        <f t="shared" si="1"/>
        <v>50</v>
      </c>
      <c r="F13" s="141">
        <f t="shared" si="2"/>
        <v>124</v>
      </c>
      <c r="G13" s="141">
        <f t="shared" si="3"/>
        <v>94</v>
      </c>
      <c r="H13" s="141">
        <f t="shared" si="4"/>
        <v>19</v>
      </c>
      <c r="I13" s="141">
        <f t="shared" si="11"/>
        <v>18</v>
      </c>
      <c r="J13" s="141">
        <f t="shared" si="5"/>
        <v>54</v>
      </c>
      <c r="K13" s="141">
        <f t="shared" si="6"/>
        <v>45</v>
      </c>
      <c r="L13" s="141">
        <f t="shared" si="7"/>
        <v>93</v>
      </c>
      <c r="M13" s="141">
        <f t="shared" si="8"/>
        <v>58</v>
      </c>
      <c r="N13" s="141">
        <f t="shared" si="9"/>
        <v>12</v>
      </c>
      <c r="O13" s="141">
        <f t="shared" si="12"/>
        <v>593</v>
      </c>
      <c r="P13" s="136">
        <v>9</v>
      </c>
      <c r="Q13" s="8">
        <v>26</v>
      </c>
      <c r="R13" s="8">
        <v>72</v>
      </c>
      <c r="S13" s="8">
        <v>95</v>
      </c>
      <c r="T13" s="8">
        <v>217</v>
      </c>
      <c r="U13" s="8">
        <v>152</v>
      </c>
      <c r="V13" s="8">
        <v>31</v>
      </c>
      <c r="X13">
        <v>9</v>
      </c>
      <c r="Y13">
        <v>8</v>
      </c>
      <c r="Z13">
        <v>18</v>
      </c>
      <c r="AA13">
        <v>50</v>
      </c>
      <c r="AB13">
        <v>124</v>
      </c>
      <c r="AC13">
        <v>94</v>
      </c>
      <c r="AD13">
        <v>19</v>
      </c>
    </row>
    <row r="14" spans="1:30">
      <c r="A14">
        <v>10</v>
      </c>
      <c r="B14" s="140" t="s">
        <v>327</v>
      </c>
      <c r="C14" s="141">
        <f t="shared" si="10"/>
        <v>1</v>
      </c>
      <c r="D14" s="141">
        <f t="shared" si="0"/>
        <v>2</v>
      </c>
      <c r="E14" s="141">
        <f t="shared" si="1"/>
        <v>3</v>
      </c>
      <c r="F14" s="141">
        <f t="shared" si="2"/>
        <v>6</v>
      </c>
      <c r="G14" s="141">
        <f t="shared" si="3"/>
        <v>3</v>
      </c>
      <c r="H14" s="141">
        <f t="shared" si="4"/>
        <v>0</v>
      </c>
      <c r="I14" s="141">
        <f t="shared" si="11"/>
        <v>2</v>
      </c>
      <c r="J14" s="141">
        <f t="shared" si="5"/>
        <v>3</v>
      </c>
      <c r="K14" s="141">
        <f t="shared" si="6"/>
        <v>3</v>
      </c>
      <c r="L14" s="141">
        <f t="shared" si="7"/>
        <v>4</v>
      </c>
      <c r="M14" s="141">
        <f t="shared" si="8"/>
        <v>2</v>
      </c>
      <c r="N14" s="141">
        <f t="shared" si="9"/>
        <v>0</v>
      </c>
      <c r="O14" s="141">
        <f t="shared" si="12"/>
        <v>29</v>
      </c>
      <c r="P14" s="136">
        <v>10</v>
      </c>
      <c r="Q14" s="8">
        <v>3</v>
      </c>
      <c r="R14" s="8">
        <v>5</v>
      </c>
      <c r="S14" s="8">
        <v>6</v>
      </c>
      <c r="T14" s="8">
        <v>10</v>
      </c>
      <c r="U14" s="8">
        <v>5</v>
      </c>
      <c r="V14" s="8"/>
      <c r="X14">
        <v>10</v>
      </c>
      <c r="Y14">
        <v>1</v>
      </c>
      <c r="Z14">
        <v>2</v>
      </c>
      <c r="AA14">
        <v>3</v>
      </c>
      <c r="AB14">
        <v>6</v>
      </c>
      <c r="AC14">
        <v>3</v>
      </c>
    </row>
    <row r="15" spans="1:30">
      <c r="A15">
        <v>11</v>
      </c>
      <c r="B15" s="140" t="s">
        <v>328</v>
      </c>
      <c r="C15" s="141">
        <f t="shared" si="10"/>
        <v>4</v>
      </c>
      <c r="D15" s="141">
        <f t="shared" si="0"/>
        <v>24</v>
      </c>
      <c r="E15" s="141">
        <f t="shared" si="1"/>
        <v>46</v>
      </c>
      <c r="F15" s="141">
        <f t="shared" si="2"/>
        <v>86</v>
      </c>
      <c r="G15" s="141">
        <f t="shared" si="3"/>
        <v>68</v>
      </c>
      <c r="H15" s="141">
        <f t="shared" si="4"/>
        <v>16</v>
      </c>
      <c r="I15" s="141">
        <f t="shared" si="11"/>
        <v>14</v>
      </c>
      <c r="J15" s="141">
        <f t="shared" si="5"/>
        <v>30</v>
      </c>
      <c r="K15" s="141">
        <f t="shared" si="6"/>
        <v>66</v>
      </c>
      <c r="L15" s="141">
        <f t="shared" si="7"/>
        <v>59</v>
      </c>
      <c r="M15" s="141">
        <f t="shared" si="8"/>
        <v>47</v>
      </c>
      <c r="N15" s="141">
        <f t="shared" si="9"/>
        <v>3</v>
      </c>
      <c r="O15" s="141">
        <f t="shared" si="12"/>
        <v>463</v>
      </c>
      <c r="P15" s="136">
        <v>11</v>
      </c>
      <c r="Q15" s="8">
        <v>18</v>
      </c>
      <c r="R15" s="8">
        <v>54</v>
      </c>
      <c r="S15" s="8">
        <v>112</v>
      </c>
      <c r="T15" s="8">
        <v>145</v>
      </c>
      <c r="U15" s="8">
        <v>115</v>
      </c>
      <c r="V15" s="8">
        <v>19</v>
      </c>
      <c r="X15">
        <v>11</v>
      </c>
      <c r="Y15">
        <v>4</v>
      </c>
      <c r="Z15">
        <v>24</v>
      </c>
      <c r="AA15">
        <v>46</v>
      </c>
      <c r="AB15">
        <v>86</v>
      </c>
      <c r="AC15">
        <v>68</v>
      </c>
      <c r="AD15">
        <v>16</v>
      </c>
    </row>
    <row r="16" spans="1:30">
      <c r="A16">
        <v>12</v>
      </c>
      <c r="B16" s="140" t="s">
        <v>329</v>
      </c>
      <c r="C16" s="141">
        <f t="shared" si="10"/>
        <v>1</v>
      </c>
      <c r="D16" s="141">
        <f t="shared" si="0"/>
        <v>8</v>
      </c>
      <c r="E16" s="141">
        <f t="shared" si="1"/>
        <v>31</v>
      </c>
      <c r="F16" s="141">
        <f t="shared" si="2"/>
        <v>51</v>
      </c>
      <c r="G16" s="141">
        <f t="shared" si="3"/>
        <v>34</v>
      </c>
      <c r="H16" s="141">
        <f t="shared" si="4"/>
        <v>12</v>
      </c>
      <c r="I16" s="141">
        <f t="shared" si="11"/>
        <v>9</v>
      </c>
      <c r="J16" s="141">
        <f t="shared" si="5"/>
        <v>28</v>
      </c>
      <c r="K16" s="141">
        <f t="shared" si="6"/>
        <v>32</v>
      </c>
      <c r="L16" s="141">
        <f t="shared" si="7"/>
        <v>50</v>
      </c>
      <c r="M16" s="141">
        <f t="shared" si="8"/>
        <v>36</v>
      </c>
      <c r="N16" s="141">
        <f t="shared" si="9"/>
        <v>7</v>
      </c>
      <c r="O16" s="141">
        <f t="shared" si="12"/>
        <v>299</v>
      </c>
      <c r="P16" s="136">
        <v>12</v>
      </c>
      <c r="Q16" s="8">
        <v>10</v>
      </c>
      <c r="R16" s="8">
        <v>36</v>
      </c>
      <c r="S16" s="8">
        <v>63</v>
      </c>
      <c r="T16" s="8">
        <v>101</v>
      </c>
      <c r="U16" s="8">
        <v>70</v>
      </c>
      <c r="V16" s="8">
        <v>19</v>
      </c>
      <c r="X16">
        <v>12</v>
      </c>
      <c r="Y16">
        <v>1</v>
      </c>
      <c r="Z16">
        <v>8</v>
      </c>
      <c r="AA16">
        <v>31</v>
      </c>
      <c r="AB16">
        <v>51</v>
      </c>
      <c r="AC16">
        <v>34</v>
      </c>
      <c r="AD16">
        <v>12</v>
      </c>
    </row>
    <row r="17" spans="1:30">
      <c r="A17">
        <v>13</v>
      </c>
      <c r="B17" s="140" t="s">
        <v>330</v>
      </c>
      <c r="C17" s="141">
        <f t="shared" si="10"/>
        <v>2</v>
      </c>
      <c r="D17" s="141">
        <f t="shared" si="0"/>
        <v>1</v>
      </c>
      <c r="E17" s="141">
        <f t="shared" si="1"/>
        <v>4</v>
      </c>
      <c r="F17" s="141">
        <f t="shared" si="2"/>
        <v>15</v>
      </c>
      <c r="G17" s="141">
        <f t="shared" si="3"/>
        <v>7</v>
      </c>
      <c r="H17" s="141">
        <f t="shared" si="4"/>
        <v>3</v>
      </c>
      <c r="I17" s="141">
        <f t="shared" si="11"/>
        <v>3</v>
      </c>
      <c r="J17" s="141">
        <f t="shared" si="5"/>
        <v>10</v>
      </c>
      <c r="K17" s="141">
        <f t="shared" si="6"/>
        <v>11</v>
      </c>
      <c r="L17" s="141">
        <f t="shared" si="7"/>
        <v>18</v>
      </c>
      <c r="M17" s="141">
        <f t="shared" si="8"/>
        <v>10</v>
      </c>
      <c r="N17" s="141">
        <f t="shared" si="9"/>
        <v>2</v>
      </c>
      <c r="O17" s="141">
        <f t="shared" si="12"/>
        <v>86</v>
      </c>
      <c r="P17" s="136">
        <v>13</v>
      </c>
      <c r="Q17" s="8">
        <v>5</v>
      </c>
      <c r="R17" s="8">
        <v>11</v>
      </c>
      <c r="S17" s="8">
        <v>15</v>
      </c>
      <c r="T17" s="8">
        <v>33</v>
      </c>
      <c r="U17" s="8">
        <v>17</v>
      </c>
      <c r="V17" s="8">
        <v>5</v>
      </c>
      <c r="X17">
        <v>13</v>
      </c>
      <c r="Y17">
        <v>2</v>
      </c>
      <c r="Z17">
        <v>1</v>
      </c>
      <c r="AA17">
        <v>4</v>
      </c>
      <c r="AB17">
        <v>15</v>
      </c>
      <c r="AC17">
        <v>7</v>
      </c>
      <c r="AD17">
        <v>3</v>
      </c>
    </row>
    <row r="18" spans="1:30">
      <c r="A18">
        <v>14</v>
      </c>
      <c r="B18" s="140" t="s">
        <v>331</v>
      </c>
      <c r="C18" s="141">
        <f t="shared" si="10"/>
        <v>1</v>
      </c>
      <c r="D18" s="141">
        <f t="shared" si="0"/>
        <v>8</v>
      </c>
      <c r="E18" s="141">
        <f t="shared" si="1"/>
        <v>12</v>
      </c>
      <c r="F18" s="141">
        <f t="shared" si="2"/>
        <v>50</v>
      </c>
      <c r="G18" s="141">
        <f t="shared" si="3"/>
        <v>49</v>
      </c>
      <c r="H18" s="141">
        <f t="shared" si="4"/>
        <v>17</v>
      </c>
      <c r="I18" s="141">
        <f t="shared" si="11"/>
        <v>6</v>
      </c>
      <c r="J18" s="141">
        <f t="shared" si="5"/>
        <v>9</v>
      </c>
      <c r="K18" s="141">
        <f t="shared" si="6"/>
        <v>17</v>
      </c>
      <c r="L18" s="141">
        <f t="shared" si="7"/>
        <v>29</v>
      </c>
      <c r="M18" s="141">
        <f t="shared" si="8"/>
        <v>17</v>
      </c>
      <c r="N18" s="141">
        <f t="shared" si="9"/>
        <v>5</v>
      </c>
      <c r="O18" s="141">
        <f t="shared" si="12"/>
        <v>220</v>
      </c>
      <c r="P18" s="136">
        <v>14</v>
      </c>
      <c r="Q18" s="8">
        <v>7</v>
      </c>
      <c r="R18" s="8">
        <v>17</v>
      </c>
      <c r="S18" s="8">
        <v>29</v>
      </c>
      <c r="T18" s="8">
        <v>79</v>
      </c>
      <c r="U18" s="8">
        <v>66</v>
      </c>
      <c r="V18" s="8">
        <v>22</v>
      </c>
      <c r="X18">
        <v>14</v>
      </c>
      <c r="Y18">
        <v>1</v>
      </c>
      <c r="Z18">
        <v>8</v>
      </c>
      <c r="AA18">
        <v>12</v>
      </c>
      <c r="AB18">
        <v>50</v>
      </c>
      <c r="AC18">
        <v>49</v>
      </c>
      <c r="AD18">
        <v>17</v>
      </c>
    </row>
    <row r="19" spans="1:30">
      <c r="A19">
        <v>15</v>
      </c>
      <c r="B19" s="140" t="s">
        <v>332</v>
      </c>
      <c r="C19" s="141">
        <f t="shared" si="10"/>
        <v>1</v>
      </c>
      <c r="D19" s="141">
        <f t="shared" si="0"/>
        <v>7</v>
      </c>
      <c r="E19" s="141">
        <f t="shared" si="1"/>
        <v>11</v>
      </c>
      <c r="F19" s="141">
        <f t="shared" si="2"/>
        <v>35</v>
      </c>
      <c r="G19" s="141">
        <f t="shared" si="3"/>
        <v>27</v>
      </c>
      <c r="H19" s="141">
        <f t="shared" si="4"/>
        <v>8</v>
      </c>
      <c r="I19" s="141">
        <f t="shared" si="11"/>
        <v>5</v>
      </c>
      <c r="J19" s="141">
        <f t="shared" si="5"/>
        <v>14</v>
      </c>
      <c r="K19" s="141">
        <f t="shared" si="6"/>
        <v>24</v>
      </c>
      <c r="L19" s="141">
        <f t="shared" si="7"/>
        <v>23</v>
      </c>
      <c r="M19" s="141">
        <f t="shared" si="8"/>
        <v>15</v>
      </c>
      <c r="N19" s="141">
        <f t="shared" si="9"/>
        <v>6</v>
      </c>
      <c r="O19" s="141">
        <f t="shared" si="12"/>
        <v>176</v>
      </c>
      <c r="P19" s="136">
        <v>15</v>
      </c>
      <c r="Q19" s="8">
        <v>6</v>
      </c>
      <c r="R19" s="8">
        <v>21</v>
      </c>
      <c r="S19" s="8">
        <v>35</v>
      </c>
      <c r="T19" s="8">
        <v>58</v>
      </c>
      <c r="U19" s="8">
        <v>42</v>
      </c>
      <c r="V19" s="8">
        <v>14</v>
      </c>
      <c r="X19">
        <v>15</v>
      </c>
      <c r="Y19">
        <v>1</v>
      </c>
      <c r="Z19">
        <v>7</v>
      </c>
      <c r="AA19">
        <v>11</v>
      </c>
      <c r="AB19">
        <v>35</v>
      </c>
      <c r="AC19">
        <v>27</v>
      </c>
      <c r="AD19">
        <v>8</v>
      </c>
    </row>
    <row r="20" spans="1:30">
      <c r="A20">
        <v>16</v>
      </c>
      <c r="B20" s="140" t="s">
        <v>333</v>
      </c>
      <c r="C20" s="141">
        <f t="shared" si="10"/>
        <v>0</v>
      </c>
      <c r="D20" s="141">
        <f t="shared" si="0"/>
        <v>1</v>
      </c>
      <c r="E20" s="141">
        <f t="shared" si="1"/>
        <v>7</v>
      </c>
      <c r="F20" s="141">
        <f t="shared" si="2"/>
        <v>36</v>
      </c>
      <c r="G20" s="141">
        <f t="shared" si="3"/>
        <v>23</v>
      </c>
      <c r="H20" s="141">
        <f t="shared" si="4"/>
        <v>5</v>
      </c>
      <c r="I20" s="141">
        <f t="shared" si="11"/>
        <v>1</v>
      </c>
      <c r="J20" s="141">
        <f t="shared" si="5"/>
        <v>4</v>
      </c>
      <c r="K20" s="141">
        <f t="shared" si="6"/>
        <v>8</v>
      </c>
      <c r="L20" s="141">
        <f t="shared" si="7"/>
        <v>17</v>
      </c>
      <c r="M20" s="141">
        <f t="shared" si="8"/>
        <v>5</v>
      </c>
      <c r="N20" s="141">
        <f t="shared" si="9"/>
        <v>1</v>
      </c>
      <c r="O20" s="141">
        <f t="shared" si="12"/>
        <v>108</v>
      </c>
      <c r="P20" s="136">
        <v>16</v>
      </c>
      <c r="Q20" s="8">
        <v>1</v>
      </c>
      <c r="R20" s="8">
        <v>5</v>
      </c>
      <c r="S20" s="8">
        <v>15</v>
      </c>
      <c r="T20" s="8">
        <v>53</v>
      </c>
      <c r="U20" s="8">
        <v>28</v>
      </c>
      <c r="V20" s="8">
        <v>6</v>
      </c>
      <c r="X20">
        <v>16</v>
      </c>
      <c r="Z20">
        <v>1</v>
      </c>
      <c r="AA20">
        <v>7</v>
      </c>
      <c r="AB20">
        <v>36</v>
      </c>
      <c r="AC20">
        <v>23</v>
      </c>
      <c r="AD20">
        <v>5</v>
      </c>
    </row>
    <row r="21" spans="1:30">
      <c r="A21">
        <v>17</v>
      </c>
      <c r="B21" s="140" t="s">
        <v>334</v>
      </c>
      <c r="C21" s="141">
        <f t="shared" si="10"/>
        <v>0</v>
      </c>
      <c r="D21" s="141">
        <f t="shared" si="0"/>
        <v>2</v>
      </c>
      <c r="E21" s="141">
        <f t="shared" si="1"/>
        <v>13</v>
      </c>
      <c r="F21" s="141">
        <f t="shared" si="2"/>
        <v>34</v>
      </c>
      <c r="G21" s="141">
        <f t="shared" si="3"/>
        <v>16</v>
      </c>
      <c r="H21" s="141">
        <f t="shared" si="4"/>
        <v>7</v>
      </c>
      <c r="I21" s="141">
        <f t="shared" si="11"/>
        <v>4</v>
      </c>
      <c r="J21" s="141">
        <f t="shared" si="5"/>
        <v>14</v>
      </c>
      <c r="K21" s="141">
        <f t="shared" si="6"/>
        <v>12</v>
      </c>
      <c r="L21" s="141">
        <f t="shared" si="7"/>
        <v>12</v>
      </c>
      <c r="M21" s="141">
        <f t="shared" si="8"/>
        <v>12</v>
      </c>
      <c r="N21" s="141">
        <f t="shared" si="9"/>
        <v>1</v>
      </c>
      <c r="O21" s="141">
        <f t="shared" si="12"/>
        <v>127</v>
      </c>
      <c r="P21" s="136">
        <v>17</v>
      </c>
      <c r="Q21" s="8">
        <v>4</v>
      </c>
      <c r="R21" s="8">
        <v>16</v>
      </c>
      <c r="S21" s="8">
        <v>25</v>
      </c>
      <c r="T21" s="8">
        <v>46</v>
      </c>
      <c r="U21" s="8">
        <v>28</v>
      </c>
      <c r="V21" s="8">
        <v>8</v>
      </c>
      <c r="X21">
        <v>17</v>
      </c>
      <c r="Z21">
        <v>2</v>
      </c>
      <c r="AA21">
        <v>13</v>
      </c>
      <c r="AB21">
        <v>34</v>
      </c>
      <c r="AC21">
        <v>16</v>
      </c>
      <c r="AD21">
        <v>7</v>
      </c>
    </row>
    <row r="22" spans="1:30">
      <c r="A22">
        <v>18</v>
      </c>
      <c r="B22" s="140" t="s">
        <v>335</v>
      </c>
      <c r="C22" s="141">
        <f t="shared" si="10"/>
        <v>11</v>
      </c>
      <c r="D22" s="141">
        <f t="shared" si="0"/>
        <v>47</v>
      </c>
      <c r="E22" s="141">
        <f t="shared" si="1"/>
        <v>144</v>
      </c>
      <c r="F22" s="141">
        <f t="shared" si="2"/>
        <v>135</v>
      </c>
      <c r="G22" s="141">
        <f t="shared" si="3"/>
        <v>70</v>
      </c>
      <c r="H22" s="141">
        <f t="shared" si="4"/>
        <v>24</v>
      </c>
      <c r="I22" s="141">
        <f t="shared" si="11"/>
        <v>30</v>
      </c>
      <c r="J22" s="141">
        <f t="shared" si="5"/>
        <v>88</v>
      </c>
      <c r="K22" s="141">
        <f t="shared" si="6"/>
        <v>111</v>
      </c>
      <c r="L22" s="141">
        <f t="shared" si="7"/>
        <v>82</v>
      </c>
      <c r="M22" s="141">
        <f t="shared" si="8"/>
        <v>57</v>
      </c>
      <c r="N22" s="141">
        <f t="shared" si="9"/>
        <v>11</v>
      </c>
      <c r="O22" s="141">
        <f t="shared" si="12"/>
        <v>810</v>
      </c>
      <c r="P22" s="136">
        <v>18</v>
      </c>
      <c r="Q22" s="8">
        <v>41</v>
      </c>
      <c r="R22" s="8">
        <v>135</v>
      </c>
      <c r="S22" s="8">
        <v>255</v>
      </c>
      <c r="T22" s="8">
        <v>217</v>
      </c>
      <c r="U22" s="8">
        <v>127</v>
      </c>
      <c r="V22" s="8">
        <v>35</v>
      </c>
      <c r="X22">
        <v>18</v>
      </c>
      <c r="Y22">
        <v>11</v>
      </c>
      <c r="Z22">
        <v>47</v>
      </c>
      <c r="AA22">
        <v>144</v>
      </c>
      <c r="AB22">
        <v>135</v>
      </c>
      <c r="AC22">
        <v>70</v>
      </c>
      <c r="AD22">
        <v>24</v>
      </c>
    </row>
    <row r="23" spans="1:30">
      <c r="A23">
        <v>19</v>
      </c>
      <c r="B23" s="140" t="s">
        <v>336</v>
      </c>
      <c r="C23" s="141">
        <f t="shared" si="10"/>
        <v>3</v>
      </c>
      <c r="D23" s="141">
        <f t="shared" si="0"/>
        <v>19</v>
      </c>
      <c r="E23" s="141">
        <f t="shared" si="1"/>
        <v>69</v>
      </c>
      <c r="F23" s="141">
        <f t="shared" si="2"/>
        <v>68</v>
      </c>
      <c r="G23" s="141">
        <f t="shared" si="3"/>
        <v>39</v>
      </c>
      <c r="H23" s="141">
        <f t="shared" si="4"/>
        <v>5</v>
      </c>
      <c r="I23" s="141">
        <f t="shared" si="11"/>
        <v>17</v>
      </c>
      <c r="J23" s="141">
        <f t="shared" si="5"/>
        <v>35</v>
      </c>
      <c r="K23" s="141">
        <f t="shared" si="6"/>
        <v>53</v>
      </c>
      <c r="L23" s="141">
        <f t="shared" si="7"/>
        <v>39</v>
      </c>
      <c r="M23" s="141">
        <f t="shared" si="8"/>
        <v>21</v>
      </c>
      <c r="N23" s="141">
        <f t="shared" si="9"/>
        <v>5</v>
      </c>
      <c r="O23" s="141">
        <f t="shared" si="12"/>
        <v>373</v>
      </c>
      <c r="P23" s="136">
        <v>19</v>
      </c>
      <c r="Q23" s="8">
        <v>20</v>
      </c>
      <c r="R23" s="8">
        <v>54</v>
      </c>
      <c r="S23" s="8">
        <v>122</v>
      </c>
      <c r="T23" s="8">
        <v>107</v>
      </c>
      <c r="U23" s="8">
        <v>60</v>
      </c>
      <c r="V23" s="8">
        <v>10</v>
      </c>
      <c r="X23">
        <v>19</v>
      </c>
      <c r="Y23">
        <v>3</v>
      </c>
      <c r="Z23">
        <v>19</v>
      </c>
      <c r="AA23">
        <v>69</v>
      </c>
      <c r="AB23">
        <v>68</v>
      </c>
      <c r="AC23">
        <v>39</v>
      </c>
      <c r="AD23">
        <v>5</v>
      </c>
    </row>
    <row r="24" spans="1:30">
      <c r="A24">
        <v>20</v>
      </c>
      <c r="B24" s="140" t="s">
        <v>337</v>
      </c>
      <c r="C24" s="141">
        <f t="shared" si="10"/>
        <v>0</v>
      </c>
      <c r="D24" s="141">
        <f t="shared" si="0"/>
        <v>2</v>
      </c>
      <c r="E24" s="141">
        <f t="shared" si="1"/>
        <v>14</v>
      </c>
      <c r="F24" s="141">
        <f t="shared" si="2"/>
        <v>16</v>
      </c>
      <c r="G24" s="141">
        <f t="shared" si="3"/>
        <v>12</v>
      </c>
      <c r="H24" s="141">
        <f t="shared" si="4"/>
        <v>3</v>
      </c>
      <c r="I24" s="141">
        <f t="shared" si="11"/>
        <v>5</v>
      </c>
      <c r="J24" s="141">
        <f t="shared" si="5"/>
        <v>12</v>
      </c>
      <c r="K24" s="141">
        <f t="shared" si="6"/>
        <v>14</v>
      </c>
      <c r="L24" s="141">
        <f t="shared" si="7"/>
        <v>13</v>
      </c>
      <c r="M24" s="141">
        <f t="shared" si="8"/>
        <v>10</v>
      </c>
      <c r="N24" s="141">
        <f t="shared" si="9"/>
        <v>1</v>
      </c>
      <c r="O24" s="141">
        <f t="shared" si="12"/>
        <v>102</v>
      </c>
      <c r="P24" s="136">
        <v>20</v>
      </c>
      <c r="Q24" s="8">
        <v>5</v>
      </c>
      <c r="R24" s="8">
        <v>14</v>
      </c>
      <c r="S24" s="8">
        <v>28</v>
      </c>
      <c r="T24" s="8">
        <v>29</v>
      </c>
      <c r="U24" s="8">
        <v>22</v>
      </c>
      <c r="V24" s="8">
        <v>4</v>
      </c>
      <c r="X24">
        <v>20</v>
      </c>
      <c r="Z24">
        <v>2</v>
      </c>
      <c r="AA24">
        <v>14</v>
      </c>
      <c r="AB24">
        <v>16</v>
      </c>
      <c r="AC24">
        <v>12</v>
      </c>
      <c r="AD24">
        <v>3</v>
      </c>
    </row>
    <row r="25" spans="1:30">
      <c r="A25">
        <v>21</v>
      </c>
      <c r="B25" s="140" t="s">
        <v>338</v>
      </c>
      <c r="C25" s="141">
        <f t="shared" si="10"/>
        <v>1</v>
      </c>
      <c r="D25" s="141">
        <f t="shared" si="0"/>
        <v>8</v>
      </c>
      <c r="E25" s="141">
        <f t="shared" si="1"/>
        <v>23</v>
      </c>
      <c r="F25" s="141">
        <f t="shared" si="2"/>
        <v>49</v>
      </c>
      <c r="G25" s="141">
        <f t="shared" si="3"/>
        <v>51</v>
      </c>
      <c r="H25" s="141">
        <f t="shared" si="4"/>
        <v>10</v>
      </c>
      <c r="I25" s="141">
        <f t="shared" si="11"/>
        <v>0</v>
      </c>
      <c r="J25" s="141">
        <f t="shared" si="5"/>
        <v>9</v>
      </c>
      <c r="K25" s="141">
        <f t="shared" si="6"/>
        <v>18</v>
      </c>
      <c r="L25" s="141">
        <f t="shared" si="7"/>
        <v>34</v>
      </c>
      <c r="M25" s="141">
        <f t="shared" si="8"/>
        <v>12</v>
      </c>
      <c r="N25" s="141">
        <f t="shared" si="9"/>
        <v>5</v>
      </c>
      <c r="O25" s="141">
        <f t="shared" si="12"/>
        <v>220</v>
      </c>
      <c r="P25" s="136">
        <v>21</v>
      </c>
      <c r="Q25" s="8">
        <v>1</v>
      </c>
      <c r="R25" s="8">
        <v>17</v>
      </c>
      <c r="S25" s="8">
        <v>41</v>
      </c>
      <c r="T25" s="8">
        <v>83</v>
      </c>
      <c r="U25" s="8">
        <v>63</v>
      </c>
      <c r="V25" s="8">
        <v>15</v>
      </c>
      <c r="X25">
        <v>21</v>
      </c>
      <c r="Y25">
        <v>1</v>
      </c>
      <c r="Z25">
        <v>8</v>
      </c>
      <c r="AA25">
        <v>23</v>
      </c>
      <c r="AB25">
        <v>49</v>
      </c>
      <c r="AC25">
        <v>51</v>
      </c>
      <c r="AD25">
        <v>10</v>
      </c>
    </row>
    <row r="26" spans="1:30">
      <c r="A26">
        <v>22</v>
      </c>
      <c r="B26" s="140" t="s">
        <v>339</v>
      </c>
      <c r="C26" s="141">
        <f t="shared" si="10"/>
        <v>2</v>
      </c>
      <c r="D26" s="141">
        <f t="shared" si="0"/>
        <v>2</v>
      </c>
      <c r="E26" s="141">
        <f t="shared" si="1"/>
        <v>4</v>
      </c>
      <c r="F26" s="141">
        <f t="shared" si="2"/>
        <v>18</v>
      </c>
      <c r="G26" s="141">
        <f t="shared" si="3"/>
        <v>7</v>
      </c>
      <c r="H26" s="141">
        <f t="shared" si="4"/>
        <v>4</v>
      </c>
      <c r="I26" s="141">
        <f t="shared" si="11"/>
        <v>4</v>
      </c>
      <c r="J26" s="141">
        <f t="shared" si="5"/>
        <v>5</v>
      </c>
      <c r="K26" s="141">
        <f t="shared" si="6"/>
        <v>12</v>
      </c>
      <c r="L26" s="141">
        <f t="shared" si="7"/>
        <v>14</v>
      </c>
      <c r="M26" s="141">
        <f t="shared" si="8"/>
        <v>5</v>
      </c>
      <c r="N26" s="141">
        <f t="shared" si="9"/>
        <v>0</v>
      </c>
      <c r="O26" s="141">
        <f t="shared" si="12"/>
        <v>77</v>
      </c>
      <c r="P26" s="136">
        <v>22</v>
      </c>
      <c r="Q26" s="8">
        <v>6</v>
      </c>
      <c r="R26" s="8">
        <v>7</v>
      </c>
      <c r="S26" s="8">
        <v>16</v>
      </c>
      <c r="T26" s="8">
        <v>32</v>
      </c>
      <c r="U26" s="8">
        <v>12</v>
      </c>
      <c r="V26" s="8">
        <v>4</v>
      </c>
      <c r="X26">
        <v>22</v>
      </c>
      <c r="Y26">
        <v>2</v>
      </c>
      <c r="Z26">
        <v>2</v>
      </c>
      <c r="AA26">
        <v>4</v>
      </c>
      <c r="AB26">
        <v>18</v>
      </c>
      <c r="AC26">
        <v>7</v>
      </c>
      <c r="AD26">
        <v>4</v>
      </c>
    </row>
    <row r="27" spans="1:30">
      <c r="A27">
        <v>23</v>
      </c>
      <c r="B27" s="140" t="s">
        <v>340</v>
      </c>
      <c r="C27" s="141">
        <f t="shared" si="10"/>
        <v>1</v>
      </c>
      <c r="D27" s="141">
        <f t="shared" si="0"/>
        <v>6</v>
      </c>
      <c r="E27" s="141">
        <f t="shared" si="1"/>
        <v>26</v>
      </c>
      <c r="F27" s="141">
        <f t="shared" si="2"/>
        <v>51</v>
      </c>
      <c r="G27" s="141">
        <f t="shared" si="3"/>
        <v>18</v>
      </c>
      <c r="H27" s="141">
        <f t="shared" si="4"/>
        <v>19</v>
      </c>
      <c r="I27" s="141">
        <f t="shared" si="11"/>
        <v>2</v>
      </c>
      <c r="J27" s="141">
        <f t="shared" si="5"/>
        <v>15</v>
      </c>
      <c r="K27" s="141">
        <f t="shared" si="6"/>
        <v>34</v>
      </c>
      <c r="L27" s="141">
        <f t="shared" si="7"/>
        <v>29</v>
      </c>
      <c r="M27" s="141">
        <f t="shared" si="8"/>
        <v>12</v>
      </c>
      <c r="N27" s="141">
        <f t="shared" si="9"/>
        <v>0</v>
      </c>
      <c r="O27" s="141">
        <f t="shared" si="12"/>
        <v>213</v>
      </c>
      <c r="P27" s="136">
        <v>23</v>
      </c>
      <c r="Q27" s="8">
        <v>3</v>
      </c>
      <c r="R27" s="8">
        <v>21</v>
      </c>
      <c r="S27" s="8">
        <v>60</v>
      </c>
      <c r="T27" s="8">
        <v>80</v>
      </c>
      <c r="U27" s="8">
        <v>30</v>
      </c>
      <c r="V27" s="8">
        <v>19</v>
      </c>
      <c r="X27">
        <v>23</v>
      </c>
      <c r="Y27">
        <v>1</v>
      </c>
      <c r="Z27">
        <v>6</v>
      </c>
      <c r="AA27">
        <v>26</v>
      </c>
      <c r="AB27">
        <v>51</v>
      </c>
      <c r="AC27">
        <v>18</v>
      </c>
      <c r="AD27">
        <v>19</v>
      </c>
    </row>
    <row r="28" spans="1:30">
      <c r="A28">
        <v>24</v>
      </c>
      <c r="B28" s="140" t="s">
        <v>341</v>
      </c>
      <c r="C28" s="141">
        <f t="shared" si="10"/>
        <v>3</v>
      </c>
      <c r="D28" s="141">
        <f t="shared" si="0"/>
        <v>7</v>
      </c>
      <c r="E28" s="141">
        <f t="shared" si="1"/>
        <v>8</v>
      </c>
      <c r="F28" s="141">
        <f t="shared" si="2"/>
        <v>35</v>
      </c>
      <c r="G28" s="141">
        <f t="shared" si="3"/>
        <v>18</v>
      </c>
      <c r="H28" s="141">
        <f t="shared" si="4"/>
        <v>2</v>
      </c>
      <c r="I28" s="141">
        <f t="shared" si="11"/>
        <v>3</v>
      </c>
      <c r="J28" s="141">
        <f t="shared" si="5"/>
        <v>9</v>
      </c>
      <c r="K28" s="141">
        <f t="shared" si="6"/>
        <v>10</v>
      </c>
      <c r="L28" s="141">
        <f t="shared" si="7"/>
        <v>9</v>
      </c>
      <c r="M28" s="141">
        <f t="shared" si="8"/>
        <v>6</v>
      </c>
      <c r="N28" s="141">
        <f t="shared" si="9"/>
        <v>0</v>
      </c>
      <c r="O28" s="141">
        <f t="shared" si="12"/>
        <v>110</v>
      </c>
      <c r="P28" s="136">
        <v>24</v>
      </c>
      <c r="Q28" s="8">
        <v>6</v>
      </c>
      <c r="R28" s="8">
        <v>16</v>
      </c>
      <c r="S28" s="8">
        <v>18</v>
      </c>
      <c r="T28" s="8">
        <v>44</v>
      </c>
      <c r="U28" s="8">
        <v>24</v>
      </c>
      <c r="V28" s="8">
        <v>2</v>
      </c>
      <c r="X28">
        <v>24</v>
      </c>
      <c r="Y28">
        <v>3</v>
      </c>
      <c r="Z28">
        <v>7</v>
      </c>
      <c r="AA28">
        <v>8</v>
      </c>
      <c r="AB28">
        <v>35</v>
      </c>
      <c r="AC28">
        <v>18</v>
      </c>
      <c r="AD28">
        <v>2</v>
      </c>
    </row>
    <row r="29" spans="1:30">
      <c r="A29">
        <v>25</v>
      </c>
      <c r="B29" s="140" t="s">
        <v>342</v>
      </c>
      <c r="C29" s="141">
        <f t="shared" si="10"/>
        <v>3</v>
      </c>
      <c r="D29" s="141">
        <f t="shared" si="0"/>
        <v>11</v>
      </c>
      <c r="E29" s="141">
        <f t="shared" si="1"/>
        <v>21</v>
      </c>
      <c r="F29" s="141">
        <f t="shared" si="2"/>
        <v>40</v>
      </c>
      <c r="G29" s="141">
        <f t="shared" si="3"/>
        <v>34</v>
      </c>
      <c r="H29" s="141">
        <f t="shared" si="4"/>
        <v>17</v>
      </c>
      <c r="I29" s="141">
        <f t="shared" si="11"/>
        <v>7</v>
      </c>
      <c r="J29" s="141">
        <f t="shared" si="5"/>
        <v>10</v>
      </c>
      <c r="K29" s="141">
        <f t="shared" si="6"/>
        <v>29</v>
      </c>
      <c r="L29" s="141">
        <f t="shared" si="7"/>
        <v>23</v>
      </c>
      <c r="M29" s="141">
        <f t="shared" si="8"/>
        <v>16</v>
      </c>
      <c r="N29" s="141">
        <f t="shared" si="9"/>
        <v>3</v>
      </c>
      <c r="O29" s="141">
        <f t="shared" si="12"/>
        <v>214</v>
      </c>
      <c r="P29" s="136">
        <v>25</v>
      </c>
      <c r="Q29" s="8">
        <v>10</v>
      </c>
      <c r="R29" s="8">
        <v>21</v>
      </c>
      <c r="S29" s="8">
        <v>50</v>
      </c>
      <c r="T29" s="8">
        <v>63</v>
      </c>
      <c r="U29" s="8">
        <v>50</v>
      </c>
      <c r="V29" s="8">
        <v>20</v>
      </c>
      <c r="X29">
        <v>25</v>
      </c>
      <c r="Y29">
        <v>3</v>
      </c>
      <c r="Z29">
        <v>11</v>
      </c>
      <c r="AA29">
        <v>21</v>
      </c>
      <c r="AB29">
        <v>40</v>
      </c>
      <c r="AC29">
        <v>34</v>
      </c>
      <c r="AD29">
        <v>17</v>
      </c>
    </row>
    <row r="30" spans="1:30">
      <c r="A30">
        <v>26</v>
      </c>
      <c r="B30" s="140" t="s">
        <v>343</v>
      </c>
      <c r="C30" s="141">
        <f t="shared" si="10"/>
        <v>0</v>
      </c>
      <c r="D30" s="141">
        <f t="shared" si="0"/>
        <v>0</v>
      </c>
      <c r="E30" s="141">
        <f t="shared" si="1"/>
        <v>1</v>
      </c>
      <c r="F30" s="141">
        <f t="shared" si="2"/>
        <v>3</v>
      </c>
      <c r="G30" s="141">
        <f t="shared" si="3"/>
        <v>2</v>
      </c>
      <c r="H30" s="141">
        <f t="shared" si="4"/>
        <v>2</v>
      </c>
      <c r="I30" s="141">
        <f t="shared" si="11"/>
        <v>1</v>
      </c>
      <c r="J30" s="141">
        <f t="shared" si="5"/>
        <v>1</v>
      </c>
      <c r="K30" s="141">
        <f t="shared" si="6"/>
        <v>0</v>
      </c>
      <c r="L30" s="141">
        <f t="shared" si="7"/>
        <v>1</v>
      </c>
      <c r="M30" s="141">
        <f t="shared" si="8"/>
        <v>0</v>
      </c>
      <c r="N30" s="141">
        <f t="shared" si="9"/>
        <v>0</v>
      </c>
      <c r="O30" s="141">
        <f t="shared" si="12"/>
        <v>11</v>
      </c>
      <c r="P30" s="136">
        <v>26</v>
      </c>
      <c r="Q30" s="8">
        <v>1</v>
      </c>
      <c r="R30" s="8">
        <v>1</v>
      </c>
      <c r="S30" s="8">
        <v>1</v>
      </c>
      <c r="T30" s="8">
        <v>4</v>
      </c>
      <c r="U30" s="8">
        <v>2</v>
      </c>
      <c r="V30" s="8">
        <v>2</v>
      </c>
      <c r="X30">
        <v>26</v>
      </c>
      <c r="AA30">
        <v>1</v>
      </c>
      <c r="AB30">
        <v>3</v>
      </c>
      <c r="AC30">
        <v>2</v>
      </c>
      <c r="AD30">
        <v>2</v>
      </c>
    </row>
    <row r="31" spans="1:30">
      <c r="A31">
        <v>27</v>
      </c>
      <c r="B31" s="140" t="s">
        <v>344</v>
      </c>
      <c r="C31" s="141">
        <f t="shared" si="10"/>
        <v>1</v>
      </c>
      <c r="D31" s="141">
        <f t="shared" si="0"/>
        <v>0</v>
      </c>
      <c r="E31" s="141">
        <f t="shared" si="1"/>
        <v>2</v>
      </c>
      <c r="F31" s="141">
        <f t="shared" si="2"/>
        <v>6</v>
      </c>
      <c r="G31" s="141">
        <f t="shared" si="3"/>
        <v>1</v>
      </c>
      <c r="H31" s="141">
        <f t="shared" si="4"/>
        <v>2</v>
      </c>
      <c r="I31" s="141">
        <f t="shared" si="11"/>
        <v>1</v>
      </c>
      <c r="J31" s="141">
        <f t="shared" si="5"/>
        <v>2</v>
      </c>
      <c r="K31" s="141">
        <f t="shared" si="6"/>
        <v>1</v>
      </c>
      <c r="L31" s="141">
        <f t="shared" si="7"/>
        <v>2</v>
      </c>
      <c r="M31" s="141">
        <f t="shared" si="8"/>
        <v>2</v>
      </c>
      <c r="N31" s="141">
        <f t="shared" si="9"/>
        <v>0</v>
      </c>
      <c r="O31" s="141">
        <f t="shared" si="12"/>
        <v>20</v>
      </c>
      <c r="P31" s="136">
        <v>27</v>
      </c>
      <c r="Q31" s="8">
        <v>2</v>
      </c>
      <c r="R31" s="8">
        <v>2</v>
      </c>
      <c r="S31" s="8">
        <v>3</v>
      </c>
      <c r="T31" s="8">
        <v>8</v>
      </c>
      <c r="U31" s="8">
        <v>3</v>
      </c>
      <c r="V31" s="8">
        <v>2</v>
      </c>
      <c r="X31">
        <v>27</v>
      </c>
      <c r="Y31">
        <v>1</v>
      </c>
      <c r="AA31">
        <v>2</v>
      </c>
      <c r="AB31">
        <v>6</v>
      </c>
      <c r="AC31">
        <v>1</v>
      </c>
      <c r="AD31">
        <v>2</v>
      </c>
    </row>
    <row r="32" spans="1:30">
      <c r="A32">
        <v>28</v>
      </c>
      <c r="B32" s="140" t="s">
        <v>345</v>
      </c>
      <c r="C32" s="141">
        <f t="shared" si="10"/>
        <v>0</v>
      </c>
      <c r="D32" s="141">
        <f t="shared" si="0"/>
        <v>0</v>
      </c>
      <c r="E32" s="141">
        <f t="shared" si="1"/>
        <v>0</v>
      </c>
      <c r="F32" s="141">
        <f t="shared" si="2"/>
        <v>2</v>
      </c>
      <c r="G32" s="141">
        <f t="shared" si="3"/>
        <v>1</v>
      </c>
      <c r="H32" s="141">
        <f t="shared" si="4"/>
        <v>0</v>
      </c>
      <c r="I32" s="141">
        <f t="shared" si="11"/>
        <v>0</v>
      </c>
      <c r="J32" s="141">
        <f t="shared" si="5"/>
        <v>0</v>
      </c>
      <c r="K32" s="141">
        <f t="shared" si="6"/>
        <v>1</v>
      </c>
      <c r="L32" s="141">
        <f t="shared" si="7"/>
        <v>4</v>
      </c>
      <c r="M32" s="141">
        <f t="shared" si="8"/>
        <v>1</v>
      </c>
      <c r="N32" s="141">
        <f t="shared" si="9"/>
        <v>0</v>
      </c>
      <c r="O32" s="141">
        <f t="shared" si="12"/>
        <v>9</v>
      </c>
      <c r="P32" s="136">
        <v>28</v>
      </c>
      <c r="Q32" s="8"/>
      <c r="R32" s="8"/>
      <c r="S32" s="8">
        <v>1</v>
      </c>
      <c r="T32" s="8">
        <v>6</v>
      </c>
      <c r="U32" s="8">
        <v>2</v>
      </c>
      <c r="V32" s="8"/>
      <c r="X32">
        <v>28</v>
      </c>
      <c r="AB32">
        <v>2</v>
      </c>
      <c r="AC32">
        <v>1</v>
      </c>
    </row>
    <row r="33" spans="1:30">
      <c r="A33">
        <v>29</v>
      </c>
      <c r="B33" s="140" t="s">
        <v>346</v>
      </c>
      <c r="C33" s="141">
        <f t="shared" si="10"/>
        <v>3</v>
      </c>
      <c r="D33" s="141">
        <f t="shared" si="0"/>
        <v>11</v>
      </c>
      <c r="E33" s="141">
        <f t="shared" si="1"/>
        <v>15</v>
      </c>
      <c r="F33" s="141">
        <f t="shared" si="2"/>
        <v>30</v>
      </c>
      <c r="G33" s="141">
        <f t="shared" si="3"/>
        <v>20</v>
      </c>
      <c r="H33" s="141">
        <f t="shared" si="4"/>
        <v>5</v>
      </c>
      <c r="I33" s="141">
        <f t="shared" si="11"/>
        <v>6</v>
      </c>
      <c r="J33" s="141">
        <f t="shared" si="5"/>
        <v>10</v>
      </c>
      <c r="K33" s="141">
        <f t="shared" si="6"/>
        <v>21</v>
      </c>
      <c r="L33" s="141">
        <f t="shared" si="7"/>
        <v>23</v>
      </c>
      <c r="M33" s="141">
        <f t="shared" si="8"/>
        <v>7</v>
      </c>
      <c r="N33" s="141">
        <f t="shared" si="9"/>
        <v>0</v>
      </c>
      <c r="O33" s="141">
        <f t="shared" si="12"/>
        <v>151</v>
      </c>
      <c r="P33" s="136">
        <v>29</v>
      </c>
      <c r="Q33" s="8">
        <v>9</v>
      </c>
      <c r="R33" s="8">
        <v>21</v>
      </c>
      <c r="S33" s="8">
        <v>36</v>
      </c>
      <c r="T33" s="8">
        <v>53</v>
      </c>
      <c r="U33" s="8">
        <v>27</v>
      </c>
      <c r="V33" s="8">
        <v>5</v>
      </c>
      <c r="X33">
        <v>29</v>
      </c>
      <c r="Y33">
        <v>3</v>
      </c>
      <c r="Z33">
        <v>11</v>
      </c>
      <c r="AA33">
        <v>15</v>
      </c>
      <c r="AB33">
        <v>30</v>
      </c>
      <c r="AC33">
        <v>20</v>
      </c>
      <c r="AD33">
        <v>5</v>
      </c>
    </row>
    <row r="34" spans="1:30">
      <c r="A34">
        <v>31</v>
      </c>
      <c r="B34" s="140" t="s">
        <v>347</v>
      </c>
      <c r="C34" s="141">
        <f t="shared" ref="C34:C45" si="13">Y35</f>
        <v>0</v>
      </c>
      <c r="D34" s="141">
        <f t="shared" ref="D34:D45" si="14">Z35</f>
        <v>21</v>
      </c>
      <c r="E34" s="141">
        <f t="shared" ref="E34:E45" si="15">AA35</f>
        <v>52</v>
      </c>
      <c r="F34" s="141">
        <f t="shared" ref="F34:F45" si="16">AB35</f>
        <v>102</v>
      </c>
      <c r="G34" s="141">
        <f t="shared" ref="G34:G45" si="17">AC35</f>
        <v>78</v>
      </c>
      <c r="H34" s="141">
        <f t="shared" ref="H34:H45" si="18">AD35</f>
        <v>12</v>
      </c>
      <c r="I34" s="141">
        <f t="shared" ref="I34:I45" si="19">Q35-Y35</f>
        <v>6</v>
      </c>
      <c r="J34" s="141">
        <f t="shared" ref="J34:J45" si="20">R35-Z35</f>
        <v>42</v>
      </c>
      <c r="K34" s="141">
        <f t="shared" ref="K34:K45" si="21">S35-AA35</f>
        <v>37</v>
      </c>
      <c r="L34" s="141">
        <f t="shared" ref="L34:L45" si="22">T35-AB35</f>
        <v>45</v>
      </c>
      <c r="M34" s="141">
        <f t="shared" ref="M34:M45" si="23">U35-AC35</f>
        <v>31</v>
      </c>
      <c r="N34" s="141">
        <f t="shared" ref="N34:N45" si="24">V35-AD35</f>
        <v>5</v>
      </c>
      <c r="O34" s="141">
        <f t="shared" ref="O34:O45" si="25">SUM(C34:N34)</f>
        <v>431</v>
      </c>
      <c r="P34" s="136">
        <v>30</v>
      </c>
      <c r="Q34" s="8">
        <v>66</v>
      </c>
      <c r="R34" s="8">
        <v>163</v>
      </c>
      <c r="S34" s="8">
        <v>348</v>
      </c>
      <c r="T34" s="8">
        <v>642</v>
      </c>
      <c r="U34" s="8">
        <v>388</v>
      </c>
      <c r="V34" s="8">
        <v>68</v>
      </c>
      <c r="X34">
        <v>30</v>
      </c>
      <c r="Y34">
        <v>24</v>
      </c>
      <c r="Z34">
        <v>71</v>
      </c>
      <c r="AA34">
        <v>183</v>
      </c>
      <c r="AB34">
        <v>448</v>
      </c>
      <c r="AC34">
        <v>251</v>
      </c>
      <c r="AD34">
        <v>53</v>
      </c>
    </row>
    <row r="35" spans="1:30">
      <c r="A35">
        <v>32</v>
      </c>
      <c r="B35" s="140" t="s">
        <v>348</v>
      </c>
      <c r="C35" s="141">
        <f t="shared" si="13"/>
        <v>0</v>
      </c>
      <c r="D35" s="141">
        <f t="shared" si="14"/>
        <v>4</v>
      </c>
      <c r="E35" s="141">
        <f t="shared" si="15"/>
        <v>21</v>
      </c>
      <c r="F35" s="141">
        <f t="shared" si="16"/>
        <v>49</v>
      </c>
      <c r="G35" s="141">
        <f t="shared" si="17"/>
        <v>22</v>
      </c>
      <c r="H35" s="141">
        <f t="shared" si="18"/>
        <v>10</v>
      </c>
      <c r="I35" s="141">
        <f t="shared" si="19"/>
        <v>6</v>
      </c>
      <c r="J35" s="141">
        <f t="shared" si="20"/>
        <v>13</v>
      </c>
      <c r="K35" s="141">
        <f t="shared" si="21"/>
        <v>19</v>
      </c>
      <c r="L35" s="141">
        <f t="shared" si="22"/>
        <v>24</v>
      </c>
      <c r="M35" s="141">
        <f t="shared" si="23"/>
        <v>15</v>
      </c>
      <c r="N35" s="141">
        <f t="shared" si="24"/>
        <v>2</v>
      </c>
      <c r="O35" s="141">
        <f t="shared" si="25"/>
        <v>185</v>
      </c>
      <c r="P35" s="136">
        <v>31</v>
      </c>
      <c r="Q35" s="8">
        <v>6</v>
      </c>
      <c r="R35" s="8">
        <v>63</v>
      </c>
      <c r="S35" s="8">
        <v>89</v>
      </c>
      <c r="T35" s="8">
        <v>147</v>
      </c>
      <c r="U35" s="8">
        <v>109</v>
      </c>
      <c r="V35" s="8">
        <v>17</v>
      </c>
      <c r="X35">
        <v>31</v>
      </c>
      <c r="Z35">
        <v>21</v>
      </c>
      <c r="AA35">
        <v>52</v>
      </c>
      <c r="AB35">
        <v>102</v>
      </c>
      <c r="AC35">
        <v>78</v>
      </c>
      <c r="AD35">
        <v>12</v>
      </c>
    </row>
    <row r="36" spans="1:30">
      <c r="A36">
        <v>33</v>
      </c>
      <c r="B36" s="140" t="s">
        <v>349</v>
      </c>
      <c r="C36" s="141">
        <f t="shared" si="13"/>
        <v>1</v>
      </c>
      <c r="D36" s="141">
        <f t="shared" si="14"/>
        <v>2</v>
      </c>
      <c r="E36" s="141">
        <f t="shared" si="15"/>
        <v>21</v>
      </c>
      <c r="F36" s="141">
        <f t="shared" si="16"/>
        <v>54</v>
      </c>
      <c r="G36" s="141">
        <f t="shared" si="17"/>
        <v>44</v>
      </c>
      <c r="H36" s="141">
        <f t="shared" si="18"/>
        <v>18</v>
      </c>
      <c r="I36" s="141">
        <f t="shared" si="19"/>
        <v>1</v>
      </c>
      <c r="J36" s="141">
        <f t="shared" si="20"/>
        <v>2</v>
      </c>
      <c r="K36" s="141">
        <f t="shared" si="21"/>
        <v>4</v>
      </c>
      <c r="L36" s="141">
        <f t="shared" si="22"/>
        <v>12</v>
      </c>
      <c r="M36" s="141">
        <f t="shared" si="23"/>
        <v>7</v>
      </c>
      <c r="N36" s="141">
        <f t="shared" si="24"/>
        <v>3</v>
      </c>
      <c r="O36" s="141">
        <f t="shared" si="25"/>
        <v>169</v>
      </c>
      <c r="P36" s="136">
        <v>32</v>
      </c>
      <c r="Q36" s="8">
        <v>6</v>
      </c>
      <c r="R36" s="8">
        <v>17</v>
      </c>
      <c r="S36" s="8">
        <v>40</v>
      </c>
      <c r="T36" s="8">
        <v>73</v>
      </c>
      <c r="U36" s="8">
        <v>37</v>
      </c>
      <c r="V36" s="8">
        <v>12</v>
      </c>
      <c r="X36">
        <v>32</v>
      </c>
      <c r="Z36">
        <v>4</v>
      </c>
      <c r="AA36">
        <v>21</v>
      </c>
      <c r="AB36">
        <v>49</v>
      </c>
      <c r="AC36">
        <v>22</v>
      </c>
      <c r="AD36">
        <v>10</v>
      </c>
    </row>
    <row r="37" spans="1:30">
      <c r="A37">
        <v>34</v>
      </c>
      <c r="B37" s="140" t="s">
        <v>350</v>
      </c>
      <c r="C37" s="141">
        <f t="shared" si="13"/>
        <v>0</v>
      </c>
      <c r="D37" s="141">
        <f t="shared" si="14"/>
        <v>3</v>
      </c>
      <c r="E37" s="141">
        <f t="shared" si="15"/>
        <v>8</v>
      </c>
      <c r="F37" s="141">
        <f t="shared" si="16"/>
        <v>12</v>
      </c>
      <c r="G37" s="141">
        <f t="shared" si="17"/>
        <v>6</v>
      </c>
      <c r="H37" s="141">
        <f t="shared" si="18"/>
        <v>2</v>
      </c>
      <c r="I37" s="141">
        <f t="shared" si="19"/>
        <v>1</v>
      </c>
      <c r="J37" s="141">
        <f t="shared" si="20"/>
        <v>1</v>
      </c>
      <c r="K37" s="141">
        <f t="shared" si="21"/>
        <v>1</v>
      </c>
      <c r="L37" s="141">
        <f t="shared" si="22"/>
        <v>6</v>
      </c>
      <c r="M37" s="141">
        <f t="shared" si="23"/>
        <v>2</v>
      </c>
      <c r="N37" s="141">
        <f t="shared" si="24"/>
        <v>1</v>
      </c>
      <c r="O37" s="141">
        <f t="shared" si="25"/>
        <v>43</v>
      </c>
      <c r="P37" s="136">
        <v>33</v>
      </c>
      <c r="Q37" s="8">
        <v>2</v>
      </c>
      <c r="R37" s="8">
        <v>4</v>
      </c>
      <c r="S37" s="8">
        <v>25</v>
      </c>
      <c r="T37" s="8">
        <v>66</v>
      </c>
      <c r="U37" s="8">
        <v>51</v>
      </c>
      <c r="V37" s="8">
        <v>21</v>
      </c>
      <c r="X37">
        <v>33</v>
      </c>
      <c r="Y37">
        <v>1</v>
      </c>
      <c r="Z37">
        <v>2</v>
      </c>
      <c r="AA37">
        <v>21</v>
      </c>
      <c r="AB37">
        <v>54</v>
      </c>
      <c r="AC37">
        <v>44</v>
      </c>
      <c r="AD37">
        <v>18</v>
      </c>
    </row>
    <row r="38" spans="1:30">
      <c r="A38">
        <v>35</v>
      </c>
      <c r="B38" s="140" t="s">
        <v>351</v>
      </c>
      <c r="C38" s="141">
        <f t="shared" si="13"/>
        <v>1</v>
      </c>
      <c r="D38" s="141">
        <f t="shared" si="14"/>
        <v>19</v>
      </c>
      <c r="E38" s="141">
        <f t="shared" si="15"/>
        <v>103</v>
      </c>
      <c r="F38" s="141">
        <f t="shared" si="16"/>
        <v>218</v>
      </c>
      <c r="G38" s="141">
        <f t="shared" si="17"/>
        <v>99</v>
      </c>
      <c r="H38" s="141">
        <f t="shared" si="18"/>
        <v>27</v>
      </c>
      <c r="I38" s="141">
        <f t="shared" si="19"/>
        <v>2</v>
      </c>
      <c r="J38" s="141">
        <f t="shared" si="20"/>
        <v>34</v>
      </c>
      <c r="K38" s="141">
        <f t="shared" si="21"/>
        <v>43</v>
      </c>
      <c r="L38" s="141">
        <f t="shared" si="22"/>
        <v>89</v>
      </c>
      <c r="M38" s="141">
        <f t="shared" si="23"/>
        <v>54</v>
      </c>
      <c r="N38" s="141">
        <f t="shared" si="24"/>
        <v>7</v>
      </c>
      <c r="O38" s="141">
        <f t="shared" si="25"/>
        <v>696</v>
      </c>
      <c r="P38" s="136">
        <v>34</v>
      </c>
      <c r="Q38" s="8">
        <v>1</v>
      </c>
      <c r="R38" s="8">
        <v>4</v>
      </c>
      <c r="S38" s="8">
        <v>9</v>
      </c>
      <c r="T38" s="8">
        <v>18</v>
      </c>
      <c r="U38" s="8">
        <v>8</v>
      </c>
      <c r="V38" s="8">
        <v>3</v>
      </c>
      <c r="X38">
        <v>34</v>
      </c>
      <c r="Z38">
        <v>3</v>
      </c>
      <c r="AA38">
        <v>8</v>
      </c>
      <c r="AB38">
        <v>12</v>
      </c>
      <c r="AC38">
        <v>6</v>
      </c>
      <c r="AD38">
        <v>2</v>
      </c>
    </row>
    <row r="39" spans="1:30">
      <c r="A39">
        <v>36</v>
      </c>
      <c r="B39" s="140" t="s">
        <v>352</v>
      </c>
      <c r="C39" s="141">
        <f t="shared" si="13"/>
        <v>2</v>
      </c>
      <c r="D39" s="141">
        <f t="shared" si="14"/>
        <v>28</v>
      </c>
      <c r="E39" s="141">
        <f t="shared" si="15"/>
        <v>65</v>
      </c>
      <c r="F39" s="141">
        <f t="shared" si="16"/>
        <v>147</v>
      </c>
      <c r="G39" s="141">
        <f t="shared" si="17"/>
        <v>75</v>
      </c>
      <c r="H39" s="141">
        <f t="shared" si="18"/>
        <v>24</v>
      </c>
      <c r="I39" s="141">
        <f t="shared" si="19"/>
        <v>2</v>
      </c>
      <c r="J39" s="141">
        <f t="shared" si="20"/>
        <v>12</v>
      </c>
      <c r="K39" s="141">
        <f t="shared" si="21"/>
        <v>31</v>
      </c>
      <c r="L39" s="141">
        <f t="shared" si="22"/>
        <v>41</v>
      </c>
      <c r="M39" s="141">
        <f t="shared" si="23"/>
        <v>33</v>
      </c>
      <c r="N39" s="141">
        <f t="shared" si="24"/>
        <v>7</v>
      </c>
      <c r="O39" s="141">
        <f t="shared" si="25"/>
        <v>467</v>
      </c>
      <c r="P39" s="136">
        <v>35</v>
      </c>
      <c r="Q39" s="8">
        <v>3</v>
      </c>
      <c r="R39" s="8">
        <v>53</v>
      </c>
      <c r="S39" s="8">
        <v>146</v>
      </c>
      <c r="T39" s="8">
        <v>307</v>
      </c>
      <c r="U39" s="8">
        <v>153</v>
      </c>
      <c r="V39" s="8">
        <v>34</v>
      </c>
      <c r="X39">
        <v>35</v>
      </c>
      <c r="Y39">
        <v>1</v>
      </c>
      <c r="Z39">
        <v>19</v>
      </c>
      <c r="AA39">
        <v>103</v>
      </c>
      <c r="AB39">
        <v>218</v>
      </c>
      <c r="AC39">
        <v>99</v>
      </c>
      <c r="AD39">
        <v>27</v>
      </c>
    </row>
    <row r="40" spans="1:30">
      <c r="A40">
        <v>37</v>
      </c>
      <c r="B40" s="140" t="s">
        <v>353</v>
      </c>
      <c r="C40" s="141">
        <f t="shared" si="13"/>
        <v>1</v>
      </c>
      <c r="D40" s="141">
        <f t="shared" si="14"/>
        <v>4</v>
      </c>
      <c r="E40" s="141">
        <f t="shared" si="15"/>
        <v>14</v>
      </c>
      <c r="F40" s="141">
        <f t="shared" si="16"/>
        <v>28</v>
      </c>
      <c r="G40" s="141">
        <f t="shared" si="17"/>
        <v>15</v>
      </c>
      <c r="H40" s="141">
        <f t="shared" si="18"/>
        <v>5</v>
      </c>
      <c r="I40" s="141">
        <f t="shared" si="19"/>
        <v>1</v>
      </c>
      <c r="J40" s="141">
        <f t="shared" si="20"/>
        <v>4</v>
      </c>
      <c r="K40" s="141">
        <f t="shared" si="21"/>
        <v>12</v>
      </c>
      <c r="L40" s="141">
        <f t="shared" si="22"/>
        <v>12</v>
      </c>
      <c r="M40" s="141">
        <f t="shared" si="23"/>
        <v>12</v>
      </c>
      <c r="N40" s="141">
        <f t="shared" si="24"/>
        <v>3</v>
      </c>
      <c r="O40" s="141">
        <f t="shared" si="25"/>
        <v>111</v>
      </c>
      <c r="P40" s="136">
        <v>36</v>
      </c>
      <c r="Q40" s="8">
        <v>4</v>
      </c>
      <c r="R40" s="8">
        <v>40</v>
      </c>
      <c r="S40" s="8">
        <v>96</v>
      </c>
      <c r="T40" s="8">
        <v>188</v>
      </c>
      <c r="U40" s="8">
        <v>108</v>
      </c>
      <c r="V40" s="8">
        <v>31</v>
      </c>
      <c r="X40">
        <v>36</v>
      </c>
      <c r="Y40">
        <v>2</v>
      </c>
      <c r="Z40">
        <v>28</v>
      </c>
      <c r="AA40">
        <v>65</v>
      </c>
      <c r="AB40">
        <v>147</v>
      </c>
      <c r="AC40">
        <v>75</v>
      </c>
      <c r="AD40">
        <v>24</v>
      </c>
    </row>
    <row r="41" spans="1:30">
      <c r="A41">
        <v>38</v>
      </c>
      <c r="B41" s="140" t="s">
        <v>354</v>
      </c>
      <c r="C41" s="141">
        <f t="shared" si="13"/>
        <v>0</v>
      </c>
      <c r="D41" s="141">
        <f t="shared" si="14"/>
        <v>6</v>
      </c>
      <c r="E41" s="141">
        <f t="shared" si="15"/>
        <v>34</v>
      </c>
      <c r="F41" s="141">
        <f t="shared" si="16"/>
        <v>106</v>
      </c>
      <c r="G41" s="141">
        <f t="shared" si="17"/>
        <v>73</v>
      </c>
      <c r="H41" s="141">
        <f t="shared" si="18"/>
        <v>10</v>
      </c>
      <c r="I41" s="141">
        <f t="shared" si="19"/>
        <v>4</v>
      </c>
      <c r="J41" s="141">
        <f t="shared" si="20"/>
        <v>7</v>
      </c>
      <c r="K41" s="141">
        <f t="shared" si="21"/>
        <v>33</v>
      </c>
      <c r="L41" s="141">
        <f t="shared" si="22"/>
        <v>51</v>
      </c>
      <c r="M41" s="141">
        <f t="shared" si="23"/>
        <v>39</v>
      </c>
      <c r="N41" s="141">
        <f t="shared" si="24"/>
        <v>5</v>
      </c>
      <c r="O41" s="141">
        <f t="shared" si="25"/>
        <v>368</v>
      </c>
      <c r="P41" s="136">
        <v>37</v>
      </c>
      <c r="Q41" s="8">
        <v>2</v>
      </c>
      <c r="R41" s="8">
        <v>8</v>
      </c>
      <c r="S41" s="8">
        <v>26</v>
      </c>
      <c r="T41" s="8">
        <v>40</v>
      </c>
      <c r="U41" s="8">
        <v>27</v>
      </c>
      <c r="V41" s="8">
        <v>8</v>
      </c>
      <c r="X41">
        <v>37</v>
      </c>
      <c r="Y41">
        <v>1</v>
      </c>
      <c r="Z41">
        <v>4</v>
      </c>
      <c r="AA41">
        <v>14</v>
      </c>
      <c r="AB41">
        <v>28</v>
      </c>
      <c r="AC41">
        <v>15</v>
      </c>
      <c r="AD41">
        <v>5</v>
      </c>
    </row>
    <row r="42" spans="1:30">
      <c r="A42">
        <v>39</v>
      </c>
      <c r="B42" s="140" t="s">
        <v>355</v>
      </c>
      <c r="C42" s="141">
        <f t="shared" si="13"/>
        <v>0</v>
      </c>
      <c r="D42" s="141">
        <f t="shared" si="14"/>
        <v>1</v>
      </c>
      <c r="E42" s="141">
        <f t="shared" si="15"/>
        <v>0</v>
      </c>
      <c r="F42" s="141">
        <f t="shared" si="16"/>
        <v>7</v>
      </c>
      <c r="G42" s="141">
        <f t="shared" si="17"/>
        <v>6</v>
      </c>
      <c r="H42" s="141">
        <f t="shared" si="18"/>
        <v>1</v>
      </c>
      <c r="I42" s="141">
        <f t="shared" si="19"/>
        <v>0</v>
      </c>
      <c r="J42" s="141">
        <f t="shared" si="20"/>
        <v>1</v>
      </c>
      <c r="K42" s="141">
        <f t="shared" si="21"/>
        <v>1</v>
      </c>
      <c r="L42" s="141">
        <f t="shared" si="22"/>
        <v>0</v>
      </c>
      <c r="M42" s="141">
        <f t="shared" si="23"/>
        <v>3</v>
      </c>
      <c r="N42" s="141">
        <f t="shared" si="24"/>
        <v>0</v>
      </c>
      <c r="O42" s="141">
        <f t="shared" si="25"/>
        <v>20</v>
      </c>
      <c r="P42" s="136">
        <v>38</v>
      </c>
      <c r="Q42" s="8">
        <v>4</v>
      </c>
      <c r="R42" s="8">
        <v>13</v>
      </c>
      <c r="S42" s="8">
        <v>67</v>
      </c>
      <c r="T42" s="8">
        <v>157</v>
      </c>
      <c r="U42" s="8">
        <v>112</v>
      </c>
      <c r="V42" s="8">
        <v>15</v>
      </c>
      <c r="X42">
        <v>38</v>
      </c>
      <c r="Z42">
        <v>6</v>
      </c>
      <c r="AA42">
        <v>34</v>
      </c>
      <c r="AB42">
        <v>106</v>
      </c>
      <c r="AC42">
        <v>73</v>
      </c>
      <c r="AD42">
        <v>10</v>
      </c>
    </row>
    <row r="43" spans="1:30">
      <c r="A43">
        <v>40</v>
      </c>
      <c r="B43" s="140" t="s">
        <v>356</v>
      </c>
      <c r="C43" s="141">
        <f t="shared" si="13"/>
        <v>5</v>
      </c>
      <c r="D43" s="141">
        <f t="shared" si="14"/>
        <v>12</v>
      </c>
      <c r="E43" s="141">
        <f t="shared" si="15"/>
        <v>17</v>
      </c>
      <c r="F43" s="141">
        <f t="shared" si="16"/>
        <v>72</v>
      </c>
      <c r="G43" s="141">
        <f t="shared" si="17"/>
        <v>55</v>
      </c>
      <c r="H43" s="141">
        <f t="shared" si="18"/>
        <v>10</v>
      </c>
      <c r="I43" s="141">
        <f t="shared" si="19"/>
        <v>6</v>
      </c>
      <c r="J43" s="141">
        <f t="shared" si="20"/>
        <v>8</v>
      </c>
      <c r="K43" s="141">
        <f t="shared" si="21"/>
        <v>20</v>
      </c>
      <c r="L43" s="141">
        <f t="shared" si="22"/>
        <v>34</v>
      </c>
      <c r="M43" s="141">
        <f t="shared" si="23"/>
        <v>27</v>
      </c>
      <c r="N43" s="141">
        <f t="shared" si="24"/>
        <v>6</v>
      </c>
      <c r="O43" s="141">
        <f t="shared" si="25"/>
        <v>272</v>
      </c>
      <c r="P43" s="136">
        <v>39</v>
      </c>
      <c r="Q43" s="8"/>
      <c r="R43" s="8">
        <v>2</v>
      </c>
      <c r="S43" s="8">
        <v>1</v>
      </c>
      <c r="T43" s="8">
        <v>7</v>
      </c>
      <c r="U43" s="8">
        <v>9</v>
      </c>
      <c r="V43" s="8">
        <v>1</v>
      </c>
      <c r="X43">
        <v>39</v>
      </c>
      <c r="Z43">
        <v>1</v>
      </c>
      <c r="AB43">
        <v>7</v>
      </c>
      <c r="AC43">
        <v>6</v>
      </c>
      <c r="AD43">
        <v>1</v>
      </c>
    </row>
    <row r="44" spans="1:30">
      <c r="A44">
        <v>41</v>
      </c>
      <c r="B44" s="140" t="s">
        <v>357</v>
      </c>
      <c r="C44" s="141">
        <f t="shared" si="13"/>
        <v>0</v>
      </c>
      <c r="D44" s="141">
        <f t="shared" si="14"/>
        <v>2</v>
      </c>
      <c r="E44" s="141">
        <f t="shared" si="15"/>
        <v>9</v>
      </c>
      <c r="F44" s="141">
        <f t="shared" si="16"/>
        <v>35</v>
      </c>
      <c r="G44" s="141">
        <f t="shared" si="17"/>
        <v>33</v>
      </c>
      <c r="H44" s="141">
        <f t="shared" si="18"/>
        <v>6</v>
      </c>
      <c r="I44" s="141">
        <f t="shared" si="19"/>
        <v>2</v>
      </c>
      <c r="J44" s="141">
        <f t="shared" si="20"/>
        <v>5</v>
      </c>
      <c r="K44" s="141">
        <f t="shared" si="21"/>
        <v>6</v>
      </c>
      <c r="L44" s="141">
        <f t="shared" si="22"/>
        <v>18</v>
      </c>
      <c r="M44" s="141">
        <f t="shared" si="23"/>
        <v>12</v>
      </c>
      <c r="N44" s="141">
        <f t="shared" si="24"/>
        <v>4</v>
      </c>
      <c r="O44" s="141">
        <f t="shared" si="25"/>
        <v>132</v>
      </c>
      <c r="P44" s="136">
        <v>40</v>
      </c>
      <c r="Q44" s="8">
        <v>11</v>
      </c>
      <c r="R44" s="8">
        <v>20</v>
      </c>
      <c r="S44" s="8">
        <v>37</v>
      </c>
      <c r="T44" s="8">
        <v>106</v>
      </c>
      <c r="U44" s="8">
        <v>82</v>
      </c>
      <c r="V44" s="8">
        <v>16</v>
      </c>
      <c r="X44">
        <v>40</v>
      </c>
      <c r="Y44">
        <v>5</v>
      </c>
      <c r="Z44">
        <v>12</v>
      </c>
      <c r="AA44">
        <v>17</v>
      </c>
      <c r="AB44">
        <v>72</v>
      </c>
      <c r="AC44">
        <v>55</v>
      </c>
      <c r="AD44">
        <v>10</v>
      </c>
    </row>
    <row r="45" spans="1:30">
      <c r="A45">
        <v>42</v>
      </c>
      <c r="B45" s="140" t="s">
        <v>358</v>
      </c>
      <c r="C45" s="141">
        <f t="shared" si="13"/>
        <v>0</v>
      </c>
      <c r="D45" s="141">
        <f t="shared" si="14"/>
        <v>0</v>
      </c>
      <c r="E45" s="141">
        <f t="shared" si="15"/>
        <v>2</v>
      </c>
      <c r="F45" s="141">
        <f t="shared" si="16"/>
        <v>10</v>
      </c>
      <c r="G45" s="141">
        <f t="shared" si="17"/>
        <v>10</v>
      </c>
      <c r="H45" s="141">
        <f t="shared" si="18"/>
        <v>2</v>
      </c>
      <c r="I45" s="141">
        <f t="shared" si="19"/>
        <v>0</v>
      </c>
      <c r="J45" s="141">
        <f t="shared" si="20"/>
        <v>1</v>
      </c>
      <c r="K45" s="141">
        <f t="shared" si="21"/>
        <v>3</v>
      </c>
      <c r="L45" s="141">
        <f t="shared" si="22"/>
        <v>8</v>
      </c>
      <c r="M45" s="141">
        <f t="shared" si="23"/>
        <v>4</v>
      </c>
      <c r="N45" s="141">
        <f t="shared" si="24"/>
        <v>1</v>
      </c>
      <c r="O45" s="141">
        <f t="shared" si="25"/>
        <v>41</v>
      </c>
      <c r="P45" s="136">
        <v>41</v>
      </c>
      <c r="Q45" s="8">
        <v>2</v>
      </c>
      <c r="R45" s="8">
        <v>7</v>
      </c>
      <c r="S45" s="8">
        <v>15</v>
      </c>
      <c r="T45" s="8">
        <v>53</v>
      </c>
      <c r="U45" s="8">
        <v>45</v>
      </c>
      <c r="V45" s="8">
        <v>10</v>
      </c>
      <c r="X45">
        <v>41</v>
      </c>
      <c r="Z45">
        <v>2</v>
      </c>
      <c r="AA45">
        <v>9</v>
      </c>
      <c r="AB45">
        <v>35</v>
      </c>
      <c r="AC45">
        <v>33</v>
      </c>
      <c r="AD45">
        <v>6</v>
      </c>
    </row>
    <row r="46" spans="1:30">
      <c r="B46" s="140" t="s">
        <v>406</v>
      </c>
      <c r="C46" s="141">
        <f>SUM(C47:C71)</f>
        <v>19</v>
      </c>
      <c r="D46" s="141">
        <f t="shared" ref="D46:O46" si="26">SUM(D47:D71)</f>
        <v>120</v>
      </c>
      <c r="E46" s="141">
        <f t="shared" si="26"/>
        <v>488</v>
      </c>
      <c r="F46" s="141">
        <f t="shared" si="26"/>
        <v>1017</v>
      </c>
      <c r="G46" s="141">
        <f t="shared" si="26"/>
        <v>607</v>
      </c>
      <c r="H46" s="141">
        <f t="shared" si="26"/>
        <v>99</v>
      </c>
      <c r="I46" s="141">
        <f t="shared" si="26"/>
        <v>96</v>
      </c>
      <c r="J46" s="141">
        <f t="shared" si="26"/>
        <v>262</v>
      </c>
      <c r="K46" s="141">
        <f t="shared" si="26"/>
        <v>431</v>
      </c>
      <c r="L46" s="141">
        <f t="shared" si="26"/>
        <v>494</v>
      </c>
      <c r="M46" s="141">
        <f t="shared" si="26"/>
        <v>297</v>
      </c>
      <c r="N46" s="141">
        <f t="shared" si="26"/>
        <v>59</v>
      </c>
      <c r="O46" s="141">
        <f t="shared" si="26"/>
        <v>3989</v>
      </c>
      <c r="P46" s="136">
        <v>42</v>
      </c>
      <c r="Q46" s="8"/>
      <c r="R46" s="8">
        <v>1</v>
      </c>
      <c r="S46" s="8">
        <v>5</v>
      </c>
      <c r="T46" s="8">
        <v>18</v>
      </c>
      <c r="U46" s="8">
        <v>14</v>
      </c>
      <c r="V46" s="8">
        <v>3</v>
      </c>
      <c r="X46">
        <v>42</v>
      </c>
      <c r="AA46">
        <v>2</v>
      </c>
      <c r="AB46">
        <v>10</v>
      </c>
      <c r="AC46">
        <v>10</v>
      </c>
      <c r="AD46">
        <v>2</v>
      </c>
    </row>
    <row r="47" spans="1:30">
      <c r="A47">
        <v>43</v>
      </c>
      <c r="B47" s="142" t="s">
        <v>359</v>
      </c>
      <c r="C47" s="141">
        <f t="shared" ref="C47:C71" si="27">Y47</f>
        <v>0</v>
      </c>
      <c r="D47" s="141">
        <f t="shared" ref="D47:D71" si="28">Z47</f>
        <v>8</v>
      </c>
      <c r="E47" s="141">
        <f t="shared" ref="E47:E71" si="29">AA47</f>
        <v>18</v>
      </c>
      <c r="F47" s="141">
        <f t="shared" ref="F47:F71" si="30">AB47</f>
        <v>29</v>
      </c>
      <c r="G47" s="141">
        <f t="shared" ref="G47:G71" si="31">AC47</f>
        <v>21</v>
      </c>
      <c r="H47" s="141">
        <f t="shared" ref="H47:H71" si="32">AD47</f>
        <v>4</v>
      </c>
      <c r="I47" s="141">
        <f t="shared" ref="I47:I71" si="33">Q47-Y47</f>
        <v>1</v>
      </c>
      <c r="J47" s="141">
        <f t="shared" ref="J47:J71" si="34">R47-Z47</f>
        <v>7</v>
      </c>
      <c r="K47" s="141">
        <f t="shared" ref="K47:K71" si="35">S47-AA47</f>
        <v>11</v>
      </c>
      <c r="L47" s="141">
        <f t="shared" ref="L47:L71" si="36">T47-AB47</f>
        <v>15</v>
      </c>
      <c r="M47" s="141">
        <f t="shared" ref="M47:M71" si="37">U47-AC47</f>
        <v>14</v>
      </c>
      <c r="N47" s="141">
        <f t="shared" ref="N47:N71" si="38">V47-AD47</f>
        <v>3</v>
      </c>
      <c r="O47" s="141">
        <f t="shared" ref="O47:O69" si="39">SUM(C47:N47)</f>
        <v>131</v>
      </c>
      <c r="P47" s="136">
        <v>43</v>
      </c>
      <c r="Q47" s="8">
        <v>1</v>
      </c>
      <c r="R47" s="8">
        <v>15</v>
      </c>
      <c r="S47" s="8">
        <v>29</v>
      </c>
      <c r="T47" s="8">
        <v>44</v>
      </c>
      <c r="U47" s="8">
        <v>35</v>
      </c>
      <c r="V47" s="8">
        <v>7</v>
      </c>
      <c r="X47">
        <v>43</v>
      </c>
      <c r="Z47">
        <v>8</v>
      </c>
      <c r="AA47">
        <v>18</v>
      </c>
      <c r="AB47">
        <v>29</v>
      </c>
      <c r="AC47">
        <v>21</v>
      </c>
      <c r="AD47">
        <v>4</v>
      </c>
    </row>
    <row r="48" spans="1:30">
      <c r="A48">
        <v>44</v>
      </c>
      <c r="B48" s="142" t="s">
        <v>360</v>
      </c>
      <c r="C48" s="141">
        <f t="shared" si="27"/>
        <v>0</v>
      </c>
      <c r="D48" s="141">
        <f t="shared" si="28"/>
        <v>4</v>
      </c>
      <c r="E48" s="141">
        <f t="shared" si="29"/>
        <v>16</v>
      </c>
      <c r="F48" s="141">
        <f t="shared" si="30"/>
        <v>44</v>
      </c>
      <c r="G48" s="141">
        <f t="shared" si="31"/>
        <v>13</v>
      </c>
      <c r="H48" s="141">
        <f t="shared" si="32"/>
        <v>2</v>
      </c>
      <c r="I48" s="141">
        <f t="shared" si="33"/>
        <v>1</v>
      </c>
      <c r="J48" s="141">
        <f t="shared" si="34"/>
        <v>8</v>
      </c>
      <c r="K48" s="141">
        <f t="shared" si="35"/>
        <v>11</v>
      </c>
      <c r="L48" s="141">
        <f t="shared" si="36"/>
        <v>13</v>
      </c>
      <c r="M48" s="141">
        <f t="shared" si="37"/>
        <v>6</v>
      </c>
      <c r="N48" s="141">
        <f t="shared" si="38"/>
        <v>1</v>
      </c>
      <c r="O48" s="141">
        <f t="shared" si="39"/>
        <v>119</v>
      </c>
      <c r="P48" s="136">
        <v>44</v>
      </c>
      <c r="Q48" s="8">
        <v>1</v>
      </c>
      <c r="R48" s="8">
        <v>12</v>
      </c>
      <c r="S48" s="8">
        <v>27</v>
      </c>
      <c r="T48" s="8">
        <v>57</v>
      </c>
      <c r="U48" s="8">
        <v>19</v>
      </c>
      <c r="V48" s="8">
        <v>3</v>
      </c>
      <c r="X48">
        <v>44</v>
      </c>
      <c r="Z48">
        <v>4</v>
      </c>
      <c r="AA48">
        <v>16</v>
      </c>
      <c r="AB48">
        <v>44</v>
      </c>
      <c r="AC48">
        <v>13</v>
      </c>
      <c r="AD48">
        <v>2</v>
      </c>
    </row>
    <row r="49" spans="1:30">
      <c r="A49">
        <v>45</v>
      </c>
      <c r="B49" s="142" t="s">
        <v>361</v>
      </c>
      <c r="C49" s="141">
        <f t="shared" si="27"/>
        <v>1</v>
      </c>
      <c r="D49" s="141">
        <f t="shared" si="28"/>
        <v>3</v>
      </c>
      <c r="E49" s="141">
        <f t="shared" si="29"/>
        <v>10</v>
      </c>
      <c r="F49" s="141">
        <f t="shared" si="30"/>
        <v>16</v>
      </c>
      <c r="G49" s="141">
        <f t="shared" si="31"/>
        <v>9</v>
      </c>
      <c r="H49" s="141">
        <f t="shared" si="32"/>
        <v>2</v>
      </c>
      <c r="I49" s="141">
        <f t="shared" si="33"/>
        <v>1</v>
      </c>
      <c r="J49" s="141">
        <f t="shared" si="34"/>
        <v>2</v>
      </c>
      <c r="K49" s="141">
        <f t="shared" si="35"/>
        <v>4</v>
      </c>
      <c r="L49" s="141">
        <f t="shared" si="36"/>
        <v>7</v>
      </c>
      <c r="M49" s="141">
        <f t="shared" si="37"/>
        <v>7</v>
      </c>
      <c r="N49" s="141">
        <f t="shared" si="38"/>
        <v>1</v>
      </c>
      <c r="O49" s="141">
        <f t="shared" si="39"/>
        <v>63</v>
      </c>
      <c r="P49" s="136">
        <v>45</v>
      </c>
      <c r="Q49" s="8">
        <v>2</v>
      </c>
      <c r="R49" s="8">
        <v>5</v>
      </c>
      <c r="S49" s="8">
        <v>14</v>
      </c>
      <c r="T49" s="8">
        <v>23</v>
      </c>
      <c r="U49" s="8">
        <v>16</v>
      </c>
      <c r="V49" s="8">
        <v>3</v>
      </c>
      <c r="X49">
        <v>45</v>
      </c>
      <c r="Y49">
        <v>1</v>
      </c>
      <c r="Z49">
        <v>3</v>
      </c>
      <c r="AA49">
        <v>10</v>
      </c>
      <c r="AB49">
        <v>16</v>
      </c>
      <c r="AC49">
        <v>9</v>
      </c>
      <c r="AD49">
        <v>2</v>
      </c>
    </row>
    <row r="50" spans="1:30">
      <c r="A50">
        <v>46</v>
      </c>
      <c r="B50" s="142" t="s">
        <v>362</v>
      </c>
      <c r="C50" s="141">
        <f t="shared" si="27"/>
        <v>1</v>
      </c>
      <c r="D50" s="141">
        <f t="shared" si="28"/>
        <v>7</v>
      </c>
      <c r="E50" s="141">
        <f t="shared" si="29"/>
        <v>19</v>
      </c>
      <c r="F50" s="141">
        <f t="shared" si="30"/>
        <v>27</v>
      </c>
      <c r="G50" s="141">
        <f t="shared" si="31"/>
        <v>11</v>
      </c>
      <c r="H50" s="141">
        <f t="shared" si="32"/>
        <v>7</v>
      </c>
      <c r="I50" s="141">
        <f t="shared" si="33"/>
        <v>0</v>
      </c>
      <c r="J50" s="141">
        <f t="shared" si="34"/>
        <v>2</v>
      </c>
      <c r="K50" s="141">
        <f t="shared" si="35"/>
        <v>9</v>
      </c>
      <c r="L50" s="141">
        <f t="shared" si="36"/>
        <v>13</v>
      </c>
      <c r="M50" s="141">
        <f t="shared" si="37"/>
        <v>7</v>
      </c>
      <c r="N50" s="141">
        <f t="shared" si="38"/>
        <v>0</v>
      </c>
      <c r="O50" s="141">
        <f t="shared" si="39"/>
        <v>103</v>
      </c>
      <c r="P50" s="136">
        <v>46</v>
      </c>
      <c r="Q50" s="8">
        <v>1</v>
      </c>
      <c r="R50" s="8">
        <v>9</v>
      </c>
      <c r="S50" s="8">
        <v>28</v>
      </c>
      <c r="T50" s="8">
        <v>40</v>
      </c>
      <c r="U50" s="8">
        <v>18</v>
      </c>
      <c r="V50" s="8">
        <v>7</v>
      </c>
      <c r="X50">
        <v>46</v>
      </c>
      <c r="Y50">
        <v>1</v>
      </c>
      <c r="Z50">
        <v>7</v>
      </c>
      <c r="AA50">
        <v>19</v>
      </c>
      <c r="AB50">
        <v>27</v>
      </c>
      <c r="AC50">
        <v>11</v>
      </c>
      <c r="AD50">
        <v>7</v>
      </c>
    </row>
    <row r="51" spans="1:30">
      <c r="A51">
        <v>47</v>
      </c>
      <c r="B51" s="142" t="s">
        <v>363</v>
      </c>
      <c r="C51" s="141">
        <f t="shared" si="27"/>
        <v>0</v>
      </c>
      <c r="D51" s="141">
        <f t="shared" si="28"/>
        <v>5</v>
      </c>
      <c r="E51" s="141">
        <f t="shared" si="29"/>
        <v>8</v>
      </c>
      <c r="F51" s="141">
        <f t="shared" si="30"/>
        <v>19</v>
      </c>
      <c r="G51" s="141">
        <f t="shared" si="31"/>
        <v>13</v>
      </c>
      <c r="H51" s="141">
        <f t="shared" si="32"/>
        <v>1</v>
      </c>
      <c r="I51" s="141">
        <f t="shared" si="33"/>
        <v>4</v>
      </c>
      <c r="J51" s="141">
        <f t="shared" si="34"/>
        <v>6</v>
      </c>
      <c r="K51" s="141">
        <f t="shared" si="35"/>
        <v>9</v>
      </c>
      <c r="L51" s="141">
        <f t="shared" si="36"/>
        <v>7</v>
      </c>
      <c r="M51" s="141">
        <f t="shared" si="37"/>
        <v>6</v>
      </c>
      <c r="N51" s="141">
        <f t="shared" si="38"/>
        <v>0</v>
      </c>
      <c r="O51" s="141">
        <f t="shared" si="39"/>
        <v>78</v>
      </c>
      <c r="P51" s="136">
        <v>47</v>
      </c>
      <c r="Q51" s="8">
        <v>4</v>
      </c>
      <c r="R51" s="8">
        <v>11</v>
      </c>
      <c r="S51" s="8">
        <v>17</v>
      </c>
      <c r="T51" s="8">
        <v>26</v>
      </c>
      <c r="U51" s="8">
        <v>19</v>
      </c>
      <c r="V51" s="8">
        <v>1</v>
      </c>
      <c r="X51">
        <v>47</v>
      </c>
      <c r="Z51">
        <v>5</v>
      </c>
      <c r="AA51">
        <v>8</v>
      </c>
      <c r="AB51">
        <v>19</v>
      </c>
      <c r="AC51">
        <v>13</v>
      </c>
      <c r="AD51">
        <v>1</v>
      </c>
    </row>
    <row r="52" spans="1:30">
      <c r="A52">
        <v>48</v>
      </c>
      <c r="B52" s="142" t="s">
        <v>364</v>
      </c>
      <c r="C52" s="141">
        <f t="shared" si="27"/>
        <v>0</v>
      </c>
      <c r="D52" s="141">
        <f t="shared" si="28"/>
        <v>2</v>
      </c>
      <c r="E52" s="141">
        <f t="shared" si="29"/>
        <v>10</v>
      </c>
      <c r="F52" s="141">
        <f t="shared" si="30"/>
        <v>20</v>
      </c>
      <c r="G52" s="141">
        <f t="shared" si="31"/>
        <v>11</v>
      </c>
      <c r="H52" s="141">
        <f t="shared" si="32"/>
        <v>3</v>
      </c>
      <c r="I52" s="141">
        <f t="shared" si="33"/>
        <v>1</v>
      </c>
      <c r="J52" s="141">
        <f t="shared" si="34"/>
        <v>3</v>
      </c>
      <c r="K52" s="141">
        <f t="shared" si="35"/>
        <v>3</v>
      </c>
      <c r="L52" s="141">
        <f t="shared" si="36"/>
        <v>9</v>
      </c>
      <c r="M52" s="141">
        <f t="shared" si="37"/>
        <v>2</v>
      </c>
      <c r="N52" s="141">
        <f t="shared" si="38"/>
        <v>2</v>
      </c>
      <c r="O52" s="141">
        <f t="shared" si="39"/>
        <v>66</v>
      </c>
      <c r="P52" s="136">
        <v>48</v>
      </c>
      <c r="Q52" s="8">
        <v>1</v>
      </c>
      <c r="R52" s="8">
        <v>5</v>
      </c>
      <c r="S52" s="8">
        <v>13</v>
      </c>
      <c r="T52" s="8">
        <v>29</v>
      </c>
      <c r="U52" s="8">
        <v>13</v>
      </c>
      <c r="V52" s="8">
        <v>5</v>
      </c>
      <c r="X52">
        <v>48</v>
      </c>
      <c r="Z52">
        <v>2</v>
      </c>
      <c r="AA52">
        <v>10</v>
      </c>
      <c r="AB52">
        <v>20</v>
      </c>
      <c r="AC52">
        <v>11</v>
      </c>
      <c r="AD52">
        <v>3</v>
      </c>
    </row>
    <row r="53" spans="1:30">
      <c r="A53">
        <v>49</v>
      </c>
      <c r="B53" s="142" t="s">
        <v>365</v>
      </c>
      <c r="C53" s="141">
        <f t="shared" si="27"/>
        <v>0</v>
      </c>
      <c r="D53" s="141">
        <f t="shared" si="28"/>
        <v>3</v>
      </c>
      <c r="E53" s="141">
        <f t="shared" si="29"/>
        <v>12</v>
      </c>
      <c r="F53" s="141">
        <f t="shared" si="30"/>
        <v>50</v>
      </c>
      <c r="G53" s="141">
        <f t="shared" si="31"/>
        <v>16</v>
      </c>
      <c r="H53" s="141">
        <f t="shared" si="32"/>
        <v>2</v>
      </c>
      <c r="I53" s="141">
        <f t="shared" si="33"/>
        <v>3</v>
      </c>
      <c r="J53" s="141">
        <f t="shared" si="34"/>
        <v>9</v>
      </c>
      <c r="K53" s="141">
        <f t="shared" si="35"/>
        <v>9</v>
      </c>
      <c r="L53" s="141">
        <f t="shared" si="36"/>
        <v>11</v>
      </c>
      <c r="M53" s="141">
        <f t="shared" si="37"/>
        <v>13</v>
      </c>
      <c r="N53" s="141">
        <f t="shared" si="38"/>
        <v>2</v>
      </c>
      <c r="O53" s="141">
        <f t="shared" si="39"/>
        <v>130</v>
      </c>
      <c r="P53" s="136">
        <v>49</v>
      </c>
      <c r="Q53" s="8">
        <v>3</v>
      </c>
      <c r="R53" s="8">
        <v>12</v>
      </c>
      <c r="S53" s="8">
        <v>21</v>
      </c>
      <c r="T53" s="8">
        <v>61</v>
      </c>
      <c r="U53" s="8">
        <v>29</v>
      </c>
      <c r="V53" s="8">
        <v>4</v>
      </c>
      <c r="X53">
        <v>49</v>
      </c>
      <c r="Z53">
        <v>3</v>
      </c>
      <c r="AA53">
        <v>12</v>
      </c>
      <c r="AB53">
        <v>50</v>
      </c>
      <c r="AC53">
        <v>16</v>
      </c>
      <c r="AD53">
        <v>2</v>
      </c>
    </row>
    <row r="54" spans="1:30">
      <c r="A54">
        <v>50</v>
      </c>
      <c r="B54" s="142" t="s">
        <v>366</v>
      </c>
      <c r="C54" s="141">
        <f t="shared" si="27"/>
        <v>1</v>
      </c>
      <c r="D54" s="141">
        <f t="shared" si="28"/>
        <v>4</v>
      </c>
      <c r="E54" s="141">
        <f t="shared" si="29"/>
        <v>9</v>
      </c>
      <c r="F54" s="141">
        <f t="shared" si="30"/>
        <v>36</v>
      </c>
      <c r="G54" s="141">
        <f t="shared" si="31"/>
        <v>20</v>
      </c>
      <c r="H54" s="141">
        <f t="shared" si="32"/>
        <v>6</v>
      </c>
      <c r="I54" s="141">
        <f t="shared" si="33"/>
        <v>3</v>
      </c>
      <c r="J54" s="141">
        <f t="shared" si="34"/>
        <v>4</v>
      </c>
      <c r="K54" s="141">
        <f t="shared" si="35"/>
        <v>12</v>
      </c>
      <c r="L54" s="141">
        <f t="shared" si="36"/>
        <v>16</v>
      </c>
      <c r="M54" s="141">
        <f t="shared" si="37"/>
        <v>8</v>
      </c>
      <c r="N54" s="141">
        <f t="shared" si="38"/>
        <v>2</v>
      </c>
      <c r="O54" s="141">
        <f t="shared" si="39"/>
        <v>121</v>
      </c>
      <c r="P54" s="136">
        <v>50</v>
      </c>
      <c r="Q54" s="8">
        <v>4</v>
      </c>
      <c r="R54" s="8">
        <v>8</v>
      </c>
      <c r="S54" s="8">
        <v>21</v>
      </c>
      <c r="T54" s="8">
        <v>52</v>
      </c>
      <c r="U54" s="8">
        <v>28</v>
      </c>
      <c r="V54" s="8">
        <v>8</v>
      </c>
      <c r="X54">
        <v>50</v>
      </c>
      <c r="Y54">
        <v>1</v>
      </c>
      <c r="Z54">
        <v>4</v>
      </c>
      <c r="AA54">
        <v>9</v>
      </c>
      <c r="AB54">
        <v>36</v>
      </c>
      <c r="AC54">
        <v>20</v>
      </c>
      <c r="AD54">
        <v>6</v>
      </c>
    </row>
    <row r="55" spans="1:30">
      <c r="A55">
        <v>51</v>
      </c>
      <c r="B55" s="142" t="s">
        <v>367</v>
      </c>
      <c r="C55" s="141">
        <f t="shared" si="27"/>
        <v>2</v>
      </c>
      <c r="D55" s="141">
        <f t="shared" si="28"/>
        <v>2</v>
      </c>
      <c r="E55" s="141">
        <f t="shared" si="29"/>
        <v>9</v>
      </c>
      <c r="F55" s="141">
        <f t="shared" si="30"/>
        <v>21</v>
      </c>
      <c r="G55" s="141">
        <f t="shared" si="31"/>
        <v>4</v>
      </c>
      <c r="H55" s="141">
        <f t="shared" si="32"/>
        <v>0</v>
      </c>
      <c r="I55" s="141">
        <f t="shared" si="33"/>
        <v>1</v>
      </c>
      <c r="J55" s="141">
        <f t="shared" si="34"/>
        <v>7</v>
      </c>
      <c r="K55" s="141">
        <f t="shared" si="35"/>
        <v>6</v>
      </c>
      <c r="L55" s="141">
        <f t="shared" si="36"/>
        <v>12</v>
      </c>
      <c r="M55" s="141">
        <f t="shared" si="37"/>
        <v>8</v>
      </c>
      <c r="N55" s="141">
        <f t="shared" si="38"/>
        <v>0</v>
      </c>
      <c r="O55" s="141">
        <f t="shared" si="39"/>
        <v>72</v>
      </c>
      <c r="P55" s="136">
        <v>51</v>
      </c>
      <c r="Q55" s="8">
        <v>3</v>
      </c>
      <c r="R55" s="8">
        <v>9</v>
      </c>
      <c r="S55" s="8">
        <v>15</v>
      </c>
      <c r="T55" s="8">
        <v>33</v>
      </c>
      <c r="U55" s="8">
        <v>12</v>
      </c>
      <c r="V55" s="8"/>
      <c r="X55">
        <v>51</v>
      </c>
      <c r="Y55">
        <v>2</v>
      </c>
      <c r="Z55">
        <v>2</v>
      </c>
      <c r="AA55">
        <v>9</v>
      </c>
      <c r="AB55">
        <v>21</v>
      </c>
      <c r="AC55">
        <v>4</v>
      </c>
    </row>
    <row r="56" spans="1:30">
      <c r="A56">
        <v>52</v>
      </c>
      <c r="B56" s="142" t="s">
        <v>368</v>
      </c>
      <c r="C56" s="141">
        <f t="shared" si="27"/>
        <v>0</v>
      </c>
      <c r="D56" s="141">
        <f t="shared" si="28"/>
        <v>2</v>
      </c>
      <c r="E56" s="141">
        <f t="shared" si="29"/>
        <v>11</v>
      </c>
      <c r="F56" s="141">
        <f t="shared" si="30"/>
        <v>18</v>
      </c>
      <c r="G56" s="141">
        <f t="shared" si="31"/>
        <v>12</v>
      </c>
      <c r="H56" s="141">
        <f t="shared" si="32"/>
        <v>3</v>
      </c>
      <c r="I56" s="141">
        <f t="shared" si="33"/>
        <v>5</v>
      </c>
      <c r="J56" s="141">
        <f t="shared" si="34"/>
        <v>8</v>
      </c>
      <c r="K56" s="141">
        <f t="shared" si="35"/>
        <v>8</v>
      </c>
      <c r="L56" s="141">
        <f t="shared" si="36"/>
        <v>14</v>
      </c>
      <c r="M56" s="141">
        <f t="shared" si="37"/>
        <v>7</v>
      </c>
      <c r="N56" s="141">
        <f t="shared" si="38"/>
        <v>1</v>
      </c>
      <c r="O56" s="141">
        <f t="shared" si="39"/>
        <v>89</v>
      </c>
      <c r="P56" s="136">
        <v>52</v>
      </c>
      <c r="Q56" s="8">
        <v>5</v>
      </c>
      <c r="R56" s="8">
        <v>10</v>
      </c>
      <c r="S56" s="8">
        <v>19</v>
      </c>
      <c r="T56" s="8">
        <v>32</v>
      </c>
      <c r="U56" s="8">
        <v>19</v>
      </c>
      <c r="V56" s="8">
        <v>4</v>
      </c>
      <c r="X56">
        <v>52</v>
      </c>
      <c r="Z56">
        <v>2</v>
      </c>
      <c r="AA56">
        <v>11</v>
      </c>
      <c r="AB56">
        <v>18</v>
      </c>
      <c r="AC56">
        <v>12</v>
      </c>
      <c r="AD56">
        <v>3</v>
      </c>
    </row>
    <row r="57" spans="1:30">
      <c r="A57">
        <v>53</v>
      </c>
      <c r="B57" s="142" t="s">
        <v>369</v>
      </c>
      <c r="C57" s="141">
        <f t="shared" si="27"/>
        <v>1</v>
      </c>
      <c r="D57" s="141">
        <f t="shared" si="28"/>
        <v>4</v>
      </c>
      <c r="E57" s="141">
        <f t="shared" si="29"/>
        <v>12</v>
      </c>
      <c r="F57" s="141">
        <f t="shared" si="30"/>
        <v>29</v>
      </c>
      <c r="G57" s="141">
        <f t="shared" si="31"/>
        <v>21</v>
      </c>
      <c r="H57" s="141">
        <f t="shared" si="32"/>
        <v>2</v>
      </c>
      <c r="I57" s="141">
        <f t="shared" si="33"/>
        <v>1</v>
      </c>
      <c r="J57" s="141">
        <f t="shared" si="34"/>
        <v>5</v>
      </c>
      <c r="K57" s="141">
        <f t="shared" si="35"/>
        <v>9</v>
      </c>
      <c r="L57" s="141">
        <f t="shared" si="36"/>
        <v>15</v>
      </c>
      <c r="M57" s="141">
        <f t="shared" si="37"/>
        <v>13</v>
      </c>
      <c r="N57" s="141">
        <f t="shared" si="38"/>
        <v>4</v>
      </c>
      <c r="O57" s="141">
        <f t="shared" si="39"/>
        <v>116</v>
      </c>
      <c r="P57" s="136">
        <v>53</v>
      </c>
      <c r="Q57" s="8">
        <v>2</v>
      </c>
      <c r="R57" s="8">
        <v>9</v>
      </c>
      <c r="S57" s="8">
        <v>21</v>
      </c>
      <c r="T57" s="8">
        <v>44</v>
      </c>
      <c r="U57" s="8">
        <v>34</v>
      </c>
      <c r="V57" s="8">
        <v>6</v>
      </c>
      <c r="X57">
        <v>53</v>
      </c>
      <c r="Y57">
        <v>1</v>
      </c>
      <c r="Z57">
        <v>4</v>
      </c>
      <c r="AA57">
        <v>12</v>
      </c>
      <c r="AB57">
        <v>29</v>
      </c>
      <c r="AC57">
        <v>21</v>
      </c>
      <c r="AD57">
        <v>2</v>
      </c>
    </row>
    <row r="58" spans="1:30">
      <c r="A58">
        <v>54</v>
      </c>
      <c r="B58" s="142" t="s">
        <v>370</v>
      </c>
      <c r="C58" s="141">
        <f t="shared" si="27"/>
        <v>0</v>
      </c>
      <c r="D58" s="141">
        <f t="shared" si="28"/>
        <v>6</v>
      </c>
      <c r="E58" s="141">
        <f t="shared" si="29"/>
        <v>16</v>
      </c>
      <c r="F58" s="141">
        <f t="shared" si="30"/>
        <v>48</v>
      </c>
      <c r="G58" s="141">
        <f t="shared" si="31"/>
        <v>42</v>
      </c>
      <c r="H58" s="141">
        <f t="shared" si="32"/>
        <v>6</v>
      </c>
      <c r="I58" s="141">
        <f t="shared" si="33"/>
        <v>2</v>
      </c>
      <c r="J58" s="141">
        <f t="shared" si="34"/>
        <v>10</v>
      </c>
      <c r="K58" s="141">
        <f t="shared" si="35"/>
        <v>21</v>
      </c>
      <c r="L58" s="141">
        <f t="shared" si="36"/>
        <v>25</v>
      </c>
      <c r="M58" s="141">
        <f t="shared" si="37"/>
        <v>21</v>
      </c>
      <c r="N58" s="141">
        <f t="shared" si="38"/>
        <v>5</v>
      </c>
      <c r="O58" s="141">
        <f t="shared" si="39"/>
        <v>202</v>
      </c>
      <c r="P58" s="136">
        <v>54</v>
      </c>
      <c r="Q58" s="8">
        <v>2</v>
      </c>
      <c r="R58" s="8">
        <v>16</v>
      </c>
      <c r="S58" s="8">
        <v>37</v>
      </c>
      <c r="T58" s="8">
        <v>73</v>
      </c>
      <c r="U58" s="8">
        <v>63</v>
      </c>
      <c r="V58" s="8">
        <v>11</v>
      </c>
      <c r="X58">
        <v>54</v>
      </c>
      <c r="Z58">
        <v>6</v>
      </c>
      <c r="AA58">
        <v>16</v>
      </c>
      <c r="AB58">
        <v>48</v>
      </c>
      <c r="AC58">
        <v>42</v>
      </c>
      <c r="AD58">
        <v>6</v>
      </c>
    </row>
    <row r="59" spans="1:30">
      <c r="A59">
        <v>55</v>
      </c>
      <c r="B59" s="142" t="s">
        <v>371</v>
      </c>
      <c r="C59" s="141">
        <f t="shared" si="27"/>
        <v>1</v>
      </c>
      <c r="D59" s="141">
        <f t="shared" si="28"/>
        <v>6</v>
      </c>
      <c r="E59" s="141">
        <f t="shared" si="29"/>
        <v>24</v>
      </c>
      <c r="F59" s="141">
        <f t="shared" si="30"/>
        <v>64</v>
      </c>
      <c r="G59" s="141">
        <f t="shared" si="31"/>
        <v>32</v>
      </c>
      <c r="H59" s="141">
        <f t="shared" si="32"/>
        <v>6</v>
      </c>
      <c r="I59" s="141">
        <f t="shared" si="33"/>
        <v>8</v>
      </c>
      <c r="J59" s="141">
        <f t="shared" si="34"/>
        <v>16</v>
      </c>
      <c r="K59" s="141">
        <f t="shared" si="35"/>
        <v>21</v>
      </c>
      <c r="L59" s="141">
        <f t="shared" si="36"/>
        <v>34</v>
      </c>
      <c r="M59" s="141">
        <f t="shared" si="37"/>
        <v>26</v>
      </c>
      <c r="N59" s="141">
        <f t="shared" si="38"/>
        <v>8</v>
      </c>
      <c r="O59" s="141">
        <f t="shared" si="39"/>
        <v>246</v>
      </c>
      <c r="P59" s="136">
        <v>55</v>
      </c>
      <c r="Q59" s="8">
        <v>9</v>
      </c>
      <c r="R59" s="8">
        <v>22</v>
      </c>
      <c r="S59" s="8">
        <v>45</v>
      </c>
      <c r="T59" s="8">
        <v>98</v>
      </c>
      <c r="U59" s="8">
        <v>58</v>
      </c>
      <c r="V59" s="8">
        <v>14</v>
      </c>
      <c r="X59">
        <v>55</v>
      </c>
      <c r="Y59">
        <v>1</v>
      </c>
      <c r="Z59">
        <v>6</v>
      </c>
      <c r="AA59">
        <v>24</v>
      </c>
      <c r="AB59">
        <v>64</v>
      </c>
      <c r="AC59">
        <v>32</v>
      </c>
      <c r="AD59">
        <v>6</v>
      </c>
    </row>
    <row r="60" spans="1:30">
      <c r="A60">
        <v>56</v>
      </c>
      <c r="B60" s="142" t="s">
        <v>372</v>
      </c>
      <c r="C60" s="141">
        <f t="shared" si="27"/>
        <v>2</v>
      </c>
      <c r="D60" s="141">
        <f t="shared" si="28"/>
        <v>8</v>
      </c>
      <c r="E60" s="141">
        <f t="shared" si="29"/>
        <v>7</v>
      </c>
      <c r="F60" s="141">
        <f t="shared" si="30"/>
        <v>25</v>
      </c>
      <c r="G60" s="141">
        <f t="shared" si="31"/>
        <v>17</v>
      </c>
      <c r="H60" s="141">
        <f t="shared" si="32"/>
        <v>0</v>
      </c>
      <c r="I60" s="141">
        <f t="shared" si="33"/>
        <v>2</v>
      </c>
      <c r="J60" s="141">
        <f t="shared" si="34"/>
        <v>11</v>
      </c>
      <c r="K60" s="141">
        <f t="shared" si="35"/>
        <v>11</v>
      </c>
      <c r="L60" s="141">
        <f t="shared" si="36"/>
        <v>14</v>
      </c>
      <c r="M60" s="141">
        <f t="shared" si="37"/>
        <v>4</v>
      </c>
      <c r="N60" s="141">
        <f t="shared" si="38"/>
        <v>2</v>
      </c>
      <c r="O60" s="141">
        <f t="shared" si="39"/>
        <v>103</v>
      </c>
      <c r="P60" s="136">
        <v>56</v>
      </c>
      <c r="Q60" s="8">
        <v>4</v>
      </c>
      <c r="R60" s="8">
        <v>19</v>
      </c>
      <c r="S60" s="8">
        <v>18</v>
      </c>
      <c r="T60" s="8">
        <v>39</v>
      </c>
      <c r="U60" s="8">
        <v>21</v>
      </c>
      <c r="V60" s="8">
        <v>2</v>
      </c>
      <c r="X60">
        <v>56</v>
      </c>
      <c r="Y60">
        <v>2</v>
      </c>
      <c r="Z60">
        <v>8</v>
      </c>
      <c r="AA60">
        <v>7</v>
      </c>
      <c r="AB60">
        <v>25</v>
      </c>
      <c r="AC60">
        <v>17</v>
      </c>
    </row>
    <row r="61" spans="1:30">
      <c r="A61">
        <v>57</v>
      </c>
      <c r="B61" s="142" t="s">
        <v>373</v>
      </c>
      <c r="C61" s="141">
        <f t="shared" si="27"/>
        <v>1</v>
      </c>
      <c r="D61" s="141">
        <f t="shared" si="28"/>
        <v>5</v>
      </c>
      <c r="E61" s="141">
        <f t="shared" si="29"/>
        <v>28</v>
      </c>
      <c r="F61" s="141">
        <f t="shared" si="30"/>
        <v>44</v>
      </c>
      <c r="G61" s="141">
        <f t="shared" si="31"/>
        <v>34</v>
      </c>
      <c r="H61" s="141">
        <f t="shared" si="32"/>
        <v>2</v>
      </c>
      <c r="I61" s="141">
        <f t="shared" si="33"/>
        <v>7</v>
      </c>
      <c r="J61" s="141">
        <f t="shared" si="34"/>
        <v>20</v>
      </c>
      <c r="K61" s="141">
        <f t="shared" si="35"/>
        <v>26</v>
      </c>
      <c r="L61" s="141">
        <f t="shared" si="36"/>
        <v>15</v>
      </c>
      <c r="M61" s="141">
        <f t="shared" si="37"/>
        <v>16</v>
      </c>
      <c r="N61" s="141">
        <f t="shared" si="38"/>
        <v>2</v>
      </c>
      <c r="O61" s="141">
        <f t="shared" si="39"/>
        <v>200</v>
      </c>
      <c r="P61" s="136">
        <v>57</v>
      </c>
      <c r="Q61" s="8">
        <v>8</v>
      </c>
      <c r="R61" s="8">
        <v>25</v>
      </c>
      <c r="S61" s="8">
        <v>54</v>
      </c>
      <c r="T61" s="8">
        <v>59</v>
      </c>
      <c r="U61" s="8">
        <v>50</v>
      </c>
      <c r="V61" s="8">
        <v>4</v>
      </c>
      <c r="X61">
        <v>57</v>
      </c>
      <c r="Y61">
        <v>1</v>
      </c>
      <c r="Z61">
        <v>5</v>
      </c>
      <c r="AA61">
        <v>28</v>
      </c>
      <c r="AB61">
        <v>44</v>
      </c>
      <c r="AC61">
        <v>34</v>
      </c>
      <c r="AD61">
        <v>2</v>
      </c>
    </row>
    <row r="62" spans="1:30">
      <c r="A62">
        <v>58</v>
      </c>
      <c r="B62" s="142" t="s">
        <v>374</v>
      </c>
      <c r="C62" s="141">
        <f t="shared" si="27"/>
        <v>0</v>
      </c>
      <c r="D62" s="141">
        <f t="shared" si="28"/>
        <v>3</v>
      </c>
      <c r="E62" s="141">
        <f t="shared" si="29"/>
        <v>13</v>
      </c>
      <c r="F62" s="141">
        <f t="shared" si="30"/>
        <v>33</v>
      </c>
      <c r="G62" s="141">
        <f t="shared" si="31"/>
        <v>26</v>
      </c>
      <c r="H62" s="141">
        <f t="shared" si="32"/>
        <v>2</v>
      </c>
      <c r="I62" s="141">
        <f t="shared" si="33"/>
        <v>2</v>
      </c>
      <c r="J62" s="141">
        <f t="shared" si="34"/>
        <v>10</v>
      </c>
      <c r="K62" s="141">
        <f t="shared" si="35"/>
        <v>10</v>
      </c>
      <c r="L62" s="141">
        <f t="shared" si="36"/>
        <v>19</v>
      </c>
      <c r="M62" s="141">
        <f t="shared" si="37"/>
        <v>10</v>
      </c>
      <c r="N62" s="141">
        <f t="shared" si="38"/>
        <v>4</v>
      </c>
      <c r="O62" s="141">
        <f t="shared" si="39"/>
        <v>132</v>
      </c>
      <c r="P62" s="136">
        <v>58</v>
      </c>
      <c r="Q62" s="8">
        <v>2</v>
      </c>
      <c r="R62" s="8">
        <v>13</v>
      </c>
      <c r="S62" s="8">
        <v>23</v>
      </c>
      <c r="T62" s="8">
        <v>52</v>
      </c>
      <c r="U62" s="8">
        <v>36</v>
      </c>
      <c r="V62" s="8">
        <v>6</v>
      </c>
      <c r="X62">
        <v>58</v>
      </c>
      <c r="Z62">
        <v>3</v>
      </c>
      <c r="AA62">
        <v>13</v>
      </c>
      <c r="AB62">
        <v>33</v>
      </c>
      <c r="AC62">
        <v>26</v>
      </c>
      <c r="AD62">
        <v>2</v>
      </c>
    </row>
    <row r="63" spans="1:30">
      <c r="A63">
        <v>59</v>
      </c>
      <c r="B63" s="142" t="s">
        <v>375</v>
      </c>
      <c r="C63" s="141">
        <f t="shared" si="27"/>
        <v>1</v>
      </c>
      <c r="D63" s="141">
        <f t="shared" si="28"/>
        <v>7</v>
      </c>
      <c r="E63" s="141">
        <f t="shared" si="29"/>
        <v>29</v>
      </c>
      <c r="F63" s="141">
        <f t="shared" si="30"/>
        <v>39</v>
      </c>
      <c r="G63" s="141">
        <f t="shared" si="31"/>
        <v>23</v>
      </c>
      <c r="H63" s="141">
        <f t="shared" si="32"/>
        <v>5</v>
      </c>
      <c r="I63" s="141">
        <f t="shared" si="33"/>
        <v>3</v>
      </c>
      <c r="J63" s="141">
        <f t="shared" si="34"/>
        <v>21</v>
      </c>
      <c r="K63" s="141">
        <f t="shared" si="35"/>
        <v>11</v>
      </c>
      <c r="L63" s="141">
        <f t="shared" si="36"/>
        <v>23</v>
      </c>
      <c r="M63" s="141">
        <f t="shared" si="37"/>
        <v>8</v>
      </c>
      <c r="N63" s="141">
        <f t="shared" si="38"/>
        <v>2</v>
      </c>
      <c r="O63" s="141">
        <f t="shared" si="39"/>
        <v>172</v>
      </c>
      <c r="P63" s="136">
        <v>59</v>
      </c>
      <c r="Q63" s="8">
        <v>4</v>
      </c>
      <c r="R63" s="8">
        <v>28</v>
      </c>
      <c r="S63" s="8">
        <v>40</v>
      </c>
      <c r="T63" s="8">
        <v>62</v>
      </c>
      <c r="U63" s="8">
        <v>31</v>
      </c>
      <c r="V63" s="8">
        <v>7</v>
      </c>
      <c r="X63">
        <v>59</v>
      </c>
      <c r="Y63">
        <v>1</v>
      </c>
      <c r="Z63">
        <v>7</v>
      </c>
      <c r="AA63">
        <v>29</v>
      </c>
      <c r="AB63">
        <v>39</v>
      </c>
      <c r="AC63">
        <v>23</v>
      </c>
      <c r="AD63">
        <v>5</v>
      </c>
    </row>
    <row r="64" spans="1:30">
      <c r="A64">
        <v>60</v>
      </c>
      <c r="B64" s="142" t="s">
        <v>376</v>
      </c>
      <c r="C64" s="141">
        <f t="shared" si="27"/>
        <v>0</v>
      </c>
      <c r="D64" s="141">
        <f t="shared" si="28"/>
        <v>4</v>
      </c>
      <c r="E64" s="141">
        <f t="shared" si="29"/>
        <v>13</v>
      </c>
      <c r="F64" s="141">
        <f t="shared" si="30"/>
        <v>22</v>
      </c>
      <c r="G64" s="141">
        <f t="shared" si="31"/>
        <v>17</v>
      </c>
      <c r="H64" s="141">
        <f t="shared" si="32"/>
        <v>3</v>
      </c>
      <c r="I64" s="141">
        <f t="shared" si="33"/>
        <v>3</v>
      </c>
      <c r="J64" s="141">
        <f t="shared" si="34"/>
        <v>7</v>
      </c>
      <c r="K64" s="141">
        <f t="shared" si="35"/>
        <v>11</v>
      </c>
      <c r="L64" s="141">
        <f t="shared" si="36"/>
        <v>8</v>
      </c>
      <c r="M64" s="141">
        <f t="shared" si="37"/>
        <v>6</v>
      </c>
      <c r="N64" s="141">
        <f t="shared" si="38"/>
        <v>1</v>
      </c>
      <c r="O64" s="141">
        <f t="shared" si="39"/>
        <v>95</v>
      </c>
      <c r="P64" s="136">
        <v>60</v>
      </c>
      <c r="Q64" s="8">
        <v>3</v>
      </c>
      <c r="R64" s="8">
        <v>11</v>
      </c>
      <c r="S64" s="8">
        <v>24</v>
      </c>
      <c r="T64" s="8">
        <v>30</v>
      </c>
      <c r="U64" s="8">
        <v>23</v>
      </c>
      <c r="V64" s="8">
        <v>4</v>
      </c>
      <c r="X64">
        <v>60</v>
      </c>
      <c r="Z64">
        <v>4</v>
      </c>
      <c r="AA64">
        <v>13</v>
      </c>
      <c r="AB64">
        <v>22</v>
      </c>
      <c r="AC64">
        <v>17</v>
      </c>
      <c r="AD64">
        <v>3</v>
      </c>
    </row>
    <row r="65" spans="1:30">
      <c r="A65">
        <v>61</v>
      </c>
      <c r="B65" s="142" t="s">
        <v>377</v>
      </c>
      <c r="C65" s="141">
        <f t="shared" si="27"/>
        <v>1</v>
      </c>
      <c r="D65" s="141">
        <f t="shared" si="28"/>
        <v>7</v>
      </c>
      <c r="E65" s="141">
        <f t="shared" si="29"/>
        <v>22</v>
      </c>
      <c r="F65" s="141">
        <f t="shared" si="30"/>
        <v>30</v>
      </c>
      <c r="G65" s="141">
        <f t="shared" si="31"/>
        <v>24</v>
      </c>
      <c r="H65" s="141">
        <f t="shared" si="32"/>
        <v>5</v>
      </c>
      <c r="I65" s="141">
        <f t="shared" si="33"/>
        <v>1</v>
      </c>
      <c r="J65" s="141">
        <f t="shared" si="34"/>
        <v>7</v>
      </c>
      <c r="K65" s="141">
        <f t="shared" si="35"/>
        <v>20</v>
      </c>
      <c r="L65" s="141">
        <f t="shared" si="36"/>
        <v>17</v>
      </c>
      <c r="M65" s="141">
        <f t="shared" si="37"/>
        <v>16</v>
      </c>
      <c r="N65" s="141">
        <f t="shared" si="38"/>
        <v>1</v>
      </c>
      <c r="O65" s="141">
        <f t="shared" si="39"/>
        <v>151</v>
      </c>
      <c r="P65" s="136">
        <v>61</v>
      </c>
      <c r="Q65" s="8">
        <v>2</v>
      </c>
      <c r="R65" s="8">
        <v>14</v>
      </c>
      <c r="S65" s="8">
        <v>42</v>
      </c>
      <c r="T65" s="8">
        <v>47</v>
      </c>
      <c r="U65" s="8">
        <v>40</v>
      </c>
      <c r="V65" s="8">
        <v>6</v>
      </c>
      <c r="X65">
        <v>61</v>
      </c>
      <c r="Y65">
        <v>1</v>
      </c>
      <c r="Z65">
        <v>7</v>
      </c>
      <c r="AA65">
        <v>22</v>
      </c>
      <c r="AB65">
        <v>30</v>
      </c>
      <c r="AC65">
        <v>24</v>
      </c>
      <c r="AD65">
        <v>5</v>
      </c>
    </row>
    <row r="66" spans="1:30">
      <c r="A66">
        <v>62</v>
      </c>
      <c r="B66" s="142" t="s">
        <v>378</v>
      </c>
      <c r="C66" s="141">
        <f t="shared" si="27"/>
        <v>0</v>
      </c>
      <c r="D66" s="141">
        <f t="shared" si="28"/>
        <v>4</v>
      </c>
      <c r="E66" s="141">
        <f t="shared" si="29"/>
        <v>21</v>
      </c>
      <c r="F66" s="141">
        <f t="shared" si="30"/>
        <v>44</v>
      </c>
      <c r="G66" s="141">
        <f t="shared" si="31"/>
        <v>32</v>
      </c>
      <c r="H66" s="141">
        <f t="shared" si="32"/>
        <v>3</v>
      </c>
      <c r="I66" s="141">
        <f t="shared" si="33"/>
        <v>8</v>
      </c>
      <c r="J66" s="141">
        <f t="shared" si="34"/>
        <v>11</v>
      </c>
      <c r="K66" s="141">
        <f t="shared" si="35"/>
        <v>23</v>
      </c>
      <c r="L66" s="141">
        <f t="shared" si="36"/>
        <v>23</v>
      </c>
      <c r="M66" s="141">
        <f t="shared" si="37"/>
        <v>19</v>
      </c>
      <c r="N66" s="141">
        <f t="shared" si="38"/>
        <v>3</v>
      </c>
      <c r="O66" s="141">
        <f t="shared" si="39"/>
        <v>191</v>
      </c>
      <c r="P66" s="136">
        <v>62</v>
      </c>
      <c r="Q66" s="8">
        <v>8</v>
      </c>
      <c r="R66" s="8">
        <v>15</v>
      </c>
      <c r="S66" s="8">
        <v>44</v>
      </c>
      <c r="T66" s="8">
        <v>67</v>
      </c>
      <c r="U66" s="8">
        <v>51</v>
      </c>
      <c r="V66" s="8">
        <v>6</v>
      </c>
      <c r="X66">
        <v>62</v>
      </c>
      <c r="Z66">
        <v>4</v>
      </c>
      <c r="AA66">
        <v>21</v>
      </c>
      <c r="AB66">
        <v>44</v>
      </c>
      <c r="AC66">
        <v>32</v>
      </c>
      <c r="AD66">
        <v>3</v>
      </c>
    </row>
    <row r="67" spans="1:30">
      <c r="A67">
        <v>63</v>
      </c>
      <c r="B67" s="142" t="s">
        <v>379</v>
      </c>
      <c r="C67" s="141">
        <f t="shared" si="27"/>
        <v>0</v>
      </c>
      <c r="D67" s="141">
        <f t="shared" si="28"/>
        <v>5</v>
      </c>
      <c r="E67" s="141">
        <f t="shared" si="29"/>
        <v>31</v>
      </c>
      <c r="F67" s="141">
        <f t="shared" si="30"/>
        <v>74</v>
      </c>
      <c r="G67" s="141">
        <f t="shared" si="31"/>
        <v>45</v>
      </c>
      <c r="H67" s="141">
        <f t="shared" si="32"/>
        <v>7</v>
      </c>
      <c r="I67" s="141">
        <f t="shared" si="33"/>
        <v>10</v>
      </c>
      <c r="J67" s="141">
        <f t="shared" si="34"/>
        <v>17</v>
      </c>
      <c r="K67" s="141">
        <f t="shared" si="35"/>
        <v>33</v>
      </c>
      <c r="L67" s="141">
        <f t="shared" si="36"/>
        <v>33</v>
      </c>
      <c r="M67" s="141">
        <f t="shared" si="37"/>
        <v>18</v>
      </c>
      <c r="N67" s="141">
        <f t="shared" si="38"/>
        <v>2</v>
      </c>
      <c r="O67" s="141">
        <f t="shared" si="39"/>
        <v>275</v>
      </c>
      <c r="P67" s="136">
        <v>63</v>
      </c>
      <c r="Q67" s="8">
        <v>10</v>
      </c>
      <c r="R67" s="8">
        <v>22</v>
      </c>
      <c r="S67" s="8">
        <v>64</v>
      </c>
      <c r="T67" s="8">
        <v>107</v>
      </c>
      <c r="U67" s="8">
        <v>63</v>
      </c>
      <c r="V67" s="8">
        <v>9</v>
      </c>
      <c r="X67">
        <v>63</v>
      </c>
      <c r="Z67">
        <v>5</v>
      </c>
      <c r="AA67">
        <v>31</v>
      </c>
      <c r="AB67">
        <v>74</v>
      </c>
      <c r="AC67">
        <v>45</v>
      </c>
      <c r="AD67">
        <v>7</v>
      </c>
    </row>
    <row r="68" spans="1:30">
      <c r="A68">
        <v>64</v>
      </c>
      <c r="B68" s="142" t="s">
        <v>380</v>
      </c>
      <c r="C68" s="141">
        <f t="shared" si="27"/>
        <v>4</v>
      </c>
      <c r="D68" s="141">
        <f t="shared" si="28"/>
        <v>1</v>
      </c>
      <c r="E68" s="141">
        <f t="shared" si="29"/>
        <v>29</v>
      </c>
      <c r="F68" s="141">
        <f t="shared" si="30"/>
        <v>57</v>
      </c>
      <c r="G68" s="141">
        <f t="shared" si="31"/>
        <v>37</v>
      </c>
      <c r="H68" s="141">
        <f t="shared" si="32"/>
        <v>5</v>
      </c>
      <c r="I68" s="141">
        <f t="shared" si="33"/>
        <v>9</v>
      </c>
      <c r="J68" s="141">
        <f t="shared" si="34"/>
        <v>13</v>
      </c>
      <c r="K68" s="141">
        <f t="shared" si="35"/>
        <v>31</v>
      </c>
      <c r="L68" s="141">
        <f t="shared" si="36"/>
        <v>38</v>
      </c>
      <c r="M68" s="141">
        <f t="shared" si="37"/>
        <v>15</v>
      </c>
      <c r="N68" s="141">
        <f t="shared" si="38"/>
        <v>2</v>
      </c>
      <c r="O68" s="141">
        <f t="shared" si="39"/>
        <v>241</v>
      </c>
      <c r="P68" s="136">
        <v>64</v>
      </c>
      <c r="Q68" s="8">
        <v>13</v>
      </c>
      <c r="R68" s="8">
        <v>14</v>
      </c>
      <c r="S68" s="8">
        <v>60</v>
      </c>
      <c r="T68" s="8">
        <v>95</v>
      </c>
      <c r="U68" s="8">
        <v>52</v>
      </c>
      <c r="V68" s="8">
        <v>7</v>
      </c>
      <c r="X68">
        <v>64</v>
      </c>
      <c r="Y68">
        <v>4</v>
      </c>
      <c r="Z68">
        <v>1</v>
      </c>
      <c r="AA68">
        <v>29</v>
      </c>
      <c r="AB68">
        <v>57</v>
      </c>
      <c r="AC68">
        <v>37</v>
      </c>
      <c r="AD68">
        <v>5</v>
      </c>
    </row>
    <row r="69" spans="1:30">
      <c r="A69">
        <v>65</v>
      </c>
      <c r="B69" s="142" t="s">
        <v>381</v>
      </c>
      <c r="C69" s="141">
        <f t="shared" si="27"/>
        <v>2</v>
      </c>
      <c r="D69" s="141">
        <f t="shared" si="28"/>
        <v>6</v>
      </c>
      <c r="E69" s="141">
        <f t="shared" si="29"/>
        <v>38</v>
      </c>
      <c r="F69" s="141">
        <f t="shared" si="30"/>
        <v>80</v>
      </c>
      <c r="G69" s="141">
        <f t="shared" si="31"/>
        <v>59</v>
      </c>
      <c r="H69" s="141">
        <f t="shared" si="32"/>
        <v>16</v>
      </c>
      <c r="I69" s="141">
        <f t="shared" si="33"/>
        <v>6</v>
      </c>
      <c r="J69" s="141">
        <f t="shared" si="34"/>
        <v>28</v>
      </c>
      <c r="K69" s="141">
        <f t="shared" si="35"/>
        <v>51</v>
      </c>
      <c r="L69" s="141">
        <f t="shared" si="36"/>
        <v>47</v>
      </c>
      <c r="M69" s="141">
        <f t="shared" si="37"/>
        <v>22</v>
      </c>
      <c r="N69" s="141">
        <f t="shared" si="38"/>
        <v>2</v>
      </c>
      <c r="O69" s="141">
        <f t="shared" si="39"/>
        <v>357</v>
      </c>
      <c r="P69" s="136">
        <v>65</v>
      </c>
      <c r="Q69" s="8">
        <v>8</v>
      </c>
      <c r="R69" s="8">
        <v>34</v>
      </c>
      <c r="S69" s="8">
        <v>89</v>
      </c>
      <c r="T69" s="8">
        <v>127</v>
      </c>
      <c r="U69" s="8">
        <v>81</v>
      </c>
      <c r="V69" s="8">
        <v>18</v>
      </c>
      <c r="X69">
        <v>65</v>
      </c>
      <c r="Y69">
        <v>2</v>
      </c>
      <c r="Z69">
        <v>6</v>
      </c>
      <c r="AA69">
        <v>38</v>
      </c>
      <c r="AB69">
        <v>80</v>
      </c>
      <c r="AC69">
        <v>59</v>
      </c>
      <c r="AD69">
        <v>16</v>
      </c>
    </row>
    <row r="70" spans="1:30">
      <c r="A70">
        <v>66</v>
      </c>
      <c r="B70" s="142" t="s">
        <v>382</v>
      </c>
      <c r="C70" s="141">
        <f t="shared" si="27"/>
        <v>0</v>
      </c>
      <c r="D70" s="141">
        <f t="shared" si="28"/>
        <v>10</v>
      </c>
      <c r="E70" s="141">
        <f t="shared" si="29"/>
        <v>72</v>
      </c>
      <c r="F70" s="141">
        <f t="shared" si="30"/>
        <v>129</v>
      </c>
      <c r="G70" s="141">
        <f t="shared" si="31"/>
        <v>67</v>
      </c>
      <c r="H70" s="141">
        <f t="shared" si="32"/>
        <v>7</v>
      </c>
      <c r="I70" s="141">
        <f t="shared" si="33"/>
        <v>14</v>
      </c>
      <c r="J70" s="141">
        <f t="shared" si="34"/>
        <v>30</v>
      </c>
      <c r="K70" s="141">
        <f t="shared" si="35"/>
        <v>65</v>
      </c>
      <c r="L70" s="141">
        <f t="shared" si="36"/>
        <v>65</v>
      </c>
      <c r="M70" s="141">
        <f t="shared" si="37"/>
        <v>24</v>
      </c>
      <c r="N70" s="141">
        <f t="shared" si="38"/>
        <v>9</v>
      </c>
      <c r="O70" s="141">
        <f t="shared" ref="O70:O71" si="40">SUM(C70:N70)</f>
        <v>492</v>
      </c>
      <c r="P70" s="136">
        <v>66</v>
      </c>
      <c r="Q70" s="8">
        <v>14</v>
      </c>
      <c r="R70" s="8">
        <v>40</v>
      </c>
      <c r="S70" s="8">
        <v>137</v>
      </c>
      <c r="T70" s="8">
        <v>194</v>
      </c>
      <c r="U70" s="8">
        <v>91</v>
      </c>
      <c r="V70" s="8">
        <v>16</v>
      </c>
      <c r="X70">
        <v>66</v>
      </c>
      <c r="Z70">
        <v>10</v>
      </c>
      <c r="AA70">
        <v>72</v>
      </c>
      <c r="AB70">
        <v>129</v>
      </c>
      <c r="AC70">
        <v>67</v>
      </c>
      <c r="AD70">
        <v>7</v>
      </c>
    </row>
    <row r="71" spans="1:30">
      <c r="A71">
        <v>67</v>
      </c>
      <c r="B71" s="142" t="s">
        <v>407</v>
      </c>
      <c r="C71" s="141">
        <f t="shared" si="27"/>
        <v>1</v>
      </c>
      <c r="D71" s="141">
        <f t="shared" si="28"/>
        <v>4</v>
      </c>
      <c r="E71" s="141">
        <f t="shared" si="29"/>
        <v>11</v>
      </c>
      <c r="F71" s="141">
        <f t="shared" si="30"/>
        <v>19</v>
      </c>
      <c r="G71" s="141">
        <f t="shared" si="31"/>
        <v>1</v>
      </c>
      <c r="H71" s="141">
        <f t="shared" si="32"/>
        <v>0</v>
      </c>
      <c r="I71" s="141">
        <f t="shared" si="33"/>
        <v>0</v>
      </c>
      <c r="J71" s="141">
        <f t="shared" si="34"/>
        <v>0</v>
      </c>
      <c r="K71" s="141">
        <f t="shared" si="35"/>
        <v>6</v>
      </c>
      <c r="L71" s="141">
        <f t="shared" si="36"/>
        <v>1</v>
      </c>
      <c r="M71" s="141">
        <f t="shared" si="37"/>
        <v>1</v>
      </c>
      <c r="N71" s="141">
        <f t="shared" si="38"/>
        <v>0</v>
      </c>
      <c r="O71" s="141">
        <f t="shared" si="40"/>
        <v>44</v>
      </c>
      <c r="P71" s="136">
        <v>67</v>
      </c>
      <c r="Q71" s="8">
        <v>1</v>
      </c>
      <c r="R71" s="8">
        <v>4</v>
      </c>
      <c r="S71" s="8">
        <v>17</v>
      </c>
      <c r="T71" s="8">
        <v>20</v>
      </c>
      <c r="U71" s="8">
        <v>2</v>
      </c>
      <c r="V71" s="8"/>
      <c r="X71">
        <v>67</v>
      </c>
      <c r="Y71">
        <v>1</v>
      </c>
      <c r="Z71">
        <v>4</v>
      </c>
      <c r="AA71">
        <v>11</v>
      </c>
      <c r="AB71">
        <v>19</v>
      </c>
      <c r="AC71">
        <v>1</v>
      </c>
    </row>
    <row r="72" spans="1:30">
      <c r="A72">
        <v>30</v>
      </c>
      <c r="B72" s="140" t="s">
        <v>206</v>
      </c>
      <c r="C72" s="141">
        <f t="shared" ref="C72:H72" si="41">Y34</f>
        <v>24</v>
      </c>
      <c r="D72" s="141">
        <f t="shared" si="41"/>
        <v>71</v>
      </c>
      <c r="E72" s="141">
        <f t="shared" si="41"/>
        <v>183</v>
      </c>
      <c r="F72" s="141">
        <f t="shared" si="41"/>
        <v>448</v>
      </c>
      <c r="G72" s="141">
        <f t="shared" si="41"/>
        <v>251</v>
      </c>
      <c r="H72" s="141">
        <f t="shared" si="41"/>
        <v>53</v>
      </c>
      <c r="I72" s="141">
        <f t="shared" ref="I72:N72" si="42">Q34-Y34</f>
        <v>42</v>
      </c>
      <c r="J72" s="141">
        <f t="shared" si="42"/>
        <v>92</v>
      </c>
      <c r="K72" s="141">
        <f t="shared" si="42"/>
        <v>165</v>
      </c>
      <c r="L72" s="141">
        <f t="shared" si="42"/>
        <v>194</v>
      </c>
      <c r="M72" s="141">
        <f t="shared" si="42"/>
        <v>137</v>
      </c>
      <c r="N72" s="141">
        <f t="shared" si="42"/>
        <v>15</v>
      </c>
      <c r="O72" s="141">
        <f>SUM(C72:N72)</f>
        <v>1675</v>
      </c>
      <c r="P72" s="136">
        <v>70</v>
      </c>
      <c r="Q72" s="8">
        <v>1</v>
      </c>
      <c r="R72" s="8">
        <v>4</v>
      </c>
      <c r="S72" s="8">
        <v>11</v>
      </c>
      <c r="T72" s="8">
        <v>8</v>
      </c>
      <c r="U72" s="8">
        <v>5</v>
      </c>
      <c r="V72" s="8">
        <v>2</v>
      </c>
      <c r="X72">
        <v>70</v>
      </c>
      <c r="Y72">
        <v>1</v>
      </c>
      <c r="Z72">
        <v>1</v>
      </c>
      <c r="AA72">
        <v>6</v>
      </c>
      <c r="AB72">
        <v>6</v>
      </c>
      <c r="AC72">
        <v>4</v>
      </c>
      <c r="AD72">
        <v>2</v>
      </c>
    </row>
    <row r="73" spans="1:30">
      <c r="B73" s="143" t="s">
        <v>405</v>
      </c>
      <c r="C73" s="141">
        <f>SUM(C74:C79)</f>
        <v>10</v>
      </c>
      <c r="D73" s="141">
        <f t="shared" ref="D73:O73" si="43">SUM(D74:D79)</f>
        <v>49</v>
      </c>
      <c r="E73" s="141">
        <f t="shared" si="43"/>
        <v>171</v>
      </c>
      <c r="F73" s="141">
        <f t="shared" si="43"/>
        <v>389</v>
      </c>
      <c r="G73" s="141">
        <f t="shared" si="43"/>
        <v>251</v>
      </c>
      <c r="H73" s="141">
        <f t="shared" si="43"/>
        <v>44</v>
      </c>
      <c r="I73" s="141">
        <f t="shared" si="43"/>
        <v>49</v>
      </c>
      <c r="J73" s="141">
        <f t="shared" si="43"/>
        <v>92</v>
      </c>
      <c r="K73" s="141">
        <f t="shared" si="43"/>
        <v>104</v>
      </c>
      <c r="L73" s="141">
        <f t="shared" si="43"/>
        <v>155</v>
      </c>
      <c r="M73" s="141">
        <f t="shared" si="43"/>
        <v>100</v>
      </c>
      <c r="N73" s="141">
        <f t="shared" si="43"/>
        <v>20</v>
      </c>
      <c r="O73" s="141">
        <f t="shared" si="43"/>
        <v>1434</v>
      </c>
      <c r="P73" s="136">
        <v>71</v>
      </c>
      <c r="Q73" s="8">
        <v>7</v>
      </c>
      <c r="R73" s="8">
        <v>24</v>
      </c>
      <c r="S73" s="8">
        <v>27</v>
      </c>
      <c r="T73" s="8">
        <v>45</v>
      </c>
      <c r="U73" s="8">
        <v>45</v>
      </c>
      <c r="V73" s="8">
        <v>5</v>
      </c>
      <c r="X73">
        <v>71</v>
      </c>
      <c r="Y73">
        <v>2</v>
      </c>
      <c r="Z73">
        <v>9</v>
      </c>
      <c r="AA73">
        <v>16</v>
      </c>
      <c r="AB73">
        <v>36</v>
      </c>
      <c r="AC73">
        <v>32</v>
      </c>
      <c r="AD73">
        <v>5</v>
      </c>
    </row>
    <row r="74" spans="1:30">
      <c r="A74">
        <v>70</v>
      </c>
      <c r="B74" s="142" t="s">
        <v>383</v>
      </c>
      <c r="C74" s="141">
        <f t="shared" ref="C74:H80" si="44">Y72</f>
        <v>1</v>
      </c>
      <c r="D74" s="141">
        <f t="shared" si="44"/>
        <v>1</v>
      </c>
      <c r="E74" s="141">
        <f t="shared" si="44"/>
        <v>6</v>
      </c>
      <c r="F74" s="141">
        <f t="shared" si="44"/>
        <v>6</v>
      </c>
      <c r="G74" s="141">
        <f t="shared" si="44"/>
        <v>4</v>
      </c>
      <c r="H74" s="141">
        <f t="shared" si="44"/>
        <v>2</v>
      </c>
      <c r="I74" s="141">
        <f t="shared" ref="I74:N80" si="45">Q72-Y72</f>
        <v>0</v>
      </c>
      <c r="J74" s="141">
        <f t="shared" si="45"/>
        <v>3</v>
      </c>
      <c r="K74" s="141">
        <f t="shared" si="45"/>
        <v>5</v>
      </c>
      <c r="L74" s="141">
        <f t="shared" si="45"/>
        <v>2</v>
      </c>
      <c r="M74" s="141">
        <f t="shared" si="45"/>
        <v>1</v>
      </c>
      <c r="N74" s="141">
        <f t="shared" si="45"/>
        <v>0</v>
      </c>
      <c r="O74" s="141">
        <f t="shared" ref="O74:O80" si="46">SUM(C74:N74)</f>
        <v>31</v>
      </c>
      <c r="P74" s="136">
        <v>72</v>
      </c>
      <c r="Q74" s="8">
        <v>11</v>
      </c>
      <c r="R74" s="8">
        <v>23</v>
      </c>
      <c r="S74" s="8">
        <v>48</v>
      </c>
      <c r="T74" s="8">
        <v>82</v>
      </c>
      <c r="U74" s="8">
        <v>48</v>
      </c>
      <c r="V74" s="8">
        <v>10</v>
      </c>
      <c r="X74">
        <v>72</v>
      </c>
      <c r="Z74">
        <v>10</v>
      </c>
      <c r="AA74">
        <v>25</v>
      </c>
      <c r="AB74">
        <v>57</v>
      </c>
      <c r="AC74">
        <v>32</v>
      </c>
      <c r="AD74">
        <v>5</v>
      </c>
    </row>
    <row r="75" spans="1:30">
      <c r="A75">
        <v>71</v>
      </c>
      <c r="B75" s="142" t="s">
        <v>384</v>
      </c>
      <c r="C75" s="141">
        <f t="shared" si="44"/>
        <v>2</v>
      </c>
      <c r="D75" s="141">
        <f t="shared" si="44"/>
        <v>9</v>
      </c>
      <c r="E75" s="141">
        <f t="shared" si="44"/>
        <v>16</v>
      </c>
      <c r="F75" s="141">
        <f t="shared" si="44"/>
        <v>36</v>
      </c>
      <c r="G75" s="141">
        <f t="shared" si="44"/>
        <v>32</v>
      </c>
      <c r="H75" s="141">
        <f t="shared" si="44"/>
        <v>5</v>
      </c>
      <c r="I75" s="141">
        <f t="shared" si="45"/>
        <v>5</v>
      </c>
      <c r="J75" s="141">
        <f t="shared" si="45"/>
        <v>15</v>
      </c>
      <c r="K75" s="141">
        <f t="shared" si="45"/>
        <v>11</v>
      </c>
      <c r="L75" s="141">
        <f t="shared" si="45"/>
        <v>9</v>
      </c>
      <c r="M75" s="141">
        <f t="shared" si="45"/>
        <v>13</v>
      </c>
      <c r="N75" s="141">
        <f t="shared" si="45"/>
        <v>0</v>
      </c>
      <c r="O75" s="141">
        <f t="shared" si="46"/>
        <v>153</v>
      </c>
      <c r="P75" s="136">
        <v>73</v>
      </c>
      <c r="Q75" s="8">
        <v>16</v>
      </c>
      <c r="R75" s="8">
        <v>47</v>
      </c>
      <c r="S75" s="8">
        <v>115</v>
      </c>
      <c r="T75" s="8">
        <v>250</v>
      </c>
      <c r="U75" s="8">
        <v>146</v>
      </c>
      <c r="V75" s="8">
        <v>27</v>
      </c>
      <c r="X75">
        <v>73</v>
      </c>
      <c r="Y75">
        <v>4</v>
      </c>
      <c r="Z75">
        <v>12</v>
      </c>
      <c r="AA75">
        <v>73</v>
      </c>
      <c r="AB75">
        <v>170</v>
      </c>
      <c r="AC75">
        <v>99</v>
      </c>
      <c r="AD75">
        <v>18</v>
      </c>
    </row>
    <row r="76" spans="1:30">
      <c r="A76">
        <v>72</v>
      </c>
      <c r="B76" s="142" t="s">
        <v>385</v>
      </c>
      <c r="C76" s="141">
        <f t="shared" si="44"/>
        <v>0</v>
      </c>
      <c r="D76" s="141">
        <f t="shared" si="44"/>
        <v>10</v>
      </c>
      <c r="E76" s="141">
        <f t="shared" si="44"/>
        <v>25</v>
      </c>
      <c r="F76" s="141">
        <f t="shared" si="44"/>
        <v>57</v>
      </c>
      <c r="G76" s="141">
        <f t="shared" si="44"/>
        <v>32</v>
      </c>
      <c r="H76" s="141">
        <f t="shared" si="44"/>
        <v>5</v>
      </c>
      <c r="I76" s="141">
        <f t="shared" si="45"/>
        <v>11</v>
      </c>
      <c r="J76" s="141">
        <f t="shared" si="45"/>
        <v>13</v>
      </c>
      <c r="K76" s="141">
        <f t="shared" si="45"/>
        <v>23</v>
      </c>
      <c r="L76" s="141">
        <f t="shared" si="45"/>
        <v>25</v>
      </c>
      <c r="M76" s="141">
        <f t="shared" si="45"/>
        <v>16</v>
      </c>
      <c r="N76" s="141">
        <f t="shared" si="45"/>
        <v>5</v>
      </c>
      <c r="O76" s="141">
        <f t="shared" si="46"/>
        <v>222</v>
      </c>
      <c r="P76" s="136">
        <v>74</v>
      </c>
      <c r="Q76" s="8">
        <v>20</v>
      </c>
      <c r="R76" s="8">
        <v>28</v>
      </c>
      <c r="S76" s="8">
        <v>47</v>
      </c>
      <c r="T76" s="8">
        <v>102</v>
      </c>
      <c r="U76" s="8">
        <v>74</v>
      </c>
      <c r="V76" s="8">
        <v>15</v>
      </c>
      <c r="X76">
        <v>74</v>
      </c>
      <c r="Y76">
        <v>1</v>
      </c>
      <c r="Z76">
        <v>10</v>
      </c>
      <c r="AA76">
        <v>35</v>
      </c>
      <c r="AB76">
        <v>77</v>
      </c>
      <c r="AC76">
        <v>59</v>
      </c>
      <c r="AD76">
        <v>10</v>
      </c>
    </row>
    <row r="77" spans="1:30">
      <c r="A77">
        <v>73</v>
      </c>
      <c r="B77" s="142" t="s">
        <v>386</v>
      </c>
      <c r="C77" s="141">
        <f t="shared" si="44"/>
        <v>4</v>
      </c>
      <c r="D77" s="141">
        <f t="shared" si="44"/>
        <v>12</v>
      </c>
      <c r="E77" s="141">
        <f t="shared" si="44"/>
        <v>73</v>
      </c>
      <c r="F77" s="141">
        <f t="shared" si="44"/>
        <v>170</v>
      </c>
      <c r="G77" s="141">
        <f t="shared" si="44"/>
        <v>99</v>
      </c>
      <c r="H77" s="141">
        <f t="shared" si="44"/>
        <v>18</v>
      </c>
      <c r="I77" s="141">
        <f t="shared" si="45"/>
        <v>12</v>
      </c>
      <c r="J77" s="141">
        <f t="shared" si="45"/>
        <v>35</v>
      </c>
      <c r="K77" s="141">
        <f t="shared" si="45"/>
        <v>42</v>
      </c>
      <c r="L77" s="141">
        <f t="shared" si="45"/>
        <v>80</v>
      </c>
      <c r="M77" s="141">
        <f t="shared" si="45"/>
        <v>47</v>
      </c>
      <c r="N77" s="141">
        <f t="shared" si="45"/>
        <v>9</v>
      </c>
      <c r="O77" s="141">
        <f t="shared" si="46"/>
        <v>601</v>
      </c>
      <c r="P77" s="136">
        <v>75</v>
      </c>
      <c r="Q77" s="8">
        <v>4</v>
      </c>
      <c r="R77" s="8">
        <v>15</v>
      </c>
      <c r="S77" s="8">
        <v>27</v>
      </c>
      <c r="T77" s="8">
        <v>57</v>
      </c>
      <c r="U77" s="8">
        <v>33</v>
      </c>
      <c r="V77" s="8">
        <v>5</v>
      </c>
      <c r="X77">
        <v>75</v>
      </c>
      <c r="Y77">
        <v>2</v>
      </c>
      <c r="Z77">
        <v>7</v>
      </c>
      <c r="AA77">
        <v>16</v>
      </c>
      <c r="AB77">
        <v>43</v>
      </c>
      <c r="AC77">
        <v>25</v>
      </c>
      <c r="AD77">
        <v>4</v>
      </c>
    </row>
    <row r="78" spans="1:30">
      <c r="A78">
        <v>74</v>
      </c>
      <c r="B78" s="142" t="s">
        <v>387</v>
      </c>
      <c r="C78" s="141">
        <f t="shared" si="44"/>
        <v>1</v>
      </c>
      <c r="D78" s="141">
        <f t="shared" si="44"/>
        <v>10</v>
      </c>
      <c r="E78" s="141">
        <f t="shared" si="44"/>
        <v>35</v>
      </c>
      <c r="F78" s="141">
        <f t="shared" si="44"/>
        <v>77</v>
      </c>
      <c r="G78" s="141">
        <f t="shared" si="44"/>
        <v>59</v>
      </c>
      <c r="H78" s="141">
        <f t="shared" si="44"/>
        <v>10</v>
      </c>
      <c r="I78" s="141">
        <f t="shared" si="45"/>
        <v>19</v>
      </c>
      <c r="J78" s="141">
        <f t="shared" si="45"/>
        <v>18</v>
      </c>
      <c r="K78" s="141">
        <f t="shared" si="45"/>
        <v>12</v>
      </c>
      <c r="L78" s="141">
        <f t="shared" si="45"/>
        <v>25</v>
      </c>
      <c r="M78" s="141">
        <f t="shared" si="45"/>
        <v>15</v>
      </c>
      <c r="N78" s="141">
        <f t="shared" si="45"/>
        <v>5</v>
      </c>
      <c r="O78" s="141">
        <f t="shared" si="46"/>
        <v>286</v>
      </c>
      <c r="P78" s="136">
        <v>99</v>
      </c>
      <c r="Q78" s="8">
        <v>3</v>
      </c>
      <c r="R78" s="8">
        <v>21</v>
      </c>
      <c r="S78" s="8">
        <v>48</v>
      </c>
      <c r="T78" s="8">
        <v>71</v>
      </c>
      <c r="U78" s="8">
        <v>44</v>
      </c>
      <c r="V78" s="8">
        <v>6</v>
      </c>
      <c r="X78">
        <v>99</v>
      </c>
      <c r="Y78">
        <v>1</v>
      </c>
      <c r="Z78">
        <v>10</v>
      </c>
      <c r="AA78">
        <v>40</v>
      </c>
      <c r="AB78">
        <v>66</v>
      </c>
      <c r="AC78">
        <v>35</v>
      </c>
      <c r="AD78">
        <v>5</v>
      </c>
    </row>
    <row r="79" spans="1:30">
      <c r="A79">
        <v>75</v>
      </c>
      <c r="B79" s="142" t="s">
        <v>408</v>
      </c>
      <c r="C79" s="141">
        <f t="shared" si="44"/>
        <v>2</v>
      </c>
      <c r="D79" s="141">
        <f t="shared" si="44"/>
        <v>7</v>
      </c>
      <c r="E79" s="141">
        <f t="shared" si="44"/>
        <v>16</v>
      </c>
      <c r="F79" s="141">
        <f t="shared" si="44"/>
        <v>43</v>
      </c>
      <c r="G79" s="141">
        <f t="shared" si="44"/>
        <v>25</v>
      </c>
      <c r="H79" s="141">
        <f t="shared" si="44"/>
        <v>4</v>
      </c>
      <c r="I79" s="141">
        <f t="shared" si="45"/>
        <v>2</v>
      </c>
      <c r="J79" s="141">
        <f t="shared" si="45"/>
        <v>8</v>
      </c>
      <c r="K79" s="141">
        <f t="shared" si="45"/>
        <v>11</v>
      </c>
      <c r="L79" s="141">
        <f t="shared" si="45"/>
        <v>14</v>
      </c>
      <c r="M79" s="141">
        <f t="shared" si="45"/>
        <v>8</v>
      </c>
      <c r="N79" s="141">
        <f t="shared" si="45"/>
        <v>1</v>
      </c>
      <c r="O79" s="141">
        <f t="shared" si="46"/>
        <v>141</v>
      </c>
    </row>
    <row r="80" spans="1:30">
      <c r="A80">
        <v>99</v>
      </c>
      <c r="B80" s="140" t="s">
        <v>388</v>
      </c>
      <c r="C80" s="141">
        <f t="shared" si="44"/>
        <v>1</v>
      </c>
      <c r="D80" s="141">
        <f t="shared" si="44"/>
        <v>10</v>
      </c>
      <c r="E80" s="141">
        <f t="shared" si="44"/>
        <v>40</v>
      </c>
      <c r="F80" s="141">
        <f t="shared" si="44"/>
        <v>66</v>
      </c>
      <c r="G80" s="141">
        <f t="shared" si="44"/>
        <v>35</v>
      </c>
      <c r="H80" s="141">
        <f t="shared" si="44"/>
        <v>5</v>
      </c>
      <c r="I80" s="141">
        <f t="shared" si="45"/>
        <v>2</v>
      </c>
      <c r="J80" s="141">
        <f t="shared" si="45"/>
        <v>11</v>
      </c>
      <c r="K80" s="141">
        <f t="shared" si="45"/>
        <v>8</v>
      </c>
      <c r="L80" s="141">
        <f t="shared" si="45"/>
        <v>5</v>
      </c>
      <c r="M80" s="141">
        <f t="shared" si="45"/>
        <v>9</v>
      </c>
      <c r="N80" s="141">
        <f t="shared" si="45"/>
        <v>1</v>
      </c>
      <c r="O80" s="141">
        <f t="shared" si="46"/>
        <v>193</v>
      </c>
    </row>
    <row r="81" spans="2:15">
      <c r="B81" s="144" t="s">
        <v>11</v>
      </c>
      <c r="C81" s="145">
        <f t="shared" ref="C81:O81" si="47">SUM(C5:C46,C72:C73,C80)</f>
        <v>145</v>
      </c>
      <c r="D81" s="145">
        <f t="shared" si="47"/>
        <v>597</v>
      </c>
      <c r="E81" s="145">
        <f t="shared" si="47"/>
        <v>1920</v>
      </c>
      <c r="F81" s="145">
        <f t="shared" si="47"/>
        <v>4102</v>
      </c>
      <c r="G81" s="145">
        <f t="shared" si="47"/>
        <v>2558</v>
      </c>
      <c r="H81" s="145">
        <f t="shared" si="47"/>
        <v>584</v>
      </c>
      <c r="I81" s="145">
        <f t="shared" si="47"/>
        <v>388</v>
      </c>
      <c r="J81" s="145">
        <f t="shared" si="47"/>
        <v>1047</v>
      </c>
      <c r="K81" s="145">
        <f t="shared" si="47"/>
        <v>1616</v>
      </c>
      <c r="L81" s="145">
        <f t="shared" si="47"/>
        <v>2065</v>
      </c>
      <c r="M81" s="145">
        <f t="shared" si="47"/>
        <v>1354</v>
      </c>
      <c r="N81" s="145">
        <f t="shared" si="47"/>
        <v>235</v>
      </c>
      <c r="O81" s="145">
        <f t="shared" si="47"/>
        <v>16611</v>
      </c>
    </row>
  </sheetData>
  <mergeCells count="4">
    <mergeCell ref="B3:B4"/>
    <mergeCell ref="C3:H3"/>
    <mergeCell ref="O3:O4"/>
    <mergeCell ref="I3:N3"/>
  </mergeCells>
  <phoneticPr fontId="4"/>
  <printOptions horizontalCentered="1"/>
  <pageMargins left="0.70866141732283472" right="0.70866141732283472" top="0.74803149606299213" bottom="0.74803149606299213" header="0.31496062992125984" footer="0.31496062992125984"/>
  <pageSetup paperSize="11" scale="60" orientation="portrait" r:id="rId1"/>
  <rowBreaks count="1" manualBreakCount="1">
    <brk id="45" min="1"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16"/>
  <sheetViews>
    <sheetView view="pageBreakPreview" zoomScale="120" zoomScaleNormal="100" zoomScaleSheetLayoutView="120" workbookViewId="0">
      <selection activeCell="C3" sqref="C3"/>
    </sheetView>
  </sheetViews>
  <sheetFormatPr defaultRowHeight="13.5"/>
  <cols>
    <col min="1" max="1" width="14.125" style="11" customWidth="1"/>
    <col min="2" max="5" width="10.25" style="11" customWidth="1"/>
    <col min="6" max="6" width="5.875" style="11" bestFit="1" customWidth="1"/>
    <col min="7" max="7" width="9.75" style="11" bestFit="1" customWidth="1"/>
    <col min="8" max="8" width="7.5" style="11" bestFit="1" customWidth="1"/>
    <col min="9" max="9" width="7.875" style="11" bestFit="1" customWidth="1"/>
    <col min="10" max="11" width="5" style="11" customWidth="1"/>
    <col min="12" max="12" width="6.625" style="11" customWidth="1"/>
    <col min="13" max="13" width="7.375" style="11" customWidth="1"/>
    <col min="14" max="14" width="5" style="11" customWidth="1"/>
    <col min="15" max="15" width="6.625" style="11" customWidth="1"/>
    <col min="16" max="16" width="7.375" style="11" customWidth="1"/>
    <col min="17" max="16384" width="9" style="11"/>
  </cols>
  <sheetData>
    <row r="1" spans="1:9" s="30" customFormat="1" ht="14.25">
      <c r="A1" s="29" t="s">
        <v>59</v>
      </c>
    </row>
    <row r="2" spans="1:9" customFormat="1">
      <c r="A2" s="1"/>
      <c r="B2" s="2"/>
      <c r="C2" s="2"/>
      <c r="D2" s="2"/>
      <c r="E2" s="2"/>
      <c r="F2" s="2"/>
      <c r="G2" s="2"/>
      <c r="H2" s="2"/>
    </row>
    <row r="3" spans="1:9" s="10" customFormat="1" ht="14.25">
      <c r="A3" s="1" t="s">
        <v>17</v>
      </c>
    </row>
    <row r="4" spans="1:9" customFormat="1">
      <c r="A4" s="3"/>
      <c r="B4" s="3" t="s">
        <v>0</v>
      </c>
      <c r="C4" s="3" t="s">
        <v>1</v>
      </c>
      <c r="D4" s="2"/>
      <c r="E4" s="11"/>
      <c r="F4" s="11"/>
      <c r="G4" s="11"/>
      <c r="H4" s="11"/>
      <c r="I4" s="11"/>
    </row>
    <row r="5" spans="1:9" customFormat="1">
      <c r="A5" s="4" t="s">
        <v>56</v>
      </c>
      <c r="B5" s="15">
        <v>9211</v>
      </c>
      <c r="C5" s="25">
        <f>B5/B$8</f>
        <v>0.55451207031485161</v>
      </c>
      <c r="D5" s="2"/>
      <c r="E5" s="11"/>
      <c r="F5" s="11"/>
      <c r="G5" s="11"/>
      <c r="H5" s="11"/>
      <c r="I5" s="11"/>
    </row>
    <row r="6" spans="1:9" customFormat="1">
      <c r="A6" s="4" t="s">
        <v>57</v>
      </c>
      <c r="B6" s="15">
        <v>2294</v>
      </c>
      <c r="C6" s="25">
        <f>B6/B$8</f>
        <v>0.13810125820239599</v>
      </c>
      <c r="D6" s="2"/>
      <c r="E6" s="11"/>
      <c r="F6" s="11"/>
      <c r="G6" s="11"/>
      <c r="H6" s="11"/>
      <c r="I6" s="11"/>
    </row>
    <row r="7" spans="1:9" customFormat="1">
      <c r="A7" s="4" t="s">
        <v>58</v>
      </c>
      <c r="B7" s="15">
        <v>5106</v>
      </c>
      <c r="C7" s="25">
        <f>B7/B$8</f>
        <v>0.30738667148275239</v>
      </c>
      <c r="D7" s="2"/>
      <c r="E7" s="11"/>
      <c r="F7" s="11"/>
      <c r="G7" s="11"/>
      <c r="H7" s="11"/>
      <c r="I7" s="11"/>
    </row>
    <row r="8" spans="1:9" customFormat="1">
      <c r="A8" s="6" t="s">
        <v>11</v>
      </c>
      <c r="B8" s="17">
        <f>SUM(B5:B7)</f>
        <v>16611</v>
      </c>
      <c r="C8" s="28">
        <f>SUM(C5:C7)</f>
        <v>1</v>
      </c>
      <c r="D8" s="2"/>
      <c r="E8" s="11"/>
      <c r="F8" s="11"/>
      <c r="G8" s="11"/>
      <c r="H8" s="11"/>
      <c r="I8" s="11"/>
    </row>
    <row r="9" spans="1:9" customFormat="1">
      <c r="A9" s="4"/>
      <c r="B9" s="8"/>
      <c r="C9" s="9"/>
    </row>
    <row r="10" spans="1:9" s="10" customFormat="1" ht="14.25">
      <c r="A10" s="1" t="s">
        <v>16</v>
      </c>
    </row>
    <row r="11" spans="1:9">
      <c r="A11" s="3"/>
      <c r="B11" s="3" t="s">
        <v>12</v>
      </c>
      <c r="C11" s="23" t="s">
        <v>13</v>
      </c>
      <c r="D11" s="3" t="s">
        <v>14</v>
      </c>
      <c r="E11" s="3" t="s">
        <v>1</v>
      </c>
    </row>
    <row r="12" spans="1:9">
      <c r="A12" s="4" t="s">
        <v>56</v>
      </c>
      <c r="B12" s="15">
        <v>133</v>
      </c>
      <c r="C12" s="15">
        <v>457</v>
      </c>
      <c r="D12" s="15">
        <f>SUM(B12:C12)</f>
        <v>590</v>
      </c>
      <c r="E12" s="25">
        <f>D12/D$15</f>
        <v>0.27101515847496555</v>
      </c>
    </row>
    <row r="13" spans="1:9">
      <c r="A13" s="4" t="s">
        <v>57</v>
      </c>
      <c r="B13" s="15">
        <v>81</v>
      </c>
      <c r="C13" s="15">
        <v>258</v>
      </c>
      <c r="D13" s="15">
        <f t="shared" ref="D13:D14" si="0">SUM(B13:C13)</f>
        <v>339</v>
      </c>
      <c r="E13" s="25">
        <f>D13/D$15</f>
        <v>0.155718879191548</v>
      </c>
    </row>
    <row r="14" spans="1:9">
      <c r="A14" s="4" t="s">
        <v>58</v>
      </c>
      <c r="B14" s="15">
        <v>319</v>
      </c>
      <c r="C14" s="15">
        <v>929</v>
      </c>
      <c r="D14" s="15">
        <f t="shared" si="0"/>
        <v>1248</v>
      </c>
      <c r="E14" s="25">
        <f>D14/D$15</f>
        <v>0.57326596233348648</v>
      </c>
    </row>
    <row r="15" spans="1:9">
      <c r="A15" s="6" t="s">
        <v>11</v>
      </c>
      <c r="B15" s="17">
        <f>SUM(B12:B14)</f>
        <v>533</v>
      </c>
      <c r="C15" s="17">
        <f>SUM(C12:C14)</f>
        <v>1644</v>
      </c>
      <c r="D15" s="17">
        <f>SUM(D12:D14)</f>
        <v>2177</v>
      </c>
      <c r="E15" s="28">
        <f>SUM(E12:E14)</f>
        <v>1</v>
      </c>
    </row>
    <row r="16" spans="1:9" customFormat="1"/>
  </sheetData>
  <phoneticPr fontId="4"/>
  <pageMargins left="0.70866141732283472" right="0.70866141732283472" top="0.74803149606299213" bottom="0.74803149606299213" header="0.31496062992125984" footer="0.31496062992125984"/>
  <pageSetup paperSize="1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E12"/>
  <sheetViews>
    <sheetView view="pageBreakPreview" zoomScale="120" zoomScaleNormal="100" zoomScaleSheetLayoutView="120" workbookViewId="0">
      <selection activeCell="B5" sqref="B5"/>
    </sheetView>
  </sheetViews>
  <sheetFormatPr defaultRowHeight="13.5"/>
  <cols>
    <col min="1" max="1" width="13.625" style="11" customWidth="1"/>
    <col min="2" max="5" width="10.75" style="11" customWidth="1"/>
    <col min="6" max="7" width="5" style="11" customWidth="1"/>
    <col min="8" max="8" width="6.625" style="11" customWidth="1"/>
    <col min="9" max="9" width="7.375" style="11" customWidth="1"/>
    <col min="10" max="10" width="5" style="11" customWidth="1"/>
    <col min="11" max="11" width="6.625" style="11" customWidth="1"/>
    <col min="12" max="12" width="7.375" style="11" customWidth="1"/>
    <col min="13" max="16384" width="9" style="11"/>
  </cols>
  <sheetData>
    <row r="1" spans="1:5" s="30" customFormat="1" ht="14.25">
      <c r="A1" s="29" t="s">
        <v>60</v>
      </c>
    </row>
    <row r="2" spans="1:5" customFormat="1">
      <c r="A2" s="1"/>
      <c r="B2" s="2"/>
      <c r="C2" s="2"/>
      <c r="D2" s="2"/>
      <c r="E2" s="2"/>
    </row>
    <row r="3" spans="1:5" s="10" customFormat="1" ht="14.25">
      <c r="A3" s="1" t="s">
        <v>17</v>
      </c>
    </row>
    <row r="4" spans="1:5" customFormat="1">
      <c r="A4" s="3"/>
      <c r="B4" s="3" t="s">
        <v>0</v>
      </c>
      <c r="C4" s="3" t="s">
        <v>1</v>
      </c>
      <c r="D4" s="2"/>
      <c r="E4" s="2"/>
    </row>
    <row r="5" spans="1:5" customFormat="1">
      <c r="A5" s="4" t="s">
        <v>61</v>
      </c>
      <c r="B5" s="15">
        <v>533</v>
      </c>
      <c r="C5" s="25">
        <f t="shared" ref="C5:C10" si="0">B5/B$11</f>
        <v>3.2087171151646499E-2</v>
      </c>
      <c r="D5" s="2"/>
      <c r="E5" s="2"/>
    </row>
    <row r="6" spans="1:5" customFormat="1">
      <c r="A6" s="4" t="s">
        <v>62</v>
      </c>
      <c r="B6" s="15">
        <v>1644</v>
      </c>
      <c r="C6" s="25">
        <f t="shared" si="0"/>
        <v>9.897056167599784E-2</v>
      </c>
      <c r="D6" s="2"/>
      <c r="E6" s="2"/>
    </row>
    <row r="7" spans="1:5" customFormat="1">
      <c r="A7" s="4" t="s">
        <v>63</v>
      </c>
      <c r="B7" s="15">
        <v>3536</v>
      </c>
      <c r="C7" s="25">
        <f t="shared" si="0"/>
        <v>0.21287098910360605</v>
      </c>
      <c r="D7" s="2"/>
      <c r="E7" s="2"/>
    </row>
    <row r="8" spans="1:5" customFormat="1">
      <c r="A8" s="4" t="s">
        <v>64</v>
      </c>
      <c r="B8" s="15">
        <v>6167</v>
      </c>
      <c r="C8" s="25">
        <f t="shared" si="0"/>
        <v>0.37126000842815005</v>
      </c>
      <c r="D8" s="2"/>
      <c r="E8" s="2"/>
    </row>
    <row r="9" spans="1:5" customFormat="1">
      <c r="A9" s="4" t="s">
        <v>65</v>
      </c>
      <c r="B9" s="15">
        <v>3912</v>
      </c>
      <c r="C9" s="25">
        <f t="shared" si="0"/>
        <v>0.2355065920173379</v>
      </c>
      <c r="D9" s="2"/>
      <c r="E9" s="2"/>
    </row>
    <row r="10" spans="1:5" customFormat="1">
      <c r="A10" s="4" t="s">
        <v>66</v>
      </c>
      <c r="B10" s="15">
        <v>819</v>
      </c>
      <c r="C10" s="25">
        <f t="shared" si="0"/>
        <v>4.9304677623261697E-2</v>
      </c>
      <c r="D10" s="2"/>
      <c r="E10" s="2"/>
    </row>
    <row r="11" spans="1:5" customFormat="1">
      <c r="A11" s="6" t="s">
        <v>11</v>
      </c>
      <c r="B11" s="17">
        <f>SUM(B5:B10)</f>
        <v>16611</v>
      </c>
      <c r="C11" s="28">
        <f>SUM(C5:C10)</f>
        <v>1</v>
      </c>
      <c r="D11" s="2"/>
      <c r="E11" s="2"/>
    </row>
    <row r="12" spans="1:5" customFormat="1"/>
  </sheetData>
  <phoneticPr fontId="4"/>
  <pageMargins left="0.70866141732283472" right="0.70866141732283472" top="0.74803149606299213" bottom="0.74803149606299213" header="0.31496062992125984" footer="0.31496062992125984"/>
  <pageSetup paperSize="1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16"/>
  <sheetViews>
    <sheetView view="pageBreakPreview" zoomScale="120" zoomScaleNormal="100" zoomScaleSheetLayoutView="120" workbookViewId="0">
      <selection activeCell="A11" sqref="A11:E15"/>
    </sheetView>
  </sheetViews>
  <sheetFormatPr defaultRowHeight="13.5"/>
  <cols>
    <col min="1" max="1" width="20.125" style="11" bestFit="1" customWidth="1"/>
    <col min="2" max="2" width="8.625" style="11" bestFit="1" customWidth="1"/>
    <col min="3" max="3" width="9.75" style="11" bestFit="1" customWidth="1"/>
    <col min="4" max="4" width="7.5" style="11" bestFit="1" customWidth="1"/>
    <col min="5" max="5" width="7.875" style="11" bestFit="1" customWidth="1"/>
    <col min="6" max="6" width="9" style="11" customWidth="1"/>
    <col min="7" max="7" width="5.875" style="11" bestFit="1" customWidth="1"/>
    <col min="8" max="9" width="7.375" style="11" customWidth="1"/>
    <col min="10" max="11" width="5" style="11" customWidth="1"/>
    <col min="12" max="12" width="6.625" style="11" customWidth="1"/>
    <col min="13" max="13" width="7.375" style="11" customWidth="1"/>
    <col min="14" max="14" width="5" style="11" customWidth="1"/>
    <col min="15" max="15" width="6.625" style="11" customWidth="1"/>
    <col min="16" max="16" width="7.375" style="11" customWidth="1"/>
    <col min="17" max="16384" width="9" style="11"/>
  </cols>
  <sheetData>
    <row r="1" spans="1:8" s="30" customFormat="1" ht="14.25">
      <c r="A1" s="29" t="s">
        <v>96</v>
      </c>
    </row>
    <row r="2" spans="1:8" customFormat="1">
      <c r="A2" s="1"/>
      <c r="B2" s="2"/>
      <c r="C2" s="2"/>
      <c r="D2" s="2"/>
      <c r="E2" s="2"/>
      <c r="F2" s="2"/>
      <c r="G2" s="2"/>
      <c r="H2" s="2"/>
    </row>
    <row r="3" spans="1:8" s="10" customFormat="1" ht="14.25">
      <c r="A3" s="1" t="s">
        <v>17</v>
      </c>
    </row>
    <row r="4" spans="1:8" customFormat="1">
      <c r="A4" s="3"/>
      <c r="B4" s="3" t="s">
        <v>0</v>
      </c>
      <c r="C4" s="3" t="s">
        <v>1</v>
      </c>
      <c r="D4" s="2"/>
      <c r="E4" s="2"/>
      <c r="F4" s="2"/>
      <c r="G4" s="2"/>
      <c r="H4" s="2"/>
    </row>
    <row r="5" spans="1:8" customFormat="1">
      <c r="A5" s="4" t="s">
        <v>97</v>
      </c>
      <c r="B5" s="15">
        <v>170</v>
      </c>
      <c r="C5" s="25">
        <f>B5/B$8</f>
        <v>1.0234182168442598E-2</v>
      </c>
      <c r="D5" s="2"/>
      <c r="E5" s="2"/>
      <c r="F5" s="2"/>
      <c r="G5" s="2"/>
      <c r="H5" s="2"/>
    </row>
    <row r="6" spans="1:8" customFormat="1">
      <c r="A6" s="4" t="s">
        <v>98</v>
      </c>
      <c r="B6" s="15">
        <v>133</v>
      </c>
      <c r="C6" s="25">
        <f>B6/B$8</f>
        <v>8.0067425200168567E-3</v>
      </c>
      <c r="D6" s="2"/>
      <c r="E6" s="2"/>
      <c r="F6" s="2"/>
      <c r="G6" s="2"/>
      <c r="H6" s="2"/>
    </row>
    <row r="7" spans="1:8" customFormat="1">
      <c r="A7" s="4" t="s">
        <v>99</v>
      </c>
      <c r="B7" s="15">
        <v>16308</v>
      </c>
      <c r="C7" s="25">
        <f>B7/B$8</f>
        <v>0.9817590753115405</v>
      </c>
      <c r="D7" s="2"/>
      <c r="E7" s="2"/>
      <c r="F7" s="2"/>
      <c r="G7" s="2"/>
      <c r="H7" s="2"/>
    </row>
    <row r="8" spans="1:8" customFormat="1">
      <c r="A8" s="6" t="s">
        <v>11</v>
      </c>
      <c r="B8" s="17">
        <f>SUM(B5:B7)</f>
        <v>16611</v>
      </c>
      <c r="C8" s="28">
        <f>SUM(C5:C7)</f>
        <v>1</v>
      </c>
      <c r="D8" s="2"/>
      <c r="E8" s="2"/>
      <c r="F8" s="2"/>
      <c r="G8" s="2"/>
      <c r="H8" s="2"/>
    </row>
    <row r="9" spans="1:8" customFormat="1">
      <c r="A9" s="4"/>
      <c r="B9" s="8"/>
      <c r="C9" s="9"/>
    </row>
    <row r="10" spans="1:8" s="10" customFormat="1" ht="14.25">
      <c r="A10" s="1" t="s">
        <v>16</v>
      </c>
    </row>
    <row r="11" spans="1:8">
      <c r="A11" s="3"/>
      <c r="B11" s="3" t="s">
        <v>12</v>
      </c>
      <c r="C11" s="3" t="s">
        <v>13</v>
      </c>
      <c r="D11" s="3" t="s">
        <v>14</v>
      </c>
      <c r="E11" s="3" t="s">
        <v>1</v>
      </c>
    </row>
    <row r="12" spans="1:8">
      <c r="A12" s="4" t="s">
        <v>97</v>
      </c>
      <c r="B12" s="15">
        <v>6</v>
      </c>
      <c r="C12" s="15">
        <v>30</v>
      </c>
      <c r="D12" s="15">
        <f>SUM(B12:C12)</f>
        <v>36</v>
      </c>
      <c r="E12" s="25">
        <f>D12/D$15</f>
        <v>1.6536518144235186E-2</v>
      </c>
    </row>
    <row r="13" spans="1:8">
      <c r="A13" s="4" t="s">
        <v>98</v>
      </c>
      <c r="B13" s="15">
        <v>3</v>
      </c>
      <c r="C13" s="15">
        <v>13</v>
      </c>
      <c r="D13" s="15">
        <f t="shared" ref="D13:D14" si="0">SUM(B13:C13)</f>
        <v>16</v>
      </c>
      <c r="E13" s="25">
        <f>D13/D$15</f>
        <v>7.3495636196600827E-3</v>
      </c>
    </row>
    <row r="14" spans="1:8">
      <c r="A14" s="4" t="s">
        <v>99</v>
      </c>
      <c r="B14" s="15">
        <v>524</v>
      </c>
      <c r="C14" s="15">
        <v>1601</v>
      </c>
      <c r="D14" s="15">
        <f t="shared" si="0"/>
        <v>2125</v>
      </c>
      <c r="E14" s="25">
        <f>D14/D$15</f>
        <v>0.97611391823610472</v>
      </c>
    </row>
    <row r="15" spans="1:8">
      <c r="A15" s="6" t="s">
        <v>11</v>
      </c>
      <c r="B15" s="17">
        <f>SUM(B12:B14)</f>
        <v>533</v>
      </c>
      <c r="C15" s="17">
        <f>SUM(C12:C14)</f>
        <v>1644</v>
      </c>
      <c r="D15" s="17">
        <f>SUM(D12:D14)</f>
        <v>2177</v>
      </c>
      <c r="E15" s="28">
        <f>SUM(E12:E14)</f>
        <v>1</v>
      </c>
    </row>
    <row r="16" spans="1:8" customFormat="1"/>
  </sheetData>
  <phoneticPr fontId="4"/>
  <pageMargins left="0.70866141732283472" right="0.70866141732283472" top="0.74803149606299213" bottom="0.74803149606299213" header="0.31496062992125984" footer="0.31496062992125984"/>
  <pageSetup paperSize="1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32"/>
  <sheetViews>
    <sheetView view="pageBreakPreview" zoomScaleNormal="100" zoomScaleSheetLayoutView="100" workbookViewId="0">
      <selection activeCell="A14" sqref="A14"/>
    </sheetView>
  </sheetViews>
  <sheetFormatPr defaultRowHeight="13.5"/>
  <cols>
    <col min="1" max="1" width="45.375" bestFit="1" customWidth="1"/>
    <col min="2" max="2" width="8.625" bestFit="1" customWidth="1"/>
    <col min="3" max="3" width="7.875" bestFit="1" customWidth="1"/>
    <col min="4" max="4" width="4.125" customWidth="1"/>
    <col min="5" max="5" width="45.375" bestFit="1" customWidth="1"/>
    <col min="6" max="6" width="7.75" bestFit="1" customWidth="1"/>
    <col min="7" max="7" width="9.75" bestFit="1" customWidth="1"/>
    <col min="8" max="8" width="7.75" bestFit="1" customWidth="1"/>
    <col min="9" max="9" width="7.875" bestFit="1" customWidth="1"/>
    <col min="10" max="10" width="6.25" customWidth="1"/>
    <col min="11" max="14" width="49.625" customWidth="1"/>
    <col min="15" max="15" width="32.75" customWidth="1"/>
    <col min="16" max="16" width="57.125" customWidth="1"/>
    <col min="17" max="17" width="55.25" customWidth="1"/>
    <col min="18" max="18" width="25.25" customWidth="1"/>
    <col min="19" max="19" width="47.875" bestFit="1" customWidth="1"/>
    <col min="20" max="20" width="34" customWidth="1"/>
    <col min="21" max="21" width="25.25" customWidth="1"/>
    <col min="22" max="22" width="55.25" customWidth="1"/>
    <col min="23" max="23" width="41.5" customWidth="1"/>
    <col min="24" max="24" width="32.75" customWidth="1"/>
    <col min="25" max="26" width="47.875" bestFit="1" customWidth="1"/>
    <col min="27" max="27" width="29" bestFit="1" customWidth="1"/>
    <col min="28" max="28" width="55.25" bestFit="1" customWidth="1"/>
    <col min="29" max="29" width="41.5" bestFit="1" customWidth="1"/>
    <col min="30" max="30" width="32.75" bestFit="1" customWidth="1"/>
  </cols>
  <sheetData>
    <row r="1" spans="1:9" s="30" customFormat="1" ht="14.25">
      <c r="A1" s="29" t="s">
        <v>90</v>
      </c>
    </row>
    <row r="2" spans="1:9">
      <c r="A2" s="1"/>
      <c r="B2" s="2"/>
      <c r="C2" s="2"/>
      <c r="D2" s="2"/>
      <c r="E2" s="2"/>
    </row>
    <row r="3" spans="1:9">
      <c r="A3" s="1" t="s">
        <v>17</v>
      </c>
      <c r="E3" s="1" t="s">
        <v>16</v>
      </c>
    </row>
    <row r="4" spans="1:9">
      <c r="A4" s="26"/>
      <c r="B4" s="3" t="s">
        <v>0</v>
      </c>
      <c r="C4" s="3" t="s">
        <v>1</v>
      </c>
      <c r="E4" s="26"/>
      <c r="F4" s="3" t="s">
        <v>12</v>
      </c>
      <c r="G4" s="23" t="s">
        <v>13</v>
      </c>
      <c r="H4" s="3" t="s">
        <v>14</v>
      </c>
      <c r="I4" s="3" t="s">
        <v>1</v>
      </c>
    </row>
    <row r="5" spans="1:9">
      <c r="A5" t="s">
        <v>67</v>
      </c>
      <c r="B5" s="15">
        <v>8653</v>
      </c>
      <c r="C5" s="25">
        <f>B5/B$9</f>
        <v>0.52091987237372828</v>
      </c>
      <c r="E5" t="s">
        <v>67</v>
      </c>
      <c r="F5" s="15">
        <v>222</v>
      </c>
      <c r="G5" s="15">
        <v>923</v>
      </c>
      <c r="H5" s="15">
        <f>SUM(F5:G5)</f>
        <v>1145</v>
      </c>
      <c r="I5" s="25">
        <f>H5/H$9</f>
        <v>0.52595314653192471</v>
      </c>
    </row>
    <row r="6" spans="1:9">
      <c r="A6" t="s">
        <v>68</v>
      </c>
      <c r="B6" s="15">
        <v>240</v>
      </c>
      <c r="C6" s="25">
        <f t="shared" ref="C6:C8" si="0">B6/B$9</f>
        <v>1.4448257178977787E-2</v>
      </c>
      <c r="E6" t="s">
        <v>68</v>
      </c>
      <c r="F6" s="15">
        <v>72</v>
      </c>
      <c r="G6" s="15">
        <v>76</v>
      </c>
      <c r="H6" s="15">
        <f t="shared" ref="H6:H8" si="1">SUM(F6:G6)</f>
        <v>148</v>
      </c>
      <c r="I6" s="25">
        <f>H6/H$9</f>
        <v>6.7983463481855771E-2</v>
      </c>
    </row>
    <row r="7" spans="1:9">
      <c r="A7" t="s">
        <v>69</v>
      </c>
      <c r="B7" s="15">
        <v>6366</v>
      </c>
      <c r="C7" s="25">
        <f t="shared" si="0"/>
        <v>0.38324002167238574</v>
      </c>
      <c r="E7" t="s">
        <v>69</v>
      </c>
      <c r="F7" s="15">
        <v>26</v>
      </c>
      <c r="G7" s="15">
        <v>283</v>
      </c>
      <c r="H7" s="15">
        <f t="shared" si="1"/>
        <v>309</v>
      </c>
      <c r="I7" s="25">
        <f>H7/H$9</f>
        <v>0.14193844740468534</v>
      </c>
    </row>
    <row r="8" spans="1:9">
      <c r="A8" t="s">
        <v>70</v>
      </c>
      <c r="B8" s="15">
        <v>1352</v>
      </c>
      <c r="C8" s="25">
        <f t="shared" si="0"/>
        <v>8.1391848774908196E-2</v>
      </c>
      <c r="E8" t="s">
        <v>70</v>
      </c>
      <c r="F8" s="15">
        <v>213</v>
      </c>
      <c r="G8" s="15">
        <v>362</v>
      </c>
      <c r="H8" s="15">
        <f t="shared" si="1"/>
        <v>575</v>
      </c>
      <c r="I8" s="25">
        <f>H8/H$9</f>
        <v>0.26412494258153424</v>
      </c>
    </row>
    <row r="9" spans="1:9">
      <c r="A9" s="6" t="s">
        <v>11</v>
      </c>
      <c r="B9" s="17">
        <f>SUM(B5:B8)</f>
        <v>16611</v>
      </c>
      <c r="C9" s="28">
        <f>SUM(C5:C8)</f>
        <v>1</v>
      </c>
      <c r="E9" s="6" t="s">
        <v>11</v>
      </c>
      <c r="F9" s="17">
        <f t="shared" ref="F9:G9" si="2">SUM(F5:F8)</f>
        <v>533</v>
      </c>
      <c r="G9" s="17">
        <f t="shared" si="2"/>
        <v>1644</v>
      </c>
      <c r="H9" s="17">
        <f>SUM(H5:H8)</f>
        <v>2177</v>
      </c>
      <c r="I9" s="28">
        <f>SUM(I5:I8)</f>
        <v>1</v>
      </c>
    </row>
    <row r="10" spans="1:9">
      <c r="A10" s="1"/>
      <c r="B10" s="2"/>
      <c r="C10" s="2"/>
      <c r="D10" s="2"/>
      <c r="E10" s="2"/>
    </row>
    <row r="11" spans="1:9" s="30" customFormat="1" ht="14.25">
      <c r="A11" s="29" t="s">
        <v>91</v>
      </c>
    </row>
    <row r="12" spans="1:9">
      <c r="A12" s="1"/>
      <c r="B12" s="2"/>
      <c r="C12" s="2"/>
      <c r="D12" s="2"/>
      <c r="E12" s="2"/>
    </row>
    <row r="13" spans="1:9">
      <c r="A13" s="1" t="s">
        <v>17</v>
      </c>
      <c r="E13" s="1" t="s">
        <v>16</v>
      </c>
    </row>
    <row r="14" spans="1:9">
      <c r="A14" s="26"/>
      <c r="B14" s="3" t="s">
        <v>71</v>
      </c>
      <c r="C14" s="3" t="s">
        <v>1</v>
      </c>
      <c r="E14" s="26"/>
      <c r="F14" s="3" t="s">
        <v>12</v>
      </c>
      <c r="G14" s="23" t="s">
        <v>13</v>
      </c>
      <c r="H14" s="3" t="s">
        <v>14</v>
      </c>
      <c r="I14" s="3" t="s">
        <v>1</v>
      </c>
    </row>
    <row r="15" spans="1:9">
      <c r="A15" t="s">
        <v>72</v>
      </c>
      <c r="B15" s="15">
        <v>4722</v>
      </c>
      <c r="C15" s="25">
        <f>B15/B$5</f>
        <v>0.54570669132092919</v>
      </c>
      <c r="E15" t="s">
        <v>72</v>
      </c>
      <c r="F15" s="15">
        <v>34</v>
      </c>
      <c r="G15" s="15">
        <v>283</v>
      </c>
      <c r="H15" s="15">
        <f>SUM(F15:G15)</f>
        <v>317</v>
      </c>
      <c r="I15" s="25">
        <f t="shared" ref="I15:I32" si="3">H15/H$5</f>
        <v>0.27685589519650655</v>
      </c>
    </row>
    <row r="16" spans="1:9">
      <c r="A16" t="s">
        <v>129</v>
      </c>
      <c r="B16" s="15">
        <v>3125</v>
      </c>
      <c r="C16" s="25">
        <f t="shared" ref="C16:C32" si="4">B16/B$5</f>
        <v>0.36114642320582457</v>
      </c>
      <c r="E16" t="s">
        <v>129</v>
      </c>
      <c r="F16" s="15">
        <v>21</v>
      </c>
      <c r="G16" s="15">
        <v>238</v>
      </c>
      <c r="H16" s="15">
        <f t="shared" ref="H16:H32" si="5">SUM(F16:G16)</f>
        <v>259</v>
      </c>
      <c r="I16" s="25">
        <f t="shared" si="3"/>
        <v>0.2262008733624454</v>
      </c>
    </row>
    <row r="17" spans="1:9">
      <c r="A17" t="s">
        <v>74</v>
      </c>
      <c r="B17" s="15">
        <v>901</v>
      </c>
      <c r="C17" s="25">
        <f t="shared" si="4"/>
        <v>0.10412573673870335</v>
      </c>
      <c r="E17" t="s">
        <v>74</v>
      </c>
      <c r="F17" s="15">
        <v>5</v>
      </c>
      <c r="G17" s="15">
        <v>71</v>
      </c>
      <c r="H17" s="15">
        <f t="shared" si="5"/>
        <v>76</v>
      </c>
      <c r="I17" s="25">
        <f t="shared" si="3"/>
        <v>6.6375545851528384E-2</v>
      </c>
    </row>
    <row r="18" spans="1:9">
      <c r="A18" t="s">
        <v>75</v>
      </c>
      <c r="B18" s="15">
        <v>2205</v>
      </c>
      <c r="C18" s="25">
        <f t="shared" si="4"/>
        <v>0.25482491621402981</v>
      </c>
      <c r="E18" t="s">
        <v>75</v>
      </c>
      <c r="F18" s="15">
        <v>36</v>
      </c>
      <c r="G18" s="15">
        <v>303</v>
      </c>
      <c r="H18" s="15">
        <f t="shared" si="5"/>
        <v>339</v>
      </c>
      <c r="I18" s="25">
        <f t="shared" si="3"/>
        <v>0.2960698689956332</v>
      </c>
    </row>
    <row r="19" spans="1:9">
      <c r="A19" t="s">
        <v>76</v>
      </c>
      <c r="B19" s="15">
        <v>3804</v>
      </c>
      <c r="C19" s="25">
        <f t="shared" si="4"/>
        <v>0.43961631803998613</v>
      </c>
      <c r="E19" t="s">
        <v>76</v>
      </c>
      <c r="F19" s="15">
        <v>33</v>
      </c>
      <c r="G19" s="15">
        <v>307</v>
      </c>
      <c r="H19" s="15">
        <f t="shared" si="5"/>
        <v>340</v>
      </c>
      <c r="I19" s="25">
        <f t="shared" si="3"/>
        <v>0.29694323144104806</v>
      </c>
    </row>
    <row r="20" spans="1:9">
      <c r="A20" t="s">
        <v>77</v>
      </c>
      <c r="B20" s="15">
        <v>1578</v>
      </c>
      <c r="C20" s="25">
        <f t="shared" si="4"/>
        <v>0.18236449786201317</v>
      </c>
      <c r="E20" t="s">
        <v>77</v>
      </c>
      <c r="F20" s="15">
        <v>37</v>
      </c>
      <c r="G20" s="15">
        <v>299</v>
      </c>
      <c r="H20" s="15">
        <f t="shared" si="5"/>
        <v>336</v>
      </c>
      <c r="I20" s="25">
        <f t="shared" si="3"/>
        <v>0.29344978165938862</v>
      </c>
    </row>
    <row r="21" spans="1:9">
      <c r="A21" t="s">
        <v>78</v>
      </c>
      <c r="B21" s="15">
        <v>839</v>
      </c>
      <c r="C21" s="25">
        <f t="shared" si="4"/>
        <v>9.6960591702299787E-2</v>
      </c>
      <c r="E21" t="s">
        <v>78</v>
      </c>
      <c r="F21" s="15">
        <v>13</v>
      </c>
      <c r="G21" s="15">
        <v>54</v>
      </c>
      <c r="H21" s="15">
        <f t="shared" si="5"/>
        <v>67</v>
      </c>
      <c r="I21" s="25">
        <f t="shared" si="3"/>
        <v>5.8515283842794759E-2</v>
      </c>
    </row>
    <row r="22" spans="1:9">
      <c r="A22" t="s">
        <v>79</v>
      </c>
      <c r="B22" s="15">
        <v>2283</v>
      </c>
      <c r="C22" s="25">
        <f t="shared" si="4"/>
        <v>0.2638391309372472</v>
      </c>
      <c r="E22" t="s">
        <v>79</v>
      </c>
      <c r="F22" s="15">
        <v>26</v>
      </c>
      <c r="G22" s="15">
        <v>198</v>
      </c>
      <c r="H22" s="15">
        <f t="shared" si="5"/>
        <v>224</v>
      </c>
      <c r="I22" s="25">
        <f t="shared" si="3"/>
        <v>0.19563318777292577</v>
      </c>
    </row>
    <row r="23" spans="1:9">
      <c r="A23" t="s">
        <v>80</v>
      </c>
      <c r="B23" s="15">
        <v>1229</v>
      </c>
      <c r="C23" s="25">
        <f t="shared" si="4"/>
        <v>0.14203166531838668</v>
      </c>
      <c r="E23" t="s">
        <v>80</v>
      </c>
      <c r="F23" s="15">
        <v>23</v>
      </c>
      <c r="G23" s="15">
        <v>124</v>
      </c>
      <c r="H23" s="15">
        <f t="shared" si="5"/>
        <v>147</v>
      </c>
      <c r="I23" s="25">
        <f t="shared" si="3"/>
        <v>0.12838427947598252</v>
      </c>
    </row>
    <row r="24" spans="1:9">
      <c r="A24" t="s">
        <v>81</v>
      </c>
      <c r="B24" s="15">
        <v>1089</v>
      </c>
      <c r="C24" s="25">
        <f t="shared" si="4"/>
        <v>0.12585230555876575</v>
      </c>
      <c r="E24" t="s">
        <v>81</v>
      </c>
      <c r="F24" s="15">
        <v>36</v>
      </c>
      <c r="G24" s="15">
        <v>147</v>
      </c>
      <c r="H24" s="15">
        <f t="shared" si="5"/>
        <v>183</v>
      </c>
      <c r="I24" s="25">
        <f t="shared" si="3"/>
        <v>0.15982532751091702</v>
      </c>
    </row>
    <row r="25" spans="1:9">
      <c r="A25" t="s">
        <v>82</v>
      </c>
      <c r="B25" s="15">
        <v>1266</v>
      </c>
      <c r="C25" s="25">
        <f t="shared" si="4"/>
        <v>0.14630763896914364</v>
      </c>
      <c r="E25" t="s">
        <v>82</v>
      </c>
      <c r="F25" s="15">
        <v>76</v>
      </c>
      <c r="G25" s="15">
        <v>161</v>
      </c>
      <c r="H25" s="15">
        <f t="shared" si="5"/>
        <v>237</v>
      </c>
      <c r="I25" s="25">
        <f t="shared" si="3"/>
        <v>0.20698689956331878</v>
      </c>
    </row>
    <row r="26" spans="1:9">
      <c r="A26" t="s">
        <v>83</v>
      </c>
      <c r="B26" s="15">
        <v>194</v>
      </c>
      <c r="C26" s="25">
        <f t="shared" si="4"/>
        <v>2.241996995261759E-2</v>
      </c>
      <c r="E26" t="s">
        <v>83</v>
      </c>
      <c r="F26" s="15">
        <v>10</v>
      </c>
      <c r="G26" s="15">
        <v>21</v>
      </c>
      <c r="H26" s="15">
        <f t="shared" si="5"/>
        <v>31</v>
      </c>
      <c r="I26" s="25">
        <f t="shared" si="3"/>
        <v>2.7074235807860263E-2</v>
      </c>
    </row>
    <row r="27" spans="1:9">
      <c r="A27" t="s">
        <v>84</v>
      </c>
      <c r="B27" s="15">
        <v>440</v>
      </c>
      <c r="C27" s="25">
        <f t="shared" si="4"/>
        <v>5.0849416387380102E-2</v>
      </c>
      <c r="E27" t="s">
        <v>84</v>
      </c>
      <c r="F27" s="15">
        <v>3</v>
      </c>
      <c r="G27" s="15">
        <v>38</v>
      </c>
      <c r="H27" s="15">
        <f t="shared" si="5"/>
        <v>41</v>
      </c>
      <c r="I27" s="25">
        <f t="shared" si="3"/>
        <v>3.5807860262008731E-2</v>
      </c>
    </row>
    <row r="28" spans="1:9">
      <c r="A28" t="s">
        <v>85</v>
      </c>
      <c r="B28" s="15">
        <v>47</v>
      </c>
      <c r="C28" s="25">
        <f t="shared" si="4"/>
        <v>5.4316422050156013E-3</v>
      </c>
      <c r="E28" t="s">
        <v>85</v>
      </c>
      <c r="F28" s="15">
        <v>0</v>
      </c>
      <c r="G28" s="15">
        <v>3</v>
      </c>
      <c r="H28" s="15">
        <f t="shared" si="5"/>
        <v>3</v>
      </c>
      <c r="I28" s="25">
        <f t="shared" si="3"/>
        <v>2.6200873362445414E-3</v>
      </c>
    </row>
    <row r="29" spans="1:9">
      <c r="A29" t="s">
        <v>86</v>
      </c>
      <c r="B29" s="15">
        <v>464</v>
      </c>
      <c r="C29" s="25">
        <f t="shared" si="4"/>
        <v>5.3623020917600829E-2</v>
      </c>
      <c r="E29" t="s">
        <v>86</v>
      </c>
      <c r="F29" s="15">
        <v>10</v>
      </c>
      <c r="G29" s="15">
        <v>53</v>
      </c>
      <c r="H29" s="15">
        <f t="shared" si="5"/>
        <v>63</v>
      </c>
      <c r="I29" s="25">
        <f t="shared" si="3"/>
        <v>5.5021834061135373E-2</v>
      </c>
    </row>
    <row r="30" spans="1:9">
      <c r="A30" t="s">
        <v>87</v>
      </c>
      <c r="B30" s="15">
        <v>389</v>
      </c>
      <c r="C30" s="25">
        <f t="shared" si="4"/>
        <v>4.495550676066104E-2</v>
      </c>
      <c r="E30" t="s">
        <v>87</v>
      </c>
      <c r="F30" s="15">
        <v>15</v>
      </c>
      <c r="G30" s="15">
        <v>51</v>
      </c>
      <c r="H30" s="15">
        <f t="shared" si="5"/>
        <v>66</v>
      </c>
      <c r="I30" s="25">
        <f t="shared" si="3"/>
        <v>5.7641921397379912E-2</v>
      </c>
    </row>
    <row r="31" spans="1:9">
      <c r="A31" t="s">
        <v>88</v>
      </c>
      <c r="B31" s="15">
        <v>75</v>
      </c>
      <c r="C31" s="25">
        <f t="shared" si="4"/>
        <v>8.6675141569397905E-3</v>
      </c>
      <c r="E31" t="s">
        <v>88</v>
      </c>
      <c r="F31" s="15">
        <v>4</v>
      </c>
      <c r="G31" s="15">
        <v>10</v>
      </c>
      <c r="H31" s="15">
        <f t="shared" si="5"/>
        <v>14</v>
      </c>
      <c r="I31" s="25">
        <f t="shared" si="3"/>
        <v>1.222707423580786E-2</v>
      </c>
    </row>
    <row r="32" spans="1:9">
      <c r="A32" s="27" t="s">
        <v>89</v>
      </c>
      <c r="B32" s="24">
        <v>421</v>
      </c>
      <c r="C32" s="31">
        <f t="shared" si="4"/>
        <v>4.8653646134288686E-2</v>
      </c>
      <c r="E32" s="27" t="s">
        <v>89</v>
      </c>
      <c r="F32" s="24">
        <v>17</v>
      </c>
      <c r="G32" s="24">
        <v>37</v>
      </c>
      <c r="H32" s="24">
        <f t="shared" si="5"/>
        <v>54</v>
      </c>
      <c r="I32" s="31">
        <f t="shared" si="3"/>
        <v>4.7161572052401748E-2</v>
      </c>
    </row>
  </sheetData>
  <phoneticPr fontId="4"/>
  <pageMargins left="0.70866141732283472" right="0.70866141732283472" top="0.74803149606299213" bottom="0.74803149606299213" header="0.31496062992125984" footer="0.31496062992125984"/>
  <pageSetup paperSize="11" scale="70" fitToWidth="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50</vt:i4>
      </vt:variant>
      <vt:variant>
        <vt:lpstr>名前付き一覧</vt:lpstr>
      </vt:variant>
      <vt:variant>
        <vt:i4>50</vt:i4>
      </vt:variant>
    </vt:vector>
  </HeadingPairs>
  <TitlesOfParts>
    <vt:vector size="100" baseType="lpstr">
      <vt:lpstr>巻末資料表紙</vt:lpstr>
      <vt:lpstr>2-Ⅰ</vt:lpstr>
      <vt:lpstr>2-Ⅱ</vt:lpstr>
      <vt:lpstr>2-Ⅲ</vt:lpstr>
      <vt:lpstr>2-Ⅳ</vt:lpstr>
      <vt:lpstr>2-Ⅴ</vt:lpstr>
      <vt:lpstr>2-Ⅵ</vt:lpstr>
      <vt:lpstr>2-Ⅶ</vt:lpstr>
      <vt:lpstr>2-Ⅷ</vt:lpstr>
      <vt:lpstr>2-Ⅸ</vt:lpstr>
      <vt:lpstr>3-Ⅰ</vt:lpstr>
      <vt:lpstr>3-Ⅱ</vt:lpstr>
      <vt:lpstr>3-Ⅲ</vt:lpstr>
      <vt:lpstr>3-Ⅳ</vt:lpstr>
      <vt:lpstr>3-Ⅴ</vt:lpstr>
      <vt:lpstr>3-Ⅵ</vt:lpstr>
      <vt:lpstr>3-Ⅶ</vt:lpstr>
      <vt:lpstr>3-Ⅷ</vt:lpstr>
      <vt:lpstr>4-Ⅰ①</vt:lpstr>
      <vt:lpstr>4-Ⅰ②</vt:lpstr>
      <vt:lpstr>4-Ⅰ③</vt:lpstr>
      <vt:lpstr>4-Ⅱ①</vt:lpstr>
      <vt:lpstr>4-Ⅱ②</vt:lpstr>
      <vt:lpstr>4-Ⅱ③</vt:lpstr>
      <vt:lpstr>4-Ⅱ④</vt:lpstr>
      <vt:lpstr>4-Ⅲ①</vt:lpstr>
      <vt:lpstr>4-Ⅲ②</vt:lpstr>
      <vt:lpstr>4-Ⅲ③</vt:lpstr>
      <vt:lpstr>4-Ⅲ④</vt:lpstr>
      <vt:lpstr>5-Ⅰ①</vt:lpstr>
      <vt:lpstr>5-Ⅰ②</vt:lpstr>
      <vt:lpstr>5-Ⅰ③</vt:lpstr>
      <vt:lpstr>5-Ⅰ④</vt:lpstr>
      <vt:lpstr>5-Ⅰ⑤</vt:lpstr>
      <vt:lpstr>5-Ⅰ⑥</vt:lpstr>
      <vt:lpstr>5-Ⅰ⑦</vt:lpstr>
      <vt:lpstr>5-Ⅰ⑧</vt:lpstr>
      <vt:lpstr>5-Ⅰ⑨</vt:lpstr>
      <vt:lpstr>5-Ⅱ①</vt:lpstr>
      <vt:lpstr>5-Ⅱ②</vt:lpstr>
      <vt:lpstr>5-Ⅱ③</vt:lpstr>
      <vt:lpstr>5-Ⅱ④</vt:lpstr>
      <vt:lpstr>5-Ⅱ⑤</vt:lpstr>
      <vt:lpstr>5-Ⅱ⑥</vt:lpstr>
      <vt:lpstr>5-Ⅱ⑦</vt:lpstr>
      <vt:lpstr>5-Ⅱ⑧</vt:lpstr>
      <vt:lpstr>5-Ⅱ⑨</vt:lpstr>
      <vt:lpstr>5-Ⅱ⑩</vt:lpstr>
      <vt:lpstr>5-Ⅱ⑪</vt:lpstr>
      <vt:lpstr>5-Ⅱ⑫</vt:lpstr>
      <vt:lpstr>'2-Ⅰ'!Print_Area</vt:lpstr>
      <vt:lpstr>'2-Ⅱ'!Print_Area</vt:lpstr>
      <vt:lpstr>'2-Ⅲ'!Print_Area</vt:lpstr>
      <vt:lpstr>'2-Ⅳ'!Print_Area</vt:lpstr>
      <vt:lpstr>'2-Ⅴ'!Print_Area</vt:lpstr>
      <vt:lpstr>'2-Ⅵ'!Print_Area</vt:lpstr>
      <vt:lpstr>'2-Ⅶ'!Print_Area</vt:lpstr>
      <vt:lpstr>'2-Ⅷ'!Print_Area</vt:lpstr>
      <vt:lpstr>'2-Ⅸ'!Print_Area</vt:lpstr>
      <vt:lpstr>'3-Ⅰ'!Print_Area</vt:lpstr>
      <vt:lpstr>'3-Ⅱ'!Print_Area</vt:lpstr>
      <vt:lpstr>'3-Ⅲ'!Print_Area</vt:lpstr>
      <vt:lpstr>'3-Ⅳ'!Print_Area</vt:lpstr>
      <vt:lpstr>'3-Ⅴ'!Print_Area</vt:lpstr>
      <vt:lpstr>'3-Ⅵ'!Print_Area</vt:lpstr>
      <vt:lpstr>'3-Ⅶ'!Print_Area</vt:lpstr>
      <vt:lpstr>'3-Ⅷ'!Print_Area</vt:lpstr>
      <vt:lpstr>'4-Ⅰ①'!Print_Area</vt:lpstr>
      <vt:lpstr>'4-Ⅰ②'!Print_Area</vt:lpstr>
      <vt:lpstr>'4-Ⅰ③'!Print_Area</vt:lpstr>
      <vt:lpstr>'4-Ⅱ①'!Print_Area</vt:lpstr>
      <vt:lpstr>'4-Ⅱ②'!Print_Area</vt:lpstr>
      <vt:lpstr>'4-Ⅱ③'!Print_Area</vt:lpstr>
      <vt:lpstr>'4-Ⅱ④'!Print_Area</vt:lpstr>
      <vt:lpstr>'4-Ⅲ①'!Print_Area</vt:lpstr>
      <vt:lpstr>'4-Ⅲ②'!Print_Area</vt:lpstr>
      <vt:lpstr>'4-Ⅲ③'!Print_Area</vt:lpstr>
      <vt:lpstr>'4-Ⅲ④'!Print_Area</vt:lpstr>
      <vt:lpstr>'5-Ⅰ①'!Print_Area</vt:lpstr>
      <vt:lpstr>'5-Ⅰ②'!Print_Area</vt:lpstr>
      <vt:lpstr>'5-Ⅰ③'!Print_Area</vt:lpstr>
      <vt:lpstr>'5-Ⅰ④'!Print_Area</vt:lpstr>
      <vt:lpstr>'5-Ⅰ⑤'!Print_Area</vt:lpstr>
      <vt:lpstr>'5-Ⅰ⑥'!Print_Area</vt:lpstr>
      <vt:lpstr>'5-Ⅰ⑦'!Print_Area</vt:lpstr>
      <vt:lpstr>'5-Ⅰ⑧'!Print_Area</vt:lpstr>
      <vt:lpstr>'5-Ⅰ⑨'!Print_Area</vt:lpstr>
      <vt:lpstr>'5-Ⅱ①'!Print_Area</vt:lpstr>
      <vt:lpstr>'5-Ⅱ②'!Print_Area</vt:lpstr>
      <vt:lpstr>'5-Ⅱ③'!Print_Area</vt:lpstr>
      <vt:lpstr>'5-Ⅱ④'!Print_Area</vt:lpstr>
      <vt:lpstr>'5-Ⅱ⑤'!Print_Area</vt:lpstr>
      <vt:lpstr>'5-Ⅱ⑥'!Print_Area</vt:lpstr>
      <vt:lpstr>'5-Ⅱ⑦'!Print_Area</vt:lpstr>
      <vt:lpstr>'5-Ⅱ⑧'!Print_Area</vt:lpstr>
      <vt:lpstr>'5-Ⅱ⑨'!Print_Area</vt:lpstr>
      <vt:lpstr>'5-Ⅱ⑩'!Print_Area</vt:lpstr>
      <vt:lpstr>'5-Ⅱ⑪'!Print_Area</vt:lpstr>
      <vt:lpstr>'5-Ⅱ⑫'!Print_Area</vt:lpstr>
      <vt:lpstr>'5-Ⅱ⑫'!Print_Titles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2016-06-28T02:41:03Z</cp:lastPrinted>
  <dcterms:created xsi:type="dcterms:W3CDTF">2016-04-12T05:01:29Z</dcterms:created>
  <dcterms:modified xsi:type="dcterms:W3CDTF">2016-07-22T05:57:17Z</dcterms:modified>
</cp:coreProperties>
</file>