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2.23\seibi\104　精神科在院患者調査\H30精神科在院患者調査・退院患者調査\01 在院患者調査\07　報告書\04　ホームページ掲載\"/>
    </mc:Choice>
  </mc:AlternateContent>
  <bookViews>
    <workbookView xWindow="10230" yWindow="-15" windowWidth="10275" windowHeight="8685"/>
  </bookViews>
  <sheets>
    <sheet name="巻末資料表紙" sheetId="64" r:id="rId1"/>
    <sheet name="2-Ⅰ" sheetId="88" r:id="rId2"/>
    <sheet name="2-Ⅱ" sheetId="89" r:id="rId3"/>
    <sheet name="2-Ⅲ" sheetId="90" r:id="rId4"/>
    <sheet name="2-Ⅳ" sheetId="91" r:id="rId5"/>
    <sheet name="2-Ⅴ" sheetId="93" r:id="rId6"/>
    <sheet name="2-Ⅵ" sheetId="95" r:id="rId7"/>
    <sheet name="3-Ⅰ" sheetId="98" r:id="rId8"/>
    <sheet name="3-Ⅱ" sheetId="99" r:id="rId9"/>
    <sheet name="3-Ⅲ" sheetId="100" r:id="rId10"/>
    <sheet name="3-Ⅳ" sheetId="102" r:id="rId11"/>
    <sheet name="3-Ⅴ" sheetId="104" r:id="rId12"/>
    <sheet name="4-Ⅰ" sheetId="79" r:id="rId13"/>
    <sheet name="4-Ⅱ" sheetId="80" r:id="rId14"/>
    <sheet name="4-Ⅲ" sheetId="81" r:id="rId15"/>
    <sheet name="4-Ⅳ" sheetId="82" r:id="rId16"/>
    <sheet name="4-Ⅴ" sheetId="84" r:id="rId17"/>
    <sheet name="4-Ⅵ" sheetId="85" r:id="rId18"/>
    <sheet name="5-Ⅰ①" sheetId="71" r:id="rId19"/>
    <sheet name="5-Ⅰ②" sheetId="39" r:id="rId20"/>
    <sheet name="５-Ⅰ③" sheetId="109" r:id="rId21"/>
    <sheet name="5-Ⅱ①" sheetId="32" r:id="rId22"/>
    <sheet name="5-Ⅱ②" sheetId="110" r:id="rId23"/>
    <sheet name="5-Ⅱ③" sheetId="111" r:id="rId24"/>
    <sheet name="5-Ⅱ④" sheetId="107" r:id="rId25"/>
    <sheet name="6-Ⅰ①" sheetId="74" r:id="rId26"/>
    <sheet name="6-Ⅰ②" sheetId="43" r:id="rId27"/>
    <sheet name="6-Ⅰ③" sheetId="44" r:id="rId28"/>
    <sheet name="6-Ⅰ④" sheetId="45" r:id="rId29"/>
    <sheet name="6-Ⅰ⑤" sheetId="47" r:id="rId30"/>
    <sheet name="6-Ⅰ⑥" sheetId="49" r:id="rId31"/>
    <sheet name="6-Ⅱ①" sheetId="112" r:id="rId32"/>
    <sheet name="6-Ⅱ②" sheetId="113" r:id="rId33"/>
    <sheet name="6-Ⅱ③" sheetId="114" r:id="rId34"/>
    <sheet name="6-Ⅱ④" sheetId="115" r:id="rId35"/>
    <sheet name="6-Ⅱ⑤" sheetId="116" r:id="rId36"/>
    <sheet name="6-Ⅱ⑥" sheetId="117" r:id="rId37"/>
    <sheet name="6-Ⅲ" sheetId="60" r:id="rId38"/>
    <sheet name="6-Ⅳ" sheetId="78" r:id="rId39"/>
  </sheets>
  <definedNames>
    <definedName name="_xlnm.Print_Area" localSheetId="1">'2-Ⅰ'!$A$1:$I$16</definedName>
    <definedName name="_xlnm.Print_Area" localSheetId="2">'2-Ⅱ'!$A$1:$E$19</definedName>
    <definedName name="_xlnm.Print_Area" localSheetId="3">'2-Ⅲ'!$A$1:$I$20</definedName>
    <definedName name="_xlnm.Print_Area" localSheetId="4">'2-Ⅳ'!$A$1:$I$25</definedName>
    <definedName name="_xlnm.Print_Area" localSheetId="5">'2-Ⅴ'!$A$1:$C$11</definedName>
    <definedName name="_xlnm.Print_Area" localSheetId="6">'2-Ⅵ'!$A$1:$I$32</definedName>
    <definedName name="_xlnm.Print_Area" localSheetId="7">'3-Ⅰ'!$A$1:$I$17</definedName>
    <definedName name="_xlnm.Print_Area" localSheetId="8">'3-Ⅱ'!$A$1:$E$19</definedName>
    <definedName name="_xlnm.Print_Area" localSheetId="9">'3-Ⅲ'!$A$1:$I$20</definedName>
    <definedName name="_xlnm.Print_Area" localSheetId="10">'3-Ⅳ'!$A$1:$C$11</definedName>
    <definedName name="_xlnm.Print_Area" localSheetId="11">'3-Ⅴ'!$A$1:$I$33</definedName>
    <definedName name="_xlnm.Print_Area" localSheetId="12">'4-Ⅰ'!$A$1:$G$13</definedName>
    <definedName name="_xlnm.Print_Area" localSheetId="13">'4-Ⅱ'!$A$1:$C$19</definedName>
    <definedName name="_xlnm.Print_Area" localSheetId="14">'4-Ⅲ'!$B$1:$G$41</definedName>
    <definedName name="_xlnm.Print_Area" localSheetId="15">'4-Ⅳ'!$A$1:$G$26</definedName>
    <definedName name="_xlnm.Print_Area" localSheetId="16">'4-Ⅴ'!$A$1:$E$23</definedName>
    <definedName name="_xlnm.Print_Area" localSheetId="17">'4-Ⅵ'!$A$1:$K$33</definedName>
    <definedName name="_xlnm.Print_Area" localSheetId="18">'5-Ⅰ①'!$B$1:$F$55</definedName>
    <definedName name="_xlnm.Print_Area" localSheetId="19">'5-Ⅰ②'!$B$1:$J$55</definedName>
    <definedName name="_xlnm.Print_Area" localSheetId="20">'５-Ⅰ③'!$B$1:$J$57</definedName>
    <definedName name="_xlnm.Print_Area" localSheetId="21">'5-Ⅱ①'!$B$1:$M$31</definedName>
    <definedName name="_xlnm.Print_Area" localSheetId="22">'5-Ⅱ②'!$B$1:$M$32</definedName>
    <definedName name="_xlnm.Print_Area" localSheetId="23">'5-Ⅱ③'!$B$1:$M$33</definedName>
    <definedName name="_xlnm.Print_Area" localSheetId="24">'5-Ⅱ④'!$B$1:$M$32</definedName>
    <definedName name="_xlnm.Print_Area" localSheetId="25">'6-Ⅰ①'!$A$1:$J$27</definedName>
    <definedName name="_xlnm.Print_Area" localSheetId="26">'6-Ⅰ②'!$A$1:$J$15</definedName>
    <definedName name="_xlnm.Print_Area" localSheetId="27">'6-Ⅰ③'!$A$1:$J$35</definedName>
    <definedName name="_xlnm.Print_Area" localSheetId="28">'6-Ⅰ④'!$A$1:$J$45</definedName>
    <definedName name="_xlnm.Print_Area" localSheetId="29">'6-Ⅰ⑤'!$A$1:$J$17</definedName>
    <definedName name="_xlnm.Print_Area" localSheetId="30">'6-Ⅰ⑥'!$A$1:$J$53</definedName>
    <definedName name="_xlnm.Print_Area" localSheetId="31">'6-Ⅱ①'!$A$1:$K$27</definedName>
    <definedName name="_xlnm.Print_Area" localSheetId="32">'6-Ⅱ②'!$A$1:$K$15</definedName>
    <definedName name="_xlnm.Print_Area" localSheetId="33">'6-Ⅱ③'!$A$1:$K$35</definedName>
    <definedName name="_xlnm.Print_Area" localSheetId="34">'6-Ⅱ④'!$A$1:$K$45</definedName>
    <definedName name="_xlnm.Print_Area" localSheetId="35">'6-Ⅱ⑤'!$A$1:$K$17</definedName>
    <definedName name="_xlnm.Print_Area" localSheetId="36">'6-Ⅱ⑥'!$A$1:$K$53</definedName>
    <definedName name="_xlnm.Print_Area" localSheetId="37">'6-Ⅲ'!$A$1:$K$45</definedName>
    <definedName name="_xlnm.Print_Area" localSheetId="38">'6-Ⅳ'!$B$1:$Q$87</definedName>
    <definedName name="_xlnm.Print_Titles" localSheetId="38">'6-Ⅳ'!$3:$4</definedName>
  </definedNames>
  <calcPr calcId="162913"/>
</workbook>
</file>

<file path=xl/calcChain.xml><?xml version="1.0" encoding="utf-8"?>
<calcChain xmlns="http://schemas.openxmlformats.org/spreadsheetml/2006/main">
  <c r="D87" i="78" l="1"/>
  <c r="E87" i="78"/>
  <c r="F87" i="78"/>
  <c r="G87" i="78"/>
  <c r="H87" i="78"/>
  <c r="I87" i="78"/>
  <c r="J87" i="78"/>
  <c r="K87" i="78"/>
  <c r="L87" i="78"/>
  <c r="M87" i="78"/>
  <c r="N87" i="78"/>
  <c r="O87" i="78"/>
  <c r="P87" i="78"/>
  <c r="Q87" i="78"/>
  <c r="C87" i="78"/>
  <c r="H5" i="98" l="1"/>
  <c r="I5" i="98"/>
  <c r="H6" i="98"/>
  <c r="I6" i="98"/>
  <c r="H7" i="98"/>
  <c r="I7" i="98"/>
  <c r="H8" i="98"/>
  <c r="I8" i="98"/>
  <c r="H9" i="98"/>
  <c r="I9" i="98"/>
  <c r="H10" i="98"/>
  <c r="I10" i="98"/>
  <c r="H11" i="98"/>
  <c r="I11" i="98"/>
  <c r="H12" i="98"/>
  <c r="I12" i="98"/>
  <c r="H13" i="98"/>
  <c r="I13" i="98"/>
  <c r="F6" i="110" l="1"/>
  <c r="J24" i="107"/>
  <c r="J26" i="107"/>
  <c r="J27" i="107"/>
  <c r="J29" i="107"/>
  <c r="J30" i="107"/>
  <c r="J31" i="107"/>
  <c r="H23" i="107"/>
  <c r="H24" i="107"/>
  <c r="H25" i="107"/>
  <c r="H26" i="107"/>
  <c r="H27" i="107"/>
  <c r="H29" i="107"/>
  <c r="H30" i="107"/>
  <c r="H31" i="107"/>
  <c r="F22" i="107"/>
  <c r="F23" i="107"/>
  <c r="F24" i="107"/>
  <c r="F25" i="107"/>
  <c r="F26" i="107"/>
  <c r="F27" i="107"/>
  <c r="F29" i="107"/>
  <c r="F30" i="107"/>
  <c r="F31" i="107"/>
  <c r="D21" i="107"/>
  <c r="D22" i="107"/>
  <c r="D23" i="107"/>
  <c r="D24" i="107"/>
  <c r="D25" i="107"/>
  <c r="D26" i="107"/>
  <c r="D27" i="107"/>
  <c r="D28" i="107"/>
  <c r="D29" i="107"/>
  <c r="D30" i="107"/>
  <c r="D31" i="107"/>
  <c r="D20" i="107"/>
  <c r="J7" i="107"/>
  <c r="J8" i="107"/>
  <c r="J9" i="107"/>
  <c r="J10" i="107"/>
  <c r="J11" i="107"/>
  <c r="J12" i="107"/>
  <c r="J13" i="107"/>
  <c r="J14" i="107"/>
  <c r="J15" i="107"/>
  <c r="H5" i="107"/>
  <c r="H6" i="107"/>
  <c r="H7" i="107"/>
  <c r="H8" i="107"/>
  <c r="H9" i="107"/>
  <c r="H10" i="107"/>
  <c r="H11" i="107"/>
  <c r="H12" i="107"/>
  <c r="H13" i="107"/>
  <c r="H14" i="107"/>
  <c r="H15" i="107"/>
  <c r="F5" i="107"/>
  <c r="F6" i="107"/>
  <c r="F7" i="107"/>
  <c r="F8" i="107"/>
  <c r="F9" i="107"/>
  <c r="F10" i="107"/>
  <c r="F11" i="107"/>
  <c r="F12" i="107"/>
  <c r="F13" i="107"/>
  <c r="F14" i="107"/>
  <c r="F15" i="107"/>
  <c r="D5" i="107"/>
  <c r="D6" i="107"/>
  <c r="D7" i="107"/>
  <c r="D8" i="107"/>
  <c r="D9" i="107"/>
  <c r="D10" i="107"/>
  <c r="D11" i="107"/>
  <c r="D12" i="107"/>
  <c r="D13" i="107"/>
  <c r="D14" i="107"/>
  <c r="D15" i="107"/>
  <c r="D4" i="107"/>
  <c r="C5" i="88" l="1"/>
  <c r="C14" i="88" s="1"/>
  <c r="C6" i="88"/>
  <c r="C7" i="88"/>
  <c r="C8" i="88"/>
  <c r="C9" i="88"/>
  <c r="C10" i="88"/>
  <c r="C11" i="88"/>
  <c r="C12" i="88"/>
  <c r="C13" i="88"/>
  <c r="B14" i="88"/>
  <c r="C15" i="88"/>
  <c r="B16" i="88"/>
  <c r="C16" i="88" s="1"/>
  <c r="P72" i="78" l="1"/>
  <c r="P73" i="78"/>
  <c r="P74" i="78"/>
  <c r="P75" i="78"/>
  <c r="P76" i="78"/>
  <c r="P77" i="78"/>
  <c r="P78" i="78"/>
  <c r="I72" i="78"/>
  <c r="I73" i="78"/>
  <c r="I74" i="78"/>
  <c r="I75" i="78"/>
  <c r="I76" i="78"/>
  <c r="I77" i="78"/>
  <c r="I78" i="78"/>
  <c r="Q78" i="78" l="1"/>
  <c r="Q74" i="78"/>
  <c r="Q77" i="78"/>
  <c r="Q73" i="78"/>
  <c r="Q76" i="78"/>
  <c r="Q75" i="78"/>
  <c r="J7" i="110" l="1"/>
  <c r="J8" i="110"/>
  <c r="J9" i="110"/>
  <c r="J10" i="110"/>
  <c r="J11" i="110"/>
  <c r="J12" i="110"/>
  <c r="J13" i="110"/>
  <c r="J14" i="110"/>
  <c r="J15" i="110"/>
  <c r="J6" i="110"/>
  <c r="H7" i="110"/>
  <c r="H8" i="110"/>
  <c r="H9" i="110"/>
  <c r="H10" i="110"/>
  <c r="H11" i="110"/>
  <c r="H12" i="110"/>
  <c r="H13" i="110"/>
  <c r="H14" i="110"/>
  <c r="H15" i="110"/>
  <c r="H6" i="110"/>
  <c r="F7" i="110"/>
  <c r="F8" i="110"/>
  <c r="F9" i="110"/>
  <c r="F10" i="110"/>
  <c r="F11" i="110"/>
  <c r="F12" i="110"/>
  <c r="F13" i="110"/>
  <c r="F14" i="110"/>
  <c r="F15" i="110"/>
  <c r="D7" i="110"/>
  <c r="D8" i="110"/>
  <c r="D9" i="110"/>
  <c r="D10" i="110"/>
  <c r="D11" i="110"/>
  <c r="D12" i="110"/>
  <c r="D13" i="110"/>
  <c r="D14" i="110"/>
  <c r="D15" i="110"/>
  <c r="D6" i="110"/>
  <c r="J21" i="32"/>
  <c r="J22" i="32"/>
  <c r="J23" i="32"/>
  <c r="J24" i="32"/>
  <c r="J25" i="32"/>
  <c r="J26" i="32"/>
  <c r="J27" i="32"/>
  <c r="J28" i="32"/>
  <c r="J29" i="32"/>
  <c r="J20" i="32"/>
  <c r="H21" i="32"/>
  <c r="H22" i="32"/>
  <c r="H23" i="32"/>
  <c r="H24" i="32"/>
  <c r="H25" i="32"/>
  <c r="H26" i="32"/>
  <c r="H27" i="32"/>
  <c r="H28" i="32"/>
  <c r="H29" i="32"/>
  <c r="H20" i="32"/>
  <c r="F21" i="32"/>
  <c r="F22" i="32"/>
  <c r="F23" i="32"/>
  <c r="F24" i="32"/>
  <c r="F25" i="32"/>
  <c r="F26" i="32"/>
  <c r="F27" i="32"/>
  <c r="F28" i="32"/>
  <c r="F29" i="32"/>
  <c r="F20" i="32"/>
  <c r="D21" i="32"/>
  <c r="D22" i="32"/>
  <c r="D23" i="32"/>
  <c r="D24" i="32"/>
  <c r="D25" i="32"/>
  <c r="D26" i="32"/>
  <c r="D27" i="32"/>
  <c r="D28" i="32"/>
  <c r="D29" i="32"/>
  <c r="D20" i="32"/>
  <c r="J5" i="32"/>
  <c r="J6" i="32"/>
  <c r="J7" i="32"/>
  <c r="J8" i="32"/>
  <c r="J9" i="32"/>
  <c r="J10" i="32"/>
  <c r="J11" i="32"/>
  <c r="J12" i="32"/>
  <c r="J13" i="32"/>
  <c r="J14" i="32"/>
  <c r="J15" i="32"/>
  <c r="J4" i="32"/>
  <c r="H5" i="32"/>
  <c r="H6" i="32"/>
  <c r="H7" i="32"/>
  <c r="H8" i="32"/>
  <c r="H9" i="32"/>
  <c r="H10" i="32"/>
  <c r="H11" i="32"/>
  <c r="H12" i="32"/>
  <c r="H13" i="32"/>
  <c r="H14" i="32"/>
  <c r="H15" i="32"/>
  <c r="H4" i="32"/>
  <c r="F5" i="32"/>
  <c r="F6" i="32"/>
  <c r="F7" i="32"/>
  <c r="F8" i="32"/>
  <c r="F9" i="32"/>
  <c r="F10" i="32"/>
  <c r="F11" i="32"/>
  <c r="F12" i="32"/>
  <c r="F13" i="32"/>
  <c r="F14" i="32"/>
  <c r="F15" i="32"/>
  <c r="F4" i="32"/>
  <c r="D5" i="32"/>
  <c r="D6" i="32"/>
  <c r="D7" i="32"/>
  <c r="D8" i="32"/>
  <c r="D9" i="32"/>
  <c r="D10" i="32"/>
  <c r="D11" i="32"/>
  <c r="D12" i="32"/>
  <c r="D13" i="32"/>
  <c r="D14" i="32"/>
  <c r="D15" i="32"/>
  <c r="D4" i="32"/>
  <c r="F13" i="79" l="1"/>
  <c r="B13" i="79"/>
  <c r="P45" i="78" l="1"/>
  <c r="P44" i="78"/>
  <c r="P43" i="78"/>
  <c r="P42" i="78"/>
  <c r="P41" i="78"/>
  <c r="P40" i="78"/>
  <c r="P39" i="78"/>
  <c r="P38" i="78"/>
  <c r="P37" i="78"/>
  <c r="P36" i="78"/>
  <c r="P35" i="78"/>
  <c r="P34" i="78"/>
  <c r="P33" i="78"/>
  <c r="P32" i="78"/>
  <c r="P31" i="78"/>
  <c r="P30" i="78"/>
  <c r="P29" i="78"/>
  <c r="P28" i="78"/>
  <c r="P27" i="78"/>
  <c r="P26" i="78"/>
  <c r="P25" i="78"/>
  <c r="P24" i="78"/>
  <c r="P23" i="78"/>
  <c r="P22" i="78"/>
  <c r="P21" i="78"/>
  <c r="P20" i="78"/>
  <c r="P19" i="78"/>
  <c r="P18" i="78"/>
  <c r="P17" i="78"/>
  <c r="P16" i="78"/>
  <c r="P15" i="78"/>
  <c r="P14" i="78"/>
  <c r="P13" i="78"/>
  <c r="P12" i="78"/>
  <c r="P11" i="78"/>
  <c r="P10" i="78"/>
  <c r="P9" i="78"/>
  <c r="P8" i="78"/>
  <c r="P7" i="78"/>
  <c r="P6" i="78"/>
  <c r="P5" i="78"/>
  <c r="P70" i="78"/>
  <c r="P69" i="78"/>
  <c r="P68" i="78"/>
  <c r="P67" i="78"/>
  <c r="P66" i="78"/>
  <c r="P65" i="78"/>
  <c r="P64" i="78"/>
  <c r="P63" i="78"/>
  <c r="P62" i="78"/>
  <c r="P61" i="78"/>
  <c r="P60" i="78"/>
  <c r="P59" i="78"/>
  <c r="P58" i="78"/>
  <c r="P57" i="78"/>
  <c r="P56" i="78"/>
  <c r="P55" i="78"/>
  <c r="P54" i="78"/>
  <c r="P53" i="78"/>
  <c r="P52" i="78"/>
  <c r="P51" i="78"/>
  <c r="P50" i="78"/>
  <c r="P49" i="78"/>
  <c r="P48" i="78"/>
  <c r="P47" i="78"/>
  <c r="P86" i="78"/>
  <c r="P85" i="78"/>
  <c r="P84" i="78"/>
  <c r="P83" i="78"/>
  <c r="P82" i="78"/>
  <c r="P81" i="78"/>
  <c r="P80" i="78"/>
  <c r="I86" i="78"/>
  <c r="I85" i="78"/>
  <c r="I84" i="78"/>
  <c r="I83" i="78"/>
  <c r="I82" i="78"/>
  <c r="I81" i="78"/>
  <c r="I80" i="78"/>
  <c r="I70" i="78"/>
  <c r="I69" i="78"/>
  <c r="I68" i="78"/>
  <c r="I67" i="78"/>
  <c r="I66" i="78"/>
  <c r="I65" i="78"/>
  <c r="I64" i="78"/>
  <c r="I63" i="78"/>
  <c r="I62" i="78"/>
  <c r="I61" i="78"/>
  <c r="I60" i="78"/>
  <c r="I59" i="78"/>
  <c r="I58" i="78"/>
  <c r="I57" i="78"/>
  <c r="I56" i="78"/>
  <c r="I55" i="78"/>
  <c r="I54" i="78"/>
  <c r="I53" i="78"/>
  <c r="I52" i="78"/>
  <c r="I51" i="78"/>
  <c r="I50" i="78"/>
  <c r="I49" i="78"/>
  <c r="I48" i="78"/>
  <c r="I47" i="78"/>
  <c r="I45" i="78"/>
  <c r="I44" i="78"/>
  <c r="I43" i="78"/>
  <c r="I42" i="78"/>
  <c r="I41" i="78"/>
  <c r="I40" i="78"/>
  <c r="I39" i="78"/>
  <c r="I38" i="78"/>
  <c r="I37" i="78"/>
  <c r="I36" i="78"/>
  <c r="I35" i="78"/>
  <c r="I34" i="78"/>
  <c r="I33" i="78"/>
  <c r="I32" i="78"/>
  <c r="I31" i="78"/>
  <c r="I30" i="78"/>
  <c r="I29" i="78"/>
  <c r="I28" i="78"/>
  <c r="I27" i="78"/>
  <c r="I26" i="78"/>
  <c r="I25" i="78"/>
  <c r="I24" i="78"/>
  <c r="I23" i="78"/>
  <c r="I22" i="78"/>
  <c r="I21" i="78"/>
  <c r="I20" i="78"/>
  <c r="I19" i="78"/>
  <c r="I18" i="78"/>
  <c r="I17" i="78"/>
  <c r="I16" i="78"/>
  <c r="I15" i="78"/>
  <c r="I14" i="78"/>
  <c r="I13" i="78"/>
  <c r="I12" i="78"/>
  <c r="I11" i="78"/>
  <c r="I10" i="78"/>
  <c r="I9" i="78"/>
  <c r="I8" i="78"/>
  <c r="I7" i="78"/>
  <c r="I6" i="78"/>
  <c r="I5" i="78"/>
  <c r="Q86" i="78" l="1"/>
  <c r="Q85" i="78"/>
  <c r="Q84" i="78"/>
  <c r="Q83" i="78"/>
  <c r="Q82" i="78"/>
  <c r="Q81" i="78"/>
  <c r="Q80" i="78"/>
  <c r="Q70" i="78"/>
  <c r="Q69" i="78"/>
  <c r="Q68" i="78"/>
  <c r="Q67" i="78"/>
  <c r="Q66" i="78"/>
  <c r="Q65" i="78"/>
  <c r="Q64" i="78"/>
  <c r="Q63" i="78"/>
  <c r="Q62" i="78"/>
  <c r="Q61" i="78"/>
  <c r="Q60" i="78"/>
  <c r="Q59" i="78"/>
  <c r="Q58" i="78"/>
  <c r="Q57" i="78"/>
  <c r="Q56" i="78"/>
  <c r="Q55" i="78"/>
  <c r="Q54" i="78"/>
  <c r="Q53" i="78"/>
  <c r="Q52" i="78"/>
  <c r="Q51" i="78"/>
  <c r="Q50" i="78"/>
  <c r="Q49" i="78"/>
  <c r="Q48" i="78"/>
  <c r="Q47" i="78"/>
  <c r="Q45" i="78"/>
  <c r="Q44" i="78"/>
  <c r="Q43" i="78"/>
  <c r="Q42" i="78"/>
  <c r="Q41" i="78"/>
  <c r="Q40" i="78"/>
  <c r="Q39" i="78"/>
  <c r="Q38" i="78"/>
  <c r="Q37" i="78"/>
  <c r="Q36" i="78"/>
  <c r="Q35" i="78"/>
  <c r="Q34" i="78"/>
  <c r="Q33" i="78"/>
  <c r="Q32" i="78"/>
  <c r="Q31" i="78"/>
  <c r="Q30" i="78"/>
  <c r="Q29" i="78"/>
  <c r="Q28" i="78"/>
  <c r="Q27" i="78"/>
  <c r="Q26" i="78"/>
  <c r="Q25" i="78"/>
  <c r="Q24" i="78"/>
  <c r="Q23" i="78"/>
  <c r="Q22" i="78"/>
  <c r="Q21" i="78"/>
  <c r="Q20" i="78"/>
  <c r="Q19" i="78"/>
  <c r="Q18" i="78"/>
  <c r="Q17" i="78"/>
  <c r="Q16" i="78"/>
  <c r="Q15" i="78"/>
  <c r="Q14" i="78"/>
  <c r="Q13" i="78"/>
  <c r="Q12" i="78"/>
  <c r="Q11" i="78"/>
  <c r="Q10" i="78"/>
  <c r="Q9" i="78"/>
  <c r="Q8" i="78"/>
  <c r="Q7" i="78"/>
  <c r="Q6" i="78"/>
  <c r="Q5" i="78"/>
  <c r="G39" i="60" l="1"/>
  <c r="H8" i="60"/>
  <c r="D6" i="60"/>
  <c r="E12" i="60"/>
  <c r="F12" i="60"/>
  <c r="I14" i="60"/>
  <c r="C8" i="60"/>
  <c r="G20" i="60"/>
  <c r="B12" i="60"/>
  <c r="J53" i="117"/>
  <c r="E43" i="60" l="1"/>
  <c r="E39" i="60"/>
  <c r="J29" i="60"/>
  <c r="J39" i="60"/>
  <c r="H43" i="60"/>
  <c r="H39" i="60"/>
  <c r="C35" i="60"/>
  <c r="C39" i="60"/>
  <c r="F31" i="60"/>
  <c r="F39" i="60"/>
  <c r="I35" i="60"/>
  <c r="I39" i="60"/>
  <c r="D35" i="60"/>
  <c r="D39" i="60"/>
  <c r="H33" i="60"/>
  <c r="D33" i="60"/>
  <c r="D29" i="60"/>
  <c r="H31" i="60"/>
  <c r="I29" i="60"/>
  <c r="G43" i="60"/>
  <c r="I31" i="60"/>
  <c r="I37" i="60"/>
  <c r="H37" i="60"/>
  <c r="F37" i="60"/>
  <c r="I43" i="60"/>
  <c r="G31" i="60"/>
  <c r="G37" i="60"/>
  <c r="H35" i="60"/>
  <c r="H41" i="60"/>
  <c r="G35" i="60"/>
  <c r="F29" i="60"/>
  <c r="G33" i="60"/>
  <c r="J41" i="60"/>
  <c r="J33" i="60"/>
  <c r="H29" i="60"/>
  <c r="I33" i="60"/>
  <c r="D41" i="60"/>
  <c r="G41" i="60"/>
  <c r="F41" i="60"/>
  <c r="F33" i="60"/>
  <c r="I41" i="60"/>
  <c r="G29" i="60"/>
  <c r="E35" i="60"/>
  <c r="C29" i="60"/>
  <c r="C41" i="60"/>
  <c r="E37" i="60"/>
  <c r="C33" i="60"/>
  <c r="E29" i="60"/>
  <c r="C31" i="60"/>
  <c r="E41" i="60"/>
  <c r="C37" i="60"/>
  <c r="E33" i="60"/>
  <c r="C43" i="60"/>
  <c r="E31" i="60"/>
  <c r="J43" i="60"/>
  <c r="J35" i="60"/>
  <c r="D37" i="60"/>
  <c r="J31" i="60"/>
  <c r="J37" i="60"/>
  <c r="F43" i="60"/>
  <c r="F35" i="60"/>
  <c r="D31" i="60"/>
  <c r="D43" i="60"/>
  <c r="B39" i="60"/>
  <c r="B35" i="60"/>
  <c r="B41" i="60"/>
  <c r="B37" i="60"/>
  <c r="B33" i="60"/>
  <c r="B43" i="60"/>
  <c r="B31" i="60"/>
  <c r="B29" i="60"/>
  <c r="C6" i="60"/>
  <c r="D20" i="60"/>
  <c r="G12" i="60"/>
  <c r="G10" i="60"/>
  <c r="C10" i="60"/>
  <c r="F16" i="60"/>
  <c r="G18" i="60"/>
  <c r="G16" i="60"/>
  <c r="F8" i="60"/>
  <c r="G8" i="60"/>
  <c r="C12" i="60"/>
  <c r="H12" i="60"/>
  <c r="G6" i="60"/>
  <c r="C20" i="60"/>
  <c r="C18" i="60"/>
  <c r="C16" i="60"/>
  <c r="I18" i="60"/>
  <c r="B16" i="60"/>
  <c r="D12" i="60"/>
  <c r="H6" i="60"/>
  <c r="H18" i="60"/>
  <c r="E8" i="60"/>
  <c r="E14" i="60"/>
  <c r="I6" i="60"/>
  <c r="E18" i="60"/>
  <c r="G14" i="60"/>
  <c r="I10" i="60"/>
  <c r="B8" i="60"/>
  <c r="I12" i="60"/>
  <c r="D18" i="60"/>
  <c r="F14" i="60"/>
  <c r="H10" i="60"/>
  <c r="F20" i="60"/>
  <c r="H16" i="60"/>
  <c r="E6" i="60"/>
  <c r="F18" i="60"/>
  <c r="H14" i="60"/>
  <c r="B10" i="60"/>
  <c r="H20" i="60"/>
  <c r="C14" i="60"/>
  <c r="E10" i="60"/>
  <c r="F10" i="60"/>
  <c r="I16" i="60"/>
  <c r="B14" i="60"/>
  <c r="D10" i="60"/>
  <c r="F6" i="60"/>
  <c r="B20" i="60"/>
  <c r="D16" i="60"/>
  <c r="I20" i="60"/>
  <c r="B18" i="60"/>
  <c r="D14" i="60"/>
  <c r="E16" i="60"/>
  <c r="I8" i="60"/>
  <c r="B6" i="60"/>
  <c r="D8" i="60"/>
  <c r="E20" i="60"/>
  <c r="J23" i="117"/>
  <c r="J29" i="117"/>
  <c r="J39" i="117"/>
  <c r="J45" i="117"/>
  <c r="J31" i="117"/>
  <c r="J47" i="117"/>
  <c r="J21" i="117"/>
  <c r="J37" i="117"/>
  <c r="K29" i="60"/>
  <c r="J19" i="117"/>
  <c r="J27" i="117"/>
  <c r="J35" i="117"/>
  <c r="J43" i="117"/>
  <c r="J51" i="117"/>
  <c r="J11" i="117"/>
  <c r="J25" i="117"/>
  <c r="J33" i="117"/>
  <c r="J41" i="117"/>
  <c r="J49" i="117"/>
  <c r="J7" i="116"/>
  <c r="J19" i="115"/>
  <c r="I47" i="117"/>
  <c r="G29" i="117"/>
  <c r="F53" i="117"/>
  <c r="E35" i="117"/>
  <c r="C33" i="117"/>
  <c r="D45" i="60" l="1"/>
  <c r="J13" i="113"/>
  <c r="J39" i="115"/>
  <c r="J45" i="115"/>
  <c r="J41" i="115"/>
  <c r="J43" i="115"/>
  <c r="J9" i="117"/>
  <c r="I45" i="60"/>
  <c r="G45" i="60"/>
  <c r="H45" i="60"/>
  <c r="F45" i="60"/>
  <c r="J45" i="60"/>
  <c r="E45" i="60"/>
  <c r="C45" i="60"/>
  <c r="K41" i="60"/>
  <c r="K37" i="60"/>
  <c r="K33" i="60"/>
  <c r="K43" i="60"/>
  <c r="K35" i="60"/>
  <c r="K39" i="60"/>
  <c r="K31" i="60"/>
  <c r="B45" i="60"/>
  <c r="G22" i="60"/>
  <c r="D22" i="60"/>
  <c r="C22" i="60"/>
  <c r="B22" i="60"/>
  <c r="H22" i="60"/>
  <c r="F22" i="60"/>
  <c r="E22" i="60"/>
  <c r="I22" i="60"/>
  <c r="G35" i="117"/>
  <c r="E33" i="117"/>
  <c r="C47" i="117"/>
  <c r="E27" i="117"/>
  <c r="B53" i="117"/>
  <c r="C39" i="117"/>
  <c r="G47" i="117"/>
  <c r="C27" i="117"/>
  <c r="I33" i="117"/>
  <c r="G39" i="117"/>
  <c r="C49" i="117"/>
  <c r="I23" i="117"/>
  <c r="G27" i="117"/>
  <c r="C35" i="117"/>
  <c r="C41" i="117"/>
  <c r="C53" i="117"/>
  <c r="K19" i="117"/>
  <c r="B23" i="117"/>
  <c r="B31" i="117"/>
  <c r="G19" i="117"/>
  <c r="G23" i="117"/>
  <c r="F27" i="117"/>
  <c r="G31" i="117"/>
  <c r="C37" i="117"/>
  <c r="C45" i="117"/>
  <c r="G53" i="117"/>
  <c r="J7" i="117"/>
  <c r="C21" i="117"/>
  <c r="G25" i="117"/>
  <c r="C29" i="117"/>
  <c r="G33" i="117"/>
  <c r="G37" i="117"/>
  <c r="B43" i="117"/>
  <c r="G45" i="117"/>
  <c r="B51" i="117"/>
  <c r="J5" i="117"/>
  <c r="B19" i="117"/>
  <c r="F23" i="117"/>
  <c r="F31" i="117"/>
  <c r="F35" i="117"/>
  <c r="F43" i="117"/>
  <c r="C19" i="117"/>
  <c r="F19" i="117"/>
  <c r="C23" i="117"/>
  <c r="C25" i="117"/>
  <c r="C31" i="117"/>
  <c r="G41" i="117"/>
  <c r="G49" i="117"/>
  <c r="G21" i="117"/>
  <c r="B27" i="117"/>
  <c r="B35" i="117"/>
  <c r="B39" i="117"/>
  <c r="F39" i="117"/>
  <c r="I39" i="117"/>
  <c r="C43" i="117"/>
  <c r="G43" i="117"/>
  <c r="E43" i="117"/>
  <c r="F47" i="117"/>
  <c r="B47" i="117"/>
  <c r="E49" i="117"/>
  <c r="I49" i="117"/>
  <c r="C51" i="117"/>
  <c r="G51" i="117"/>
  <c r="F51" i="117"/>
  <c r="J11" i="116"/>
  <c r="J9" i="116"/>
  <c r="J13" i="116"/>
  <c r="J5" i="116"/>
  <c r="B5" i="116"/>
  <c r="J15" i="116"/>
  <c r="J11" i="115"/>
  <c r="J15" i="115"/>
  <c r="J5" i="115"/>
  <c r="J23" i="115"/>
  <c r="J13" i="115"/>
  <c r="J25" i="115"/>
  <c r="J35" i="115"/>
  <c r="J9" i="115"/>
  <c r="J33" i="115"/>
  <c r="J7" i="115"/>
  <c r="J29" i="115"/>
  <c r="J27" i="115"/>
  <c r="J31" i="115"/>
  <c r="J17" i="115"/>
  <c r="J21" i="115"/>
  <c r="H31" i="114"/>
  <c r="F7" i="113"/>
  <c r="H9" i="113"/>
  <c r="H13" i="113"/>
  <c r="D9" i="113"/>
  <c r="D13" i="113"/>
  <c r="E11" i="112"/>
  <c r="I15" i="112"/>
  <c r="C17" i="112"/>
  <c r="G25" i="112"/>
  <c r="J9" i="112"/>
  <c r="H11" i="113"/>
  <c r="H7" i="113"/>
  <c r="F17" i="114"/>
  <c r="B27" i="114"/>
  <c r="D51" i="117"/>
  <c r="D47" i="117"/>
  <c r="D43" i="117"/>
  <c r="D39" i="117"/>
  <c r="D35" i="117"/>
  <c r="D31" i="117"/>
  <c r="D27" i="117"/>
  <c r="D23" i="117"/>
  <c r="D19" i="117"/>
  <c r="D5" i="117"/>
  <c r="D29" i="117"/>
  <c r="D45" i="117"/>
  <c r="D37" i="117"/>
  <c r="D53" i="117"/>
  <c r="H51" i="117"/>
  <c r="H47" i="117"/>
  <c r="H43" i="117"/>
  <c r="H39" i="117"/>
  <c r="H35" i="117"/>
  <c r="H31" i="117"/>
  <c r="H27" i="117"/>
  <c r="H23" i="117"/>
  <c r="H19" i="117"/>
  <c r="H53" i="117"/>
  <c r="H45" i="117"/>
  <c r="H37" i="117"/>
  <c r="H29" i="117"/>
  <c r="H21" i="117"/>
  <c r="H5" i="117"/>
  <c r="H25" i="117"/>
  <c r="H33" i="117"/>
  <c r="D5" i="113"/>
  <c r="D15" i="115"/>
  <c r="H25" i="115"/>
  <c r="C5" i="115"/>
  <c r="D11" i="113"/>
  <c r="D7" i="113"/>
  <c r="E13" i="113"/>
  <c r="I9" i="113"/>
  <c r="H5" i="113"/>
  <c r="G11" i="113"/>
  <c r="C25" i="114"/>
  <c r="G29" i="114"/>
  <c r="D21" i="117"/>
  <c r="H41" i="117"/>
  <c r="I35" i="115"/>
  <c r="D41" i="117"/>
  <c r="D27" i="114"/>
  <c r="G17" i="115"/>
  <c r="D25" i="117"/>
  <c r="E31" i="115"/>
  <c r="D11" i="116"/>
  <c r="H49" i="117"/>
  <c r="B35" i="115"/>
  <c r="F13" i="115"/>
  <c r="E41" i="117"/>
  <c r="I41" i="117"/>
  <c r="D49" i="117"/>
  <c r="G15" i="116"/>
  <c r="C13" i="116"/>
  <c r="E5" i="117"/>
  <c r="E47" i="117"/>
  <c r="E39" i="117"/>
  <c r="E31" i="117"/>
  <c r="E23" i="117"/>
  <c r="I51" i="117"/>
  <c r="I43" i="117"/>
  <c r="I35" i="117"/>
  <c r="I27" i="117"/>
  <c r="I19" i="117"/>
  <c r="I9" i="117"/>
  <c r="E19" i="117"/>
  <c r="E25" i="117"/>
  <c r="I25" i="117"/>
  <c r="I31" i="117"/>
  <c r="D33" i="117"/>
  <c r="E51" i="117"/>
  <c r="E9" i="116"/>
  <c r="I7" i="116"/>
  <c r="F5" i="116"/>
  <c r="E21" i="117"/>
  <c r="I21" i="117"/>
  <c r="E29" i="117"/>
  <c r="I29" i="117"/>
  <c r="E37" i="117"/>
  <c r="I37" i="117"/>
  <c r="E45" i="117"/>
  <c r="I45" i="117"/>
  <c r="E53" i="117"/>
  <c r="I53" i="117"/>
  <c r="F11" i="117"/>
  <c r="B21" i="117"/>
  <c r="F21" i="117"/>
  <c r="B25" i="117"/>
  <c r="F25" i="117"/>
  <c r="B29" i="117"/>
  <c r="F29" i="117"/>
  <c r="B33" i="117"/>
  <c r="F33" i="117"/>
  <c r="B37" i="117"/>
  <c r="F37" i="117"/>
  <c r="B41" i="117"/>
  <c r="F41" i="117"/>
  <c r="B45" i="117"/>
  <c r="F45" i="117"/>
  <c r="B49" i="117"/>
  <c r="F49" i="117"/>
  <c r="D21" i="112"/>
  <c r="H5" i="112"/>
  <c r="F19" i="112"/>
  <c r="B7" i="116" l="1"/>
  <c r="H43" i="115"/>
  <c r="H9" i="115"/>
  <c r="F11" i="113"/>
  <c r="J9" i="113"/>
  <c r="J17" i="116"/>
  <c r="F45" i="115"/>
  <c r="H41" i="115"/>
  <c r="H45" i="115"/>
  <c r="H33" i="115"/>
  <c r="F43" i="115"/>
  <c r="D45" i="115"/>
  <c r="E41" i="115"/>
  <c r="I41" i="115"/>
  <c r="H21" i="115"/>
  <c r="I5" i="114"/>
  <c r="F31" i="114"/>
  <c r="B33" i="114"/>
  <c r="H5" i="114"/>
  <c r="F13" i="113"/>
  <c r="J11" i="113"/>
  <c r="E23" i="115"/>
  <c r="F9" i="113"/>
  <c r="G39" i="115"/>
  <c r="H39" i="115"/>
  <c r="B5" i="114"/>
  <c r="I31" i="115"/>
  <c r="E43" i="115"/>
  <c r="G41" i="115"/>
  <c r="F41" i="115"/>
  <c r="F39" i="115"/>
  <c r="I45" i="115"/>
  <c r="C43" i="115"/>
  <c r="J7" i="113"/>
  <c r="J5" i="113"/>
  <c r="H21" i="114"/>
  <c r="H15" i="114"/>
  <c r="G7" i="114"/>
  <c r="H33" i="114"/>
  <c r="D29" i="114"/>
  <c r="H25" i="114"/>
  <c r="G5" i="114"/>
  <c r="G25" i="114"/>
  <c r="B43" i="115"/>
  <c r="B39" i="115"/>
  <c r="B41" i="115"/>
  <c r="B23" i="115"/>
  <c r="C41" i="115"/>
  <c r="D25" i="115"/>
  <c r="D39" i="115"/>
  <c r="I39" i="115"/>
  <c r="C45" i="115"/>
  <c r="C39" i="115"/>
  <c r="B15" i="115"/>
  <c r="B45" i="115"/>
  <c r="B27" i="115"/>
  <c r="D41" i="115"/>
  <c r="D43" i="115"/>
  <c r="D9" i="115"/>
  <c r="G45" i="115"/>
  <c r="I43" i="115"/>
  <c r="E45" i="115"/>
  <c r="B29" i="115"/>
  <c r="G43" i="115"/>
  <c r="E39" i="115"/>
  <c r="B13" i="116"/>
  <c r="B9" i="116"/>
  <c r="G5" i="116"/>
  <c r="G9" i="116"/>
  <c r="G11" i="116"/>
  <c r="K45" i="60"/>
  <c r="K47" i="117"/>
  <c r="K33" i="117"/>
  <c r="J13" i="117"/>
  <c r="K37" i="117"/>
  <c r="K31" i="117"/>
  <c r="K35" i="117"/>
  <c r="I13" i="116"/>
  <c r="C5" i="116"/>
  <c r="C11" i="116"/>
  <c r="B15" i="116"/>
  <c r="C9" i="116"/>
  <c r="B11" i="116"/>
  <c r="F9" i="116"/>
  <c r="E13" i="116"/>
  <c r="G13" i="116"/>
  <c r="E5" i="116"/>
  <c r="G7" i="116"/>
  <c r="D7" i="116"/>
  <c r="E7" i="116"/>
  <c r="E15" i="116"/>
  <c r="H11" i="115"/>
  <c r="B31" i="115"/>
  <c r="H13" i="115"/>
  <c r="H17" i="115"/>
  <c r="B13" i="115"/>
  <c r="H29" i="115"/>
  <c r="B7" i="115"/>
  <c r="H27" i="115"/>
  <c r="I15" i="115"/>
  <c r="F23" i="115"/>
  <c r="K11" i="115"/>
  <c r="F21" i="115"/>
  <c r="B19" i="115"/>
  <c r="H5" i="115"/>
  <c r="J37" i="115"/>
  <c r="F7" i="114"/>
  <c r="F19" i="114"/>
  <c r="H29" i="114"/>
  <c r="H17" i="114"/>
  <c r="H27" i="114"/>
  <c r="B29" i="114"/>
  <c r="B23" i="114"/>
  <c r="B19" i="114"/>
  <c r="H9" i="114"/>
  <c r="H7" i="114"/>
  <c r="H23" i="114"/>
  <c r="H13" i="114"/>
  <c r="F29" i="114"/>
  <c r="H11" i="114"/>
  <c r="H19" i="114"/>
  <c r="J5" i="114"/>
  <c r="G25" i="115"/>
  <c r="C13" i="115"/>
  <c r="C33" i="115"/>
  <c r="E19" i="115"/>
  <c r="G33" i="115"/>
  <c r="F19" i="115"/>
  <c r="D23" i="115"/>
  <c r="F15" i="115"/>
  <c r="G21" i="115"/>
  <c r="F23" i="114"/>
  <c r="F27" i="114"/>
  <c r="F21" i="114"/>
  <c r="K17" i="114"/>
  <c r="F15" i="114"/>
  <c r="B31" i="114"/>
  <c r="G33" i="114"/>
  <c r="D25" i="114"/>
  <c r="B7" i="114"/>
  <c r="B15" i="114"/>
  <c r="B21" i="114"/>
  <c r="F11" i="114"/>
  <c r="J29" i="114"/>
  <c r="J19" i="114"/>
  <c r="J33" i="114"/>
  <c r="J7" i="114"/>
  <c r="J23" i="114"/>
  <c r="J25" i="114"/>
  <c r="J21" i="114"/>
  <c r="J11" i="114"/>
  <c r="J27" i="114"/>
  <c r="J17" i="114"/>
  <c r="J13" i="114"/>
  <c r="J15" i="114"/>
  <c r="J31" i="114"/>
  <c r="J9" i="114"/>
  <c r="D17" i="114"/>
  <c r="D33" i="114"/>
  <c r="D9" i="114"/>
  <c r="D21" i="114"/>
  <c r="G15" i="114"/>
  <c r="C5" i="114"/>
  <c r="G17" i="114"/>
  <c r="I23" i="114"/>
  <c r="F25" i="114"/>
  <c r="I27" i="114"/>
  <c r="I13" i="114"/>
  <c r="I9" i="114"/>
  <c r="I5" i="113"/>
  <c r="I13" i="113"/>
  <c r="G7" i="113"/>
  <c r="F5" i="113"/>
  <c r="B11" i="113"/>
  <c r="K11" i="113"/>
  <c r="H15" i="113"/>
  <c r="B19" i="112"/>
  <c r="C7" i="112"/>
  <c r="E21" i="112"/>
  <c r="E7" i="112"/>
  <c r="E17" i="112"/>
  <c r="I25" i="112"/>
  <c r="I11" i="112"/>
  <c r="E9" i="112"/>
  <c r="E5" i="112"/>
  <c r="E27" i="112"/>
  <c r="C27" i="112"/>
  <c r="G13" i="112"/>
  <c r="G19" i="112"/>
  <c r="E19" i="112"/>
  <c r="C19" i="112"/>
  <c r="C25" i="112"/>
  <c r="C9" i="112"/>
  <c r="E13" i="112"/>
  <c r="E15" i="112"/>
  <c r="G9" i="112"/>
  <c r="G5" i="112"/>
  <c r="I19" i="112"/>
  <c r="I5" i="112"/>
  <c r="G11" i="112"/>
  <c r="I27" i="112"/>
  <c r="E25" i="112"/>
  <c r="I13" i="112"/>
  <c r="I17" i="112"/>
  <c r="I21" i="112"/>
  <c r="I9" i="112"/>
  <c r="I7" i="112"/>
  <c r="G21" i="112"/>
  <c r="G17" i="112"/>
  <c r="G7" i="112"/>
  <c r="G27" i="112"/>
  <c r="G15" i="112"/>
  <c r="C11" i="112"/>
  <c r="C5" i="112"/>
  <c r="C13" i="112"/>
  <c r="J7" i="112"/>
  <c r="F15" i="112"/>
  <c r="D13" i="112"/>
  <c r="C21" i="112"/>
  <c r="C15" i="112"/>
  <c r="J19" i="112"/>
  <c r="J5" i="112"/>
  <c r="J27" i="112"/>
  <c r="J25" i="112"/>
  <c r="H9" i="112"/>
  <c r="F11" i="112"/>
  <c r="F7" i="112"/>
  <c r="B27" i="112"/>
  <c r="B7" i="112"/>
  <c r="J21" i="112"/>
  <c r="J11" i="112"/>
  <c r="J13" i="112"/>
  <c r="J15" i="112"/>
  <c r="J17" i="112"/>
  <c r="B15" i="112"/>
  <c r="B11" i="112"/>
  <c r="G9" i="117"/>
  <c r="G5" i="117"/>
  <c r="G11" i="117"/>
  <c r="C5" i="117"/>
  <c r="C9" i="117"/>
  <c r="K25" i="117"/>
  <c r="K53" i="117"/>
  <c r="F7" i="115"/>
  <c r="K39" i="117"/>
  <c r="E25" i="114"/>
  <c r="E29" i="114"/>
  <c r="E33" i="114"/>
  <c r="E15" i="114"/>
  <c r="E11" i="114"/>
  <c r="E21" i="114"/>
  <c r="E7" i="114"/>
  <c r="C33" i="114"/>
  <c r="C21" i="114"/>
  <c r="C19" i="114"/>
  <c r="C23" i="114"/>
  <c r="C31" i="114"/>
  <c r="C27" i="114"/>
  <c r="C17" i="114"/>
  <c r="C29" i="114"/>
  <c r="C9" i="114"/>
  <c r="C13" i="114"/>
  <c r="F27" i="115"/>
  <c r="C35" i="115"/>
  <c r="C31" i="115"/>
  <c r="C27" i="115"/>
  <c r="C11" i="115"/>
  <c r="C25" i="115"/>
  <c r="C15" i="115"/>
  <c r="C19" i="115"/>
  <c r="C9" i="115"/>
  <c r="C23" i="115"/>
  <c r="C21" i="115"/>
  <c r="C7" i="115"/>
  <c r="D35" i="115"/>
  <c r="D31" i="115"/>
  <c r="D27" i="115"/>
  <c r="D7" i="115"/>
  <c r="D11" i="115"/>
  <c r="E13" i="114"/>
  <c r="C9" i="113"/>
  <c r="C13" i="113"/>
  <c r="C5" i="113"/>
  <c r="G7" i="117"/>
  <c r="I15" i="116"/>
  <c r="K49" i="117"/>
  <c r="F15" i="116"/>
  <c r="F7" i="116"/>
  <c r="F13" i="116"/>
  <c r="F11" i="116"/>
  <c r="C7" i="116"/>
  <c r="C15" i="116"/>
  <c r="K21" i="117"/>
  <c r="E11" i="116"/>
  <c r="D29" i="115"/>
  <c r="B21" i="115"/>
  <c r="B5" i="115"/>
  <c r="B33" i="115"/>
  <c r="B17" i="115"/>
  <c r="K51" i="117"/>
  <c r="H13" i="116"/>
  <c r="H15" i="116"/>
  <c r="H9" i="116"/>
  <c r="H5" i="116"/>
  <c r="H7" i="116"/>
  <c r="B11" i="115"/>
  <c r="I29" i="114"/>
  <c r="I21" i="114"/>
  <c r="I33" i="114"/>
  <c r="I25" i="114"/>
  <c r="I19" i="114"/>
  <c r="I15" i="114"/>
  <c r="I11" i="114"/>
  <c r="I17" i="114"/>
  <c r="I7" i="114"/>
  <c r="B9" i="115"/>
  <c r="B25" i="115"/>
  <c r="G9" i="115"/>
  <c r="D15" i="114"/>
  <c r="D11" i="114"/>
  <c r="D7" i="114"/>
  <c r="D19" i="114"/>
  <c r="H11" i="116"/>
  <c r="F35" i="115"/>
  <c r="D21" i="115"/>
  <c r="I33" i="115"/>
  <c r="I29" i="115"/>
  <c r="I13" i="115"/>
  <c r="I21" i="115"/>
  <c r="I11" i="115"/>
  <c r="I25" i="115"/>
  <c r="I19" i="115"/>
  <c r="I5" i="115"/>
  <c r="I9" i="115"/>
  <c r="I27" i="115"/>
  <c r="I7" i="115"/>
  <c r="I17" i="115"/>
  <c r="I23" i="115"/>
  <c r="D19" i="115"/>
  <c r="E7" i="115"/>
  <c r="C15" i="114"/>
  <c r="E9" i="114"/>
  <c r="G31" i="114"/>
  <c r="G19" i="114"/>
  <c r="G23" i="114"/>
  <c r="G27" i="114"/>
  <c r="G9" i="114"/>
  <c r="G13" i="114"/>
  <c r="E5" i="114"/>
  <c r="I7" i="113"/>
  <c r="I11" i="113"/>
  <c r="E19" i="114"/>
  <c r="H35" i="115"/>
  <c r="H7" i="115"/>
  <c r="H15" i="115"/>
  <c r="H19" i="115"/>
  <c r="H31" i="115"/>
  <c r="H23" i="115"/>
  <c r="D5" i="115"/>
  <c r="I31" i="114"/>
  <c r="E27" i="114"/>
  <c r="D23" i="114"/>
  <c r="G11" i="114"/>
  <c r="C7" i="113"/>
  <c r="B17" i="114"/>
  <c r="B13" i="114"/>
  <c r="B9" i="114"/>
  <c r="B25" i="114"/>
  <c r="G21" i="114"/>
  <c r="F5" i="114"/>
  <c r="D13" i="114"/>
  <c r="B11" i="114"/>
  <c r="D5" i="114"/>
  <c r="B9" i="117"/>
  <c r="B5" i="117"/>
  <c r="B7" i="117"/>
  <c r="E11" i="117"/>
  <c r="E7" i="117"/>
  <c r="E7" i="113"/>
  <c r="E11" i="113"/>
  <c r="E9" i="113"/>
  <c r="K11" i="117"/>
  <c r="E9" i="117"/>
  <c r="I5" i="116"/>
  <c r="I9" i="116"/>
  <c r="C11" i="117"/>
  <c r="I11" i="116"/>
  <c r="F33" i="115"/>
  <c r="F25" i="115"/>
  <c r="F9" i="115"/>
  <c r="F11" i="115"/>
  <c r="K23" i="117"/>
  <c r="B11" i="117"/>
  <c r="F9" i="117"/>
  <c r="F5" i="117"/>
  <c r="F7" i="117"/>
  <c r="C7" i="117"/>
  <c r="K41" i="117"/>
  <c r="K27" i="117"/>
  <c r="I7" i="117"/>
  <c r="I11" i="117"/>
  <c r="I5" i="117"/>
  <c r="K43" i="117"/>
  <c r="F31" i="115"/>
  <c r="D13" i="115"/>
  <c r="F5" i="115"/>
  <c r="D13" i="116"/>
  <c r="D5" i="116"/>
  <c r="D15" i="116"/>
  <c r="D9" i="116"/>
  <c r="D33" i="115"/>
  <c r="E33" i="115"/>
  <c r="E29" i="115"/>
  <c r="E17" i="115"/>
  <c r="E9" i="115"/>
  <c r="E13" i="115"/>
  <c r="E21" i="115"/>
  <c r="E11" i="115"/>
  <c r="E5" i="115"/>
  <c r="E15" i="115"/>
  <c r="E25" i="115"/>
  <c r="K29" i="117"/>
  <c r="G35" i="115"/>
  <c r="G31" i="115"/>
  <c r="G23" i="115"/>
  <c r="G7" i="115"/>
  <c r="G27" i="115"/>
  <c r="G11" i="115"/>
  <c r="G15" i="115"/>
  <c r="G5" i="115"/>
  <c r="G19" i="115"/>
  <c r="G13" i="115"/>
  <c r="G29" i="115"/>
  <c r="C29" i="115"/>
  <c r="K45" i="117"/>
  <c r="D17" i="115"/>
  <c r="F17" i="115"/>
  <c r="C7" i="114"/>
  <c r="G5" i="113"/>
  <c r="G9" i="113"/>
  <c r="G13" i="113"/>
  <c r="C11" i="113"/>
  <c r="E5" i="113"/>
  <c r="E35" i="115"/>
  <c r="E27" i="115"/>
  <c r="E31" i="114"/>
  <c r="C11" i="114"/>
  <c r="D15" i="113"/>
  <c r="H11" i="117"/>
  <c r="H7" i="117"/>
  <c r="H9" i="117"/>
  <c r="D11" i="117"/>
  <c r="D7" i="117"/>
  <c r="D9" i="117"/>
  <c r="F29" i="115"/>
  <c r="C17" i="115"/>
  <c r="D31" i="114"/>
  <c r="E17" i="114"/>
  <c r="B13" i="113"/>
  <c r="B9" i="113"/>
  <c r="B5" i="113"/>
  <c r="F13" i="114"/>
  <c r="F9" i="114"/>
  <c r="F33" i="114"/>
  <c r="E23" i="114"/>
  <c r="B7" i="113"/>
  <c r="D27" i="112"/>
  <c r="D19" i="112"/>
  <c r="D15" i="112"/>
  <c r="D11" i="112"/>
  <c r="D7" i="112"/>
  <c r="D25" i="112"/>
  <c r="D17" i="112"/>
  <c r="F21" i="112"/>
  <c r="F17" i="112"/>
  <c r="F13" i="112"/>
  <c r="F9" i="112"/>
  <c r="F5" i="112"/>
  <c r="F25" i="112"/>
  <c r="F27" i="112"/>
  <c r="H27" i="112"/>
  <c r="H19" i="112"/>
  <c r="H15" i="112"/>
  <c r="H11" i="112"/>
  <c r="H7" i="112"/>
  <c r="H25" i="112"/>
  <c r="H13" i="112"/>
  <c r="H21" i="112"/>
  <c r="D9" i="112"/>
  <c r="B21" i="112"/>
  <c r="B17" i="112"/>
  <c r="B13" i="112"/>
  <c r="B9" i="112"/>
  <c r="B5" i="112"/>
  <c r="K17" i="112"/>
  <c r="D5" i="112"/>
  <c r="H17" i="112"/>
  <c r="F15" i="113" l="1"/>
  <c r="G17" i="116"/>
  <c r="H35" i="114"/>
  <c r="K39" i="115"/>
  <c r="K41" i="115"/>
  <c r="K43" i="115"/>
  <c r="K45" i="115"/>
  <c r="B17" i="116"/>
  <c r="D13" i="117"/>
  <c r="E13" i="117"/>
  <c r="F13" i="117"/>
  <c r="H13" i="117"/>
  <c r="E17" i="116"/>
  <c r="D17" i="116"/>
  <c r="C17" i="116"/>
  <c r="F17" i="116"/>
  <c r="K25" i="115"/>
  <c r="K13" i="115"/>
  <c r="K35" i="115"/>
  <c r="K17" i="115"/>
  <c r="K19" i="115"/>
  <c r="K21" i="115"/>
  <c r="K31" i="115"/>
  <c r="K9" i="115"/>
  <c r="K29" i="115"/>
  <c r="K27" i="115"/>
  <c r="K23" i="115"/>
  <c r="K7" i="115"/>
  <c r="K15" i="115"/>
  <c r="K33" i="115"/>
  <c r="K5" i="115"/>
  <c r="K31" i="114"/>
  <c r="K11" i="114"/>
  <c r="K13" i="114"/>
  <c r="H37" i="115"/>
  <c r="C37" i="115"/>
  <c r="F35" i="114"/>
  <c r="B35" i="114"/>
  <c r="K27" i="114"/>
  <c r="J35" i="114"/>
  <c r="K7" i="114"/>
  <c r="K19" i="114"/>
  <c r="K9" i="114"/>
  <c r="K5" i="114"/>
  <c r="K29" i="114"/>
  <c r="C35" i="114"/>
  <c r="G35" i="114"/>
  <c r="K9" i="113"/>
  <c r="I15" i="113"/>
  <c r="E23" i="112"/>
  <c r="G23" i="112"/>
  <c r="C23" i="112"/>
  <c r="I23" i="112"/>
  <c r="J23" i="112"/>
  <c r="K7" i="112"/>
  <c r="K15" i="112"/>
  <c r="K13" i="112"/>
  <c r="K27" i="112"/>
  <c r="H23" i="112"/>
  <c r="K19" i="112"/>
  <c r="E37" i="115"/>
  <c r="I13" i="117"/>
  <c r="K7" i="117"/>
  <c r="K9" i="117"/>
  <c r="D37" i="115"/>
  <c r="H17" i="116"/>
  <c r="K9" i="116"/>
  <c r="K15" i="116"/>
  <c r="K5" i="116"/>
  <c r="K11" i="116"/>
  <c r="B15" i="113"/>
  <c r="K33" i="114"/>
  <c r="F37" i="115"/>
  <c r="K13" i="116"/>
  <c r="I17" i="116"/>
  <c r="K5" i="117"/>
  <c r="K15" i="114"/>
  <c r="B13" i="117"/>
  <c r="K5" i="113"/>
  <c r="I35" i="114"/>
  <c r="K7" i="116"/>
  <c r="K7" i="113"/>
  <c r="K21" i="114"/>
  <c r="K23" i="114"/>
  <c r="K13" i="113"/>
  <c r="G13" i="117"/>
  <c r="C15" i="113"/>
  <c r="E35" i="114"/>
  <c r="E15" i="113"/>
  <c r="G15" i="113"/>
  <c r="G37" i="115"/>
  <c r="I37" i="115"/>
  <c r="D35" i="114"/>
  <c r="B37" i="115"/>
  <c r="K25" i="114"/>
  <c r="C13" i="117"/>
  <c r="B25" i="112"/>
  <c r="K25" i="112"/>
  <c r="B23" i="112"/>
  <c r="D23" i="112"/>
  <c r="K21" i="112"/>
  <c r="K9" i="112"/>
  <c r="K5" i="112"/>
  <c r="K11" i="112"/>
  <c r="F23" i="112"/>
  <c r="K37" i="115" l="1"/>
  <c r="K35" i="114"/>
  <c r="K13" i="117"/>
  <c r="K15" i="113"/>
  <c r="K17" i="116"/>
  <c r="K23" i="112"/>
  <c r="B49" i="49" l="1"/>
  <c r="C49" i="49"/>
  <c r="D49" i="49"/>
  <c r="E49" i="49"/>
  <c r="F49" i="49"/>
  <c r="G49" i="49"/>
  <c r="H49" i="49"/>
  <c r="I49" i="49"/>
  <c r="I53" i="49"/>
  <c r="H53" i="49"/>
  <c r="G53" i="49"/>
  <c r="F53" i="49"/>
  <c r="E53" i="49"/>
  <c r="D53" i="49"/>
  <c r="C53" i="49"/>
  <c r="B53" i="49"/>
  <c r="I51" i="49"/>
  <c r="H51" i="49"/>
  <c r="G51" i="49"/>
  <c r="F51" i="49"/>
  <c r="E51" i="49"/>
  <c r="D51" i="49"/>
  <c r="C51" i="49"/>
  <c r="B51" i="49"/>
  <c r="I47" i="49"/>
  <c r="H47" i="49"/>
  <c r="G47" i="49"/>
  <c r="F47" i="49"/>
  <c r="E47" i="49"/>
  <c r="D47" i="49"/>
  <c r="C47" i="49"/>
  <c r="B47" i="49"/>
  <c r="I45" i="49"/>
  <c r="H45" i="49"/>
  <c r="G45" i="49"/>
  <c r="F45" i="49"/>
  <c r="E45" i="49"/>
  <c r="D45" i="49"/>
  <c r="C45" i="49"/>
  <c r="B45" i="49"/>
  <c r="I43" i="49"/>
  <c r="H43" i="49"/>
  <c r="G43" i="49"/>
  <c r="F43" i="49"/>
  <c r="E43" i="49"/>
  <c r="D43" i="49"/>
  <c r="C43" i="49"/>
  <c r="B43" i="49"/>
  <c r="I41" i="49"/>
  <c r="H41" i="49"/>
  <c r="G41" i="49"/>
  <c r="F41" i="49"/>
  <c r="E41" i="49"/>
  <c r="D41" i="49"/>
  <c r="C41" i="49"/>
  <c r="B41" i="49"/>
  <c r="I39" i="49"/>
  <c r="H39" i="49"/>
  <c r="G39" i="49"/>
  <c r="F39" i="49"/>
  <c r="E39" i="49"/>
  <c r="D39" i="49"/>
  <c r="C39" i="49"/>
  <c r="B39" i="49"/>
  <c r="I37" i="49"/>
  <c r="H37" i="49"/>
  <c r="G37" i="49"/>
  <c r="F37" i="49"/>
  <c r="E37" i="49"/>
  <c r="D37" i="49"/>
  <c r="C37" i="49"/>
  <c r="B37" i="49"/>
  <c r="I35" i="49"/>
  <c r="H35" i="49"/>
  <c r="G35" i="49"/>
  <c r="F35" i="49"/>
  <c r="E35" i="49"/>
  <c r="D35" i="49"/>
  <c r="C35" i="49"/>
  <c r="B35" i="49"/>
  <c r="I33" i="49"/>
  <c r="H33" i="49"/>
  <c r="G33" i="49"/>
  <c r="F33" i="49"/>
  <c r="E33" i="49"/>
  <c r="D33" i="49"/>
  <c r="C33" i="49"/>
  <c r="B33" i="49"/>
  <c r="I31" i="49"/>
  <c r="H31" i="49"/>
  <c r="G31" i="49"/>
  <c r="F31" i="49"/>
  <c r="E31" i="49"/>
  <c r="D31" i="49"/>
  <c r="C31" i="49"/>
  <c r="B31" i="49"/>
  <c r="I29" i="49"/>
  <c r="H29" i="49"/>
  <c r="G29" i="49"/>
  <c r="F29" i="49"/>
  <c r="E29" i="49"/>
  <c r="D29" i="49"/>
  <c r="C29" i="49"/>
  <c r="B29" i="49"/>
  <c r="I27" i="49"/>
  <c r="H27" i="49"/>
  <c r="G27" i="49"/>
  <c r="F27" i="49"/>
  <c r="E27" i="49"/>
  <c r="D27" i="49"/>
  <c r="C27" i="49"/>
  <c r="B27" i="49"/>
  <c r="I25" i="49"/>
  <c r="H25" i="49"/>
  <c r="G25" i="49"/>
  <c r="F25" i="49"/>
  <c r="E25" i="49"/>
  <c r="D25" i="49"/>
  <c r="C25" i="49"/>
  <c r="B25" i="49"/>
  <c r="I23" i="49"/>
  <c r="H23" i="49"/>
  <c r="G23" i="49"/>
  <c r="F23" i="49"/>
  <c r="E23" i="49"/>
  <c r="D23" i="49"/>
  <c r="C23" i="49"/>
  <c r="B23" i="49"/>
  <c r="I21" i="49"/>
  <c r="H21" i="49"/>
  <c r="G21" i="49"/>
  <c r="F21" i="49"/>
  <c r="E21" i="49"/>
  <c r="D21" i="49"/>
  <c r="C21" i="49"/>
  <c r="B21" i="49"/>
  <c r="I19" i="49"/>
  <c r="H19" i="49"/>
  <c r="G19" i="49"/>
  <c r="F19" i="49"/>
  <c r="E19" i="49"/>
  <c r="D19" i="49"/>
  <c r="C19" i="49"/>
  <c r="B19" i="49"/>
  <c r="I11" i="49"/>
  <c r="H11" i="49"/>
  <c r="G7" i="49"/>
  <c r="F7" i="49"/>
  <c r="E11" i="49"/>
  <c r="D11" i="49"/>
  <c r="C11" i="49"/>
  <c r="B11" i="49"/>
  <c r="I9" i="47"/>
  <c r="H11" i="47"/>
  <c r="G11" i="47"/>
  <c r="F15" i="47"/>
  <c r="E9" i="47"/>
  <c r="D11" i="47"/>
  <c r="C11" i="47"/>
  <c r="B5" i="47"/>
  <c r="I39" i="45" l="1"/>
  <c r="I43" i="45"/>
  <c r="I41" i="45"/>
  <c r="I45" i="45"/>
  <c r="F35" i="45"/>
  <c r="F39" i="45"/>
  <c r="F43" i="45"/>
  <c r="F41" i="45"/>
  <c r="F45" i="45"/>
  <c r="J23" i="49"/>
  <c r="J31" i="49"/>
  <c r="J39" i="49"/>
  <c r="J47" i="49"/>
  <c r="J25" i="49"/>
  <c r="J33" i="49"/>
  <c r="J41" i="49"/>
  <c r="J49" i="49"/>
  <c r="J19" i="49"/>
  <c r="J27" i="49"/>
  <c r="J35" i="49"/>
  <c r="J43" i="49"/>
  <c r="J51" i="49"/>
  <c r="J21" i="49"/>
  <c r="J29" i="49"/>
  <c r="J37" i="49"/>
  <c r="J45" i="49"/>
  <c r="J53" i="49"/>
  <c r="C5" i="49"/>
  <c r="F9" i="49"/>
  <c r="G9" i="49"/>
  <c r="F5" i="49"/>
  <c r="G5" i="49"/>
  <c r="F11" i="49"/>
  <c r="B5" i="49"/>
  <c r="B7" i="49"/>
  <c r="G11" i="49"/>
  <c r="D5" i="49"/>
  <c r="H5" i="49"/>
  <c r="E5" i="49"/>
  <c r="I5" i="49"/>
  <c r="B9" i="49"/>
  <c r="J9" i="49"/>
  <c r="C7" i="49"/>
  <c r="C9" i="49"/>
  <c r="D7" i="49"/>
  <c r="H7" i="49"/>
  <c r="E7" i="49"/>
  <c r="I7" i="49"/>
  <c r="D9" i="49"/>
  <c r="H9" i="49"/>
  <c r="E9" i="49"/>
  <c r="I9" i="49"/>
  <c r="D15" i="47"/>
  <c r="C7" i="47"/>
  <c r="C9" i="47"/>
  <c r="G9" i="47"/>
  <c r="G7" i="47"/>
  <c r="G13" i="47"/>
  <c r="D7" i="47"/>
  <c r="G15" i="47"/>
  <c r="G5" i="47"/>
  <c r="B9" i="47"/>
  <c r="C15" i="47"/>
  <c r="J11" i="47"/>
  <c r="H5" i="47"/>
  <c r="H13" i="47"/>
  <c r="C5" i="47"/>
  <c r="H7" i="47"/>
  <c r="F9" i="47"/>
  <c r="C13" i="47"/>
  <c r="H15" i="47"/>
  <c r="D5" i="47"/>
  <c r="D13" i="47"/>
  <c r="I11" i="47"/>
  <c r="E5" i="47"/>
  <c r="I5" i="47"/>
  <c r="B11" i="47"/>
  <c r="F11" i="47"/>
  <c r="E13" i="47"/>
  <c r="I13" i="47"/>
  <c r="F5" i="47"/>
  <c r="E7" i="47"/>
  <c r="I7" i="47"/>
  <c r="D9" i="47"/>
  <c r="H9" i="47"/>
  <c r="B13" i="47"/>
  <c r="F13" i="47"/>
  <c r="E15" i="47"/>
  <c r="I15" i="47"/>
  <c r="E11" i="47"/>
  <c r="B7" i="47"/>
  <c r="F7" i="47"/>
  <c r="B15" i="47"/>
  <c r="F27" i="45"/>
  <c r="I29" i="45"/>
  <c r="I9" i="45"/>
  <c r="I7" i="45"/>
  <c r="I11" i="45"/>
  <c r="I25" i="45"/>
  <c r="I31" i="45"/>
  <c r="F25" i="45"/>
  <c r="I5" i="45"/>
  <c r="I13" i="45"/>
  <c r="I21" i="45"/>
  <c r="I33" i="45"/>
  <c r="I23" i="45"/>
  <c r="I35" i="45"/>
  <c r="I17" i="45"/>
  <c r="I19" i="45"/>
  <c r="F7" i="45"/>
  <c r="F9" i="45"/>
  <c r="I15" i="45"/>
  <c r="I27" i="45"/>
  <c r="F11" i="45"/>
  <c r="F19" i="45"/>
  <c r="F29" i="45"/>
  <c r="F5" i="45"/>
  <c r="F15" i="45"/>
  <c r="F23" i="45"/>
  <c r="F13" i="45"/>
  <c r="F17" i="45"/>
  <c r="F21" i="45"/>
  <c r="F31" i="45"/>
  <c r="F33" i="45"/>
  <c r="J56" i="109"/>
  <c r="F52" i="109"/>
  <c r="D55" i="109"/>
  <c r="D54" i="71"/>
  <c r="D23" i="71"/>
  <c r="H28" i="110" l="1"/>
  <c r="H26" i="110"/>
  <c r="H27" i="110"/>
  <c r="F53" i="109"/>
  <c r="F45" i="109"/>
  <c r="J44" i="109"/>
  <c r="D24" i="110"/>
  <c r="F38" i="71"/>
  <c r="F40" i="71"/>
  <c r="F42" i="71"/>
  <c r="F44" i="71"/>
  <c r="F46" i="71"/>
  <c r="F48" i="71"/>
  <c r="F50" i="71"/>
  <c r="F52" i="71"/>
  <c r="F54" i="71"/>
  <c r="F41" i="109"/>
  <c r="F49" i="109"/>
  <c r="F57" i="109"/>
  <c r="D6" i="111"/>
  <c r="F10" i="71"/>
  <c r="F14" i="71"/>
  <c r="F18" i="71"/>
  <c r="F22" i="71"/>
  <c r="F26" i="71"/>
  <c r="D39" i="71"/>
  <c r="D43" i="71"/>
  <c r="D47" i="71"/>
  <c r="D51" i="71"/>
  <c r="D55" i="71"/>
  <c r="D5" i="109"/>
  <c r="H35" i="109"/>
  <c r="H36" i="109"/>
  <c r="H37" i="109"/>
  <c r="F39" i="71"/>
  <c r="F41" i="71"/>
  <c r="F43" i="71"/>
  <c r="F45" i="71"/>
  <c r="F47" i="71"/>
  <c r="F49" i="71"/>
  <c r="F51" i="71"/>
  <c r="F53" i="71"/>
  <c r="F55" i="71"/>
  <c r="J52" i="109"/>
  <c r="H5" i="45"/>
  <c r="H41" i="45"/>
  <c r="H39" i="45"/>
  <c r="H43" i="45"/>
  <c r="H45" i="45"/>
  <c r="J11" i="49"/>
  <c r="H7" i="111"/>
  <c r="D40" i="71"/>
  <c r="D44" i="71"/>
  <c r="D48" i="71"/>
  <c r="D52" i="71"/>
  <c r="D43" i="109"/>
  <c r="E17" i="45"/>
  <c r="E39" i="45"/>
  <c r="E41" i="45"/>
  <c r="E43" i="45"/>
  <c r="E45" i="45"/>
  <c r="G33" i="45"/>
  <c r="G43" i="45"/>
  <c r="G41" i="45"/>
  <c r="G45" i="45"/>
  <c r="G39" i="45"/>
  <c r="H47" i="109"/>
  <c r="D40" i="109"/>
  <c r="D44" i="109"/>
  <c r="D48" i="109"/>
  <c r="D52" i="109"/>
  <c r="D56" i="109"/>
  <c r="H34" i="109"/>
  <c r="H38" i="109" s="1"/>
  <c r="D41" i="109"/>
  <c r="D46" i="109"/>
  <c r="D51" i="109"/>
  <c r="D57" i="109"/>
  <c r="F42" i="109"/>
  <c r="F43" i="109"/>
  <c r="F46" i="109"/>
  <c r="F47" i="109"/>
  <c r="F50" i="109"/>
  <c r="F51" i="109"/>
  <c r="F54" i="109"/>
  <c r="F55" i="109"/>
  <c r="D42" i="109"/>
  <c r="D47" i="109"/>
  <c r="D53" i="109"/>
  <c r="F40" i="109"/>
  <c r="F48" i="109"/>
  <c r="F56" i="109"/>
  <c r="J48" i="109"/>
  <c r="H40" i="109"/>
  <c r="H41" i="109"/>
  <c r="H42" i="109"/>
  <c r="H43" i="109"/>
  <c r="H44" i="109"/>
  <c r="H45" i="109"/>
  <c r="H46" i="109"/>
  <c r="H48" i="109"/>
  <c r="H49" i="109"/>
  <c r="H50" i="109"/>
  <c r="H51" i="109"/>
  <c r="H52" i="109"/>
  <c r="H53" i="109"/>
  <c r="H54" i="109"/>
  <c r="H55" i="109"/>
  <c r="H56" i="109"/>
  <c r="H57" i="109"/>
  <c r="D49" i="109"/>
  <c r="D54" i="109"/>
  <c r="J41" i="109"/>
  <c r="J42" i="109"/>
  <c r="J43" i="109"/>
  <c r="J45" i="109"/>
  <c r="J46" i="109"/>
  <c r="J47" i="109"/>
  <c r="J49" i="109"/>
  <c r="J50" i="109"/>
  <c r="J51" i="109"/>
  <c r="J53" i="109"/>
  <c r="J54" i="109"/>
  <c r="J55" i="109"/>
  <c r="J57" i="109"/>
  <c r="D45" i="109"/>
  <c r="D50" i="109"/>
  <c r="F44" i="109"/>
  <c r="J40" i="109"/>
  <c r="B13" i="49"/>
  <c r="H7" i="109"/>
  <c r="J32" i="39"/>
  <c r="H33" i="39"/>
  <c r="F35" i="39"/>
  <c r="F32" i="39"/>
  <c r="D15" i="71"/>
  <c r="D22" i="71"/>
  <c r="D10" i="71"/>
  <c r="D18" i="71"/>
  <c r="D26" i="71"/>
  <c r="D17" i="71"/>
  <c r="D25" i="71"/>
  <c r="D11" i="71"/>
  <c r="D19" i="71"/>
  <c r="D27" i="71"/>
  <c r="D12" i="71"/>
  <c r="D16" i="71"/>
  <c r="D20" i="71"/>
  <c r="D24" i="71"/>
  <c r="D14" i="71"/>
  <c r="D21" i="71"/>
  <c r="D13" i="71"/>
  <c r="D41" i="71"/>
  <c r="D45" i="71"/>
  <c r="D49" i="71"/>
  <c r="D53" i="71"/>
  <c r="D38" i="71"/>
  <c r="D42" i="71"/>
  <c r="D46" i="71"/>
  <c r="D50" i="71"/>
  <c r="G13" i="49"/>
  <c r="F13" i="49"/>
  <c r="J5" i="49"/>
  <c r="J7" i="49"/>
  <c r="D13" i="49"/>
  <c r="I13" i="49"/>
  <c r="E13" i="49"/>
  <c r="C13" i="49"/>
  <c r="H13" i="49"/>
  <c r="B17" i="47"/>
  <c r="C17" i="47"/>
  <c r="D17" i="47"/>
  <c r="J13" i="47"/>
  <c r="G17" i="47"/>
  <c r="J5" i="47"/>
  <c r="J15" i="47"/>
  <c r="J9" i="47"/>
  <c r="J7" i="47"/>
  <c r="I17" i="47"/>
  <c r="H17" i="47"/>
  <c r="F17" i="47"/>
  <c r="E17" i="47"/>
  <c r="H17" i="45"/>
  <c r="H31" i="45"/>
  <c r="G25" i="45"/>
  <c r="H13" i="45"/>
  <c r="G17" i="45"/>
  <c r="G21" i="45"/>
  <c r="G11" i="45"/>
  <c r="G5" i="45"/>
  <c r="H23" i="45"/>
  <c r="H7" i="45"/>
  <c r="G31" i="45"/>
  <c r="G13" i="45"/>
  <c r="G35" i="45"/>
  <c r="H33" i="45"/>
  <c r="G29" i="45"/>
  <c r="H21" i="45"/>
  <c r="G23" i="45"/>
  <c r="H29" i="45"/>
  <c r="G15" i="45"/>
  <c r="G19" i="45"/>
  <c r="G9" i="45"/>
  <c r="G7" i="45"/>
  <c r="G27" i="45"/>
  <c r="H35" i="45"/>
  <c r="H27" i="45"/>
  <c r="H25" i="45"/>
  <c r="H11" i="45"/>
  <c r="H9" i="45"/>
  <c r="H19" i="45"/>
  <c r="H15" i="45"/>
  <c r="E23" i="45"/>
  <c r="E19" i="45"/>
  <c r="E29" i="45"/>
  <c r="E11" i="45"/>
  <c r="E5" i="45"/>
  <c r="I37" i="45"/>
  <c r="E33" i="45"/>
  <c r="E21" i="45"/>
  <c r="E9" i="45"/>
  <c r="E7" i="45"/>
  <c r="E31" i="45"/>
  <c r="E27" i="45"/>
  <c r="E15" i="45"/>
  <c r="E35" i="45"/>
  <c r="E13" i="45"/>
  <c r="E25" i="45"/>
  <c r="F37" i="45"/>
  <c r="J35" i="109"/>
  <c r="D36" i="109"/>
  <c r="H11" i="109"/>
  <c r="H13" i="109"/>
  <c r="H15" i="109"/>
  <c r="H16" i="109"/>
  <c r="H18" i="109"/>
  <c r="H20" i="109"/>
  <c r="H22" i="109"/>
  <c r="H24" i="109"/>
  <c r="H26" i="109"/>
  <c r="H28" i="109"/>
  <c r="J12" i="109"/>
  <c r="J14" i="109"/>
  <c r="J16" i="109"/>
  <c r="J18" i="109"/>
  <c r="J20" i="109"/>
  <c r="J22" i="109"/>
  <c r="J24" i="109"/>
  <c r="J26" i="109"/>
  <c r="J28" i="109"/>
  <c r="D11" i="109"/>
  <c r="D12" i="109"/>
  <c r="D13" i="109"/>
  <c r="D14" i="109"/>
  <c r="D15" i="109"/>
  <c r="D16" i="109"/>
  <c r="D17" i="109"/>
  <c r="D18" i="109"/>
  <c r="D19" i="109"/>
  <c r="D20" i="109"/>
  <c r="D21" i="109"/>
  <c r="D22" i="109"/>
  <c r="D23" i="109"/>
  <c r="D24" i="109"/>
  <c r="D25" i="109"/>
  <c r="D26" i="109"/>
  <c r="D27" i="109"/>
  <c r="D28" i="109"/>
  <c r="H12" i="109"/>
  <c r="H14" i="109"/>
  <c r="H17" i="109"/>
  <c r="H19" i="109"/>
  <c r="H21" i="109"/>
  <c r="H23" i="109"/>
  <c r="H25" i="109"/>
  <c r="H27" i="109"/>
  <c r="J11" i="109"/>
  <c r="J13" i="109"/>
  <c r="J15" i="109"/>
  <c r="J17" i="109"/>
  <c r="J19" i="109"/>
  <c r="J21" i="109"/>
  <c r="J23" i="109"/>
  <c r="J25" i="109"/>
  <c r="J27" i="109"/>
  <c r="F11" i="109"/>
  <c r="F12" i="109"/>
  <c r="F13" i="109"/>
  <c r="F14" i="109"/>
  <c r="F15" i="109"/>
  <c r="F16" i="109"/>
  <c r="F17" i="109"/>
  <c r="F18" i="109"/>
  <c r="F19" i="109"/>
  <c r="F20" i="109"/>
  <c r="F21" i="109"/>
  <c r="F22" i="109"/>
  <c r="F23" i="109"/>
  <c r="F24" i="109"/>
  <c r="F25" i="109"/>
  <c r="F26" i="109"/>
  <c r="F27" i="109"/>
  <c r="F28" i="109"/>
  <c r="F8" i="109"/>
  <c r="F7" i="109"/>
  <c r="F6" i="109"/>
  <c r="F5" i="109"/>
  <c r="J8" i="109"/>
  <c r="J7" i="109"/>
  <c r="J5" i="109"/>
  <c r="J6" i="109"/>
  <c r="F34" i="71"/>
  <c r="F17" i="71"/>
  <c r="F25" i="71"/>
  <c r="F12" i="71"/>
  <c r="F16" i="71"/>
  <c r="F20" i="71"/>
  <c r="F24" i="71"/>
  <c r="F13" i="71"/>
  <c r="F21" i="71"/>
  <c r="F11" i="71"/>
  <c r="F15" i="71"/>
  <c r="F19" i="71"/>
  <c r="F23" i="71"/>
  <c r="F27" i="71"/>
  <c r="D24" i="111"/>
  <c r="J6" i="111"/>
  <c r="L22" i="111"/>
  <c r="J26" i="111"/>
  <c r="L23" i="111"/>
  <c r="L5" i="110"/>
  <c r="L20" i="110"/>
  <c r="L22" i="110"/>
  <c r="F25" i="110"/>
  <c r="J24" i="110"/>
  <c r="L21" i="110"/>
  <c r="L23" i="110"/>
  <c r="J27" i="110" l="1"/>
  <c r="F27" i="110"/>
  <c r="D27" i="110"/>
  <c r="J29" i="110"/>
  <c r="J31" i="110"/>
  <c r="J30" i="110"/>
  <c r="F29" i="110"/>
  <c r="F31" i="110"/>
  <c r="F30" i="110"/>
  <c r="H29" i="110"/>
  <c r="H31" i="110"/>
  <c r="H30" i="110"/>
  <c r="J26" i="110"/>
  <c r="F26" i="110"/>
  <c r="H25" i="110"/>
  <c r="F28" i="110"/>
  <c r="D29" i="110"/>
  <c r="D31" i="110"/>
  <c r="D30" i="110"/>
  <c r="D28" i="110"/>
  <c r="D25" i="110"/>
  <c r="J25" i="110"/>
  <c r="F24" i="110"/>
  <c r="J28" i="110"/>
  <c r="H24" i="110"/>
  <c r="D26" i="110"/>
  <c r="D32" i="71"/>
  <c r="D6" i="71"/>
  <c r="D7" i="71"/>
  <c r="D29" i="111"/>
  <c r="D25" i="111"/>
  <c r="J28" i="111"/>
  <c r="J24" i="111"/>
  <c r="F31" i="111"/>
  <c r="F33" i="111"/>
  <c r="H33" i="111"/>
  <c r="H31" i="111"/>
  <c r="F32" i="111"/>
  <c r="F27" i="111"/>
  <c r="H29" i="111"/>
  <c r="F30" i="111"/>
  <c r="F26" i="111"/>
  <c r="H24" i="111"/>
  <c r="D28" i="111"/>
  <c r="J32" i="111"/>
  <c r="J27" i="111"/>
  <c r="H32" i="111"/>
  <c r="D33" i="111"/>
  <c r="D31" i="111"/>
  <c r="F29" i="111"/>
  <c r="F25" i="111"/>
  <c r="D32" i="111"/>
  <c r="D27" i="111"/>
  <c r="H30" i="111"/>
  <c r="J30" i="111"/>
  <c r="H27" i="111"/>
  <c r="H26" i="111"/>
  <c r="J31" i="111"/>
  <c r="J33" i="111"/>
  <c r="F28" i="111"/>
  <c r="F24" i="111"/>
  <c r="D30" i="111"/>
  <c r="D26" i="111"/>
  <c r="H28" i="111"/>
  <c r="J29" i="111"/>
  <c r="J25" i="111"/>
  <c r="H25" i="111"/>
  <c r="F16" i="111"/>
  <c r="F14" i="111"/>
  <c r="F6" i="111"/>
  <c r="J12" i="111"/>
  <c r="J8" i="111"/>
  <c r="F15" i="111"/>
  <c r="F5" i="111"/>
  <c r="D7" i="111"/>
  <c r="H11" i="111"/>
  <c r="F11" i="111"/>
  <c r="D11" i="111"/>
  <c r="H16" i="111"/>
  <c r="H14" i="111"/>
  <c r="D12" i="111"/>
  <c r="J11" i="111"/>
  <c r="J7" i="111"/>
  <c r="F12" i="111"/>
  <c r="D15" i="111"/>
  <c r="H15" i="111"/>
  <c r="H10" i="111"/>
  <c r="H6" i="111"/>
  <c r="F9" i="111"/>
  <c r="D8" i="111"/>
  <c r="J15" i="111"/>
  <c r="J10" i="111"/>
  <c r="F10" i="111"/>
  <c r="D10" i="111"/>
  <c r="H13" i="111"/>
  <c r="H9" i="111"/>
  <c r="H5" i="111"/>
  <c r="F7" i="111"/>
  <c r="J16" i="111"/>
  <c r="J14" i="111"/>
  <c r="D16" i="111"/>
  <c r="D14" i="111"/>
  <c r="J13" i="111"/>
  <c r="J9" i="111"/>
  <c r="J5" i="111"/>
  <c r="F8" i="111"/>
  <c r="D9" i="111"/>
  <c r="H12" i="111"/>
  <c r="H8" i="111"/>
  <c r="F13" i="111"/>
  <c r="D13" i="111"/>
  <c r="D5" i="111"/>
  <c r="D6" i="109"/>
  <c r="D7" i="109"/>
  <c r="D8" i="109"/>
  <c r="H5" i="109"/>
  <c r="H6" i="109"/>
  <c r="H8" i="109"/>
  <c r="J20" i="110"/>
  <c r="F33" i="71"/>
  <c r="H23" i="110"/>
  <c r="L4" i="110"/>
  <c r="H4" i="110"/>
  <c r="J4" i="110"/>
  <c r="F23" i="110"/>
  <c r="F32" i="71"/>
  <c r="D20" i="110"/>
  <c r="D37" i="109"/>
  <c r="H23" i="111"/>
  <c r="J23" i="110"/>
  <c r="H22" i="110"/>
  <c r="D23" i="111"/>
  <c r="F22" i="110"/>
  <c r="D5" i="110"/>
  <c r="D23" i="110"/>
  <c r="J35" i="39"/>
  <c r="D34" i="109"/>
  <c r="J37" i="109"/>
  <c r="H22" i="111"/>
  <c r="J22" i="110"/>
  <c r="H5" i="110"/>
  <c r="F23" i="111"/>
  <c r="H21" i="110"/>
  <c r="F5" i="110"/>
  <c r="D22" i="111"/>
  <c r="F21" i="110"/>
  <c r="F4" i="110"/>
  <c r="J23" i="111"/>
  <c r="D22" i="110"/>
  <c r="J5" i="110"/>
  <c r="J21" i="110"/>
  <c r="F35" i="71"/>
  <c r="F22" i="111"/>
  <c r="H20" i="110"/>
  <c r="D4" i="110"/>
  <c r="F20" i="110"/>
  <c r="J22" i="111"/>
  <c r="D21" i="110"/>
  <c r="J36" i="109"/>
  <c r="J34" i="109"/>
  <c r="D35" i="109"/>
  <c r="F37" i="109"/>
  <c r="F36" i="109"/>
  <c r="F34" i="109"/>
  <c r="F35" i="109"/>
  <c r="D34" i="39"/>
  <c r="D33" i="39"/>
  <c r="D32" i="39"/>
  <c r="F34" i="39"/>
  <c r="F33" i="39"/>
  <c r="D35" i="39"/>
  <c r="H32" i="39"/>
  <c r="J33" i="39"/>
  <c r="J34" i="39"/>
  <c r="H34" i="39"/>
  <c r="H35" i="39"/>
  <c r="D4" i="71"/>
  <c r="D5" i="71"/>
  <c r="D33" i="71"/>
  <c r="D34" i="71"/>
  <c r="D35" i="71"/>
  <c r="J13" i="49"/>
  <c r="J17" i="47"/>
  <c r="G37" i="45"/>
  <c r="H37" i="45"/>
  <c r="E37" i="45"/>
  <c r="F9" i="109"/>
  <c r="J9" i="109"/>
  <c r="F5" i="71"/>
  <c r="F7" i="71"/>
  <c r="F4" i="71"/>
  <c r="F6" i="71"/>
  <c r="L27" i="111"/>
  <c r="L13" i="111"/>
  <c r="L25" i="110"/>
  <c r="L13" i="110"/>
  <c r="L15" i="110" l="1"/>
  <c r="L14" i="110"/>
  <c r="L10" i="110"/>
  <c r="L7" i="110"/>
  <c r="L9" i="110"/>
  <c r="L12" i="110"/>
  <c r="L6" i="110"/>
  <c r="L8" i="110"/>
  <c r="L11" i="110"/>
  <c r="J38" i="109"/>
  <c r="D9" i="109"/>
  <c r="F36" i="71"/>
  <c r="H9" i="109"/>
  <c r="L29" i="110"/>
  <c r="L31" i="110"/>
  <c r="L30" i="110"/>
  <c r="L28" i="110"/>
  <c r="L24" i="110"/>
  <c r="L26" i="110"/>
  <c r="L27" i="110"/>
  <c r="L28" i="111"/>
  <c r="L25" i="111"/>
  <c r="L32" i="111"/>
  <c r="L29" i="111"/>
  <c r="L26" i="111"/>
  <c r="L33" i="111"/>
  <c r="L31" i="111"/>
  <c r="L24" i="111"/>
  <c r="L30" i="111"/>
  <c r="L10" i="111"/>
  <c r="L5" i="111"/>
  <c r="L7" i="111"/>
  <c r="L9" i="111"/>
  <c r="L11" i="111"/>
  <c r="L14" i="111"/>
  <c r="L16" i="111"/>
  <c r="L15" i="111"/>
  <c r="L6" i="111"/>
  <c r="L12" i="111"/>
  <c r="L8" i="111"/>
  <c r="D38" i="109"/>
  <c r="D36" i="71"/>
  <c r="F38" i="109"/>
  <c r="C5" i="45" l="1"/>
  <c r="C41" i="45"/>
  <c r="C45" i="45"/>
  <c r="C39" i="45"/>
  <c r="C43" i="45"/>
  <c r="C19" i="45"/>
  <c r="C11" i="45"/>
  <c r="C31" i="45"/>
  <c r="C15" i="45"/>
  <c r="C7" i="45"/>
  <c r="C23" i="45"/>
  <c r="C17" i="45"/>
  <c r="C25" i="45"/>
  <c r="C9" i="45"/>
  <c r="C21" i="45"/>
  <c r="C13" i="45"/>
  <c r="C33" i="45"/>
  <c r="C27" i="45"/>
  <c r="C29" i="45"/>
  <c r="C35" i="45"/>
  <c r="I32" i="85"/>
  <c r="I31" i="85"/>
  <c r="I30" i="85"/>
  <c r="I29" i="85"/>
  <c r="I28" i="85"/>
  <c r="I27" i="85"/>
  <c r="I26" i="85"/>
  <c r="I25" i="85"/>
  <c r="I24" i="85"/>
  <c r="I23" i="85"/>
  <c r="I22" i="85"/>
  <c r="I21" i="85"/>
  <c r="I20" i="85"/>
  <c r="I19" i="85"/>
  <c r="I18" i="85"/>
  <c r="I17" i="85"/>
  <c r="I16" i="85"/>
  <c r="I15" i="85"/>
  <c r="C32" i="85"/>
  <c r="C31" i="85"/>
  <c r="C30" i="85"/>
  <c r="C29" i="85"/>
  <c r="C28" i="85"/>
  <c r="C27" i="85"/>
  <c r="C26" i="85"/>
  <c r="C25" i="85"/>
  <c r="C24" i="85"/>
  <c r="C23" i="85"/>
  <c r="C22" i="85"/>
  <c r="C21" i="85"/>
  <c r="C20" i="85"/>
  <c r="C19" i="85"/>
  <c r="C18" i="85"/>
  <c r="C17" i="85"/>
  <c r="C16" i="85"/>
  <c r="C15" i="85"/>
  <c r="C37" i="45" l="1"/>
  <c r="F11" i="79"/>
  <c r="G9" i="79" l="1"/>
  <c r="G13" i="79"/>
  <c r="F12" i="79"/>
  <c r="G12" i="79" s="1"/>
  <c r="G6" i="79"/>
  <c r="G7" i="79"/>
  <c r="G10" i="79"/>
  <c r="G8" i="79"/>
  <c r="G5" i="79"/>
  <c r="H10" i="85"/>
  <c r="B10" i="85"/>
  <c r="B23" i="84"/>
  <c r="B12" i="84"/>
  <c r="B10" i="80"/>
  <c r="B11" i="79"/>
  <c r="C24" i="82" l="1"/>
  <c r="C23" i="82"/>
  <c r="C25" i="82"/>
  <c r="C26" i="82"/>
  <c r="E23" i="82"/>
  <c r="E24" i="82"/>
  <c r="E26" i="82"/>
  <c r="E25" i="82"/>
  <c r="D23" i="84"/>
  <c r="C13" i="79"/>
  <c r="B12" i="79"/>
  <c r="C12" i="79" s="1"/>
  <c r="C8" i="85"/>
  <c r="C7" i="85"/>
  <c r="C6" i="85"/>
  <c r="C9" i="85"/>
  <c r="I8" i="85"/>
  <c r="I7" i="85"/>
  <c r="I6" i="85"/>
  <c r="I9" i="85"/>
  <c r="C20" i="82"/>
  <c r="C16" i="82"/>
  <c r="C12" i="82"/>
  <c r="C8" i="82"/>
  <c r="C19" i="82"/>
  <c r="C15" i="82"/>
  <c r="C11" i="82"/>
  <c r="C7" i="82"/>
  <c r="C18" i="82"/>
  <c r="C14" i="82"/>
  <c r="C10" i="82"/>
  <c r="C6" i="82"/>
  <c r="C21" i="82"/>
  <c r="C17" i="82"/>
  <c r="C13" i="82"/>
  <c r="C9" i="82"/>
  <c r="E20" i="82"/>
  <c r="E16" i="82"/>
  <c r="E12" i="82"/>
  <c r="E8" i="82"/>
  <c r="E19" i="82"/>
  <c r="E15" i="82"/>
  <c r="E11" i="82"/>
  <c r="E7" i="82"/>
  <c r="E18" i="82"/>
  <c r="E14" i="82"/>
  <c r="E10" i="82"/>
  <c r="E6" i="82"/>
  <c r="E21" i="82"/>
  <c r="E17" i="82"/>
  <c r="E13" i="82"/>
  <c r="E9" i="82"/>
  <c r="G11" i="79"/>
  <c r="C8" i="79"/>
  <c r="C9" i="79"/>
  <c r="C7" i="79"/>
  <c r="C6" i="79"/>
  <c r="C10" i="79"/>
  <c r="C5" i="79"/>
  <c r="E31" i="85"/>
  <c r="E27" i="85"/>
  <c r="E23" i="85"/>
  <c r="E19" i="85"/>
  <c r="E15" i="85"/>
  <c r="E28" i="85"/>
  <c r="E20" i="85"/>
  <c r="E30" i="85"/>
  <c r="E26" i="85"/>
  <c r="E22" i="85"/>
  <c r="E18" i="85"/>
  <c r="E29" i="85"/>
  <c r="E25" i="85"/>
  <c r="E21" i="85"/>
  <c r="E17" i="85"/>
  <c r="E32" i="85"/>
  <c r="E24" i="85"/>
  <c r="E16" i="85"/>
  <c r="D10" i="85"/>
  <c r="D12" i="84"/>
  <c r="H16" i="88"/>
  <c r="E7" i="85" l="1"/>
  <c r="E22" i="82"/>
  <c r="C11" i="79"/>
  <c r="E9" i="85"/>
  <c r="E8" i="85"/>
  <c r="E6" i="85"/>
  <c r="J39" i="39" l="1"/>
  <c r="J40" i="39"/>
  <c r="J41" i="39"/>
  <c r="J42" i="39"/>
  <c r="J43" i="39"/>
  <c r="J44" i="39"/>
  <c r="J45" i="39"/>
  <c r="J46" i="39"/>
  <c r="J47" i="39"/>
  <c r="J48" i="39"/>
  <c r="J49" i="39"/>
  <c r="J50" i="39"/>
  <c r="J51" i="39"/>
  <c r="J52" i="39"/>
  <c r="J53" i="39"/>
  <c r="J54" i="39"/>
  <c r="J55" i="39"/>
  <c r="H39" i="39"/>
  <c r="H40" i="39"/>
  <c r="H41" i="39"/>
  <c r="H42" i="39"/>
  <c r="H43" i="39"/>
  <c r="H44" i="39"/>
  <c r="H45" i="39"/>
  <c r="H46" i="39"/>
  <c r="H47" i="39"/>
  <c r="H48" i="39"/>
  <c r="H49" i="39"/>
  <c r="H50" i="39"/>
  <c r="H51" i="39"/>
  <c r="H52" i="39"/>
  <c r="H53" i="39"/>
  <c r="H54" i="39"/>
  <c r="H55" i="39"/>
  <c r="J38" i="39"/>
  <c r="H38" i="39"/>
  <c r="F39" i="39"/>
  <c r="F40" i="39"/>
  <c r="F41" i="39"/>
  <c r="F42" i="39"/>
  <c r="F43" i="39"/>
  <c r="F44" i="39"/>
  <c r="F45" i="39"/>
  <c r="F46" i="39"/>
  <c r="F47" i="39"/>
  <c r="F48" i="39"/>
  <c r="F49" i="39"/>
  <c r="F50" i="39"/>
  <c r="F51" i="39"/>
  <c r="F52" i="39"/>
  <c r="F53" i="39"/>
  <c r="F54" i="39"/>
  <c r="F55" i="39"/>
  <c r="F38" i="39"/>
  <c r="D39" i="39"/>
  <c r="D40" i="39"/>
  <c r="D41" i="39"/>
  <c r="D42" i="39"/>
  <c r="D43" i="39"/>
  <c r="D44" i="39"/>
  <c r="D45" i="39"/>
  <c r="D46" i="39"/>
  <c r="D47" i="39"/>
  <c r="D48" i="39"/>
  <c r="D49" i="39"/>
  <c r="D50" i="39"/>
  <c r="D51" i="39"/>
  <c r="D52" i="39"/>
  <c r="D53" i="39"/>
  <c r="D54" i="39"/>
  <c r="D55" i="39"/>
  <c r="D38" i="39"/>
  <c r="J11" i="39"/>
  <c r="J12" i="39"/>
  <c r="J13" i="39"/>
  <c r="J14" i="39"/>
  <c r="J15" i="39"/>
  <c r="J16" i="39"/>
  <c r="J17" i="39"/>
  <c r="J18" i="39"/>
  <c r="J19" i="39"/>
  <c r="J20" i="39"/>
  <c r="J21" i="39"/>
  <c r="J22" i="39"/>
  <c r="J23" i="39"/>
  <c r="J24" i="39"/>
  <c r="J25" i="39"/>
  <c r="J26" i="39"/>
  <c r="J27" i="39"/>
  <c r="J10" i="39"/>
  <c r="H11" i="39"/>
  <c r="H12" i="39"/>
  <c r="H13" i="39"/>
  <c r="H14" i="39"/>
  <c r="H15" i="39"/>
  <c r="H16" i="39"/>
  <c r="H17" i="39"/>
  <c r="H18" i="39"/>
  <c r="H19" i="39"/>
  <c r="H20" i="39"/>
  <c r="H21" i="39"/>
  <c r="H22" i="39"/>
  <c r="H23" i="39"/>
  <c r="H24" i="39"/>
  <c r="H25" i="39"/>
  <c r="H26" i="39"/>
  <c r="H27" i="39"/>
  <c r="H10" i="39"/>
  <c r="F11" i="39"/>
  <c r="F12" i="39"/>
  <c r="F13" i="39"/>
  <c r="F14" i="39"/>
  <c r="F15" i="39"/>
  <c r="F16" i="39"/>
  <c r="F17" i="39"/>
  <c r="F18" i="39"/>
  <c r="F19" i="39"/>
  <c r="F20" i="39"/>
  <c r="F21" i="39"/>
  <c r="F22" i="39"/>
  <c r="F23" i="39"/>
  <c r="F24" i="39"/>
  <c r="F25" i="39"/>
  <c r="F26" i="39"/>
  <c r="F27" i="39"/>
  <c r="F10" i="39"/>
  <c r="D11" i="39"/>
  <c r="D12" i="39"/>
  <c r="D13" i="39"/>
  <c r="D14" i="39"/>
  <c r="D15" i="39"/>
  <c r="D16" i="39"/>
  <c r="D17" i="39"/>
  <c r="D18" i="39"/>
  <c r="D19" i="39"/>
  <c r="D20" i="39"/>
  <c r="D21" i="39"/>
  <c r="D22" i="39"/>
  <c r="D23" i="39"/>
  <c r="D24" i="39"/>
  <c r="D25" i="39"/>
  <c r="D26" i="39"/>
  <c r="D27" i="39"/>
  <c r="D10" i="39"/>
  <c r="J31" i="32" l="1"/>
  <c r="J30" i="32"/>
  <c r="H31" i="32"/>
  <c r="H30" i="32"/>
  <c r="F31" i="32"/>
  <c r="F30" i="32"/>
  <c r="D31" i="32"/>
  <c r="D30" i="32"/>
  <c r="D36" i="39" l="1"/>
  <c r="F8" i="71"/>
  <c r="L29" i="107" l="1"/>
  <c r="L13" i="107"/>
  <c r="L27" i="107" l="1"/>
  <c r="L23" i="107"/>
  <c r="L21" i="107"/>
  <c r="L24" i="107"/>
  <c r="L25" i="107"/>
  <c r="L22" i="107"/>
  <c r="L28" i="107"/>
  <c r="L31" i="107"/>
  <c r="L26" i="107"/>
  <c r="L20" i="107"/>
  <c r="L30" i="107"/>
  <c r="L8" i="107"/>
  <c r="L10" i="107"/>
  <c r="L15" i="107"/>
  <c r="L12" i="107"/>
  <c r="L7" i="107"/>
  <c r="L4" i="107"/>
  <c r="L9" i="107"/>
  <c r="L5" i="107"/>
  <c r="L14" i="107"/>
  <c r="L6" i="107"/>
  <c r="L11" i="107"/>
  <c r="C32" i="104"/>
  <c r="C31" i="104"/>
  <c r="C30" i="104"/>
  <c r="C29" i="104"/>
  <c r="C28" i="104"/>
  <c r="C27" i="104"/>
  <c r="C26" i="104"/>
  <c r="C25" i="104"/>
  <c r="C24" i="104"/>
  <c r="C23" i="104"/>
  <c r="C22" i="104"/>
  <c r="C21" i="104"/>
  <c r="C20" i="104"/>
  <c r="C19" i="104"/>
  <c r="C18" i="104"/>
  <c r="C17" i="104"/>
  <c r="C16" i="104"/>
  <c r="C15" i="104"/>
  <c r="G9" i="104"/>
  <c r="F9" i="104"/>
  <c r="B9" i="104"/>
  <c r="C6" i="104" s="1"/>
  <c r="B11" i="102"/>
  <c r="C9" i="102" s="1"/>
  <c r="C19" i="100"/>
  <c r="C9" i="99"/>
  <c r="H16" i="98"/>
  <c r="G14" i="98"/>
  <c r="G15" i="98" s="1"/>
  <c r="F14" i="98"/>
  <c r="F15" i="98" s="1"/>
  <c r="B14" i="98"/>
  <c r="H32" i="95"/>
  <c r="C32" i="95"/>
  <c r="H31" i="95"/>
  <c r="C31" i="95"/>
  <c r="H30" i="95"/>
  <c r="C30" i="95"/>
  <c r="H29" i="95"/>
  <c r="C29" i="95"/>
  <c r="H28" i="95"/>
  <c r="C28" i="95"/>
  <c r="H27" i="95"/>
  <c r="C27" i="95"/>
  <c r="H26" i="95"/>
  <c r="C26" i="95"/>
  <c r="H25" i="95"/>
  <c r="C25" i="95"/>
  <c r="H24" i="95"/>
  <c r="C24" i="95"/>
  <c r="H23" i="95"/>
  <c r="C23" i="95"/>
  <c r="H22" i="95"/>
  <c r="C22" i="95"/>
  <c r="H21" i="95"/>
  <c r="C21" i="95"/>
  <c r="H20" i="95"/>
  <c r="C20" i="95"/>
  <c r="H19" i="95"/>
  <c r="C19" i="95"/>
  <c r="H18" i="95"/>
  <c r="C18" i="95"/>
  <c r="H17" i="95"/>
  <c r="C17" i="95"/>
  <c r="H16" i="95"/>
  <c r="C16" i="95"/>
  <c r="H15" i="95"/>
  <c r="C15" i="95"/>
  <c r="G9" i="95"/>
  <c r="F9" i="95"/>
  <c r="B9" i="95"/>
  <c r="H8" i="95"/>
  <c r="H7" i="95"/>
  <c r="H6" i="95"/>
  <c r="H5" i="95"/>
  <c r="B11" i="93"/>
  <c r="C9" i="93" s="1"/>
  <c r="G25" i="91"/>
  <c r="F25" i="91"/>
  <c r="B25" i="91"/>
  <c r="G24" i="91"/>
  <c r="F24" i="91"/>
  <c r="B24" i="91"/>
  <c r="G23" i="91"/>
  <c r="F23" i="91"/>
  <c r="B23" i="91"/>
  <c r="G22" i="91"/>
  <c r="F22" i="91"/>
  <c r="B22" i="91"/>
  <c r="G21" i="91"/>
  <c r="F21" i="91"/>
  <c r="B21" i="91"/>
  <c r="C10" i="91" s="1"/>
  <c r="H20" i="91"/>
  <c r="H19" i="91"/>
  <c r="H18" i="91"/>
  <c r="H17" i="91"/>
  <c r="H16" i="91"/>
  <c r="H15" i="91"/>
  <c r="H14" i="91"/>
  <c r="H13" i="91"/>
  <c r="H12" i="91"/>
  <c r="H11" i="91"/>
  <c r="H10" i="91"/>
  <c r="H9" i="91"/>
  <c r="H8" i="91"/>
  <c r="H7" i="91"/>
  <c r="H6" i="91"/>
  <c r="H5" i="91"/>
  <c r="G14" i="88"/>
  <c r="G15" i="88" s="1"/>
  <c r="F14" i="88"/>
  <c r="F15" i="88" s="1"/>
  <c r="H13" i="88"/>
  <c r="H12" i="88"/>
  <c r="H11" i="88"/>
  <c r="H10" i="88"/>
  <c r="H9" i="88"/>
  <c r="H8" i="88"/>
  <c r="H7" i="88"/>
  <c r="H6" i="88"/>
  <c r="H5" i="88"/>
  <c r="C9" i="91" l="1"/>
  <c r="C8" i="95"/>
  <c r="C5" i="95"/>
  <c r="C7" i="95"/>
  <c r="C6" i="95"/>
  <c r="C19" i="90"/>
  <c r="C7" i="90"/>
  <c r="C8" i="90"/>
  <c r="C6" i="90"/>
  <c r="C6" i="102"/>
  <c r="C7" i="102"/>
  <c r="C10" i="102"/>
  <c r="I23" i="95"/>
  <c r="H15" i="98"/>
  <c r="C11" i="98"/>
  <c r="B15" i="98"/>
  <c r="C15" i="98" s="1"/>
  <c r="I32" i="104"/>
  <c r="I22" i="104"/>
  <c r="I27" i="104"/>
  <c r="I29" i="104"/>
  <c r="I19" i="104"/>
  <c r="I21" i="104"/>
  <c r="I30" i="104"/>
  <c r="I18" i="104"/>
  <c r="I23" i="104"/>
  <c r="I25" i="104"/>
  <c r="I15" i="104"/>
  <c r="I17" i="104"/>
  <c r="I26" i="104"/>
  <c r="I31" i="104"/>
  <c r="C5" i="104"/>
  <c r="C8" i="102"/>
  <c r="C11" i="102"/>
  <c r="C5" i="102"/>
  <c r="C5" i="100"/>
  <c r="C8" i="100"/>
  <c r="C12" i="100"/>
  <c r="E17" i="99"/>
  <c r="C6" i="99"/>
  <c r="C6" i="98"/>
  <c r="C10" i="98"/>
  <c r="H25" i="91"/>
  <c r="I8" i="90"/>
  <c r="C17" i="90"/>
  <c r="C11" i="90"/>
  <c r="I25" i="95"/>
  <c r="I18" i="95"/>
  <c r="I32" i="95"/>
  <c r="I15" i="95"/>
  <c r="I17" i="95"/>
  <c r="I26" i="95"/>
  <c r="I31" i="95"/>
  <c r="I19" i="95"/>
  <c r="I21" i="95"/>
  <c r="I30" i="95"/>
  <c r="I22" i="95"/>
  <c r="I27" i="95"/>
  <c r="I29" i="95"/>
  <c r="C6" i="93"/>
  <c r="C10" i="93"/>
  <c r="C7" i="93"/>
  <c r="C8" i="93"/>
  <c r="C5" i="93"/>
  <c r="H21" i="91"/>
  <c r="I10" i="91" s="1"/>
  <c r="H23" i="91"/>
  <c r="C7" i="91"/>
  <c r="C5" i="91"/>
  <c r="C13" i="91"/>
  <c r="C23" i="91"/>
  <c r="C11" i="91"/>
  <c r="C15" i="91"/>
  <c r="C25" i="91"/>
  <c r="C17" i="91"/>
  <c r="C19" i="91"/>
  <c r="C8" i="91"/>
  <c r="C12" i="91"/>
  <c r="C14" i="91"/>
  <c r="C16" i="91"/>
  <c r="C18" i="91"/>
  <c r="C20" i="91"/>
  <c r="C24" i="91"/>
  <c r="C6" i="91"/>
  <c r="C22" i="91"/>
  <c r="C9" i="90"/>
  <c r="C15" i="90"/>
  <c r="C13" i="90"/>
  <c r="C10" i="90"/>
  <c r="C12" i="90"/>
  <c r="C14" i="90"/>
  <c r="C16" i="90"/>
  <c r="C18" i="90"/>
  <c r="I5" i="104"/>
  <c r="C8" i="104"/>
  <c r="C7" i="104"/>
  <c r="I16" i="104"/>
  <c r="I20" i="104"/>
  <c r="I24" i="104"/>
  <c r="I28" i="104"/>
  <c r="C16" i="100"/>
  <c r="C6" i="100"/>
  <c r="C10" i="100"/>
  <c r="C14" i="100"/>
  <c r="C18" i="100"/>
  <c r="C9" i="100"/>
  <c r="C13" i="100"/>
  <c r="C17" i="100"/>
  <c r="C7" i="100"/>
  <c r="C11" i="100"/>
  <c r="C15" i="100"/>
  <c r="E14" i="99"/>
  <c r="C7" i="99"/>
  <c r="C8" i="99"/>
  <c r="C5" i="99"/>
  <c r="H14" i="98"/>
  <c r="C9" i="98"/>
  <c r="C13" i="98"/>
  <c r="C16" i="98"/>
  <c r="C8" i="98"/>
  <c r="C12" i="98"/>
  <c r="C5" i="98"/>
  <c r="C7" i="98"/>
  <c r="H9" i="95"/>
  <c r="I6" i="95" s="1"/>
  <c r="I16" i="95"/>
  <c r="I20" i="95"/>
  <c r="I24" i="95"/>
  <c r="I28" i="95"/>
  <c r="H22" i="91"/>
  <c r="H24" i="91"/>
  <c r="E15" i="89"/>
  <c r="H14" i="88"/>
  <c r="I11" i="88" s="1"/>
  <c r="E16" i="99" l="1"/>
  <c r="E18" i="99"/>
  <c r="E15" i="99"/>
  <c r="K27" i="85"/>
  <c r="K23" i="85"/>
  <c r="K15" i="85"/>
  <c r="K19" i="85"/>
  <c r="K31" i="85"/>
  <c r="K25" i="85"/>
  <c r="K26" i="85"/>
  <c r="K20" i="85"/>
  <c r="K29" i="85"/>
  <c r="K30" i="85"/>
  <c r="K24" i="85"/>
  <c r="K17" i="85"/>
  <c r="K18" i="85"/>
  <c r="J10" i="85"/>
  <c r="K28" i="85"/>
  <c r="K21" i="85"/>
  <c r="K22" i="85"/>
  <c r="K16" i="85"/>
  <c r="K32" i="85"/>
  <c r="I25" i="91"/>
  <c r="C9" i="104"/>
  <c r="I9" i="91"/>
  <c r="I23" i="91"/>
  <c r="I22" i="91"/>
  <c r="I14" i="91"/>
  <c r="I6" i="90"/>
  <c r="I14" i="90"/>
  <c r="I19" i="90"/>
  <c r="I12" i="90"/>
  <c r="I7" i="90"/>
  <c r="I9" i="90"/>
  <c r="I5" i="90"/>
  <c r="I13" i="90"/>
  <c r="I15" i="90"/>
  <c r="I18" i="90"/>
  <c r="I10" i="90"/>
  <c r="I17" i="90"/>
  <c r="I11" i="90"/>
  <c r="I16" i="90"/>
  <c r="I5" i="95"/>
  <c r="C9" i="95"/>
  <c r="C11" i="93"/>
  <c r="I20" i="91"/>
  <c r="I7" i="91"/>
  <c r="I18" i="91"/>
  <c r="I8" i="91"/>
  <c r="I17" i="91"/>
  <c r="I19" i="91"/>
  <c r="I16" i="91"/>
  <c r="I15" i="91"/>
  <c r="I5" i="91"/>
  <c r="I6" i="91"/>
  <c r="I24" i="91"/>
  <c r="I12" i="91"/>
  <c r="I11" i="91"/>
  <c r="I13" i="91"/>
  <c r="C21" i="91"/>
  <c r="C20" i="90"/>
  <c r="C5" i="90"/>
  <c r="I6" i="88"/>
  <c r="H15" i="88"/>
  <c r="I15" i="88" s="1"/>
  <c r="I8" i="104"/>
  <c r="I7" i="104"/>
  <c r="I6" i="104"/>
  <c r="I6" i="100"/>
  <c r="I18" i="100"/>
  <c r="I14" i="100"/>
  <c r="I10" i="100"/>
  <c r="I7" i="100"/>
  <c r="I19" i="100"/>
  <c r="I11" i="100"/>
  <c r="I16" i="100"/>
  <c r="I15" i="100"/>
  <c r="I17" i="100"/>
  <c r="I12" i="100"/>
  <c r="I8" i="100"/>
  <c r="C20" i="100"/>
  <c r="I13" i="100"/>
  <c r="I9" i="100"/>
  <c r="I5" i="100"/>
  <c r="C10" i="99"/>
  <c r="C14" i="98"/>
  <c r="I16" i="98"/>
  <c r="I15" i="98"/>
  <c r="I8" i="95"/>
  <c r="I7" i="95"/>
  <c r="E16" i="89"/>
  <c r="E18" i="89"/>
  <c r="E14" i="89"/>
  <c r="E17" i="89"/>
  <c r="I16" i="88"/>
  <c r="I12" i="88"/>
  <c r="I8" i="88"/>
  <c r="I13" i="88"/>
  <c r="I7" i="88"/>
  <c r="I9" i="88"/>
  <c r="I10" i="88"/>
  <c r="I5" i="88"/>
  <c r="K6" i="85" l="1"/>
  <c r="E19" i="99"/>
  <c r="K8" i="85"/>
  <c r="K7" i="85"/>
  <c r="K9" i="85"/>
  <c r="I9" i="104"/>
  <c r="I14" i="98"/>
  <c r="I20" i="90"/>
  <c r="I9" i="95"/>
  <c r="I21" i="91"/>
  <c r="I14" i="88"/>
  <c r="I20" i="100"/>
  <c r="E19" i="89"/>
  <c r="K10" i="85" l="1"/>
  <c r="E22" i="84" l="1"/>
  <c r="C22" i="84"/>
  <c r="E21" i="84"/>
  <c r="C21" i="84"/>
  <c r="C20" i="84"/>
  <c r="E19" i="84"/>
  <c r="C19" i="84"/>
  <c r="C18" i="84"/>
  <c r="E17" i="84"/>
  <c r="C17" i="84"/>
  <c r="E11" i="84"/>
  <c r="C11" i="84"/>
  <c r="C10" i="84"/>
  <c r="C9" i="84"/>
  <c r="C8" i="84"/>
  <c r="C7" i="84"/>
  <c r="C6" i="84"/>
  <c r="G41" i="81"/>
  <c r="E38" i="81"/>
  <c r="G11" i="81"/>
  <c r="B19" i="80"/>
  <c r="G26" i="82" l="1"/>
  <c r="G25" i="82"/>
  <c r="G24" i="82"/>
  <c r="G23" i="82"/>
  <c r="G19" i="81"/>
  <c r="C12" i="84"/>
  <c r="C23" i="84"/>
  <c r="G12" i="82"/>
  <c r="G17" i="82"/>
  <c r="G8" i="82"/>
  <c r="G14" i="82"/>
  <c r="G20" i="82"/>
  <c r="G21" i="82"/>
  <c r="G16" i="82"/>
  <c r="G18" i="82"/>
  <c r="G11" i="82"/>
  <c r="G9" i="82"/>
  <c r="G7" i="82"/>
  <c r="G6" i="82"/>
  <c r="G19" i="82"/>
  <c r="G13" i="82"/>
  <c r="G15" i="82"/>
  <c r="G10" i="82"/>
  <c r="G13" i="81"/>
  <c r="C10" i="85"/>
  <c r="I10" i="85"/>
  <c r="E10" i="85"/>
  <c r="E18" i="84"/>
  <c r="E20" i="84"/>
  <c r="E6" i="84"/>
  <c r="E10" i="84"/>
  <c r="E8" i="84"/>
  <c r="C22" i="82"/>
  <c r="E8" i="81"/>
  <c r="E13" i="81"/>
  <c r="E17" i="81"/>
  <c r="E11" i="81"/>
  <c r="E14" i="81"/>
  <c r="E7" i="81"/>
  <c r="E16" i="81"/>
  <c r="E20" i="81"/>
  <c r="E10" i="81"/>
  <c r="E18" i="81"/>
  <c r="E9" i="81"/>
  <c r="E12" i="81"/>
  <c r="E15" i="81"/>
  <c r="E19" i="81"/>
  <c r="E40" i="81"/>
  <c r="E32" i="81"/>
  <c r="E29" i="81"/>
  <c r="E36" i="81"/>
  <c r="E27" i="81"/>
  <c r="E35" i="81"/>
  <c r="E31" i="81"/>
  <c r="E37" i="81"/>
  <c r="E28" i="81"/>
  <c r="E33" i="81"/>
  <c r="E39" i="81"/>
  <c r="G9" i="81"/>
  <c r="G17" i="81"/>
  <c r="G7" i="81"/>
  <c r="G15" i="81"/>
  <c r="E30" i="81"/>
  <c r="E34" i="81"/>
  <c r="C17" i="80"/>
  <c r="E7" i="84"/>
  <c r="E9" i="84"/>
  <c r="G28" i="81"/>
  <c r="G30" i="81"/>
  <c r="G32" i="81"/>
  <c r="G34" i="81"/>
  <c r="G36" i="81"/>
  <c r="G38" i="81"/>
  <c r="G40" i="81"/>
  <c r="G8" i="81"/>
  <c r="G10" i="81"/>
  <c r="G12" i="81"/>
  <c r="G14" i="81"/>
  <c r="G16" i="81"/>
  <c r="G18" i="81"/>
  <c r="G20" i="81"/>
  <c r="G27" i="81"/>
  <c r="G29" i="81"/>
  <c r="G31" i="81"/>
  <c r="G33" i="81"/>
  <c r="G35" i="81"/>
  <c r="G37" i="81"/>
  <c r="G39" i="81"/>
  <c r="C14" i="80"/>
  <c r="C18" i="80"/>
  <c r="C19" i="80"/>
  <c r="C16" i="80"/>
  <c r="C8" i="80"/>
  <c r="C15" i="80"/>
  <c r="E23" i="84" l="1"/>
  <c r="E26" i="81"/>
  <c r="E6" i="81"/>
  <c r="E21" i="81"/>
  <c r="E12" i="84"/>
  <c r="G22" i="82"/>
  <c r="G26" i="81"/>
  <c r="G6" i="81"/>
  <c r="G21" i="81"/>
  <c r="E41" i="81"/>
  <c r="C10" i="80"/>
  <c r="C9" i="80"/>
  <c r="C7" i="80"/>
  <c r="C5" i="80"/>
  <c r="C6" i="80"/>
  <c r="B5" i="43" l="1"/>
  <c r="C5" i="43"/>
  <c r="D5" i="43"/>
  <c r="E5" i="43"/>
  <c r="F5" i="43"/>
  <c r="G13" i="43"/>
  <c r="H5" i="43"/>
  <c r="I9" i="43"/>
  <c r="D9" i="43" l="1"/>
  <c r="E11" i="43"/>
  <c r="H7" i="43"/>
  <c r="H13" i="43"/>
  <c r="D13" i="43"/>
  <c r="E9" i="43"/>
  <c r="D7" i="43"/>
  <c r="H9" i="43"/>
  <c r="E13" i="43"/>
  <c r="H11" i="43"/>
  <c r="D11" i="43"/>
  <c r="I5" i="43"/>
  <c r="I7" i="43"/>
  <c r="G11" i="43"/>
  <c r="C13" i="43"/>
  <c r="I13" i="43"/>
  <c r="F13" i="43"/>
  <c r="B13" i="43"/>
  <c r="C11" i="43"/>
  <c r="F11" i="43"/>
  <c r="B11" i="43"/>
  <c r="C9" i="43"/>
  <c r="E7" i="43"/>
  <c r="G9" i="43"/>
  <c r="G7" i="43"/>
  <c r="G5" i="43"/>
  <c r="J13" i="43"/>
  <c r="I11" i="43"/>
  <c r="F9" i="43"/>
  <c r="B9" i="43"/>
  <c r="C7" i="43"/>
  <c r="F7" i="43"/>
  <c r="B7" i="43"/>
  <c r="F15" i="43" l="1"/>
  <c r="J7" i="43"/>
  <c r="D15" i="43"/>
  <c r="J9" i="43"/>
  <c r="H15" i="43"/>
  <c r="C15" i="43"/>
  <c r="I15" i="43"/>
  <c r="E15" i="43"/>
  <c r="B15" i="43"/>
  <c r="G15" i="43"/>
  <c r="J11" i="43"/>
  <c r="J5" i="43"/>
  <c r="J15" i="43" l="1"/>
  <c r="H11" i="74" l="1"/>
  <c r="H21" i="74"/>
  <c r="C5" i="74"/>
  <c r="C21" i="74"/>
  <c r="F17" i="74"/>
  <c r="F21" i="74"/>
  <c r="I25" i="74"/>
  <c r="I21" i="74"/>
  <c r="G27" i="74"/>
  <c r="G21" i="74"/>
  <c r="D7" i="74"/>
  <c r="D21" i="74"/>
  <c r="B13" i="74"/>
  <c r="B21" i="74"/>
  <c r="E25" i="74"/>
  <c r="E21" i="74"/>
  <c r="E5" i="74"/>
  <c r="E11" i="74"/>
  <c r="E19" i="74"/>
  <c r="I19" i="74"/>
  <c r="B25" i="74"/>
  <c r="G17" i="74"/>
  <c r="C17" i="74"/>
  <c r="G7" i="74"/>
  <c r="G5" i="74"/>
  <c r="G11" i="74"/>
  <c r="C25" i="74"/>
  <c r="C9" i="74"/>
  <c r="C7" i="74"/>
  <c r="E17" i="74"/>
  <c r="I13" i="74"/>
  <c r="I7" i="74"/>
  <c r="E9" i="74"/>
  <c r="I15" i="74"/>
  <c r="I17" i="74"/>
  <c r="E13" i="74"/>
  <c r="I27" i="74"/>
  <c r="C27" i="74"/>
  <c r="C19" i="74"/>
  <c r="C11" i="74"/>
  <c r="E7" i="74"/>
  <c r="E27" i="74"/>
  <c r="G19" i="74"/>
  <c r="E15" i="74"/>
  <c r="I9" i="74"/>
  <c r="C15" i="74"/>
  <c r="B9" i="74"/>
  <c r="I11" i="74"/>
  <c r="G25" i="74"/>
  <c r="G13" i="74"/>
  <c r="G9" i="74"/>
  <c r="I5" i="74"/>
  <c r="C13" i="74"/>
  <c r="G15" i="74"/>
  <c r="D19" i="74"/>
  <c r="F27" i="74"/>
  <c r="H25" i="74"/>
  <c r="H17" i="74"/>
  <c r="H13" i="74"/>
  <c r="H9" i="74"/>
  <c r="H5" i="74"/>
  <c r="B27" i="74"/>
  <c r="D11" i="74"/>
  <c r="B5" i="74"/>
  <c r="H27" i="74"/>
  <c r="F9" i="74"/>
  <c r="F5" i="74"/>
  <c r="H15" i="74"/>
  <c r="D25" i="74"/>
  <c r="D17" i="74"/>
  <c r="D13" i="74"/>
  <c r="D9" i="74"/>
  <c r="D5" i="74"/>
  <c r="D27" i="74"/>
  <c r="F19" i="74"/>
  <c r="F15" i="74"/>
  <c r="F11" i="74"/>
  <c r="F7" i="74"/>
  <c r="F25" i="74"/>
  <c r="F13" i="74"/>
  <c r="H7" i="74"/>
  <c r="H19" i="74"/>
  <c r="B19" i="74"/>
  <c r="B15" i="74"/>
  <c r="B11" i="74"/>
  <c r="B7" i="74"/>
  <c r="B17" i="74"/>
  <c r="D15" i="74"/>
  <c r="J15" i="74" l="1"/>
  <c r="J21" i="74"/>
  <c r="J9" i="74"/>
  <c r="J7" i="74"/>
  <c r="J5" i="74"/>
  <c r="J13" i="74"/>
  <c r="J11" i="74"/>
  <c r="J19" i="74"/>
  <c r="J17" i="74"/>
  <c r="E23" i="74"/>
  <c r="G23" i="74"/>
  <c r="C23" i="74"/>
  <c r="I23" i="74"/>
  <c r="D23" i="74"/>
  <c r="B23" i="74"/>
  <c r="F23" i="74"/>
  <c r="H23" i="74"/>
  <c r="J25" i="74"/>
  <c r="J27" i="74"/>
  <c r="J23" i="74" l="1"/>
  <c r="H31" i="44" l="1"/>
  <c r="F21" i="44"/>
  <c r="I7" i="44"/>
  <c r="G15" i="44" l="1"/>
  <c r="E11" i="44"/>
  <c r="F17" i="44"/>
  <c r="H19" i="44"/>
  <c r="F19" i="44"/>
  <c r="G5" i="44"/>
  <c r="H5" i="44"/>
  <c r="H33" i="44"/>
  <c r="G13" i="44"/>
  <c r="G33" i="44"/>
  <c r="G23" i="44"/>
  <c r="H17" i="44"/>
  <c r="F27" i="44"/>
  <c r="F33" i="44"/>
  <c r="H7" i="44"/>
  <c r="G25" i="44"/>
  <c r="F7" i="44"/>
  <c r="F13" i="44"/>
  <c r="G19" i="44"/>
  <c r="H21" i="44"/>
  <c r="H23" i="44"/>
  <c r="G9" i="44"/>
  <c r="F23" i="44"/>
  <c r="F25" i="44"/>
  <c r="G21" i="44"/>
  <c r="G7" i="44"/>
  <c r="H9" i="44"/>
  <c r="H25" i="44"/>
  <c r="H11" i="44"/>
  <c r="H27" i="44"/>
  <c r="F5" i="44"/>
  <c r="G11" i="44"/>
  <c r="G31" i="44"/>
  <c r="H13" i="44"/>
  <c r="H29" i="44"/>
  <c r="H15" i="44"/>
  <c r="G17" i="44"/>
  <c r="G27" i="44"/>
  <c r="I25" i="44"/>
  <c r="F11" i="44"/>
  <c r="F9" i="44"/>
  <c r="F29" i="44"/>
  <c r="I33" i="44"/>
  <c r="I11" i="44"/>
  <c r="F15" i="44"/>
  <c r="F31" i="44"/>
  <c r="I5" i="44"/>
  <c r="G29" i="44"/>
  <c r="I9" i="44"/>
  <c r="I19" i="44"/>
  <c r="I17" i="44"/>
  <c r="I27" i="44"/>
  <c r="E33" i="44"/>
  <c r="E25" i="44"/>
  <c r="E17" i="44"/>
  <c r="E9" i="44"/>
  <c r="I29" i="44"/>
  <c r="I21" i="44"/>
  <c r="I13" i="44"/>
  <c r="I31" i="44"/>
  <c r="I23" i="44"/>
  <c r="I15" i="44"/>
  <c r="E29" i="44"/>
  <c r="E21" i="44"/>
  <c r="E13" i="44"/>
  <c r="E31" i="44"/>
  <c r="E23" i="44"/>
  <c r="E15" i="44"/>
  <c r="E7" i="44"/>
  <c r="E5" i="44"/>
  <c r="E27" i="44"/>
  <c r="E19" i="44"/>
  <c r="C7" i="44" l="1"/>
  <c r="F35" i="44"/>
  <c r="H35" i="44"/>
  <c r="I35" i="44"/>
  <c r="G35" i="44"/>
  <c r="E35" i="44"/>
  <c r="C5" i="44" l="1"/>
  <c r="C15" i="44"/>
  <c r="C19" i="44"/>
  <c r="C11" i="44"/>
  <c r="C13" i="44"/>
  <c r="C33" i="44"/>
  <c r="C21" i="44"/>
  <c r="C17" i="44"/>
  <c r="C23" i="44"/>
  <c r="C31" i="44"/>
  <c r="C25" i="44"/>
  <c r="C27" i="44"/>
  <c r="C9" i="44"/>
  <c r="C29" i="44"/>
  <c r="C35" i="44" l="1"/>
  <c r="L23" i="32" l="1"/>
  <c r="L20" i="32" l="1"/>
  <c r="L24" i="32"/>
  <c r="L28" i="32"/>
  <c r="L25" i="32"/>
  <c r="L29" i="32"/>
  <c r="L31" i="32"/>
  <c r="L30" i="32"/>
  <c r="L26" i="32"/>
  <c r="L21" i="32"/>
  <c r="L22" i="32"/>
  <c r="L27" i="32"/>
  <c r="L13" i="32"/>
  <c r="L15" i="32"/>
  <c r="L14" i="32"/>
  <c r="L7" i="32"/>
  <c r="L9" i="32"/>
  <c r="L8" i="32"/>
  <c r="L5" i="32"/>
  <c r="L11" i="32"/>
  <c r="L6" i="32"/>
  <c r="L10" i="32"/>
  <c r="L4" i="32"/>
  <c r="L12" i="32"/>
  <c r="D8" i="71"/>
  <c r="F36" i="39" l="1"/>
  <c r="H36" i="39" l="1"/>
  <c r="J36" i="39"/>
  <c r="D5" i="39" l="1"/>
  <c r="D7" i="39"/>
  <c r="D6" i="39"/>
  <c r="D4" i="39"/>
  <c r="D8" i="39" l="1"/>
  <c r="F6" i="39"/>
  <c r="F5" i="39"/>
  <c r="F4" i="39"/>
  <c r="F7" i="39"/>
  <c r="H4" i="39" l="1"/>
  <c r="H7" i="39"/>
  <c r="H6" i="39"/>
  <c r="H5" i="39"/>
  <c r="F8" i="39"/>
  <c r="H8" i="39" l="1"/>
  <c r="J6" i="39"/>
  <c r="J5" i="39"/>
  <c r="J4" i="39"/>
  <c r="J7" i="39"/>
  <c r="J8" i="39" l="1"/>
  <c r="D9" i="44" l="1"/>
  <c r="B17" i="44"/>
  <c r="D5" i="44" l="1"/>
  <c r="D29" i="44"/>
  <c r="B25" i="44"/>
  <c r="B5" i="44"/>
  <c r="B27" i="44"/>
  <c r="B7" i="44"/>
  <c r="D17" i="44"/>
  <c r="B15" i="44"/>
  <c r="B9" i="44"/>
  <c r="D25" i="44"/>
  <c r="D7" i="44"/>
  <c r="D23" i="44"/>
  <c r="B21" i="44"/>
  <c r="D11" i="44"/>
  <c r="D21" i="44"/>
  <c r="D33" i="44"/>
  <c r="B31" i="44"/>
  <c r="D19" i="44"/>
  <c r="D31" i="44"/>
  <c r="D27" i="44"/>
  <c r="B29" i="44"/>
  <c r="B13" i="44"/>
  <c r="B19" i="44"/>
  <c r="B23" i="44"/>
  <c r="D15" i="44"/>
  <c r="D13" i="44"/>
  <c r="B11" i="44"/>
  <c r="B33" i="44"/>
  <c r="B35" i="44" l="1"/>
  <c r="J5" i="44"/>
  <c r="D35" i="44"/>
  <c r="J31" i="44"/>
  <c r="J21" i="44"/>
  <c r="J33" i="44"/>
  <c r="J9" i="44"/>
  <c r="J13" i="44"/>
  <c r="J19" i="44"/>
  <c r="J23" i="44"/>
  <c r="J15" i="44"/>
  <c r="J17" i="44"/>
  <c r="J27" i="44"/>
  <c r="J25" i="44"/>
  <c r="J29" i="44"/>
  <c r="J11" i="44"/>
  <c r="J7" i="44"/>
  <c r="J35" i="44" l="1"/>
  <c r="J19" i="45"/>
  <c r="B31" i="45" l="1"/>
  <c r="B39" i="45"/>
  <c r="B43" i="45"/>
  <c r="B41" i="45"/>
  <c r="B45" i="45"/>
  <c r="D13" i="45"/>
  <c r="D45" i="45"/>
  <c r="D39" i="45"/>
  <c r="D41" i="45"/>
  <c r="D43" i="45"/>
  <c r="D5" i="45"/>
  <c r="D21" i="45"/>
  <c r="B29" i="45"/>
  <c r="B9" i="45"/>
  <c r="D23" i="45"/>
  <c r="J9" i="45"/>
  <c r="J39" i="45"/>
  <c r="J5" i="45"/>
  <c r="J7" i="45"/>
  <c r="B19" i="45"/>
  <c r="B13" i="45"/>
  <c r="J27" i="45"/>
  <c r="B15" i="45"/>
  <c r="B21" i="45"/>
  <c r="B5" i="45"/>
  <c r="J21" i="45"/>
  <c r="D33" i="45"/>
  <c r="B11" i="45"/>
  <c r="B23" i="45"/>
  <c r="J41" i="45"/>
  <c r="J25" i="45"/>
  <c r="J45" i="45"/>
  <c r="D19" i="45"/>
  <c r="D35" i="45"/>
  <c r="J13" i="45"/>
  <c r="J33" i="45"/>
  <c r="J17" i="45"/>
  <c r="J43" i="45"/>
  <c r="J35" i="45"/>
  <c r="D9" i="45"/>
  <c r="D29" i="45"/>
  <c r="D31" i="45"/>
  <c r="D17" i="45"/>
  <c r="B17" i="45"/>
  <c r="B33" i="45"/>
  <c r="B35" i="45"/>
  <c r="B27" i="45"/>
  <c r="J11" i="45"/>
  <c r="D11" i="45"/>
  <c r="D15" i="45"/>
  <c r="J15" i="45"/>
  <c r="J31" i="45"/>
  <c r="J23" i="45"/>
  <c r="J29" i="45"/>
  <c r="D27" i="45"/>
  <c r="D7" i="45"/>
  <c r="D25" i="45"/>
  <c r="B25" i="45"/>
  <c r="B7" i="45"/>
  <c r="D37" i="45" l="1"/>
  <c r="B37" i="45"/>
  <c r="J37" i="45"/>
  <c r="C8" i="89" l="1"/>
  <c r="C9" i="89" l="1"/>
  <c r="C6" i="89"/>
  <c r="C5" i="89"/>
  <c r="C7" i="89"/>
  <c r="C10" i="89" l="1"/>
  <c r="J16" i="60" l="1"/>
  <c r="J6" i="60"/>
  <c r="J18" i="60"/>
  <c r="J10" i="60"/>
  <c r="J8" i="60"/>
  <c r="J20" i="60"/>
  <c r="J14" i="60"/>
  <c r="J12" i="60"/>
  <c r="J22" i="60" l="1"/>
  <c r="K18" i="60"/>
  <c r="K8" i="60"/>
  <c r="K14" i="60"/>
  <c r="K16" i="60"/>
  <c r="K6" i="60"/>
  <c r="K20" i="60"/>
  <c r="K10" i="60"/>
  <c r="K12" i="60"/>
  <c r="Q72" i="78"/>
  <c r="K22" i="60" l="1"/>
</calcChain>
</file>

<file path=xl/sharedStrings.xml><?xml version="1.0" encoding="utf-8"?>
<sst xmlns="http://schemas.openxmlformats.org/spreadsheetml/2006/main" count="1464" uniqueCount="423">
  <si>
    <t>人数</t>
    <rPh sb="0" eb="2">
      <t>ニンズウ</t>
    </rPh>
    <phoneticPr fontId="4"/>
  </si>
  <si>
    <t>割合</t>
    <rPh sb="0" eb="2">
      <t>ワリアイ</t>
    </rPh>
    <phoneticPr fontId="4"/>
  </si>
  <si>
    <t>19歳以下</t>
  </si>
  <si>
    <t>20歳代</t>
  </si>
  <si>
    <t>30歳代</t>
  </si>
  <si>
    <t>40歳代</t>
  </si>
  <si>
    <t>50歳代</t>
  </si>
  <si>
    <t>60歳代</t>
  </si>
  <si>
    <t>70歳代</t>
  </si>
  <si>
    <t>80歳代</t>
  </si>
  <si>
    <t>90歳以上</t>
  </si>
  <si>
    <t>総計</t>
    <rPh sb="0" eb="2">
      <t>ソウケイ</t>
    </rPh>
    <phoneticPr fontId="4"/>
  </si>
  <si>
    <t>計</t>
    <rPh sb="0" eb="1">
      <t>ケイ</t>
    </rPh>
    <phoneticPr fontId="4"/>
  </si>
  <si>
    <t>〔全状態像〕</t>
    <rPh sb="1" eb="2">
      <t>ゼン</t>
    </rPh>
    <rPh sb="2" eb="4">
      <t>ジョウタイ</t>
    </rPh>
    <rPh sb="4" eb="5">
      <t>ゾウ</t>
    </rPh>
    <phoneticPr fontId="4"/>
  </si>
  <si>
    <t>措置入院・緊急措置入院</t>
  </si>
  <si>
    <t>医療保護入院</t>
  </si>
  <si>
    <t>任意入院</t>
  </si>
  <si>
    <t>応急入院</t>
  </si>
  <si>
    <t>その他</t>
  </si>
  <si>
    <t>精神作用物質使用による精神及び行動の障害（F1）</t>
  </si>
  <si>
    <t>統合失調症、統合失調症型障害及び妄想性障害（F2）</t>
  </si>
  <si>
    <t>気分（感情）障害（F3）</t>
  </si>
  <si>
    <t>成人の人格及び行動の障害（F6）</t>
  </si>
  <si>
    <t>心理的発達の障害（F8）</t>
  </si>
  <si>
    <t>小児期及び青年期の通常発症する行動及び
情緒の障害及び特定不能の精神障害（F9）</t>
  </si>
  <si>
    <t>神経症性障害、ストレス関連障害及び身体表現性障害（F4）</t>
    <phoneticPr fontId="4"/>
  </si>
  <si>
    <t>生理的障害及び身体的要因に関連した行動症候群（F5）</t>
    <phoneticPr fontId="4"/>
  </si>
  <si>
    <t>2年～3年未満</t>
    <phoneticPr fontId="4"/>
  </si>
  <si>
    <t>3年～4年未満</t>
    <phoneticPr fontId="4"/>
  </si>
  <si>
    <t>寛解</t>
  </si>
  <si>
    <t>院内寛解</t>
  </si>
  <si>
    <t>軽度</t>
  </si>
  <si>
    <t>中等度</t>
  </si>
  <si>
    <t>重度</t>
  </si>
  <si>
    <t>最重度</t>
  </si>
  <si>
    <t>退院阻害要因がある</t>
    <rPh sb="0" eb="2">
      <t>タイイン</t>
    </rPh>
    <rPh sb="2" eb="4">
      <t>ソガイ</t>
    </rPh>
    <rPh sb="4" eb="6">
      <t>ヨウイン</t>
    </rPh>
    <phoneticPr fontId="4"/>
  </si>
  <si>
    <t>退院阻害要因はない</t>
  </si>
  <si>
    <t>病状（主症状）が退院のレベルに至っていない</t>
  </si>
  <si>
    <t>退院予定</t>
  </si>
  <si>
    <t>回答数</t>
    <rPh sb="0" eb="2">
      <t>カイトウ</t>
    </rPh>
    <rPh sb="2" eb="3">
      <t>スウ</t>
    </rPh>
    <phoneticPr fontId="4"/>
  </si>
  <si>
    <t>病状が不安定</t>
  </si>
  <si>
    <t>反社会的行動が予測される</t>
  </si>
  <si>
    <t>退院意欲が乏しい</t>
  </si>
  <si>
    <t>現実認識が乏しい</t>
  </si>
  <si>
    <t>退院による環境変化への不安が強い</t>
  </si>
  <si>
    <t>援助者との対人関係がもてない</t>
  </si>
  <si>
    <t>家事（食事・洗濯・金銭管理など）ができない</t>
  </si>
  <si>
    <t>家族がいない、本人をサポートする機能が実質ない</t>
  </si>
  <si>
    <t>住まいの確保ができない</t>
  </si>
  <si>
    <t>生活費の確保ができない</t>
  </si>
  <si>
    <t>日常生活を支える制度がない</t>
  </si>
  <si>
    <t>救急診療体制がない</t>
  </si>
  <si>
    <t>退院に向けてサポートする人的資源が乏しい</t>
  </si>
  <si>
    <t>退院後サポート・マネジメントする人的資源が乏しい</t>
  </si>
  <si>
    <t>住所地と入院先の距離があり支援体制をとりにくい</t>
  </si>
  <si>
    <t>その他の退院阻害要因がある</t>
  </si>
  <si>
    <t>【退院阻害要因の有無】</t>
    <phoneticPr fontId="4"/>
  </si>
  <si>
    <t>【退院阻害要因（複数回答）】</t>
    <phoneticPr fontId="4"/>
  </si>
  <si>
    <t>1年未満（再掲）</t>
    <rPh sb="5" eb="7">
      <t>サイケイ</t>
    </rPh>
    <phoneticPr fontId="4"/>
  </si>
  <si>
    <t>1年以上5年未満（再掲）</t>
    <rPh sb="2" eb="4">
      <t>イジョウ</t>
    </rPh>
    <rPh sb="9" eb="11">
      <t>サイケイ</t>
    </rPh>
    <phoneticPr fontId="4"/>
  </si>
  <si>
    <t>5年以上10年未満（再掲）</t>
    <rPh sb="1" eb="2">
      <t>ネン</t>
    </rPh>
    <rPh sb="2" eb="4">
      <t>イジョウ</t>
    </rPh>
    <rPh sb="10" eb="12">
      <t>サイケイ</t>
    </rPh>
    <phoneticPr fontId="4"/>
  </si>
  <si>
    <t>10年以上（再掲）</t>
    <rPh sb="6" eb="8">
      <t>サイケイ</t>
    </rPh>
    <phoneticPr fontId="4"/>
  </si>
  <si>
    <t>1ヶ月未満</t>
  </si>
  <si>
    <t>20年以上</t>
  </si>
  <si>
    <t>合計</t>
    <rPh sb="0" eb="2">
      <t>ゴウケイ</t>
    </rPh>
    <phoneticPr fontId="4"/>
  </si>
  <si>
    <t>在院期間区分</t>
    <rPh sb="0" eb="2">
      <t>ザイイン</t>
    </rPh>
    <rPh sb="2" eb="4">
      <t>キカン</t>
    </rPh>
    <rPh sb="4" eb="6">
      <t>クブン</t>
    </rPh>
    <phoneticPr fontId="4"/>
  </si>
  <si>
    <t>年齢階層</t>
    <rPh sb="0" eb="2">
      <t>ネンレイ</t>
    </rPh>
    <rPh sb="2" eb="4">
      <t>カイソウ</t>
    </rPh>
    <phoneticPr fontId="4"/>
  </si>
  <si>
    <t>病識がなく通院服薬の中断が予測される</t>
    <phoneticPr fontId="4"/>
  </si>
  <si>
    <t>症状性を含む器質性精神障害（F0）</t>
  </si>
  <si>
    <t>アルツハイマー病の認知症を含む器質性精神障害（F00）</t>
  </si>
  <si>
    <t>血管性認知症を含む器質性精神障害（F01）</t>
  </si>
  <si>
    <t>神経症性障害、ストレス関連障害及び身体表現性障害（F4）</t>
  </si>
  <si>
    <t>生理的障害及び身体的要因に関連した行動症候群（F5）</t>
  </si>
  <si>
    <t>てんかん（症状性を含む器質性障害(F0)に属さないもの）</t>
  </si>
  <si>
    <t>小児期及び青年期の通常発症する行動及び情緒の障害及び特定不能の精神障害（F9）</t>
  </si>
  <si>
    <t>1年未満</t>
    <phoneticPr fontId="4"/>
  </si>
  <si>
    <t>1年以上
5年未満</t>
    <phoneticPr fontId="4"/>
  </si>
  <si>
    <t>5年以上
10年未満</t>
    <phoneticPr fontId="4"/>
  </si>
  <si>
    <t>10年以上</t>
    <phoneticPr fontId="4"/>
  </si>
  <si>
    <t>統合失調症、統合失調症型障害及び妄想性障害（F2）</t>
    <phoneticPr fontId="4"/>
  </si>
  <si>
    <t>【年齢階層×在院期間区分】〔統合失調症、統合失調症型障害及び妄想性障害（F2）〕</t>
    <rPh sb="14" eb="19">
      <t>トウゴウシッチョウショウ</t>
    </rPh>
    <rPh sb="20" eb="25">
      <t>トウゴウシッチョウショウ</t>
    </rPh>
    <rPh sb="25" eb="26">
      <t>ガタ</t>
    </rPh>
    <rPh sb="26" eb="28">
      <t>ショウガイ</t>
    </rPh>
    <rPh sb="28" eb="29">
      <t>オヨ</t>
    </rPh>
    <rPh sb="30" eb="33">
      <t>モウソウセイ</t>
    </rPh>
    <rPh sb="33" eb="35">
      <t>ショウガイ</t>
    </rPh>
    <phoneticPr fontId="4"/>
  </si>
  <si>
    <t>【年齢階層×在院期間区分】〔統合失調症、統合失調症型障害及び妄想性障害（F2）〕&amp;〔寛解・院内寛解群〕</t>
    <rPh sb="14" eb="19">
      <t>トウゴウシッチョウショウ</t>
    </rPh>
    <rPh sb="20" eb="25">
      <t>トウゴウシッチョウショウ</t>
    </rPh>
    <rPh sb="25" eb="26">
      <t>ガタ</t>
    </rPh>
    <rPh sb="26" eb="28">
      <t>ショウガイ</t>
    </rPh>
    <rPh sb="28" eb="29">
      <t>オヨ</t>
    </rPh>
    <rPh sb="30" eb="33">
      <t>モウソウセイ</t>
    </rPh>
    <rPh sb="33" eb="35">
      <t>ショウガイ</t>
    </rPh>
    <phoneticPr fontId="4"/>
  </si>
  <si>
    <t>気分（感情）障害（F3）</t>
    <phoneticPr fontId="4"/>
  </si>
  <si>
    <t>退院阻害要因</t>
    <rPh sb="0" eb="2">
      <t>タイイン</t>
    </rPh>
    <rPh sb="2" eb="4">
      <t>ソガイ</t>
    </rPh>
    <rPh sb="4" eb="6">
      <t>ヨウイン</t>
    </rPh>
    <phoneticPr fontId="4"/>
  </si>
  <si>
    <t>病識がなく通院服薬の中断が予測される</t>
    <phoneticPr fontId="4"/>
  </si>
  <si>
    <t>【退院阻害要因×在院期間区分】</t>
    <rPh sb="1" eb="3">
      <t>タイイン</t>
    </rPh>
    <rPh sb="3" eb="5">
      <t>ソガイ</t>
    </rPh>
    <rPh sb="5" eb="7">
      <t>ヨウイン</t>
    </rPh>
    <rPh sb="8" eb="10">
      <t>ザイイン</t>
    </rPh>
    <rPh sb="10" eb="12">
      <t>キカン</t>
    </rPh>
    <rPh sb="12" eb="14">
      <t>クブン</t>
    </rPh>
    <phoneticPr fontId="4"/>
  </si>
  <si>
    <t>【退院阻害要因×在院期間区分】〔寛解・院内寛解群〕</t>
    <rPh sb="16" eb="18">
      <t>カンカイ</t>
    </rPh>
    <rPh sb="19" eb="21">
      <t>インナイ</t>
    </rPh>
    <rPh sb="21" eb="23">
      <t>カンカイ</t>
    </rPh>
    <rPh sb="23" eb="24">
      <t>グン</t>
    </rPh>
    <phoneticPr fontId="4"/>
  </si>
  <si>
    <t>【退院阻害要因×疾患名区分（F0,F2,F3）】</t>
    <rPh sb="1" eb="3">
      <t>タイイン</t>
    </rPh>
    <rPh sb="3" eb="5">
      <t>ソガイ</t>
    </rPh>
    <rPh sb="5" eb="7">
      <t>ヨウイン</t>
    </rPh>
    <rPh sb="8" eb="10">
      <t>シッカン</t>
    </rPh>
    <rPh sb="10" eb="11">
      <t>メイ</t>
    </rPh>
    <rPh sb="11" eb="13">
      <t>クブン</t>
    </rPh>
    <phoneticPr fontId="4"/>
  </si>
  <si>
    <t>疾患名区分</t>
    <rPh sb="0" eb="2">
      <t>シッカン</t>
    </rPh>
    <rPh sb="2" eb="3">
      <t>メイ</t>
    </rPh>
    <rPh sb="3" eb="5">
      <t>クブン</t>
    </rPh>
    <phoneticPr fontId="4"/>
  </si>
  <si>
    <t>【退院阻害要因×疾患名区分（F0,F2,F3）】〔寛解・院内寛解群〕</t>
    <rPh sb="25" eb="27">
      <t>カンカイ</t>
    </rPh>
    <rPh sb="28" eb="30">
      <t>インナイ</t>
    </rPh>
    <rPh sb="30" eb="32">
      <t>カンカイ</t>
    </rPh>
    <rPh sb="32" eb="33">
      <t>グン</t>
    </rPh>
    <phoneticPr fontId="4"/>
  </si>
  <si>
    <t>豊能</t>
  </si>
  <si>
    <t>三島</t>
  </si>
  <si>
    <t>北河内</t>
  </si>
  <si>
    <t>中河内</t>
  </si>
  <si>
    <t>南河内</t>
  </si>
  <si>
    <t>泉州</t>
  </si>
  <si>
    <t>大阪市</t>
  </si>
  <si>
    <t>堺市</t>
  </si>
  <si>
    <t>成人の人格及び行動の障害（F6）</t>
    <phoneticPr fontId="4"/>
  </si>
  <si>
    <t>精神遅滞（F7）</t>
    <phoneticPr fontId="4"/>
  </si>
  <si>
    <t>心理的発達の障害（F8）</t>
    <phoneticPr fontId="4"/>
  </si>
  <si>
    <t>小児期及び青年期の通常発症する行動及び情緒の障害及び特定不能の精神障害（F9）</t>
    <phoneticPr fontId="4"/>
  </si>
  <si>
    <t>てんかん（症状性を含む器質性障害(F0)に属さないもの）</t>
    <phoneticPr fontId="4"/>
  </si>
  <si>
    <t>その他</t>
    <phoneticPr fontId="4"/>
  </si>
  <si>
    <t>1ヶ月～</t>
    <phoneticPr fontId="4"/>
  </si>
  <si>
    <t>3ヶ月未満</t>
    <phoneticPr fontId="4"/>
  </si>
  <si>
    <t>3ヶ月～</t>
    <phoneticPr fontId="4"/>
  </si>
  <si>
    <t>6ヶ月未満</t>
    <phoneticPr fontId="4"/>
  </si>
  <si>
    <t>6ヶ月～</t>
    <phoneticPr fontId="4"/>
  </si>
  <si>
    <t>1年未満</t>
    <phoneticPr fontId="4"/>
  </si>
  <si>
    <t>1年～</t>
    <phoneticPr fontId="4"/>
  </si>
  <si>
    <t>1年6ヶ月未満</t>
    <phoneticPr fontId="4"/>
  </si>
  <si>
    <t>1年6ヶ月</t>
    <phoneticPr fontId="4"/>
  </si>
  <si>
    <t>～2年未満</t>
    <phoneticPr fontId="4"/>
  </si>
  <si>
    <t>2年～</t>
    <phoneticPr fontId="4"/>
  </si>
  <si>
    <t>3年未満</t>
    <phoneticPr fontId="4"/>
  </si>
  <si>
    <t>3年～</t>
    <phoneticPr fontId="4"/>
  </si>
  <si>
    <t>4年未満</t>
    <phoneticPr fontId="4"/>
  </si>
  <si>
    <t>4年～</t>
    <phoneticPr fontId="4"/>
  </si>
  <si>
    <t>5年未満</t>
    <phoneticPr fontId="4"/>
  </si>
  <si>
    <t>5年～</t>
    <phoneticPr fontId="4"/>
  </si>
  <si>
    <t>6年未満</t>
    <phoneticPr fontId="4"/>
  </si>
  <si>
    <t>6年～</t>
    <phoneticPr fontId="4"/>
  </si>
  <si>
    <t>7年未満</t>
    <phoneticPr fontId="4"/>
  </si>
  <si>
    <t>7年～</t>
    <phoneticPr fontId="4"/>
  </si>
  <si>
    <t>8年未満</t>
    <phoneticPr fontId="4"/>
  </si>
  <si>
    <t>8年～</t>
    <phoneticPr fontId="4"/>
  </si>
  <si>
    <t>9年未満</t>
    <phoneticPr fontId="4"/>
  </si>
  <si>
    <t>10年～</t>
    <phoneticPr fontId="4"/>
  </si>
  <si>
    <t>20年未満</t>
    <phoneticPr fontId="4"/>
  </si>
  <si>
    <t>9年～</t>
    <phoneticPr fontId="4"/>
  </si>
  <si>
    <t>10年未満</t>
    <phoneticPr fontId="4"/>
  </si>
  <si>
    <t>1年以上</t>
    <rPh sb="2" eb="4">
      <t>イジョウ</t>
    </rPh>
    <phoneticPr fontId="2"/>
  </si>
  <si>
    <t>5年以上</t>
    <rPh sb="1" eb="2">
      <t>ネン</t>
    </rPh>
    <rPh sb="2" eb="4">
      <t>イジョウ</t>
    </rPh>
    <phoneticPr fontId="2"/>
  </si>
  <si>
    <t>5年未満（再掲）</t>
    <phoneticPr fontId="4"/>
  </si>
  <si>
    <t>10年未満（再掲）</t>
    <phoneticPr fontId="4"/>
  </si>
  <si>
    <t>10年以上（再掲）</t>
    <phoneticPr fontId="4"/>
  </si>
  <si>
    <t>病状が不安定</t>
    <phoneticPr fontId="4"/>
  </si>
  <si>
    <t>病識がなく通院服薬の中断が予測される</t>
    <phoneticPr fontId="4"/>
  </si>
  <si>
    <t>反社会的行動が予測される</t>
    <phoneticPr fontId="4"/>
  </si>
  <si>
    <t>退院意欲が乏しい</t>
    <phoneticPr fontId="4"/>
  </si>
  <si>
    <t>現実認識が乏しい</t>
    <phoneticPr fontId="4"/>
  </si>
  <si>
    <t>退院による環境変化への不安が強い</t>
    <phoneticPr fontId="4"/>
  </si>
  <si>
    <t>援助者との対人関係がもてない</t>
    <phoneticPr fontId="4"/>
  </si>
  <si>
    <t>家事（食事・洗濯・金銭管理など）ができない</t>
    <phoneticPr fontId="4"/>
  </si>
  <si>
    <t>家族がいない、本人をサポートする機能が実質ない</t>
    <phoneticPr fontId="4"/>
  </si>
  <si>
    <t>住まいの確保ができない</t>
    <phoneticPr fontId="4"/>
  </si>
  <si>
    <t>生活費の確保ができない</t>
    <phoneticPr fontId="4"/>
  </si>
  <si>
    <t>日常生活を支える制度がない</t>
    <phoneticPr fontId="4"/>
  </si>
  <si>
    <t>救急診療体制がない</t>
    <phoneticPr fontId="4"/>
  </si>
  <si>
    <t>退院に向けてサポートする人的資源が乏しい</t>
    <phoneticPr fontId="4"/>
  </si>
  <si>
    <t>退院後サポート・マネジメントする人的資源が乏しい</t>
    <phoneticPr fontId="4"/>
  </si>
  <si>
    <t>住所地と入院先の距離があり支援体制をとりにくい</t>
    <phoneticPr fontId="4"/>
  </si>
  <si>
    <t>その他の退院阻害要因がある</t>
    <phoneticPr fontId="4"/>
  </si>
  <si>
    <t>病院所在地</t>
    <rPh sb="0" eb="2">
      <t>ビョウイン</t>
    </rPh>
    <rPh sb="2" eb="5">
      <t>ショザイチ</t>
    </rPh>
    <phoneticPr fontId="4"/>
  </si>
  <si>
    <t>入院時住所地</t>
    <rPh sb="0" eb="2">
      <t>ニュウイン</t>
    </rPh>
    <rPh sb="2" eb="3">
      <t>ジ</t>
    </rPh>
    <rPh sb="3" eb="5">
      <t>ジュウショ</t>
    </rPh>
    <rPh sb="5" eb="6">
      <t>チ</t>
    </rPh>
    <phoneticPr fontId="4"/>
  </si>
  <si>
    <t>府外・
その他</t>
    <rPh sb="0" eb="1">
      <t>フ</t>
    </rPh>
    <rPh sb="1" eb="2">
      <t>ガイ</t>
    </rPh>
    <rPh sb="6" eb="7">
      <t>タ</t>
    </rPh>
    <phoneticPr fontId="4"/>
  </si>
  <si>
    <t>【年齢区分×病院所在地（圏域）】</t>
    <phoneticPr fontId="4"/>
  </si>
  <si>
    <t>【入院形態区分×病院所在地（圏域）】</t>
    <phoneticPr fontId="4"/>
  </si>
  <si>
    <t>【疾患名区分×病院所在地（圏域）】</t>
    <rPh sb="1" eb="3">
      <t>シッカン</t>
    </rPh>
    <rPh sb="3" eb="4">
      <t>メイ</t>
    </rPh>
    <phoneticPr fontId="4"/>
  </si>
  <si>
    <t>【在院期間区分×病院所在地（圏域）】</t>
    <rPh sb="1" eb="3">
      <t>ザイイン</t>
    </rPh>
    <rPh sb="3" eb="5">
      <t>キカン</t>
    </rPh>
    <phoneticPr fontId="4"/>
  </si>
  <si>
    <t>【状態像区分×病院所在地（圏域）】</t>
    <rPh sb="1" eb="3">
      <t>ジョウタイ</t>
    </rPh>
    <rPh sb="3" eb="4">
      <t>ゾウ</t>
    </rPh>
    <phoneticPr fontId="4"/>
  </si>
  <si>
    <t>【退院阻害要因の有無×病院所在地（圏域）】</t>
    <phoneticPr fontId="4"/>
  </si>
  <si>
    <t>【退院阻害要因（複数回答）×病院所在地（圏域）】</t>
    <phoneticPr fontId="4"/>
  </si>
  <si>
    <t>【年齢区分×入院時住所地（圏域）】</t>
    <rPh sb="6" eb="8">
      <t>ニュウイン</t>
    </rPh>
    <rPh sb="8" eb="9">
      <t>ジ</t>
    </rPh>
    <rPh sb="9" eb="11">
      <t>ジュウショ</t>
    </rPh>
    <phoneticPr fontId="4"/>
  </si>
  <si>
    <t>措置入院・</t>
    <phoneticPr fontId="4"/>
  </si>
  <si>
    <t>【疾患名区分×入院時住所地（圏域）】</t>
    <rPh sb="1" eb="3">
      <t>シッカン</t>
    </rPh>
    <rPh sb="3" eb="4">
      <t>メイ</t>
    </rPh>
    <phoneticPr fontId="4"/>
  </si>
  <si>
    <t>【在院期間区分×入院時住所地（圏域）】</t>
    <rPh sb="1" eb="3">
      <t>ザイイン</t>
    </rPh>
    <rPh sb="3" eb="5">
      <t>キカン</t>
    </rPh>
    <phoneticPr fontId="4"/>
  </si>
  <si>
    <t>【状態像区分×入院時住所地（圏域）】</t>
    <rPh sb="1" eb="3">
      <t>ジョウタイ</t>
    </rPh>
    <rPh sb="3" eb="4">
      <t>ゾウ</t>
    </rPh>
    <phoneticPr fontId="4"/>
  </si>
  <si>
    <t>【退院阻害要因の有無×入院時住所地（圏域）】</t>
    <phoneticPr fontId="4"/>
  </si>
  <si>
    <t>【退院阻害要因（複数回答）×入院時住所地（圏域）】</t>
    <phoneticPr fontId="4"/>
  </si>
  <si>
    <t>池田市</t>
  </si>
  <si>
    <t>箕面市</t>
  </si>
  <si>
    <t>能勢町</t>
  </si>
  <si>
    <t>豊能町</t>
  </si>
  <si>
    <t>豊中市</t>
  </si>
  <si>
    <t>吹田市</t>
  </si>
  <si>
    <t>摂津市</t>
  </si>
  <si>
    <t>茨木市</t>
  </si>
  <si>
    <t>高槻市</t>
  </si>
  <si>
    <t>島本町</t>
  </si>
  <si>
    <t>枚方市</t>
  </si>
  <si>
    <t>寝屋川市</t>
  </si>
  <si>
    <t>交野市</t>
  </si>
  <si>
    <t>守口市</t>
  </si>
  <si>
    <t>門真市</t>
  </si>
  <si>
    <t>四條畷市</t>
  </si>
  <si>
    <t>大東市</t>
  </si>
  <si>
    <t>東大阪市</t>
  </si>
  <si>
    <t>八尾市</t>
  </si>
  <si>
    <t>柏原市</t>
  </si>
  <si>
    <t>松原市</t>
  </si>
  <si>
    <t>藤井寺市</t>
  </si>
  <si>
    <t>羽曳野市</t>
  </si>
  <si>
    <t>大阪狭山市</t>
  </si>
  <si>
    <t>富田林市</t>
  </si>
  <si>
    <t>太子町</t>
  </si>
  <si>
    <t>河南町</t>
  </si>
  <si>
    <t>千早赤阪村</t>
  </si>
  <si>
    <t>河内長野市</t>
  </si>
  <si>
    <t>和泉市</t>
  </si>
  <si>
    <t>泉大津市</t>
  </si>
  <si>
    <t>高石市</t>
  </si>
  <si>
    <t>忠岡町</t>
  </si>
  <si>
    <t>岸和田市</t>
  </si>
  <si>
    <t>貝塚市</t>
  </si>
  <si>
    <t>熊取町</t>
  </si>
  <si>
    <t>泉佐野市</t>
  </si>
  <si>
    <t>田尻町</t>
  </si>
  <si>
    <t>泉南市</t>
  </si>
  <si>
    <t>阪南市</t>
  </si>
  <si>
    <t>岬町</t>
  </si>
  <si>
    <t>北区</t>
  </si>
  <si>
    <t>都島区</t>
  </si>
  <si>
    <t>福島区</t>
  </si>
  <si>
    <t>此花区</t>
  </si>
  <si>
    <t>中央区</t>
  </si>
  <si>
    <t>西区</t>
  </si>
  <si>
    <t>港区</t>
  </si>
  <si>
    <t>大正区</t>
  </si>
  <si>
    <t>天王寺区</t>
  </si>
  <si>
    <t>浪速区</t>
  </si>
  <si>
    <t>西淀川区</t>
  </si>
  <si>
    <t>淀川区</t>
  </si>
  <si>
    <t>東淀川区</t>
  </si>
  <si>
    <t>東成区</t>
  </si>
  <si>
    <t>生野区</t>
  </si>
  <si>
    <t>旭区</t>
  </si>
  <si>
    <t>城東区</t>
  </si>
  <si>
    <t>鶴見区</t>
  </si>
  <si>
    <t>阿倍野区</t>
  </si>
  <si>
    <t>住之江区</t>
  </si>
  <si>
    <t>住吉区</t>
  </si>
  <si>
    <t>東住吉区</t>
  </si>
  <si>
    <t>平野区</t>
  </si>
  <si>
    <t>西成区</t>
  </si>
  <si>
    <t>滋賀県</t>
  </si>
  <si>
    <t>京都府</t>
  </si>
  <si>
    <t>奈良県</t>
  </si>
  <si>
    <t>兵庫県</t>
  </si>
  <si>
    <t>和歌山県</t>
  </si>
  <si>
    <t>不明</t>
  </si>
  <si>
    <t>【入院時住所地別在院患者の状況】</t>
    <rPh sb="1" eb="3">
      <t>ニュウイン</t>
    </rPh>
    <rPh sb="3" eb="4">
      <t>ジ</t>
    </rPh>
    <rPh sb="4" eb="6">
      <t>ジュウショ</t>
    </rPh>
    <rPh sb="6" eb="7">
      <t>チ</t>
    </rPh>
    <rPh sb="7" eb="8">
      <t>ベツ</t>
    </rPh>
    <rPh sb="8" eb="10">
      <t>ザイイン</t>
    </rPh>
    <rPh sb="10" eb="12">
      <t>カンジャ</t>
    </rPh>
    <rPh sb="13" eb="15">
      <t>ジョウキョウ</t>
    </rPh>
    <phoneticPr fontId="4"/>
  </si>
  <si>
    <t>寛解</t>
    <rPh sb="0" eb="2">
      <t>カンカイ</t>
    </rPh>
    <phoneticPr fontId="4"/>
  </si>
  <si>
    <t>軽度</t>
    <rPh sb="0" eb="2">
      <t>ケイド</t>
    </rPh>
    <phoneticPr fontId="4"/>
  </si>
  <si>
    <t>中等度</t>
    <rPh sb="0" eb="2">
      <t>チュウトウ</t>
    </rPh>
    <rPh sb="2" eb="3">
      <t>ド</t>
    </rPh>
    <phoneticPr fontId="4"/>
  </si>
  <si>
    <t>重度</t>
    <rPh sb="0" eb="2">
      <t>ジュウド</t>
    </rPh>
    <phoneticPr fontId="4"/>
  </si>
  <si>
    <t>最重度</t>
    <rPh sb="0" eb="1">
      <t>サイ</t>
    </rPh>
    <rPh sb="1" eb="3">
      <t>ジュウド</t>
    </rPh>
    <phoneticPr fontId="4"/>
  </si>
  <si>
    <t>在院1年以上</t>
    <rPh sb="0" eb="2">
      <t>ザイイン</t>
    </rPh>
    <rPh sb="3" eb="6">
      <t>ネンイジョウ</t>
    </rPh>
    <phoneticPr fontId="4"/>
  </si>
  <si>
    <t>在院1年未満</t>
    <rPh sb="0" eb="2">
      <t>ザイイン</t>
    </rPh>
    <rPh sb="3" eb="4">
      <t>ネン</t>
    </rPh>
    <rPh sb="4" eb="6">
      <t>ミマン</t>
    </rPh>
    <phoneticPr fontId="4"/>
  </si>
  <si>
    <t>他府県</t>
    <rPh sb="0" eb="1">
      <t>タ</t>
    </rPh>
    <rPh sb="1" eb="3">
      <t>フケン</t>
    </rPh>
    <phoneticPr fontId="4"/>
  </si>
  <si>
    <t>大阪市</t>
    <phoneticPr fontId="4"/>
  </si>
  <si>
    <t>【年齢区分（在院期間１年以上）】</t>
    <rPh sb="6" eb="8">
      <t>ザイイン</t>
    </rPh>
    <rPh sb="8" eb="10">
      <t>キカン</t>
    </rPh>
    <rPh sb="11" eb="12">
      <t>ネン</t>
    </rPh>
    <rPh sb="12" eb="14">
      <t>イジョウ</t>
    </rPh>
    <phoneticPr fontId="4"/>
  </si>
  <si>
    <t>【退院阻害要因の有無（在院期間１年以上）】</t>
    <phoneticPr fontId="4"/>
  </si>
  <si>
    <t>【退院阻害要因（複数回答）（在院期間１年以上）】</t>
    <phoneticPr fontId="4"/>
  </si>
  <si>
    <t>巻末資料</t>
    <rPh sb="0" eb="2">
      <t>カンマツ</t>
    </rPh>
    <rPh sb="2" eb="4">
      <t>シリョウ</t>
    </rPh>
    <phoneticPr fontId="4"/>
  </si>
  <si>
    <t>【入院形態区分×入院時住所地（圏域）】</t>
    <rPh sb="8" eb="10">
      <t>ニュウイン</t>
    </rPh>
    <rPh sb="10" eb="11">
      <t>ジ</t>
    </rPh>
    <rPh sb="11" eb="13">
      <t>ジュウショ</t>
    </rPh>
    <rPh sb="13" eb="14">
      <t>チ</t>
    </rPh>
    <rPh sb="15" eb="17">
      <t>ケンイキ</t>
    </rPh>
    <phoneticPr fontId="4"/>
  </si>
  <si>
    <t>【病院所在地（圏域）×入院時住所地（圏域）】</t>
    <rPh sb="1" eb="3">
      <t>ビョウイン</t>
    </rPh>
    <rPh sb="3" eb="6">
      <t>ショザイチ</t>
    </rPh>
    <rPh sb="7" eb="9">
      <t>ケンイキ</t>
    </rPh>
    <rPh sb="11" eb="13">
      <t>ニュウイン</t>
    </rPh>
    <rPh sb="13" eb="14">
      <t>ジ</t>
    </rPh>
    <rPh sb="14" eb="16">
      <t>ジュウショ</t>
    </rPh>
    <rPh sb="16" eb="17">
      <t>チ</t>
    </rPh>
    <rPh sb="18" eb="20">
      <t>ケンイキ</t>
    </rPh>
    <phoneticPr fontId="4"/>
  </si>
  <si>
    <t>【病院所在地（圏域）×入院時住所地（圏域）】〔１年以上入院患者〕</t>
    <rPh sb="1" eb="3">
      <t>ビョウイン</t>
    </rPh>
    <rPh sb="3" eb="6">
      <t>ショザイチ</t>
    </rPh>
    <rPh sb="7" eb="9">
      <t>ケンイキ</t>
    </rPh>
    <rPh sb="11" eb="13">
      <t>ニュウイン</t>
    </rPh>
    <rPh sb="13" eb="14">
      <t>ジ</t>
    </rPh>
    <rPh sb="14" eb="16">
      <t>ジュウショ</t>
    </rPh>
    <rPh sb="16" eb="17">
      <t>チ</t>
    </rPh>
    <rPh sb="18" eb="20">
      <t>ケンイキ</t>
    </rPh>
    <rPh sb="24" eb="27">
      <t>ネンイジョウ</t>
    </rPh>
    <rPh sb="27" eb="29">
      <t>ニュウイン</t>
    </rPh>
    <rPh sb="29" eb="31">
      <t>カンジャ</t>
    </rPh>
    <phoneticPr fontId="4"/>
  </si>
  <si>
    <t>大阪市</t>
    <rPh sb="0" eb="3">
      <t>オオサカシ</t>
    </rPh>
    <phoneticPr fontId="4"/>
  </si>
  <si>
    <t>堺市</t>
    <rPh sb="0" eb="2">
      <t>サカイシ</t>
    </rPh>
    <phoneticPr fontId="4"/>
  </si>
  <si>
    <t>65歳以上</t>
    <rPh sb="2" eb="5">
      <t>サイイジョウ</t>
    </rPh>
    <phoneticPr fontId="4"/>
  </si>
  <si>
    <t>65歳以上（再掲）</t>
    <rPh sb="2" eb="3">
      <t>サイ</t>
    </rPh>
    <rPh sb="3" eb="5">
      <t>イジョウ</t>
    </rPh>
    <rPh sb="6" eb="8">
      <t>サイケイ</t>
    </rPh>
    <phoneticPr fontId="4"/>
  </si>
  <si>
    <t>65歳未満（再掲）</t>
    <rPh sb="2" eb="3">
      <t>サイ</t>
    </rPh>
    <rPh sb="3" eb="5">
      <t>ミマン</t>
    </rPh>
    <rPh sb="6" eb="8">
      <t>サイケイ</t>
    </rPh>
    <phoneticPr fontId="4"/>
  </si>
  <si>
    <t>65歳以上（再掲）</t>
    <rPh sb="2" eb="5">
      <t>サイイジョウ</t>
    </rPh>
    <rPh sb="6" eb="8">
      <t>サイケイ</t>
    </rPh>
    <phoneticPr fontId="4"/>
  </si>
  <si>
    <t>65歳未満（再掲）</t>
    <rPh sb="2" eb="5">
      <t>サイミマン</t>
    </rPh>
    <rPh sb="6" eb="8">
      <t>サイケイ</t>
    </rPh>
    <phoneticPr fontId="4"/>
  </si>
  <si>
    <t>小計</t>
    <rPh sb="0" eb="2">
      <t>ショウケイ</t>
    </rPh>
    <phoneticPr fontId="4"/>
  </si>
  <si>
    <t>65歳未満（再掲）</t>
    <rPh sb="3" eb="5">
      <t>ミマン</t>
    </rPh>
    <rPh sb="6" eb="8">
      <t>サイケイ</t>
    </rPh>
    <phoneticPr fontId="4"/>
  </si>
  <si>
    <t>緊急措置入院</t>
  </si>
  <si>
    <t>措置入院・</t>
    <phoneticPr fontId="4"/>
  </si>
  <si>
    <t>65歳～69歳</t>
    <rPh sb="2" eb="3">
      <t>サイ</t>
    </rPh>
    <rPh sb="6" eb="7">
      <t>サイ</t>
    </rPh>
    <phoneticPr fontId="4"/>
  </si>
  <si>
    <t>70歳～74歳</t>
    <rPh sb="2" eb="3">
      <t>サイ</t>
    </rPh>
    <rPh sb="6" eb="7">
      <t>サイ</t>
    </rPh>
    <phoneticPr fontId="4"/>
  </si>
  <si>
    <t>75歳～79歳</t>
    <rPh sb="2" eb="3">
      <t>サイ</t>
    </rPh>
    <rPh sb="6" eb="7">
      <t>サイ</t>
    </rPh>
    <phoneticPr fontId="4"/>
  </si>
  <si>
    <t>80歳～84歳</t>
    <rPh sb="2" eb="3">
      <t>サイ</t>
    </rPh>
    <rPh sb="6" eb="7">
      <t>サイ</t>
    </rPh>
    <phoneticPr fontId="4"/>
  </si>
  <si>
    <t>85歳～89歳</t>
    <rPh sb="2" eb="3">
      <t>サイ</t>
    </rPh>
    <rPh sb="6" eb="7">
      <t>サイ</t>
    </rPh>
    <phoneticPr fontId="4"/>
  </si>
  <si>
    <t>措置入院・緊急措置入院</t>
    <rPh sb="0" eb="2">
      <t>ソチ</t>
    </rPh>
    <rPh sb="2" eb="4">
      <t>ニュウイン</t>
    </rPh>
    <rPh sb="5" eb="7">
      <t>キンキュウ</t>
    </rPh>
    <rPh sb="7" eb="9">
      <t>ソチ</t>
    </rPh>
    <rPh sb="9" eb="11">
      <t>ニュウイン</t>
    </rPh>
    <phoneticPr fontId="4"/>
  </si>
  <si>
    <t>医療保護入院</t>
    <rPh sb="0" eb="2">
      <t>イリョウ</t>
    </rPh>
    <rPh sb="2" eb="4">
      <t>ホゴ</t>
    </rPh>
    <rPh sb="4" eb="6">
      <t>ニュウイン</t>
    </rPh>
    <phoneticPr fontId="4"/>
  </si>
  <si>
    <t>任意入院</t>
    <rPh sb="0" eb="2">
      <t>ニンイ</t>
    </rPh>
    <rPh sb="2" eb="4">
      <t>ニュウイン</t>
    </rPh>
    <phoneticPr fontId="4"/>
  </si>
  <si>
    <t>応急入院</t>
    <rPh sb="0" eb="2">
      <t>オウキュウ</t>
    </rPh>
    <rPh sb="2" eb="4">
      <t>ニュウイン</t>
    </rPh>
    <phoneticPr fontId="4"/>
  </si>
  <si>
    <t>その他</t>
    <rPh sb="2" eb="3">
      <t>タ</t>
    </rPh>
    <phoneticPr fontId="4"/>
  </si>
  <si>
    <t>うち寛解・院内寛解群</t>
    <rPh sb="2" eb="4">
      <t>カンカイ</t>
    </rPh>
    <rPh sb="5" eb="7">
      <t>インナイ</t>
    </rPh>
    <rPh sb="7" eb="9">
      <t>カンカイ</t>
    </rPh>
    <rPh sb="9" eb="10">
      <t>グン</t>
    </rPh>
    <phoneticPr fontId="4"/>
  </si>
  <si>
    <t>(再掲：患者全体)</t>
    <rPh sb="1" eb="3">
      <t>サイケイ</t>
    </rPh>
    <rPh sb="4" eb="6">
      <t>カンジャ</t>
    </rPh>
    <rPh sb="6" eb="8">
      <t>ゼンタイ</t>
    </rPh>
    <phoneticPr fontId="4"/>
  </si>
  <si>
    <t>アルツハイマー病の認知症を含む器質性精神障害
（F00）</t>
  </si>
  <si>
    <t>血管性認知症を含む器質性精神障害（F01）</t>
    <phoneticPr fontId="4"/>
  </si>
  <si>
    <t>神経症性障害、ストレス関連障害及び身体表現性障害（F4）</t>
    <phoneticPr fontId="4"/>
  </si>
  <si>
    <t>生理的障害及び身体的要因に関連した行動症候群（F5）</t>
    <phoneticPr fontId="4"/>
  </si>
  <si>
    <t>65歳以上全体</t>
    <rPh sb="2" eb="5">
      <t>サイイジョウ</t>
    </rPh>
    <rPh sb="5" eb="7">
      <t>ゼンタイ</t>
    </rPh>
    <phoneticPr fontId="4"/>
  </si>
  <si>
    <t>(患者全体)</t>
    <rPh sb="1" eb="3">
      <t>カンジャ</t>
    </rPh>
    <rPh sb="3" eb="5">
      <t>ゼンタイ</t>
    </rPh>
    <phoneticPr fontId="4"/>
  </si>
  <si>
    <t xml:space="preserve">退院阻害要因がある  </t>
    <rPh sb="0" eb="2">
      <t>タイイン</t>
    </rPh>
    <rPh sb="2" eb="4">
      <t>ソガイ</t>
    </rPh>
    <rPh sb="4" eb="6">
      <t>ヨウイン</t>
    </rPh>
    <phoneticPr fontId="4"/>
  </si>
  <si>
    <t>退院阻害要因はない</t>
    <phoneticPr fontId="4"/>
  </si>
  <si>
    <t>病状（主症状）が退院のレベルに至っていない</t>
    <phoneticPr fontId="4"/>
  </si>
  <si>
    <t>退院予定</t>
    <phoneticPr fontId="4"/>
  </si>
  <si>
    <t>【年齢区分】</t>
    <phoneticPr fontId="4"/>
  </si>
  <si>
    <t>〔寛解・院内寛解群〕</t>
    <phoneticPr fontId="4"/>
  </si>
  <si>
    <t>寛解</t>
    <phoneticPr fontId="4"/>
  </si>
  <si>
    <t>寛解</t>
    <phoneticPr fontId="4"/>
  </si>
  <si>
    <t>院内寛解</t>
    <phoneticPr fontId="4"/>
  </si>
  <si>
    <t>院内寛解</t>
    <phoneticPr fontId="4"/>
  </si>
  <si>
    <t>【入院形態区分】</t>
    <phoneticPr fontId="4"/>
  </si>
  <si>
    <t>【疾患名区分】</t>
    <phoneticPr fontId="4"/>
  </si>
  <si>
    <t>症状性を含む器質性精神障害（F0）</t>
    <phoneticPr fontId="4"/>
  </si>
  <si>
    <t>症状性を含む器質性精神障害（F0）</t>
    <phoneticPr fontId="4"/>
  </si>
  <si>
    <t>アルツハイマー病の認知症を含む器質性精神障害（F00）</t>
    <phoneticPr fontId="4"/>
  </si>
  <si>
    <t>血管性認知症を含む器質性精神障害（F01）</t>
    <phoneticPr fontId="4"/>
  </si>
  <si>
    <t>てんかん（症状性を含む器質性障害(F0)に属さないもの）</t>
    <phoneticPr fontId="4"/>
  </si>
  <si>
    <t>【在院期間区分】</t>
    <phoneticPr fontId="4"/>
  </si>
  <si>
    <t>〔寛解・院内寛解群〕</t>
    <phoneticPr fontId="4"/>
  </si>
  <si>
    <t>寛解</t>
    <phoneticPr fontId="4"/>
  </si>
  <si>
    <t>院内寛解</t>
    <phoneticPr fontId="4"/>
  </si>
  <si>
    <t>1ヶ月未満</t>
    <phoneticPr fontId="4"/>
  </si>
  <si>
    <t>1ヶ月～3ヶ月未満</t>
    <phoneticPr fontId="4"/>
  </si>
  <si>
    <t>1ヶ月～3ヶ月未満</t>
    <phoneticPr fontId="4"/>
  </si>
  <si>
    <t>3ヶ月～6ヶ月未満</t>
    <phoneticPr fontId="4"/>
  </si>
  <si>
    <t>6ヶ月～1年未満</t>
    <phoneticPr fontId="4"/>
  </si>
  <si>
    <t>1年～1年6ヶ月未満</t>
    <phoneticPr fontId="4"/>
  </si>
  <si>
    <t>1年6ヶ月～2年未満</t>
    <phoneticPr fontId="4"/>
  </si>
  <si>
    <t>2年～3年未満</t>
    <phoneticPr fontId="4"/>
  </si>
  <si>
    <t>4年～5年未満</t>
    <phoneticPr fontId="4"/>
  </si>
  <si>
    <t>5年～6年未満</t>
    <phoneticPr fontId="4"/>
  </si>
  <si>
    <t>6年～7年未満</t>
    <phoneticPr fontId="4"/>
  </si>
  <si>
    <t>7年～8年未満</t>
    <phoneticPr fontId="4"/>
  </si>
  <si>
    <t>8年～9年未満</t>
    <phoneticPr fontId="4"/>
  </si>
  <si>
    <t>9年～10年未満</t>
    <phoneticPr fontId="4"/>
  </si>
  <si>
    <t>10年～20年未満</t>
    <phoneticPr fontId="4"/>
  </si>
  <si>
    <t>20年以上</t>
    <phoneticPr fontId="4"/>
  </si>
  <si>
    <t>【状態像区分】</t>
    <phoneticPr fontId="4"/>
  </si>
  <si>
    <t>病識がなく通院服薬の中断が予測される</t>
    <phoneticPr fontId="4"/>
  </si>
  <si>
    <t>〔寛解・院内寛解群〕</t>
    <phoneticPr fontId="4"/>
  </si>
  <si>
    <t>寛解</t>
    <phoneticPr fontId="4"/>
  </si>
  <si>
    <t>院内寛解</t>
    <phoneticPr fontId="4"/>
  </si>
  <si>
    <t>【入院形態区分（在院期間１年以上）】</t>
    <phoneticPr fontId="4"/>
  </si>
  <si>
    <t>〔寛解・院内寛解群〕</t>
    <phoneticPr fontId="4"/>
  </si>
  <si>
    <t>寛解</t>
    <phoneticPr fontId="4"/>
  </si>
  <si>
    <t>院内寛解</t>
    <phoneticPr fontId="4"/>
  </si>
  <si>
    <t>【疾患名区分（在院期間１年以上）】</t>
    <phoneticPr fontId="4"/>
  </si>
  <si>
    <t>〔寛解・院内寛解群〕</t>
    <phoneticPr fontId="4"/>
  </si>
  <si>
    <t>寛解</t>
    <phoneticPr fontId="4"/>
  </si>
  <si>
    <t>院内寛解</t>
    <phoneticPr fontId="4"/>
  </si>
  <si>
    <t>症状性を含む器質性精神障害（F0）</t>
    <phoneticPr fontId="4"/>
  </si>
  <si>
    <t>アルツハイマー病の認知症を含む器質性精神障害（F00）</t>
    <phoneticPr fontId="4"/>
  </si>
  <si>
    <t>血管性認知症を含む器質性精神障害（F01）</t>
    <phoneticPr fontId="4"/>
  </si>
  <si>
    <t>【状態像区分（在院期間１年以上）】</t>
    <phoneticPr fontId="4"/>
  </si>
  <si>
    <t>【年齢階層×在院期間区分】〔気分（感情）障害（F３）〕</t>
    <rPh sb="14" eb="16">
      <t>キブン</t>
    </rPh>
    <rPh sb="17" eb="19">
      <t>カンジョウ</t>
    </rPh>
    <rPh sb="20" eb="22">
      <t>ショウガイ</t>
    </rPh>
    <phoneticPr fontId="4"/>
  </si>
  <si>
    <t>【年齢階層×在院期間区分】〔気分（感情）障害（Ｆ３）〕&amp;〔寛解・院内寛解群〕</t>
    <rPh sb="14" eb="16">
      <t>キブン</t>
    </rPh>
    <rPh sb="17" eb="19">
      <t>カンジョウ</t>
    </rPh>
    <rPh sb="20" eb="21">
      <t>ショウ</t>
    </rPh>
    <rPh sb="21" eb="22">
      <t>ガイ</t>
    </rPh>
    <phoneticPr fontId="4"/>
  </si>
  <si>
    <t>病識がなく通院服薬の中断が予測される</t>
    <phoneticPr fontId="4"/>
  </si>
  <si>
    <t>病識がなく通院服薬の中断が予測される</t>
    <phoneticPr fontId="4"/>
  </si>
  <si>
    <t>　総計</t>
    <rPh sb="1" eb="2">
      <t>ソウ</t>
    </rPh>
    <rPh sb="2" eb="3">
      <t>ケイ</t>
    </rPh>
    <phoneticPr fontId="4"/>
  </si>
  <si>
    <t>　総計</t>
    <rPh sb="1" eb="3">
      <t>ソウケイ</t>
    </rPh>
    <phoneticPr fontId="4"/>
  </si>
  <si>
    <t>90歳～</t>
    <rPh sb="2" eb="3">
      <t>サイ</t>
    </rPh>
    <phoneticPr fontId="4"/>
  </si>
  <si>
    <t>【年齢階層×在院期間区分】</t>
    <phoneticPr fontId="4"/>
  </si>
  <si>
    <t>左記以外の症状性を含む器質性精神障害（F02-F09）</t>
    <rPh sb="0" eb="2">
      <t>サキ</t>
    </rPh>
    <phoneticPr fontId="4"/>
  </si>
  <si>
    <t>75歳未満（再掲）</t>
    <rPh sb="2" eb="3">
      <t>サイ</t>
    </rPh>
    <rPh sb="3" eb="5">
      <t>ミマン</t>
    </rPh>
    <rPh sb="6" eb="8">
      <t>サイケイ</t>
    </rPh>
    <phoneticPr fontId="4"/>
  </si>
  <si>
    <t>75歳以上（再掲）</t>
    <rPh sb="2" eb="3">
      <t>サイ</t>
    </rPh>
    <rPh sb="3" eb="5">
      <t>イジョウ</t>
    </rPh>
    <rPh sb="6" eb="8">
      <t>サイケイ</t>
    </rPh>
    <phoneticPr fontId="4"/>
  </si>
  <si>
    <t>【年齢区分（65歳以上在院患者）】</t>
    <rPh sb="8" eb="11">
      <t>サイイジョウ</t>
    </rPh>
    <rPh sb="11" eb="13">
      <t>ザイイン</t>
    </rPh>
    <rPh sb="13" eb="15">
      <t>カンジャ</t>
    </rPh>
    <phoneticPr fontId="4"/>
  </si>
  <si>
    <t>【入院形態区分（65歳以上在院患者）】</t>
    <rPh sb="1" eb="3">
      <t>ニュウイン</t>
    </rPh>
    <rPh sb="3" eb="5">
      <t>ケイタイ</t>
    </rPh>
    <rPh sb="10" eb="13">
      <t>サイイジョウ</t>
    </rPh>
    <rPh sb="13" eb="15">
      <t>ザイイン</t>
    </rPh>
    <rPh sb="15" eb="17">
      <t>カンジャ</t>
    </rPh>
    <phoneticPr fontId="4"/>
  </si>
  <si>
    <t>【在院期間区分（65歳以上在院患者）】</t>
    <rPh sb="1" eb="3">
      <t>ザイイン</t>
    </rPh>
    <rPh sb="3" eb="5">
      <t>キカン</t>
    </rPh>
    <rPh sb="5" eb="7">
      <t>クブン</t>
    </rPh>
    <rPh sb="10" eb="13">
      <t>サイイジョウ</t>
    </rPh>
    <rPh sb="13" eb="15">
      <t>ザイイン</t>
    </rPh>
    <rPh sb="15" eb="17">
      <t>カンジャ</t>
    </rPh>
    <phoneticPr fontId="4"/>
  </si>
  <si>
    <t>1ヶ月～3ヶ月未満</t>
  </si>
  <si>
    <t>3ヶ月～6ヶ月未満</t>
  </si>
  <si>
    <t>6ヶ月～1年未満</t>
  </si>
  <si>
    <t>1年～1年6ヶ月未満</t>
  </si>
  <si>
    <t>1年6ヶ月～2年未満</t>
  </si>
  <si>
    <t>2年～3年未満</t>
  </si>
  <si>
    <t>3年～4年未満</t>
  </si>
  <si>
    <t>4年～5年未満</t>
  </si>
  <si>
    <t>5年～6年未満</t>
  </si>
  <si>
    <t>6年～7年未満</t>
  </si>
  <si>
    <t>7年～8年未満</t>
  </si>
  <si>
    <t>8年～9年未満</t>
  </si>
  <si>
    <t>9年～10年未満</t>
  </si>
  <si>
    <t>10年～20年未満</t>
  </si>
  <si>
    <t>【状態像区分（65歳以上在院患者）】</t>
    <rPh sb="1" eb="3">
      <t>ジョウタイ</t>
    </rPh>
    <rPh sb="3" eb="4">
      <t>ゾウ</t>
    </rPh>
    <rPh sb="4" eb="6">
      <t>クブン</t>
    </rPh>
    <rPh sb="9" eb="12">
      <t>サイイジョウ</t>
    </rPh>
    <rPh sb="12" eb="14">
      <t>ザイイン</t>
    </rPh>
    <rPh sb="14" eb="16">
      <t>カンジャ</t>
    </rPh>
    <phoneticPr fontId="4"/>
  </si>
  <si>
    <t>〔全在院期間〕</t>
    <rPh sb="1" eb="2">
      <t>ゼン</t>
    </rPh>
    <rPh sb="2" eb="4">
      <t>ザイイン</t>
    </rPh>
    <rPh sb="4" eb="6">
      <t>キカン</t>
    </rPh>
    <phoneticPr fontId="4"/>
  </si>
  <si>
    <t>〔1年以上在院患者〕</t>
    <rPh sb="2" eb="5">
      <t>ネンイジョウ</t>
    </rPh>
    <rPh sb="5" eb="7">
      <t>ザイイン</t>
    </rPh>
    <rPh sb="7" eb="9">
      <t>カンジャ</t>
    </rPh>
    <phoneticPr fontId="4"/>
  </si>
  <si>
    <t>【退院阻害要因の有無（65歳以上在院患者）】</t>
    <rPh sb="13" eb="16">
      <t>サイイジョウ</t>
    </rPh>
    <rPh sb="16" eb="18">
      <t>ザイイン</t>
    </rPh>
    <rPh sb="18" eb="20">
      <t>カンジャ</t>
    </rPh>
    <phoneticPr fontId="4"/>
  </si>
  <si>
    <t>病識がなく通院服薬の中断が予測される</t>
  </si>
  <si>
    <t>【疾患名区分（65歳以上在院患者）】</t>
    <rPh sb="1" eb="3">
      <t>シッカン</t>
    </rPh>
    <rPh sb="3" eb="4">
      <t>メイ</t>
    </rPh>
    <rPh sb="4" eb="6">
      <t>クブン</t>
    </rPh>
    <rPh sb="9" eb="12">
      <t>サイイジョウ</t>
    </rPh>
    <rPh sb="12" eb="14">
      <t>ザイイン</t>
    </rPh>
    <rPh sb="14" eb="16">
      <t>カンジャ</t>
    </rPh>
    <phoneticPr fontId="4"/>
  </si>
  <si>
    <t>65歳未満</t>
    <rPh sb="2" eb="5">
      <t>サイミマン</t>
    </rPh>
    <phoneticPr fontId="4"/>
  </si>
  <si>
    <t>【退院阻害要因×年齢】</t>
    <rPh sb="1" eb="3">
      <t>タイイン</t>
    </rPh>
    <rPh sb="3" eb="5">
      <t>ソガイ</t>
    </rPh>
    <rPh sb="5" eb="7">
      <t>ヨウイン</t>
    </rPh>
    <rPh sb="8" eb="10">
      <t>ネンレイ</t>
    </rPh>
    <phoneticPr fontId="4"/>
  </si>
  <si>
    <t>年齢</t>
    <rPh sb="0" eb="2">
      <t>ネンレイ</t>
    </rPh>
    <phoneticPr fontId="4"/>
  </si>
  <si>
    <t>65歳未満</t>
    <rPh sb="2" eb="5">
      <t>サイミマン</t>
    </rPh>
    <phoneticPr fontId="4"/>
  </si>
  <si>
    <t>　　堺区</t>
    <rPh sb="2" eb="4">
      <t>サカイク</t>
    </rPh>
    <phoneticPr fontId="4"/>
  </si>
  <si>
    <t>　　西区</t>
    <rPh sb="2" eb="3">
      <t>ニシ</t>
    </rPh>
    <phoneticPr fontId="4"/>
  </si>
  <si>
    <t>　　中区</t>
    <rPh sb="2" eb="3">
      <t>ナカ</t>
    </rPh>
    <rPh sb="3" eb="4">
      <t>ク</t>
    </rPh>
    <phoneticPr fontId="4"/>
  </si>
  <si>
    <t>　　南区</t>
    <rPh sb="2" eb="4">
      <t>ミナミク</t>
    </rPh>
    <phoneticPr fontId="4"/>
  </si>
  <si>
    <t>　　北区</t>
    <rPh sb="2" eb="4">
      <t>キタク</t>
    </rPh>
    <phoneticPr fontId="4"/>
  </si>
  <si>
    <t>　　東区</t>
    <rPh sb="2" eb="4">
      <t>ヒガシク</t>
    </rPh>
    <phoneticPr fontId="4"/>
  </si>
  <si>
    <t>　　美原区</t>
    <rPh sb="2" eb="5">
      <t>ミハラク</t>
    </rPh>
    <phoneticPr fontId="4"/>
  </si>
  <si>
    <t>（触らない）</t>
    <rPh sb="1" eb="2">
      <t>サワ</t>
    </rPh>
    <phoneticPr fontId="4"/>
  </si>
  <si>
    <t>【退院阻害要因×年齢】〔寛解・院内寛解群〕</t>
    <rPh sb="12" eb="14">
      <t>カンカイ</t>
    </rPh>
    <rPh sb="15" eb="17">
      <t>インナイ</t>
    </rPh>
    <rPh sb="17" eb="19">
      <t>カンカイ</t>
    </rPh>
    <rPh sb="19" eb="20">
      <t>グン</t>
    </rPh>
    <phoneticPr fontId="4"/>
  </si>
  <si>
    <t>知的障害（F7）</t>
    <rPh sb="0" eb="2">
      <t>チテキ</t>
    </rPh>
    <rPh sb="2" eb="4">
      <t>ショウガイ</t>
    </rPh>
    <phoneticPr fontId="4"/>
  </si>
  <si>
    <t>知的障害（F7）</t>
    <rPh sb="0" eb="2">
      <t>チテキ</t>
    </rPh>
    <rPh sb="2" eb="4">
      <t>ショウガイ</t>
    </rPh>
    <phoneticPr fontId="4"/>
  </si>
  <si>
    <t>-</t>
    <phoneticPr fontId="4"/>
  </si>
  <si>
    <t>-</t>
    <phoneticPr fontId="4"/>
  </si>
  <si>
    <t>-</t>
    <phoneticPr fontId="4"/>
  </si>
  <si>
    <t>-</t>
    <phoneticPr fontId="4"/>
  </si>
  <si>
    <t>-</t>
    <phoneticPr fontId="4"/>
  </si>
  <si>
    <t>-</t>
    <phoneticPr fontId="4"/>
  </si>
  <si>
    <t>-</t>
    <phoneticPr fontId="4"/>
  </si>
  <si>
    <t>-</t>
    <phoneticPr fontId="4"/>
  </si>
  <si>
    <t>症状性を含む器質性精神障害（F０）</t>
    <rPh sb="0" eb="2">
      <t>ショウジョウ</t>
    </rPh>
    <rPh sb="2" eb="3">
      <t>セイ</t>
    </rPh>
    <rPh sb="4" eb="5">
      <t>フク</t>
    </rPh>
    <rPh sb="6" eb="9">
      <t>キシツセイ</t>
    </rPh>
    <rPh sb="9" eb="11">
      <t>セイシン</t>
    </rPh>
    <rPh sb="11" eb="13">
      <t>ショウガイ</t>
    </rPh>
    <phoneticPr fontId="4"/>
  </si>
  <si>
    <t>症状性を含む器質性精神障害（F0）</t>
    <rPh sb="0" eb="2">
      <t>ショウジョウ</t>
    </rPh>
    <rPh sb="2" eb="3">
      <t>セイ</t>
    </rPh>
    <rPh sb="4" eb="5">
      <t>フク</t>
    </rPh>
    <rPh sb="6" eb="9">
      <t>キシツセイ</t>
    </rPh>
    <rPh sb="9" eb="11">
      <t>セイシン</t>
    </rPh>
    <rPh sb="11" eb="13">
      <t>ショウガイ</t>
    </rPh>
    <phoneticPr fontId="4"/>
  </si>
  <si>
    <t>院内寛解</t>
    <rPh sb="0" eb="2">
      <t>インナイ</t>
    </rPh>
    <rPh sb="2" eb="4">
      <t>カンカイ</t>
    </rPh>
    <phoneticPr fontId="4"/>
  </si>
  <si>
    <t>住まいの確保ができない</t>
    <phoneticPr fontId="4"/>
  </si>
  <si>
    <t>家族が退院に反対している</t>
    <phoneticPr fontId="4"/>
  </si>
  <si>
    <t>家族が退院に反対している</t>
    <phoneticPr fontId="4"/>
  </si>
  <si>
    <t>家族が退院に反対している</t>
    <phoneticPr fontId="4"/>
  </si>
  <si>
    <t>家族が退院に反対している</t>
    <phoneticPr fontId="4"/>
  </si>
  <si>
    <t>アルツハイマー病の認知症・血管性認知症以外の
症状性を含む器質性精神障害（F02-F09）</t>
    <phoneticPr fontId="4"/>
  </si>
  <si>
    <t>アルツハイマー病の認知症・血管性認知症以外の
症状性を含む器質性精神障害（F02-F09）</t>
    <phoneticPr fontId="4"/>
  </si>
  <si>
    <t>アルツハイマー病の認知症・血管性認知症以外の症状性を含む器質性精神障害（F02-F09）</t>
    <phoneticPr fontId="4"/>
  </si>
  <si>
    <t>家族が退院に反対している</t>
    <phoneticPr fontId="4"/>
  </si>
  <si>
    <t>アルツハイマー病の認知症・血管性認知症以外の症状性を含む器質性精神障害（F02-F09）</t>
    <phoneticPr fontId="4"/>
  </si>
  <si>
    <t>家族が退院に反対している</t>
    <phoneticPr fontId="4"/>
  </si>
  <si>
    <t>アルツハイマー病の認知症・血管性認知症以外の症状性を含む器質性精神障害（F02-F09）</t>
    <phoneticPr fontId="4"/>
  </si>
  <si>
    <t>家族が退院に反対している</t>
    <phoneticPr fontId="4"/>
  </si>
  <si>
    <t>症状性を含む器質性精神障害(F0)</t>
    <rPh sb="0" eb="2">
      <t>ショウジョウ</t>
    </rPh>
    <rPh sb="2" eb="3">
      <t>セイ</t>
    </rPh>
    <rPh sb="4" eb="5">
      <t>フク</t>
    </rPh>
    <rPh sb="6" eb="9">
      <t>キシツセイ</t>
    </rPh>
    <rPh sb="9" eb="11">
      <t>セイシン</t>
    </rPh>
    <rPh sb="11" eb="12">
      <t>ショウ</t>
    </rPh>
    <rPh sb="12" eb="13">
      <t>ガイ</t>
    </rPh>
    <phoneticPr fontId="4"/>
  </si>
  <si>
    <t>アルツハイマー病の認知症を含む器質性精神障害（F00）</t>
    <phoneticPr fontId="4"/>
  </si>
  <si>
    <t>アルツハイマー病の認知症及び血管性認知症（F00-F01）</t>
    <phoneticPr fontId="4"/>
  </si>
  <si>
    <t>アルツハイマー病の認知症及び血管性認知症（F00-F01）</t>
    <phoneticPr fontId="4"/>
  </si>
  <si>
    <t>【年齢階層×在院期間区分】〔アルツハイマー病の認知症及び血管性認知症（F00-F01）〕</t>
    <rPh sb="21" eb="22">
      <t>ビョウ</t>
    </rPh>
    <rPh sb="23" eb="26">
      <t>ニンチショウ</t>
    </rPh>
    <rPh sb="26" eb="27">
      <t>オヨ</t>
    </rPh>
    <phoneticPr fontId="4"/>
  </si>
  <si>
    <t>【年齢階層×在院期間区分】〔アルツハイマー病の認知症及び血管性認知症（F00-F01）〕&amp;〔寛解・院内寛解群〕</t>
    <phoneticPr fontId="4"/>
  </si>
  <si>
    <t>〔アルツハイマー病の認知症・血管性認知症以外の症状性を含む器質性精神障害（F02-F09）〕</t>
    <rPh sb="8" eb="9">
      <t>ビョウ</t>
    </rPh>
    <rPh sb="10" eb="13">
      <t>ニンチショウ</t>
    </rPh>
    <phoneticPr fontId="4"/>
  </si>
  <si>
    <t>〔アルツハイマー病の認知症・血管性認知症以外の症状性を含む器質性精神障害（F02-F09）〕&amp;〔寛解・院内寛解群〕</t>
    <rPh sb="8" eb="9">
      <t>ビョウ</t>
    </rPh>
    <rPh sb="10" eb="13">
      <t>ニンチショウ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</si>
</sst>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Red]\-#,##0\ "/>
    <numFmt numFmtId="177" formatCode="0.0%"/>
    <numFmt numFmtId="178" formatCode="\(#,##0\)"/>
    <numFmt numFmtId="179" formatCode="0_);[Red]\(0\)"/>
    <numFmt numFmtId="180" formatCode="\(0.0%\)"/>
    <numFmt numFmtId="181" formatCode="#,##0_);[Red]\(#,##0\)"/>
    <numFmt numFmtId="182" formatCode="#,##0_ "/>
  </numFmts>
  <fonts count="33" x14ac:knownFonts="1">
    <font>
      <sz val="11"/>
      <color theme="1"/>
      <name val="ＭＳ Ｐゴシック"/>
      <family val="2"/>
      <charset val="128"/>
      <scheme val="minor"/>
    </font>
    <font>
      <sz val="11"/>
      <color theme="1"/>
      <name val="ＭＳ Ｐゴシック"/>
      <family val="2"/>
      <charset val="128"/>
      <scheme val="minor"/>
    </font>
    <font>
      <b/>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
      <sz val="12"/>
      <color theme="1"/>
      <name val="ＭＳ Ｐゴシック"/>
      <family val="3"/>
      <charset val="128"/>
      <scheme val="minor"/>
    </font>
    <font>
      <sz val="11"/>
      <color theme="0"/>
      <name val="ＭＳ Ｐゴシック"/>
      <family val="2"/>
      <charset val="128"/>
      <scheme val="minor"/>
    </font>
    <font>
      <sz val="11"/>
      <color theme="0"/>
      <name val="ＭＳ Ｐゴシック"/>
      <family val="3"/>
      <charset val="128"/>
      <scheme val="minor"/>
    </font>
    <font>
      <sz val="11"/>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0"/>
      <color theme="1"/>
      <name val="ＭＳ Ｐゴシック"/>
      <family val="3"/>
      <charset val="128"/>
      <scheme val="minor"/>
    </font>
    <font>
      <b/>
      <sz val="10"/>
      <color theme="1"/>
      <name val="ＭＳ Ｐゴシック"/>
      <family val="2"/>
      <charset val="128"/>
      <scheme val="minor"/>
    </font>
    <font>
      <b/>
      <sz val="9"/>
      <color theme="1"/>
      <name val="ＭＳ Ｐゴシック"/>
      <family val="3"/>
      <charset val="128"/>
      <scheme val="minor"/>
    </font>
    <font>
      <sz val="48"/>
      <color theme="1"/>
      <name val="ＭＳ Ｐゴシック"/>
      <family val="2"/>
      <charset val="128"/>
      <scheme val="minor"/>
    </font>
    <font>
      <b/>
      <sz val="11"/>
      <color theme="1"/>
      <name val="HG丸ｺﾞｼｯｸM-PRO"/>
      <family val="3"/>
      <charset val="128"/>
    </font>
    <font>
      <b/>
      <sz val="6"/>
      <color theme="1"/>
      <name val="ＭＳ Ｐゴシック"/>
      <family val="3"/>
      <charset val="128"/>
      <scheme val="minor"/>
    </font>
    <font>
      <sz val="11"/>
      <color rgb="FFFF0000"/>
      <name val="ＭＳ Ｐゴシック"/>
      <family val="2"/>
      <charset val="128"/>
      <scheme val="minor"/>
    </font>
    <font>
      <b/>
      <sz val="11"/>
      <color rgb="FFFF0000"/>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rgb="FFFF0000"/>
      <name val="ＭＳ Ｐゴシック"/>
      <family val="3"/>
      <charset val="128"/>
      <scheme val="minor"/>
    </font>
    <font>
      <sz val="12"/>
      <color theme="0"/>
      <name val="ＭＳ Ｐゴシック"/>
      <family val="3"/>
      <charset val="128"/>
      <scheme val="minor"/>
    </font>
    <font>
      <b/>
      <sz val="11"/>
      <color rgb="FFFF0000"/>
      <name val="ＭＳ Ｐゴシック"/>
      <family val="3"/>
      <charset val="128"/>
      <scheme val="minor"/>
    </font>
    <font>
      <sz val="8.5"/>
      <color theme="1"/>
      <name val="ＭＳ Ｐゴシック"/>
      <family val="2"/>
      <charset val="128"/>
      <scheme val="minor"/>
    </font>
    <font>
      <sz val="8.5"/>
      <color theme="1"/>
      <name val="ＭＳ Ｐゴシック"/>
      <family val="3"/>
      <charset val="128"/>
      <scheme val="minor"/>
    </font>
  </fonts>
  <fills count="15">
    <fill>
      <patternFill patternType="none"/>
    </fill>
    <fill>
      <patternFill patternType="gray125"/>
    </fill>
    <fill>
      <patternFill patternType="solid">
        <fgColor theme="6" tint="0.59999389629810485"/>
        <bgColor theme="4" tint="0.79998168889431442"/>
      </patternFill>
    </fill>
    <fill>
      <patternFill patternType="solid">
        <fgColor theme="5" tint="-0.499984740745262"/>
        <bgColor indexed="64"/>
      </patternFill>
    </fill>
    <fill>
      <patternFill patternType="solid">
        <fgColor theme="8" tint="0.79998168889431442"/>
        <bgColor indexed="64"/>
      </patternFill>
    </fill>
    <fill>
      <patternFill patternType="solid">
        <fgColor theme="9" tint="0.59996337778862885"/>
        <bgColor theme="4" tint="0.79998168889431442"/>
      </patternFill>
    </fill>
    <fill>
      <patternFill patternType="solid">
        <fgColor theme="9" tint="0.59996337778862885"/>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6"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39997558519241921"/>
        <bgColor theme="4" tint="0.79998168889431442"/>
      </patternFill>
    </fill>
    <fill>
      <patternFill patternType="solid">
        <fgColor theme="6" tint="0.59996337778862885"/>
        <bgColor indexed="64"/>
      </patternFill>
    </fill>
    <fill>
      <patternFill patternType="solid">
        <fgColor theme="4" tint="0.79998168889431442"/>
        <bgColor indexed="64"/>
      </patternFill>
    </fill>
  </fills>
  <borders count="94">
    <border>
      <left/>
      <right/>
      <top/>
      <bottom/>
      <diagonal/>
    </border>
    <border>
      <left/>
      <right/>
      <top/>
      <bottom style="thin">
        <color theme="6" tint="-0.499984740745262"/>
      </bottom>
      <diagonal/>
    </border>
    <border>
      <left/>
      <right/>
      <top style="thin">
        <color theme="6" tint="-0.499984740745262"/>
      </top>
      <bottom/>
      <diagonal/>
    </border>
    <border>
      <left/>
      <right/>
      <top style="thin">
        <color theme="6" tint="-0.499984740745262"/>
      </top>
      <bottom style="thin">
        <color theme="6" tint="-0.499984740745262"/>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style="thin">
        <color auto="1"/>
      </top>
      <bottom style="hair">
        <color auto="1"/>
      </bottom>
      <diagonal/>
    </border>
    <border>
      <left style="dotted">
        <color auto="1"/>
      </left>
      <right style="thin">
        <color auto="1"/>
      </right>
      <top style="thin">
        <color auto="1"/>
      </top>
      <bottom style="hair">
        <color auto="1"/>
      </bottom>
      <diagonal/>
    </border>
    <border>
      <left style="thin">
        <color auto="1"/>
      </left>
      <right style="dotted">
        <color auto="1"/>
      </right>
      <top style="hair">
        <color auto="1"/>
      </top>
      <bottom style="hair">
        <color auto="1"/>
      </bottom>
      <diagonal/>
    </border>
    <border>
      <left style="dotted">
        <color auto="1"/>
      </left>
      <right style="thin">
        <color auto="1"/>
      </right>
      <top style="hair">
        <color auto="1"/>
      </top>
      <bottom style="hair">
        <color auto="1"/>
      </bottom>
      <diagonal/>
    </border>
    <border>
      <left style="thin">
        <color auto="1"/>
      </left>
      <right style="dotted">
        <color auto="1"/>
      </right>
      <top style="hair">
        <color auto="1"/>
      </top>
      <bottom style="thin">
        <color auto="1"/>
      </bottom>
      <diagonal/>
    </border>
    <border>
      <left style="dotted">
        <color auto="1"/>
      </left>
      <right style="thin">
        <color auto="1"/>
      </right>
      <top style="hair">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auto="1"/>
      </left>
      <right/>
      <top style="hair">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theme="4" tint="0.39997558519241921"/>
      </bottom>
      <diagonal/>
    </border>
    <border>
      <left/>
      <right/>
      <top style="thin">
        <color theme="4" tint="0.39997558519241921"/>
      </top>
      <bottom/>
      <diagonal/>
    </border>
    <border>
      <left/>
      <right/>
      <top/>
      <bottom style="thin">
        <color rgb="FF0070C0"/>
      </bottom>
      <diagonal/>
    </border>
    <border>
      <left style="dotted">
        <color auto="1"/>
      </left>
      <right style="thin">
        <color auto="1"/>
      </right>
      <top/>
      <bottom style="hair">
        <color auto="1"/>
      </bottom>
      <diagonal/>
    </border>
    <border>
      <left style="dotted">
        <color auto="1"/>
      </left>
      <right style="thin">
        <color auto="1"/>
      </right>
      <top/>
      <bottom/>
      <diagonal/>
    </border>
    <border>
      <left style="dotted">
        <color auto="1"/>
      </left>
      <right style="thin">
        <color auto="1"/>
      </right>
      <top style="hair">
        <color auto="1"/>
      </top>
      <bottom/>
      <diagonal/>
    </border>
    <border>
      <left style="hair">
        <color indexed="64"/>
      </left>
      <right style="thin">
        <color auto="1"/>
      </right>
      <top/>
      <bottom/>
      <diagonal/>
    </border>
    <border>
      <left style="thin">
        <color auto="1"/>
      </left>
      <right style="dotted">
        <color auto="1"/>
      </right>
      <top style="hair">
        <color indexed="64"/>
      </top>
      <bottom/>
      <diagonal/>
    </border>
    <border>
      <left style="thin">
        <color auto="1"/>
      </left>
      <right style="dotted">
        <color auto="1"/>
      </right>
      <top/>
      <bottom style="hair">
        <color auto="1"/>
      </bottom>
      <diagonal/>
    </border>
    <border>
      <left style="thin">
        <color auto="1"/>
      </left>
      <right style="dotted">
        <color auto="1"/>
      </right>
      <top/>
      <bottom/>
      <diagonal/>
    </border>
    <border>
      <left/>
      <right style="thin">
        <color auto="1"/>
      </right>
      <top style="hair">
        <color auto="1"/>
      </top>
      <bottom style="hair">
        <color auto="1"/>
      </bottom>
      <diagonal/>
    </border>
    <border>
      <left style="hair">
        <color indexed="64"/>
      </left>
      <right style="dotted">
        <color auto="1"/>
      </right>
      <top style="hair">
        <color indexed="64"/>
      </top>
      <bottom style="hair">
        <color indexed="64"/>
      </bottom>
      <diagonal/>
    </border>
    <border>
      <left/>
      <right/>
      <top style="thin">
        <color theme="6" tint="-0.499984740745262"/>
      </top>
      <bottom style="thin">
        <color indexed="64"/>
      </bottom>
      <diagonal/>
    </border>
    <border>
      <left style="hair">
        <color auto="1"/>
      </left>
      <right style="thin">
        <color auto="1"/>
      </right>
      <top style="thin">
        <color auto="1"/>
      </top>
      <bottom style="thin">
        <color auto="1"/>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right style="thin">
        <color indexed="64"/>
      </right>
      <top/>
      <bottom/>
      <diagonal/>
    </border>
    <border>
      <left style="thin">
        <color auto="1"/>
      </left>
      <right/>
      <top/>
      <bottom/>
      <diagonal/>
    </border>
    <border>
      <left style="thin">
        <color auto="1"/>
      </left>
      <right style="hair">
        <color indexed="64"/>
      </right>
      <top style="thin">
        <color auto="1"/>
      </top>
      <bottom style="thin">
        <color auto="1"/>
      </bottom>
      <diagonal/>
    </border>
    <border>
      <left style="thin">
        <color auto="1"/>
      </left>
      <right/>
      <top/>
      <bottom style="thin">
        <color auto="1"/>
      </bottom>
      <diagonal/>
    </border>
    <border>
      <left style="hair">
        <color indexed="64"/>
      </left>
      <right style="thin">
        <color indexed="64"/>
      </right>
      <top style="hair">
        <color auto="1"/>
      </top>
      <bottom style="hair">
        <color auto="1"/>
      </bottom>
      <diagonal/>
    </border>
    <border>
      <left style="thin">
        <color auto="1"/>
      </left>
      <right style="thin">
        <color auto="1"/>
      </right>
      <top style="hair">
        <color auto="1"/>
      </top>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hair">
        <color indexed="64"/>
      </left>
      <right style="double">
        <color indexed="64"/>
      </right>
      <top/>
      <bottom/>
      <diagonal/>
    </border>
    <border>
      <left style="hair">
        <color indexed="64"/>
      </left>
      <right style="double">
        <color indexed="64"/>
      </right>
      <top/>
      <bottom style="thin">
        <color indexed="64"/>
      </bottom>
      <diagonal/>
    </border>
    <border>
      <left style="hair">
        <color indexed="64"/>
      </left>
      <right style="double">
        <color indexed="64"/>
      </right>
      <top style="thin">
        <color auto="1"/>
      </top>
      <bottom style="thin">
        <color auto="1"/>
      </bottom>
      <diagonal/>
    </border>
    <border>
      <left style="double">
        <color indexed="64"/>
      </left>
      <right style="hair">
        <color indexed="64"/>
      </right>
      <top style="thin">
        <color indexed="64"/>
      </top>
      <bottom style="thin">
        <color indexed="64"/>
      </bottom>
      <diagonal/>
    </border>
    <border>
      <left/>
      <right style="double">
        <color indexed="64"/>
      </right>
      <top/>
      <bottom style="thin">
        <color indexed="64"/>
      </bottom>
      <diagonal/>
    </border>
    <border>
      <left style="double">
        <color indexed="64"/>
      </left>
      <right style="hair">
        <color indexed="64"/>
      </right>
      <top/>
      <bottom/>
      <diagonal/>
    </border>
    <border>
      <left/>
      <right style="dotted">
        <color auto="1"/>
      </right>
      <top style="hair">
        <color indexed="64"/>
      </top>
      <bottom style="hair">
        <color indexed="64"/>
      </bottom>
      <diagonal/>
    </border>
    <border>
      <left/>
      <right style="hair">
        <color indexed="64"/>
      </right>
      <top style="hair">
        <color indexed="64"/>
      </top>
      <bottom style="hair">
        <color indexed="64"/>
      </bottom>
      <diagonal/>
    </border>
    <border>
      <left/>
      <right style="dotted">
        <color auto="1"/>
      </right>
      <top/>
      <bottom/>
      <diagonal/>
    </border>
    <border>
      <left/>
      <right style="dotted">
        <color auto="1"/>
      </right>
      <top style="hair">
        <color auto="1"/>
      </top>
      <bottom/>
      <diagonal/>
    </border>
    <border>
      <left/>
      <right style="hair">
        <color indexed="64"/>
      </right>
      <top style="hair">
        <color indexed="64"/>
      </top>
      <bottom/>
      <diagonal/>
    </border>
    <border>
      <left style="dotted">
        <color auto="1"/>
      </left>
      <right style="thin">
        <color auto="1"/>
      </right>
      <top/>
      <bottom style="thin">
        <color auto="1"/>
      </bottom>
      <diagonal/>
    </border>
    <border>
      <left style="thin">
        <color auto="1"/>
      </left>
      <right/>
      <top style="hair">
        <color indexed="64"/>
      </top>
      <bottom/>
      <diagonal/>
    </border>
    <border>
      <left style="thin">
        <color auto="1"/>
      </left>
      <right style="hair">
        <color indexed="64"/>
      </right>
      <top style="hair">
        <color indexed="64"/>
      </top>
      <bottom style="hair">
        <color indexed="64"/>
      </bottom>
      <diagonal/>
    </border>
    <border>
      <left style="hair">
        <color indexed="64"/>
      </left>
      <right style="thin">
        <color auto="1"/>
      </right>
      <top style="hair">
        <color auto="1"/>
      </top>
      <bottom/>
      <diagonal/>
    </border>
    <border>
      <left/>
      <right/>
      <top/>
      <bottom style="thin">
        <color theme="2" tint="-0.749992370372631"/>
      </bottom>
      <diagonal/>
    </border>
    <border>
      <left/>
      <right style="dotted">
        <color auto="1"/>
      </right>
      <top style="hair">
        <color auto="1"/>
      </top>
      <bottom style="thin">
        <color auto="1"/>
      </bottom>
      <diagonal/>
    </border>
    <border>
      <left/>
      <right style="thin">
        <color auto="1"/>
      </right>
      <top/>
      <bottom style="hair">
        <color auto="1"/>
      </bottom>
      <diagonal/>
    </border>
    <border>
      <left style="thin">
        <color auto="1"/>
      </left>
      <right style="thin">
        <color auto="1"/>
      </right>
      <top/>
      <bottom style="hair">
        <color auto="1"/>
      </bottom>
      <diagonal/>
    </border>
    <border>
      <left/>
      <right style="hair">
        <color indexed="64"/>
      </right>
      <top style="thin">
        <color auto="1"/>
      </top>
      <bottom/>
      <diagonal/>
    </border>
    <border>
      <left/>
      <right style="hair">
        <color indexed="64"/>
      </right>
      <top/>
      <bottom/>
      <diagonal/>
    </border>
    <border>
      <left/>
      <right style="hair">
        <color indexed="64"/>
      </right>
      <top/>
      <bottom style="thin">
        <color auto="1"/>
      </bottom>
      <diagonal/>
    </border>
    <border>
      <left/>
      <right style="hair">
        <color indexed="64"/>
      </right>
      <top style="thin">
        <color indexed="64"/>
      </top>
      <bottom style="thin">
        <color indexed="64"/>
      </bottom>
      <diagonal/>
    </border>
    <border>
      <left style="hair">
        <color auto="1"/>
      </left>
      <right style="double">
        <color indexed="64"/>
      </right>
      <top style="thin">
        <color auto="1"/>
      </top>
      <bottom/>
      <diagonal/>
    </border>
    <border>
      <left/>
      <right style="double">
        <color indexed="64"/>
      </right>
      <top/>
      <bottom/>
      <diagonal/>
    </border>
    <border>
      <left style="thin">
        <color auto="1"/>
      </left>
      <right style="double">
        <color indexed="64"/>
      </right>
      <top style="thin">
        <color auto="1"/>
      </top>
      <bottom style="thin">
        <color auto="1"/>
      </bottom>
      <diagonal/>
    </border>
    <border>
      <left style="thin">
        <color auto="1"/>
      </left>
      <right style="double">
        <color indexed="64"/>
      </right>
      <top style="thin">
        <color auto="1"/>
      </top>
      <bottom/>
      <diagonal/>
    </border>
    <border>
      <left style="thin">
        <color auto="1"/>
      </left>
      <right style="double">
        <color indexed="64"/>
      </right>
      <top style="hair">
        <color auto="1"/>
      </top>
      <bottom/>
      <diagonal/>
    </border>
    <border>
      <left style="thin">
        <color auto="1"/>
      </left>
      <right style="double">
        <color indexed="64"/>
      </right>
      <top style="hair">
        <color auto="1"/>
      </top>
      <bottom style="thin">
        <color auto="1"/>
      </bottom>
      <diagonal/>
    </border>
    <border>
      <left style="thin">
        <color auto="1"/>
      </left>
      <right style="double">
        <color indexed="64"/>
      </right>
      <top style="thin">
        <color auto="1"/>
      </top>
      <bottom style="hair">
        <color auto="1"/>
      </bottom>
      <diagonal/>
    </border>
    <border>
      <left style="thin">
        <color auto="1"/>
      </left>
      <right style="double">
        <color indexed="64"/>
      </right>
      <top/>
      <bottom/>
      <diagonal/>
    </border>
    <border>
      <left/>
      <right/>
      <top style="thin">
        <color auto="1"/>
      </top>
      <bottom style="hair">
        <color auto="1"/>
      </bottom>
      <diagonal/>
    </border>
    <border>
      <left style="double">
        <color indexed="64"/>
      </left>
      <right/>
      <top style="thin">
        <color auto="1"/>
      </top>
      <bottom/>
      <diagonal/>
    </border>
    <border>
      <left style="double">
        <color indexed="64"/>
      </left>
      <right/>
      <top/>
      <bottom style="thin">
        <color indexed="64"/>
      </bottom>
      <diagonal/>
    </border>
    <border>
      <left style="thin">
        <color auto="1"/>
      </left>
      <right style="hair">
        <color indexed="64"/>
      </right>
      <top/>
      <bottom style="hair">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0" fontId="5" fillId="0" borderId="0">
      <alignment vertical="center"/>
    </xf>
    <xf numFmtId="0" fontId="11" fillId="0" borderId="0">
      <alignment vertical="center"/>
    </xf>
    <xf numFmtId="0" fontId="11" fillId="0" borderId="0">
      <alignment vertical="center"/>
    </xf>
    <xf numFmtId="0" fontId="5" fillId="0" borderId="0">
      <alignment vertical="center"/>
    </xf>
    <xf numFmtId="0" fontId="11" fillId="0" borderId="0"/>
    <xf numFmtId="38" fontId="1" fillId="0" borderId="0" applyFont="0" applyFill="0" applyBorder="0" applyAlignment="0" applyProtection="0">
      <alignment vertical="center"/>
    </xf>
  </cellStyleXfs>
  <cellXfs count="617">
    <xf numFmtId="0" fontId="0" fillId="0" borderId="0" xfId="0">
      <alignment vertical="center"/>
    </xf>
    <xf numFmtId="0" fontId="3" fillId="0" borderId="0" xfId="0" applyFont="1">
      <alignment vertical="center"/>
    </xf>
    <xf numFmtId="0" fontId="5" fillId="0" borderId="0" xfId="0" applyFont="1">
      <alignment vertical="center"/>
    </xf>
    <xf numFmtId="0" fontId="2" fillId="2" borderId="1" xfId="0" applyFont="1" applyFill="1" applyBorder="1" applyAlignment="1">
      <alignment horizontal="center" vertical="center"/>
    </xf>
    <xf numFmtId="0" fontId="0" fillId="0" borderId="0" xfId="0" applyAlignment="1">
      <alignment horizontal="left" vertical="center"/>
    </xf>
    <xf numFmtId="0" fontId="2" fillId="2" borderId="2" xfId="0" applyFont="1" applyFill="1" applyBorder="1" applyAlignment="1">
      <alignment horizontal="left" vertical="center" indent="1"/>
    </xf>
    <xf numFmtId="0" fontId="0" fillId="0" borderId="0" xfId="0" applyNumberFormat="1">
      <alignment vertical="center"/>
    </xf>
    <xf numFmtId="177" fontId="0" fillId="0" borderId="0" xfId="0" applyNumberFormat="1">
      <alignment vertical="center"/>
    </xf>
    <xf numFmtId="0" fontId="6" fillId="0" borderId="0" xfId="0" applyFont="1">
      <alignment vertical="center"/>
    </xf>
    <xf numFmtId="0" fontId="0" fillId="0" borderId="0" xfId="0" applyFont="1">
      <alignment vertical="center"/>
    </xf>
    <xf numFmtId="176" fontId="5" fillId="0" borderId="0" xfId="0" applyNumberFormat="1" applyFont="1">
      <alignment vertical="center"/>
    </xf>
    <xf numFmtId="0" fontId="0" fillId="0" borderId="0" xfId="0" applyAlignment="1">
      <alignment horizontal="center" vertical="center"/>
    </xf>
    <xf numFmtId="176" fontId="0" fillId="0" borderId="0" xfId="0" applyNumberFormat="1" applyAlignment="1">
      <alignment horizontal="right" vertical="center"/>
    </xf>
    <xf numFmtId="178" fontId="0" fillId="0" borderId="0" xfId="0" applyNumberFormat="1" applyAlignment="1">
      <alignment horizontal="right" vertical="center"/>
    </xf>
    <xf numFmtId="176" fontId="2" fillId="2" borderId="2" xfId="0" applyNumberFormat="1" applyFont="1" applyFill="1" applyBorder="1" applyAlignment="1">
      <alignment horizontal="right" vertical="center"/>
    </xf>
    <xf numFmtId="0" fontId="0" fillId="0" borderId="0" xfId="0" applyFont="1" applyAlignment="1">
      <alignment horizontal="left" vertical="center"/>
    </xf>
    <xf numFmtId="0" fontId="5" fillId="0" borderId="0" xfId="0" applyFont="1" applyAlignment="1">
      <alignment horizontal="left" vertical="center" inden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0" xfId="0" applyFont="1" applyAlignment="1">
      <alignment horizontal="left" vertical="center" wrapText="1"/>
    </xf>
    <xf numFmtId="0" fontId="2" fillId="2" borderId="1" xfId="0" applyFont="1" applyFill="1" applyBorder="1" applyAlignment="1">
      <alignment horizontal="right" vertical="center"/>
    </xf>
    <xf numFmtId="177" fontId="0" fillId="0" borderId="0" xfId="0" applyNumberFormat="1" applyAlignment="1">
      <alignment horizontal="right" vertical="center"/>
    </xf>
    <xf numFmtId="0" fontId="2" fillId="2" borderId="1" xfId="0" applyFont="1" applyFill="1" applyBorder="1">
      <alignment vertical="center"/>
    </xf>
    <xf numFmtId="177" fontId="2" fillId="2" borderId="2" xfId="1" applyNumberFormat="1" applyFont="1" applyFill="1" applyBorder="1" applyAlignment="1">
      <alignment horizontal="right" vertical="center"/>
    </xf>
    <xf numFmtId="0" fontId="7" fillId="0" borderId="0" xfId="0" applyFont="1">
      <alignment vertical="center"/>
    </xf>
    <xf numFmtId="0" fontId="8" fillId="0" borderId="0" xfId="0" applyFont="1">
      <alignment vertical="center"/>
    </xf>
    <xf numFmtId="0" fontId="2" fillId="2" borderId="3" xfId="0" applyFont="1" applyFill="1" applyBorder="1" applyAlignment="1">
      <alignment horizontal="left" vertical="center" indent="1"/>
    </xf>
    <xf numFmtId="176" fontId="2" fillId="2" borderId="3" xfId="0" applyNumberFormat="1" applyFont="1" applyFill="1" applyBorder="1" applyAlignment="1">
      <alignment horizontal="right" vertical="center"/>
    </xf>
    <xf numFmtId="177" fontId="2" fillId="2" borderId="3" xfId="1" applyNumberFormat="1" applyFont="1" applyFill="1" applyBorder="1" applyAlignment="1">
      <alignment horizontal="right" vertical="center"/>
    </xf>
    <xf numFmtId="0" fontId="0" fillId="0" borderId="5" xfId="0" applyBorder="1" applyAlignment="1">
      <alignment horizontal="left" vertical="center"/>
    </xf>
    <xf numFmtId="176" fontId="0" fillId="0" borderId="5" xfId="0" applyNumberFormat="1" applyBorder="1" applyAlignment="1">
      <alignment horizontal="right" vertical="center"/>
    </xf>
    <xf numFmtId="177" fontId="0" fillId="0" borderId="5" xfId="0" applyNumberFormat="1" applyBorder="1" applyAlignment="1">
      <alignment horizontal="right" vertical="center"/>
    </xf>
    <xf numFmtId="0" fontId="0" fillId="0" borderId="0" xfId="0" applyBorder="1" applyAlignment="1">
      <alignment horizontal="left" vertical="center"/>
    </xf>
    <xf numFmtId="176" fontId="0" fillId="0" borderId="0" xfId="0" applyNumberFormat="1" applyBorder="1" applyAlignment="1">
      <alignment horizontal="right" vertical="center"/>
    </xf>
    <xf numFmtId="177" fontId="0" fillId="0" borderId="0" xfId="0" applyNumberFormat="1" applyBorder="1" applyAlignment="1">
      <alignment horizontal="right" vertical="center"/>
    </xf>
    <xf numFmtId="0" fontId="0" fillId="0" borderId="0" xfId="0" applyBorder="1">
      <alignment vertical="center"/>
    </xf>
    <xf numFmtId="179" fontId="0" fillId="0" borderId="0" xfId="0" applyNumberFormat="1">
      <alignment vertical="center"/>
    </xf>
    <xf numFmtId="0" fontId="9" fillId="3" borderId="0" xfId="0" applyFont="1" applyFill="1" applyAlignment="1">
      <alignment horizontal="center" vertical="center"/>
    </xf>
    <xf numFmtId="0" fontId="10" fillId="3" borderId="0" xfId="0" applyFont="1" applyFill="1" applyAlignment="1">
      <alignment horizontal="center" vertical="center"/>
    </xf>
    <xf numFmtId="0" fontId="9" fillId="3" borderId="0" xfId="0" applyFont="1" applyFill="1">
      <alignment vertical="center"/>
    </xf>
    <xf numFmtId="0" fontId="10" fillId="3" borderId="0" xfId="0" applyFont="1" applyFill="1">
      <alignment vertical="center"/>
    </xf>
    <xf numFmtId="0" fontId="9" fillId="3" borderId="0" xfId="0" applyFont="1" applyFill="1" applyAlignment="1">
      <alignment horizontal="righ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4" borderId="6" xfId="0" applyFont="1" applyFill="1" applyBorder="1">
      <alignment vertical="center"/>
    </xf>
    <xf numFmtId="176" fontId="0" fillId="0" borderId="16" xfId="0" applyNumberFormat="1" applyBorder="1">
      <alignment vertical="center"/>
    </xf>
    <xf numFmtId="177" fontId="0" fillId="0" borderId="17" xfId="0" applyNumberFormat="1" applyBorder="1">
      <alignment vertical="center"/>
    </xf>
    <xf numFmtId="176" fontId="0" fillId="0" borderId="18" xfId="0" applyNumberFormat="1" applyBorder="1">
      <alignment vertical="center"/>
    </xf>
    <xf numFmtId="177" fontId="0" fillId="0" borderId="19" xfId="0" applyNumberFormat="1" applyBorder="1">
      <alignment vertical="center"/>
    </xf>
    <xf numFmtId="176" fontId="0" fillId="0" borderId="20" xfId="0" applyNumberFormat="1" applyBorder="1">
      <alignment vertical="center"/>
    </xf>
    <xf numFmtId="177" fontId="0" fillId="0" borderId="21" xfId="0" applyNumberFormat="1" applyBorder="1">
      <alignment vertical="center"/>
    </xf>
    <xf numFmtId="176" fontId="3" fillId="4" borderId="22" xfId="0" applyNumberFormat="1" applyFont="1" applyFill="1" applyBorder="1">
      <alignment vertical="center"/>
    </xf>
    <xf numFmtId="0" fontId="5" fillId="0" borderId="25" xfId="0" applyFont="1" applyFill="1" applyBorder="1">
      <alignment vertical="center"/>
    </xf>
    <xf numFmtId="176" fontId="0" fillId="0" borderId="0" xfId="0" applyNumberFormat="1">
      <alignment vertical="center"/>
    </xf>
    <xf numFmtId="0" fontId="5" fillId="0" borderId="26" xfId="0" applyFont="1" applyFill="1" applyBorder="1">
      <alignment vertical="center"/>
    </xf>
    <xf numFmtId="0" fontId="10" fillId="3" borderId="0" xfId="0" applyFont="1" applyFill="1" applyAlignment="1">
      <alignment horizontal="center" vertical="center" wrapText="1"/>
    </xf>
    <xf numFmtId="176" fontId="5" fillId="0" borderId="16" xfId="0" applyNumberFormat="1" applyFont="1" applyFill="1" applyBorder="1">
      <alignment vertical="center"/>
    </xf>
    <xf numFmtId="177" fontId="5" fillId="0" borderId="17" xfId="0" applyNumberFormat="1" applyFont="1" applyFill="1" applyBorder="1">
      <alignment vertical="center"/>
    </xf>
    <xf numFmtId="176" fontId="5" fillId="0" borderId="18" xfId="0" applyNumberFormat="1" applyFont="1" applyFill="1" applyBorder="1">
      <alignment vertical="center"/>
    </xf>
    <xf numFmtId="177" fontId="5" fillId="0" borderId="19" xfId="0" applyNumberFormat="1" applyFont="1" applyFill="1" applyBorder="1">
      <alignment vertical="center"/>
    </xf>
    <xf numFmtId="176" fontId="5" fillId="0" borderId="20" xfId="0" applyNumberFormat="1" applyFont="1" applyFill="1" applyBorder="1">
      <alignment vertical="center"/>
    </xf>
    <xf numFmtId="177" fontId="5" fillId="0" borderId="21" xfId="0" applyNumberFormat="1" applyFont="1" applyFill="1" applyBorder="1">
      <alignment vertical="center"/>
    </xf>
    <xf numFmtId="0" fontId="0" fillId="0" borderId="7" xfId="0" applyBorder="1" applyAlignment="1">
      <alignment horizontal="left" vertical="center"/>
    </xf>
    <xf numFmtId="176" fontId="0" fillId="0" borderId="7" xfId="0" applyNumberFormat="1" applyBorder="1" applyAlignment="1">
      <alignment horizontal="right" vertical="center"/>
    </xf>
    <xf numFmtId="176" fontId="0" fillId="0" borderId="7" xfId="0" applyNumberFormat="1" applyBorder="1">
      <alignment vertical="center"/>
    </xf>
    <xf numFmtId="0" fontId="0" fillId="0" borderId="30" xfId="0" applyBorder="1" applyAlignment="1">
      <alignment horizontal="left" vertical="center"/>
    </xf>
    <xf numFmtId="177" fontId="0" fillId="0" borderId="30" xfId="0" applyNumberFormat="1" applyBorder="1" applyAlignment="1">
      <alignment horizontal="right" vertical="center"/>
    </xf>
    <xf numFmtId="0" fontId="6" fillId="0" borderId="0" xfId="0" applyFont="1" applyBorder="1">
      <alignment vertical="center"/>
    </xf>
    <xf numFmtId="0" fontId="0" fillId="0" borderId="0" xfId="0" applyFont="1" applyBorder="1">
      <alignment vertical="center"/>
    </xf>
    <xf numFmtId="0" fontId="0" fillId="0" borderId="30" xfId="0" applyFont="1" applyBorder="1">
      <alignment vertical="center"/>
    </xf>
    <xf numFmtId="0" fontId="2" fillId="5" borderId="7" xfId="0" applyFont="1" applyFill="1" applyBorder="1" applyAlignment="1">
      <alignment horizontal="left" vertical="center" indent="1"/>
    </xf>
    <xf numFmtId="176" fontId="2" fillId="5" borderId="7" xfId="0" applyNumberFormat="1" applyFont="1" applyFill="1" applyBorder="1" applyAlignment="1">
      <alignment horizontal="right" vertical="center"/>
    </xf>
    <xf numFmtId="0" fontId="2" fillId="5" borderId="30" xfId="0" applyFont="1" applyFill="1" applyBorder="1" applyAlignment="1">
      <alignment horizontal="left" vertical="center" indent="1"/>
    </xf>
    <xf numFmtId="177" fontId="2" fillId="5" borderId="30" xfId="0" applyNumberFormat="1" applyFont="1" applyFill="1" applyBorder="1" applyAlignment="1">
      <alignment horizontal="right" vertical="center"/>
    </xf>
    <xf numFmtId="0" fontId="3" fillId="5" borderId="6" xfId="0" applyFont="1" applyFill="1" applyBorder="1" applyAlignment="1">
      <alignment horizontal="center" vertical="center"/>
    </xf>
    <xf numFmtId="177" fontId="3" fillId="5" borderId="30" xfId="0" applyNumberFormat="1" applyFont="1" applyFill="1" applyBorder="1" applyAlignment="1">
      <alignment horizontal="right" vertical="center"/>
    </xf>
    <xf numFmtId="176" fontId="5" fillId="0" borderId="7" xfId="0" applyNumberFormat="1" applyFont="1" applyBorder="1">
      <alignment vertical="center"/>
    </xf>
    <xf numFmtId="177" fontId="5" fillId="0" borderId="30" xfId="0" applyNumberFormat="1" applyFont="1" applyBorder="1" applyAlignment="1">
      <alignment horizontal="right" vertical="center"/>
    </xf>
    <xf numFmtId="0" fontId="9" fillId="3" borderId="0" xfId="0" applyFont="1" applyFill="1" applyAlignment="1">
      <alignment horizontal="left" vertical="center"/>
    </xf>
    <xf numFmtId="177" fontId="0" fillId="0" borderId="30" xfId="0" applyNumberFormat="1" applyBorder="1">
      <alignment vertical="center"/>
    </xf>
    <xf numFmtId="3" fontId="0" fillId="0" borderId="0" xfId="0" applyNumberFormat="1">
      <alignment vertical="center"/>
    </xf>
    <xf numFmtId="0" fontId="18" fillId="5" borderId="6" xfId="0" applyFont="1" applyFill="1" applyBorder="1" applyAlignment="1">
      <alignment horizontal="center" vertical="center"/>
    </xf>
    <xf numFmtId="0" fontId="18" fillId="5" borderId="6" xfId="0" applyFont="1" applyFill="1" applyBorder="1" applyAlignment="1">
      <alignment horizontal="center" vertical="center" wrapText="1"/>
    </xf>
    <xf numFmtId="0" fontId="13" fillId="0" borderId="7" xfId="0" applyFont="1" applyBorder="1" applyAlignment="1">
      <alignment horizontal="left" vertical="center"/>
    </xf>
    <xf numFmtId="176" fontId="13" fillId="0" borderId="7" xfId="0" applyNumberFormat="1" applyFont="1" applyBorder="1" applyAlignment="1">
      <alignment horizontal="right" vertical="center"/>
    </xf>
    <xf numFmtId="176" fontId="13" fillId="0" borderId="7" xfId="0" applyNumberFormat="1" applyFont="1" applyBorder="1">
      <alignment vertical="center"/>
    </xf>
    <xf numFmtId="0" fontId="13" fillId="0" borderId="30" xfId="0" applyFont="1" applyBorder="1" applyAlignment="1">
      <alignment horizontal="left" vertical="center"/>
    </xf>
    <xf numFmtId="177" fontId="13" fillId="0" borderId="30" xfId="0" applyNumberFormat="1" applyFont="1" applyBorder="1" applyAlignment="1">
      <alignment horizontal="right" vertical="center"/>
    </xf>
    <xf numFmtId="0" fontId="18" fillId="5" borderId="7" xfId="0" applyFont="1" applyFill="1" applyBorder="1" applyAlignment="1">
      <alignment horizontal="left" vertical="center" indent="1"/>
    </xf>
    <xf numFmtId="176" fontId="18" fillId="5" borderId="7" xfId="0" applyNumberFormat="1" applyFont="1" applyFill="1" applyBorder="1" applyAlignment="1">
      <alignment horizontal="right" vertical="center"/>
    </xf>
    <xf numFmtId="0" fontId="18" fillId="5" borderId="30" xfId="0" applyFont="1" applyFill="1" applyBorder="1" applyAlignment="1">
      <alignment horizontal="left" vertical="center" indent="1"/>
    </xf>
    <xf numFmtId="177" fontId="18" fillId="5" borderId="30" xfId="0" applyNumberFormat="1" applyFont="1" applyFill="1" applyBorder="1" applyAlignment="1">
      <alignment horizontal="right" vertical="center"/>
    </xf>
    <xf numFmtId="0" fontId="13" fillId="0" borderId="7" xfId="0" applyFont="1" applyBorder="1" applyAlignment="1">
      <alignment vertical="center"/>
    </xf>
    <xf numFmtId="0" fontId="13" fillId="0" borderId="30" xfId="0" applyFont="1" applyBorder="1" applyAlignment="1">
      <alignment vertical="center"/>
    </xf>
    <xf numFmtId="0" fontId="13" fillId="0" borderId="30" xfId="0" applyFont="1" applyBorder="1">
      <alignment vertical="center"/>
    </xf>
    <xf numFmtId="0" fontId="0" fillId="0" borderId="0" xfId="0" applyAlignment="1">
      <alignment horizontal="right" vertical="center"/>
    </xf>
    <xf numFmtId="0" fontId="15" fillId="0" borderId="0" xfId="0" applyFont="1">
      <alignment vertical="center"/>
    </xf>
    <xf numFmtId="0" fontId="15" fillId="0" borderId="6" xfId="0" applyFont="1" applyBorder="1">
      <alignment vertical="center"/>
    </xf>
    <xf numFmtId="176" fontId="15" fillId="0" borderId="6" xfId="0" applyNumberFormat="1" applyFont="1" applyBorder="1">
      <alignment vertical="center"/>
    </xf>
    <xf numFmtId="0" fontId="15" fillId="0" borderId="6" xfId="0" applyFont="1" applyBorder="1" applyAlignment="1">
      <alignment horizontal="left" vertical="center" indent="1"/>
    </xf>
    <xf numFmtId="176" fontId="15" fillId="7" borderId="6" xfId="0" applyNumberFormat="1" applyFont="1" applyFill="1" applyBorder="1">
      <alignment vertical="center"/>
    </xf>
    <xf numFmtId="0" fontId="21" fillId="0" borderId="0" xfId="0" applyFont="1" applyAlignment="1">
      <alignment horizontal="distributed" vertical="center"/>
    </xf>
    <xf numFmtId="0" fontId="2" fillId="8" borderId="31" xfId="0" applyFont="1" applyFill="1" applyBorder="1" applyAlignment="1">
      <alignment horizontal="center" vertical="center" wrapText="1"/>
    </xf>
    <xf numFmtId="10" fontId="0" fillId="0" borderId="0" xfId="0" applyNumberFormat="1" applyAlignment="1">
      <alignment horizontal="right" vertical="center" indent="1"/>
    </xf>
    <xf numFmtId="0" fontId="2" fillId="8" borderId="32" xfId="0" applyFont="1" applyFill="1" applyBorder="1" applyAlignment="1">
      <alignment horizontal="left" vertical="center"/>
    </xf>
    <xf numFmtId="176" fontId="2" fillId="8" borderId="32" xfId="0" applyNumberFormat="1" applyFont="1" applyFill="1" applyBorder="1">
      <alignment vertical="center"/>
    </xf>
    <xf numFmtId="10" fontId="2" fillId="8" borderId="32" xfId="0" applyNumberFormat="1" applyFont="1" applyFill="1" applyBorder="1" applyAlignment="1">
      <alignment horizontal="right" vertical="center" indent="1"/>
    </xf>
    <xf numFmtId="0" fontId="0" fillId="0" borderId="0" xfId="0" applyAlignment="1">
      <alignment horizontal="center" vertical="center" wrapText="1"/>
    </xf>
    <xf numFmtId="0" fontId="16" fillId="0" borderId="0" xfId="0" applyFont="1" applyAlignment="1">
      <alignment vertical="center" wrapText="1"/>
    </xf>
    <xf numFmtId="0" fontId="0" fillId="0" borderId="0" xfId="0" applyBorder="1" applyAlignment="1">
      <alignment horizontal="right" vertical="center" wrapText="1"/>
    </xf>
    <xf numFmtId="0" fontId="0" fillId="0" borderId="0" xfId="0" applyBorder="1" applyAlignment="1">
      <alignment horizontal="left" vertical="center" wrapText="1"/>
    </xf>
    <xf numFmtId="0" fontId="0" fillId="7" borderId="0" xfId="0" applyFill="1" applyBorder="1" applyAlignment="1">
      <alignment horizontal="right" vertical="center" wrapText="1"/>
    </xf>
    <xf numFmtId="0" fontId="0" fillId="7" borderId="0" xfId="0" applyFill="1" applyBorder="1" applyAlignment="1">
      <alignment horizontal="left" vertical="center" wrapText="1"/>
    </xf>
    <xf numFmtId="0" fontId="0" fillId="0" borderId="0" xfId="0" applyBorder="1" applyAlignment="1">
      <alignment horizontal="right" vertical="center"/>
    </xf>
    <xf numFmtId="0" fontId="0" fillId="0" borderId="0" xfId="0" applyAlignment="1">
      <alignment vertical="center"/>
    </xf>
    <xf numFmtId="10" fontId="0" fillId="0" borderId="0" xfId="0" applyNumberFormat="1">
      <alignment vertical="center"/>
    </xf>
    <xf numFmtId="0" fontId="0" fillId="0" borderId="0" xfId="0" applyFont="1" applyFill="1" applyBorder="1" applyAlignment="1">
      <alignment horizontal="left" vertical="center"/>
    </xf>
    <xf numFmtId="38" fontId="0" fillId="0" borderId="0" xfId="7" applyFont="1">
      <alignment vertical="center"/>
    </xf>
    <xf numFmtId="38" fontId="0" fillId="0" borderId="0" xfId="0" applyNumberFormat="1">
      <alignment vertical="center"/>
    </xf>
    <xf numFmtId="38" fontId="0" fillId="0" borderId="0" xfId="0" applyNumberFormat="1" applyBorder="1">
      <alignment vertical="center"/>
    </xf>
    <xf numFmtId="38" fontId="0" fillId="0" borderId="33" xfId="0" applyNumberFormat="1" applyBorder="1">
      <alignment vertical="center"/>
    </xf>
    <xf numFmtId="177" fontId="0" fillId="0" borderId="0" xfId="1" applyNumberFormat="1" applyFont="1">
      <alignment vertical="center"/>
    </xf>
    <xf numFmtId="178" fontId="0" fillId="0" borderId="0" xfId="0" applyNumberFormat="1">
      <alignment vertical="center"/>
    </xf>
    <xf numFmtId="177" fontId="0" fillId="0" borderId="0" xfId="1" applyNumberFormat="1" applyFont="1" applyAlignment="1">
      <alignment vertical="center"/>
    </xf>
    <xf numFmtId="177" fontId="0" fillId="0" borderId="0" xfId="0" applyNumberFormat="1" applyAlignment="1">
      <alignment vertical="center"/>
    </xf>
    <xf numFmtId="180" fontId="0" fillId="0" borderId="0" xfId="0" applyNumberFormat="1" applyAlignment="1">
      <alignment vertical="center"/>
    </xf>
    <xf numFmtId="177" fontId="0" fillId="0" borderId="0" xfId="0" applyNumberFormat="1" applyAlignment="1">
      <alignment horizontal="right"/>
    </xf>
    <xf numFmtId="177" fontId="0" fillId="0" borderId="0" xfId="1" applyNumberFormat="1" applyFont="1" applyAlignment="1">
      <alignment horizontal="right" vertical="center"/>
    </xf>
    <xf numFmtId="180" fontId="0" fillId="0" borderId="0" xfId="1" applyNumberFormat="1" applyFont="1" applyAlignment="1">
      <alignment horizontal="right" vertical="center"/>
    </xf>
    <xf numFmtId="177" fontId="0" fillId="0" borderId="0" xfId="0" applyNumberFormat="1" applyAlignment="1"/>
    <xf numFmtId="0" fontId="2" fillId="2" borderId="0" xfId="0" applyFont="1" applyFill="1" applyBorder="1" applyAlignment="1">
      <alignment horizontal="center" vertical="center"/>
    </xf>
    <xf numFmtId="0" fontId="2" fillId="2" borderId="0" xfId="0" applyFont="1" applyFill="1" applyBorder="1" applyAlignment="1">
      <alignment horizontal="right" vertical="center"/>
    </xf>
    <xf numFmtId="38" fontId="0" fillId="0" borderId="5" xfId="7" applyFont="1" applyBorder="1" applyAlignment="1">
      <alignment horizontal="right"/>
    </xf>
    <xf numFmtId="0" fontId="0" fillId="0" borderId="5" xfId="0" applyBorder="1">
      <alignment vertical="center"/>
    </xf>
    <xf numFmtId="177" fontId="0" fillId="0" borderId="15" xfId="0" applyNumberFormat="1" applyBorder="1">
      <alignment vertical="center"/>
    </xf>
    <xf numFmtId="177" fontId="0" fillId="0" borderId="36" xfId="0" applyNumberFormat="1" applyBorder="1">
      <alignment vertical="center"/>
    </xf>
    <xf numFmtId="177" fontId="0" fillId="0" borderId="34" xfId="0" applyNumberFormat="1" applyBorder="1">
      <alignment vertical="center"/>
    </xf>
    <xf numFmtId="177" fontId="0" fillId="0" borderId="35" xfId="0" applyNumberFormat="1" applyBorder="1">
      <alignment vertical="center"/>
    </xf>
    <xf numFmtId="177" fontId="0" fillId="0" borderId="37" xfId="0" applyNumberFormat="1" applyBorder="1">
      <alignment vertical="center"/>
    </xf>
    <xf numFmtId="176" fontId="0" fillId="0" borderId="0" xfId="0" applyNumberFormat="1" applyBorder="1">
      <alignment vertical="center"/>
    </xf>
    <xf numFmtId="0" fontId="10" fillId="3" borderId="0" xfId="0" applyFont="1" applyFill="1" applyBorder="1">
      <alignment vertical="center"/>
    </xf>
    <xf numFmtId="177" fontId="0" fillId="0" borderId="0" xfId="1" applyNumberFormat="1" applyFont="1" applyFill="1" applyAlignment="1">
      <alignment vertical="center"/>
    </xf>
    <xf numFmtId="176" fontId="0" fillId="0" borderId="38" xfId="0" applyNumberFormat="1" applyBorder="1">
      <alignment vertical="center"/>
    </xf>
    <xf numFmtId="176" fontId="0" fillId="0" borderId="14" xfId="0" applyNumberFormat="1" applyBorder="1">
      <alignment vertical="center"/>
    </xf>
    <xf numFmtId="176" fontId="0" fillId="0" borderId="39" xfId="0" applyNumberFormat="1" applyBorder="1">
      <alignment vertical="center"/>
    </xf>
    <xf numFmtId="176" fontId="0" fillId="0" borderId="40" xfId="0" applyNumberFormat="1" applyBorder="1">
      <alignment vertical="center"/>
    </xf>
    <xf numFmtId="179" fontId="0" fillId="0" borderId="0" xfId="0" applyNumberFormat="1" applyBorder="1">
      <alignment vertical="center"/>
    </xf>
    <xf numFmtId="0" fontId="0" fillId="0" borderId="0" xfId="0" applyFill="1" applyBorder="1">
      <alignment vertical="center"/>
    </xf>
    <xf numFmtId="176" fontId="0" fillId="0" borderId="42" xfId="0" applyNumberFormat="1" applyBorder="1">
      <alignment vertical="center"/>
    </xf>
    <xf numFmtId="0" fontId="0" fillId="0" borderId="4" xfId="0" applyBorder="1">
      <alignment vertical="center"/>
    </xf>
    <xf numFmtId="38" fontId="0" fillId="0" borderId="0" xfId="0" applyNumberFormat="1" applyFill="1" applyBorder="1">
      <alignment vertical="center"/>
    </xf>
    <xf numFmtId="176" fontId="0" fillId="0" borderId="0" xfId="0" applyNumberFormat="1" applyFill="1" applyBorder="1" applyAlignment="1">
      <alignment horizontal="right" vertical="center"/>
    </xf>
    <xf numFmtId="177" fontId="0" fillId="0" borderId="0" xfId="0" applyNumberFormat="1" applyFill="1" applyBorder="1" applyAlignment="1">
      <alignment horizontal="right" vertical="center"/>
    </xf>
    <xf numFmtId="0" fontId="0" fillId="0" borderId="5" xfId="0" applyFont="1" applyBorder="1">
      <alignment vertical="center"/>
    </xf>
    <xf numFmtId="177" fontId="0" fillId="0" borderId="5" xfId="1" applyNumberFormat="1" applyFont="1" applyBorder="1">
      <alignment vertical="center"/>
    </xf>
    <xf numFmtId="177" fontId="0" fillId="0" borderId="0" xfId="0" applyNumberFormat="1" applyAlignment="1">
      <alignment horizontal="right" vertical="center" indent="1"/>
    </xf>
    <xf numFmtId="0" fontId="22" fillId="0" borderId="0" xfId="0" applyFont="1">
      <alignment vertical="center"/>
    </xf>
    <xf numFmtId="0" fontId="0" fillId="0" borderId="7" xfId="0" applyFont="1" applyBorder="1">
      <alignment vertical="center"/>
    </xf>
    <xf numFmtId="0" fontId="0" fillId="0" borderId="8" xfId="0" applyFont="1" applyBorder="1">
      <alignment vertical="center"/>
    </xf>
    <xf numFmtId="177" fontId="0" fillId="0" borderId="30" xfId="1" applyNumberFormat="1" applyFont="1" applyBorder="1">
      <alignment vertical="center"/>
    </xf>
    <xf numFmtId="176" fontId="15" fillId="0" borderId="0" xfId="0" applyNumberFormat="1" applyFont="1">
      <alignment vertical="center"/>
    </xf>
    <xf numFmtId="0" fontId="9" fillId="3" borderId="0" xfId="0" applyFont="1" applyFill="1" applyBorder="1" applyAlignment="1">
      <alignment horizontal="center" vertical="center"/>
    </xf>
    <xf numFmtId="0" fontId="0" fillId="0" borderId="51" xfId="0" applyBorder="1">
      <alignment vertical="center"/>
    </xf>
    <xf numFmtId="177" fontId="2" fillId="2" borderId="43" xfId="1" applyNumberFormat="1" applyFont="1" applyFill="1" applyBorder="1" applyAlignment="1">
      <alignment horizontal="right" vertical="center"/>
    </xf>
    <xf numFmtId="0" fontId="15" fillId="0" borderId="27" xfId="0" applyFont="1" applyFill="1" applyBorder="1">
      <alignment vertical="center"/>
    </xf>
    <xf numFmtId="0" fontId="15" fillId="0" borderId="6" xfId="0" applyFont="1" applyFill="1" applyBorder="1">
      <alignment vertical="center"/>
    </xf>
    <xf numFmtId="0" fontId="13" fillId="0" borderId="26" xfId="0" applyFont="1" applyFill="1" applyBorder="1">
      <alignment vertical="center"/>
    </xf>
    <xf numFmtId="0" fontId="12" fillId="0" borderId="7" xfId="0" applyFont="1" applyBorder="1" applyAlignment="1">
      <alignment vertical="center"/>
    </xf>
    <xf numFmtId="0" fontId="12" fillId="0" borderId="7" xfId="0" applyFont="1" applyBorder="1" applyAlignment="1">
      <alignment horizontal="left" vertical="center"/>
    </xf>
    <xf numFmtId="0" fontId="15" fillId="7" borderId="6" xfId="0" applyFont="1" applyFill="1" applyBorder="1" applyAlignment="1">
      <alignment horizontal="center" vertical="center"/>
    </xf>
    <xf numFmtId="0" fontId="3" fillId="0" borderId="0" xfId="0" applyFont="1" applyBorder="1">
      <alignment vertical="center"/>
    </xf>
    <xf numFmtId="0" fontId="2" fillId="2" borderId="43" xfId="0" applyFont="1" applyFill="1" applyBorder="1" applyAlignment="1">
      <alignment horizontal="left" vertical="center" indent="1"/>
    </xf>
    <xf numFmtId="0" fontId="19" fillId="2" borderId="1" xfId="0" applyFont="1" applyFill="1" applyBorder="1" applyAlignment="1">
      <alignment horizontal="center" vertical="center"/>
    </xf>
    <xf numFmtId="0" fontId="18" fillId="2" borderId="1" xfId="0" applyFont="1" applyFill="1" applyBorder="1" applyAlignment="1">
      <alignment horizontal="center" vertical="center"/>
    </xf>
    <xf numFmtId="0" fontId="20" fillId="7" borderId="7" xfId="0" applyFont="1" applyFill="1" applyBorder="1" applyAlignment="1">
      <alignment horizontal="center" vertical="center"/>
    </xf>
    <xf numFmtId="0" fontId="20" fillId="7" borderId="30" xfId="0" applyFont="1" applyFill="1" applyBorder="1" applyAlignment="1">
      <alignment horizontal="center" vertical="center"/>
    </xf>
    <xf numFmtId="177" fontId="0" fillId="0" borderId="0" xfId="1" applyNumberFormat="1" applyFont="1" applyBorder="1">
      <alignment vertical="center"/>
    </xf>
    <xf numFmtId="0" fontId="2" fillId="8" borderId="0" xfId="0" applyFont="1" applyFill="1" applyBorder="1" applyAlignment="1">
      <alignment horizontal="left" vertical="center"/>
    </xf>
    <xf numFmtId="176" fontId="2" fillId="8" borderId="0" xfId="0" applyNumberFormat="1" applyFont="1" applyFill="1" applyBorder="1">
      <alignment vertical="center"/>
    </xf>
    <xf numFmtId="10" fontId="2" fillId="8" borderId="0" xfId="0" applyNumberFormat="1" applyFont="1" applyFill="1" applyBorder="1" applyAlignment="1">
      <alignment horizontal="right" vertical="center" indent="1"/>
    </xf>
    <xf numFmtId="10" fontId="0" fillId="0" borderId="0" xfId="0" applyNumberFormat="1" applyBorder="1" applyAlignment="1">
      <alignment horizontal="right" vertical="center" indent="1"/>
    </xf>
    <xf numFmtId="0" fontId="2" fillId="8" borderId="0" xfId="0" applyFont="1" applyFill="1" applyBorder="1" applyAlignment="1">
      <alignment horizontal="center" vertical="center"/>
    </xf>
    <xf numFmtId="0" fontId="2" fillId="8" borderId="0" xfId="0" applyFont="1" applyFill="1" applyBorder="1" applyAlignment="1">
      <alignment horizontal="center" vertical="center" wrapText="1"/>
    </xf>
    <xf numFmtId="0" fontId="0" fillId="0" borderId="0" xfId="0" applyNumberFormat="1" applyBorder="1">
      <alignment vertical="center"/>
    </xf>
    <xf numFmtId="10" fontId="0" fillId="0" borderId="0" xfId="0" applyNumberFormat="1" applyBorder="1">
      <alignment vertical="center"/>
    </xf>
    <xf numFmtId="10" fontId="2" fillId="8" borderId="0" xfId="0" applyNumberFormat="1" applyFont="1" applyFill="1" applyBorder="1">
      <alignment vertical="center"/>
    </xf>
    <xf numFmtId="0" fontId="5" fillId="0" borderId="0" xfId="0" applyFont="1" applyBorder="1">
      <alignment vertical="center"/>
    </xf>
    <xf numFmtId="176" fontId="0" fillId="0" borderId="0" xfId="7" applyNumberFormat="1" applyFont="1" applyBorder="1" applyAlignment="1">
      <alignment horizontal="right" vertical="center"/>
    </xf>
    <xf numFmtId="0" fontId="0" fillId="0" borderId="0" xfId="0" applyFont="1" applyFill="1" applyBorder="1">
      <alignment vertical="center"/>
    </xf>
    <xf numFmtId="179" fontId="0" fillId="0" borderId="0" xfId="0" applyNumberFormat="1" applyFont="1" applyBorder="1">
      <alignment vertical="center"/>
    </xf>
    <xf numFmtId="0" fontId="0" fillId="0" borderId="0" xfId="0" applyFont="1" applyBorder="1" applyAlignment="1">
      <alignment horizontal="left" vertical="center"/>
    </xf>
    <xf numFmtId="0" fontId="0" fillId="0" borderId="0" xfId="0" applyBorder="1" applyAlignment="1">
      <alignment horizontal="center" vertical="center"/>
    </xf>
    <xf numFmtId="38" fontId="2" fillId="8" borderId="0" xfId="0" applyNumberFormat="1" applyFont="1" applyFill="1" applyBorder="1">
      <alignment vertical="center"/>
    </xf>
    <xf numFmtId="0" fontId="0" fillId="0" borderId="0" xfId="0" applyFill="1">
      <alignment vertical="center"/>
    </xf>
    <xf numFmtId="176" fontId="0" fillId="0" borderId="0" xfId="0" applyNumberFormat="1" applyFill="1">
      <alignment vertical="center"/>
    </xf>
    <xf numFmtId="177" fontId="0" fillId="0" borderId="0" xfId="1" applyNumberFormat="1" applyFont="1" applyFill="1">
      <alignment vertical="center"/>
    </xf>
    <xf numFmtId="0" fontId="0" fillId="10" borderId="0" xfId="0" applyFill="1">
      <alignment vertical="center"/>
    </xf>
    <xf numFmtId="176" fontId="0" fillId="10" borderId="0" xfId="0" applyNumberFormat="1" applyFill="1">
      <alignment vertical="center"/>
    </xf>
    <xf numFmtId="177" fontId="0" fillId="10" borderId="0" xfId="1" applyNumberFormat="1" applyFont="1" applyFill="1">
      <alignment vertical="center"/>
    </xf>
    <xf numFmtId="176" fontId="0" fillId="0" borderId="0" xfId="0" applyNumberFormat="1" applyFill="1" applyBorder="1">
      <alignment vertical="center"/>
    </xf>
    <xf numFmtId="176" fontId="3" fillId="0" borderId="0" xfId="0" applyNumberFormat="1" applyFont="1">
      <alignment vertical="center"/>
    </xf>
    <xf numFmtId="0" fontId="3" fillId="10" borderId="4" xfId="0" applyFont="1" applyFill="1" applyBorder="1">
      <alignment vertical="center"/>
    </xf>
    <xf numFmtId="0" fontId="3" fillId="10" borderId="5" xfId="0" applyFont="1" applyFill="1" applyBorder="1">
      <alignment vertical="center"/>
    </xf>
    <xf numFmtId="176" fontId="3" fillId="10" borderId="5" xfId="0" applyNumberFormat="1" applyFont="1" applyFill="1" applyBorder="1">
      <alignment vertical="center"/>
    </xf>
    <xf numFmtId="177" fontId="3" fillId="10" borderId="5" xfId="1" applyNumberFormat="1" applyFont="1" applyFill="1" applyBorder="1">
      <alignment vertical="center"/>
    </xf>
    <xf numFmtId="0" fontId="3" fillId="0" borderId="0" xfId="0" applyFont="1" applyAlignment="1">
      <alignment horizontal="center" vertical="center" wrapText="1"/>
    </xf>
    <xf numFmtId="177" fontId="3" fillId="0" borderId="6" xfId="1" applyNumberFormat="1" applyFont="1" applyBorder="1">
      <alignment vertical="center"/>
    </xf>
    <xf numFmtId="177" fontId="0" fillId="0" borderId="7" xfId="1" applyNumberFormat="1" applyFont="1" applyBorder="1">
      <alignment vertical="center"/>
    </xf>
    <xf numFmtId="177" fontId="3" fillId="9" borderId="6" xfId="1" applyNumberFormat="1" applyFont="1" applyFill="1" applyBorder="1">
      <alignment vertical="center"/>
    </xf>
    <xf numFmtId="176" fontId="3" fillId="0" borderId="6" xfId="0" applyNumberFormat="1" applyFont="1" applyFill="1" applyBorder="1">
      <alignment vertical="center"/>
    </xf>
    <xf numFmtId="176" fontId="0" fillId="0" borderId="55" xfId="0" applyNumberFormat="1" applyBorder="1">
      <alignment vertical="center"/>
    </xf>
    <xf numFmtId="176" fontId="0" fillId="0" borderId="13" xfId="0" applyNumberFormat="1" applyBorder="1">
      <alignment vertical="center"/>
    </xf>
    <xf numFmtId="176" fontId="3" fillId="0" borderId="6" xfId="0" applyNumberFormat="1" applyFont="1" applyBorder="1">
      <alignment vertical="center"/>
    </xf>
    <xf numFmtId="177" fontId="0" fillId="0" borderId="50" xfId="1" applyNumberFormat="1" applyFont="1" applyBorder="1" applyAlignment="1">
      <alignment horizontal="right" vertical="center"/>
    </xf>
    <xf numFmtId="0" fontId="0" fillId="9" borderId="0" xfId="0" applyFill="1">
      <alignment vertical="center"/>
    </xf>
    <xf numFmtId="177" fontId="0" fillId="0" borderId="46" xfId="1" applyNumberFormat="1" applyFont="1" applyBorder="1">
      <alignment vertical="center"/>
    </xf>
    <xf numFmtId="177" fontId="5" fillId="0" borderId="46" xfId="1" applyNumberFormat="1" applyFont="1" applyFill="1" applyBorder="1" applyAlignment="1">
      <alignment horizontal="right" vertical="center"/>
    </xf>
    <xf numFmtId="10" fontId="2" fillId="0" borderId="0" xfId="0" applyNumberFormat="1" applyFont="1" applyFill="1" applyBorder="1">
      <alignment vertical="center"/>
    </xf>
    <xf numFmtId="177" fontId="3" fillId="9" borderId="56" xfId="1" applyNumberFormat="1" applyFont="1" applyFill="1" applyBorder="1">
      <alignment vertical="center"/>
    </xf>
    <xf numFmtId="0" fontId="20" fillId="9" borderId="52" xfId="0" applyFont="1" applyFill="1" applyBorder="1" applyAlignment="1">
      <alignment horizontal="center" vertical="center" wrapText="1"/>
    </xf>
    <xf numFmtId="177" fontId="0" fillId="0" borderId="58" xfId="1" applyNumberFormat="1" applyFont="1" applyBorder="1">
      <alignment vertical="center"/>
    </xf>
    <xf numFmtId="38" fontId="0" fillId="0" borderId="48" xfId="0" applyNumberFormat="1" applyBorder="1">
      <alignment vertical="center"/>
    </xf>
    <xf numFmtId="177" fontId="0" fillId="0" borderId="50" xfId="1" applyNumberFormat="1" applyFont="1" applyBorder="1">
      <alignment vertical="center"/>
    </xf>
    <xf numFmtId="177" fontId="0" fillId="0" borderId="59" xfId="1" applyNumberFormat="1" applyFont="1" applyBorder="1">
      <alignment vertical="center"/>
    </xf>
    <xf numFmtId="177" fontId="0" fillId="0" borderId="37" xfId="1" applyNumberFormat="1" applyFont="1" applyBorder="1">
      <alignment vertical="center"/>
    </xf>
    <xf numFmtId="177" fontId="0" fillId="0" borderId="60" xfId="1" applyNumberFormat="1" applyFont="1" applyBorder="1">
      <alignment vertical="center"/>
    </xf>
    <xf numFmtId="177" fontId="0" fillId="0" borderId="56" xfId="1" applyNumberFormat="1" applyFont="1" applyBorder="1">
      <alignment vertical="center"/>
    </xf>
    <xf numFmtId="0" fontId="15" fillId="0" borderId="0" xfId="0" applyFont="1" applyBorder="1" applyAlignment="1">
      <alignment horizontal="left" vertical="center"/>
    </xf>
    <xf numFmtId="38" fontId="0" fillId="0" borderId="5" xfId="0" applyNumberFormat="1" applyBorder="1">
      <alignment vertical="center"/>
    </xf>
    <xf numFmtId="38" fontId="0" fillId="0" borderId="48" xfId="0" applyNumberFormat="1" applyFill="1" applyBorder="1">
      <alignment vertical="center"/>
    </xf>
    <xf numFmtId="177" fontId="0" fillId="0" borderId="37" xfId="1" applyNumberFormat="1" applyFont="1" applyFill="1" applyBorder="1">
      <alignment vertical="center"/>
    </xf>
    <xf numFmtId="177" fontId="0" fillId="0" borderId="59" xfId="1" applyNumberFormat="1" applyFont="1" applyFill="1" applyBorder="1">
      <alignment vertical="center"/>
    </xf>
    <xf numFmtId="38" fontId="3" fillId="9" borderId="52" xfId="0" applyNumberFormat="1" applyFont="1" applyFill="1" applyBorder="1">
      <alignment vertical="center"/>
    </xf>
    <xf numFmtId="177" fontId="3" fillId="9" borderId="44" xfId="1" applyNumberFormat="1" applyFont="1" applyFill="1" applyBorder="1">
      <alignment vertical="center"/>
    </xf>
    <xf numFmtId="177" fontId="3" fillId="9" borderId="63" xfId="1" applyNumberFormat="1" applyFont="1" applyFill="1" applyBorder="1">
      <alignment vertical="center"/>
    </xf>
    <xf numFmtId="177" fontId="3" fillId="9" borderId="46" xfId="1" applyNumberFormat="1" applyFont="1" applyFill="1" applyBorder="1">
      <alignment vertical="center"/>
    </xf>
    <xf numFmtId="176" fontId="3" fillId="0" borderId="0" xfId="0" applyNumberFormat="1" applyFont="1" applyBorder="1">
      <alignment vertical="center"/>
    </xf>
    <xf numFmtId="0" fontId="10" fillId="3" borderId="0" xfId="0" applyFont="1" applyFill="1" applyBorder="1" applyAlignment="1">
      <alignment horizontal="center" vertical="center"/>
    </xf>
    <xf numFmtId="0" fontId="24" fillId="0" borderId="0" xfId="0" applyFont="1">
      <alignment vertical="center"/>
    </xf>
    <xf numFmtId="0" fontId="25" fillId="8" borderId="0" xfId="0" applyFont="1" applyFill="1" applyBorder="1" applyAlignment="1">
      <alignment horizontal="center" vertical="center"/>
    </xf>
    <xf numFmtId="0" fontId="25" fillId="8" borderId="0" xfId="0" applyFont="1" applyFill="1" applyBorder="1" applyAlignment="1">
      <alignment horizontal="center" vertical="center" wrapText="1"/>
    </xf>
    <xf numFmtId="0" fontId="24" fillId="0" borderId="0" xfId="0" applyFont="1" applyBorder="1">
      <alignment vertical="center"/>
    </xf>
    <xf numFmtId="0" fontId="24" fillId="0" borderId="0" xfId="0" applyFont="1" applyBorder="1" applyAlignment="1">
      <alignment horizontal="left" vertical="center"/>
    </xf>
    <xf numFmtId="176" fontId="24" fillId="0" borderId="0" xfId="0" applyNumberFormat="1" applyFont="1" applyBorder="1">
      <alignment vertical="center"/>
    </xf>
    <xf numFmtId="10" fontId="24" fillId="0" borderId="0" xfId="0" applyNumberFormat="1" applyFont="1" applyBorder="1" applyAlignment="1">
      <alignment horizontal="right" vertical="center" indent="1"/>
    </xf>
    <xf numFmtId="0" fontId="24" fillId="0" borderId="0" xfId="0" applyFont="1" applyAlignment="1">
      <alignment horizontal="left" vertical="center"/>
    </xf>
    <xf numFmtId="176" fontId="24" fillId="0" borderId="0" xfId="0" applyNumberFormat="1" applyFont="1">
      <alignment vertical="center"/>
    </xf>
    <xf numFmtId="10" fontId="24" fillId="0" borderId="0" xfId="0" applyNumberFormat="1" applyFont="1" applyAlignment="1">
      <alignment horizontal="right" vertical="center" indent="1"/>
    </xf>
    <xf numFmtId="176" fontId="2" fillId="2" borderId="43" xfId="0" applyNumberFormat="1" applyFont="1" applyFill="1" applyBorder="1" applyAlignment="1">
      <alignment horizontal="right" vertical="center"/>
    </xf>
    <xf numFmtId="0" fontId="25" fillId="8" borderId="0" xfId="0" applyFont="1" applyFill="1" applyBorder="1" applyAlignment="1">
      <alignment horizontal="left" vertical="center"/>
    </xf>
    <xf numFmtId="176" fontId="25" fillId="8" borderId="0" xfId="0" applyNumberFormat="1" applyFont="1" applyFill="1" applyBorder="1">
      <alignment vertical="center"/>
    </xf>
    <xf numFmtId="10" fontId="25" fillId="8" borderId="0" xfId="0" applyNumberFormat="1" applyFont="1" applyFill="1" applyBorder="1" applyAlignment="1">
      <alignment horizontal="right" vertical="center" indent="1"/>
    </xf>
    <xf numFmtId="0" fontId="24" fillId="0" borderId="0" xfId="0" applyNumberFormat="1" applyFont="1">
      <alignment vertical="center"/>
    </xf>
    <xf numFmtId="177" fontId="0" fillId="9" borderId="5" xfId="0" applyNumberFormat="1" applyFill="1" applyBorder="1" applyAlignment="1">
      <alignment vertical="center"/>
    </xf>
    <xf numFmtId="177" fontId="0" fillId="0" borderId="54" xfId="0" applyNumberFormat="1" applyBorder="1">
      <alignment vertical="center"/>
    </xf>
    <xf numFmtId="177" fontId="3" fillId="4" borderId="17" xfId="0" applyNumberFormat="1" applyFont="1" applyFill="1" applyBorder="1">
      <alignment vertical="center"/>
    </xf>
    <xf numFmtId="177" fontId="5" fillId="0" borderId="35" xfId="0" applyNumberFormat="1" applyFont="1" applyFill="1" applyBorder="1">
      <alignment vertical="center"/>
    </xf>
    <xf numFmtId="0" fontId="0" fillId="4" borderId="0" xfId="0" applyFill="1" applyBorder="1">
      <alignment vertical="center"/>
    </xf>
    <xf numFmtId="179" fontId="0" fillId="0" borderId="5" xfId="0" applyNumberFormat="1" applyBorder="1">
      <alignment vertical="center"/>
    </xf>
    <xf numFmtId="0" fontId="3" fillId="10" borderId="4" xfId="0" applyFont="1" applyFill="1" applyBorder="1" applyAlignment="1">
      <alignment horizontal="center" vertical="center"/>
    </xf>
    <xf numFmtId="0" fontId="3" fillId="9" borderId="6" xfId="0" applyFont="1" applyFill="1" applyBorder="1" applyAlignment="1">
      <alignment horizontal="center" vertical="center"/>
    </xf>
    <xf numFmtId="0" fontId="3" fillId="9" borderId="49" xfId="0" applyFont="1" applyFill="1" applyBorder="1" applyAlignment="1">
      <alignment horizontal="center" vertical="center"/>
    </xf>
    <xf numFmtId="0" fontId="20" fillId="9" borderId="61" xfId="0" applyFont="1" applyFill="1" applyBorder="1" applyAlignment="1">
      <alignment horizontal="center" vertical="center" wrapText="1"/>
    </xf>
    <xf numFmtId="176" fontId="0" fillId="0" borderId="0" xfId="7" applyNumberFormat="1" applyFont="1" applyBorder="1">
      <alignment vertical="center"/>
    </xf>
    <xf numFmtId="176" fontId="0" fillId="0" borderId="5" xfId="7" applyNumberFormat="1" applyFont="1" applyBorder="1" applyAlignment="1">
      <alignment horizontal="right" vertical="center"/>
    </xf>
    <xf numFmtId="176" fontId="0" fillId="0" borderId="0" xfId="0" applyNumberFormat="1" applyAlignment="1">
      <alignment vertical="center"/>
    </xf>
    <xf numFmtId="176" fontId="0" fillId="0" borderId="33" xfId="0" applyNumberFormat="1" applyBorder="1">
      <alignment vertical="center"/>
    </xf>
    <xf numFmtId="0" fontId="17" fillId="0" borderId="12" xfId="0" applyFont="1" applyBorder="1" applyAlignment="1">
      <alignment vertical="center" wrapText="1"/>
    </xf>
    <xf numFmtId="0" fontId="17" fillId="0" borderId="30" xfId="0" applyFont="1" applyBorder="1" applyAlignment="1">
      <alignment vertical="center" wrapText="1"/>
    </xf>
    <xf numFmtId="177" fontId="0" fillId="0" borderId="12" xfId="1" applyNumberFormat="1" applyFont="1" applyBorder="1">
      <alignment vertical="center"/>
    </xf>
    <xf numFmtId="0" fontId="20" fillId="9" borderId="27" xfId="0" applyFont="1" applyFill="1" applyBorder="1" applyAlignment="1">
      <alignment horizontal="center" vertical="center" wrapText="1"/>
    </xf>
    <xf numFmtId="0" fontId="14" fillId="0" borderId="8" xfId="0" applyFont="1" applyBorder="1" applyAlignment="1">
      <alignment horizontal="left" vertical="center"/>
    </xf>
    <xf numFmtId="0" fontId="15" fillId="0" borderId="8" xfId="0" applyFont="1" applyBorder="1" applyAlignment="1">
      <alignment horizontal="left" vertical="center"/>
    </xf>
    <xf numFmtId="0" fontId="15" fillId="0" borderId="30" xfId="0" applyFont="1" applyBorder="1" applyAlignment="1">
      <alignment horizontal="left" vertical="center"/>
    </xf>
    <xf numFmtId="0" fontId="14" fillId="0" borderId="8" xfId="0" applyFont="1" applyFill="1" applyBorder="1" applyAlignment="1">
      <alignment horizontal="left" vertical="center"/>
    </xf>
    <xf numFmtId="0" fontId="15" fillId="0" borderId="8" xfId="0" applyFont="1" applyFill="1" applyBorder="1" applyAlignment="1">
      <alignment horizontal="left" vertical="center"/>
    </xf>
    <xf numFmtId="0" fontId="3" fillId="9" borderId="30" xfId="0" applyFont="1" applyFill="1" applyBorder="1" applyAlignment="1">
      <alignment horizontal="left" vertical="center"/>
    </xf>
    <xf numFmtId="38" fontId="0" fillId="0" borderId="64" xfId="0" applyNumberFormat="1" applyBorder="1">
      <alignment vertical="center"/>
    </xf>
    <xf numFmtId="177" fontId="0" fillId="0" borderId="10" xfId="1" applyNumberFormat="1" applyFont="1" applyBorder="1">
      <alignment vertical="center"/>
    </xf>
    <xf numFmtId="0" fontId="20" fillId="9" borderId="62" xfId="0" applyFont="1" applyFill="1" applyBorder="1" applyAlignment="1">
      <alignment horizontal="center" vertical="center" wrapText="1"/>
    </xf>
    <xf numFmtId="0" fontId="20" fillId="9" borderId="28" xfId="0" applyFont="1" applyFill="1" applyBorder="1" applyAlignment="1">
      <alignment horizontal="center" vertical="center" wrapText="1"/>
    </xf>
    <xf numFmtId="38" fontId="0" fillId="0" borderId="64" xfId="7" applyFont="1" applyFill="1" applyBorder="1" applyAlignment="1">
      <alignment horizontal="right" vertical="center"/>
    </xf>
    <xf numFmtId="38" fontId="0" fillId="0" borderId="64" xfId="0" applyNumberFormat="1" applyFill="1" applyBorder="1">
      <alignment vertical="center"/>
    </xf>
    <xf numFmtId="38" fontId="3" fillId="9" borderId="62" xfId="0" applyNumberFormat="1" applyFont="1" applyFill="1" applyBorder="1">
      <alignment vertical="center"/>
    </xf>
    <xf numFmtId="177" fontId="0" fillId="0" borderId="70" xfId="0" applyNumberFormat="1" applyBorder="1">
      <alignment vertical="center"/>
    </xf>
    <xf numFmtId="0" fontId="10" fillId="3" borderId="0" xfId="0" applyFont="1" applyFill="1" applyAlignment="1">
      <alignment vertical="center"/>
    </xf>
    <xf numFmtId="0" fontId="10" fillId="3" borderId="0" xfId="0" applyFont="1" applyFill="1" applyAlignment="1">
      <alignment vertical="center" wrapText="1"/>
    </xf>
    <xf numFmtId="176" fontId="3" fillId="11" borderId="6" xfId="0" applyNumberFormat="1" applyFont="1" applyFill="1" applyBorder="1">
      <alignment vertical="center"/>
    </xf>
    <xf numFmtId="176" fontId="0" fillId="0" borderId="8" xfId="7" applyNumberFormat="1" applyFont="1" applyBorder="1">
      <alignment vertical="center"/>
    </xf>
    <xf numFmtId="176" fontId="0" fillId="0" borderId="55" xfId="7" applyNumberFormat="1" applyFont="1" applyBorder="1">
      <alignment vertical="center"/>
    </xf>
    <xf numFmtId="176" fontId="0" fillId="0" borderId="13" xfId="7" applyNumberFormat="1" applyFont="1" applyBorder="1">
      <alignment vertical="center"/>
    </xf>
    <xf numFmtId="176" fontId="3" fillId="0" borderId="6" xfId="7" applyNumberFormat="1" applyFont="1" applyBorder="1">
      <alignment vertical="center"/>
    </xf>
    <xf numFmtId="176" fontId="3" fillId="9" borderId="6" xfId="7" applyNumberFormat="1" applyFont="1" applyFill="1" applyBorder="1">
      <alignment vertical="center"/>
    </xf>
    <xf numFmtId="176" fontId="9" fillId="0" borderId="0" xfId="0" applyNumberFormat="1" applyFont="1" applyBorder="1">
      <alignment vertical="center"/>
    </xf>
    <xf numFmtId="0" fontId="9" fillId="3" borderId="0" xfId="0" applyFont="1" applyFill="1" applyAlignment="1">
      <alignment vertical="center"/>
    </xf>
    <xf numFmtId="176" fontId="26" fillId="3" borderId="0" xfId="0" applyNumberFormat="1" applyFont="1" applyFill="1" applyAlignment="1">
      <alignment vertical="center"/>
    </xf>
    <xf numFmtId="176" fontId="26" fillId="0" borderId="0" xfId="0" applyNumberFormat="1" applyFont="1" applyAlignment="1">
      <alignment vertical="center"/>
    </xf>
    <xf numFmtId="176" fontId="9" fillId="0" borderId="0" xfId="0" applyNumberFormat="1" applyFont="1">
      <alignment vertical="center"/>
    </xf>
    <xf numFmtId="0" fontId="9" fillId="0" borderId="0" xfId="0" applyFont="1">
      <alignment vertical="center"/>
    </xf>
    <xf numFmtId="0" fontId="9" fillId="0" borderId="0" xfId="0" applyFont="1" applyBorder="1">
      <alignment vertical="center"/>
    </xf>
    <xf numFmtId="0" fontId="3" fillId="5" borderId="6" xfId="0" applyFont="1" applyFill="1" applyBorder="1" applyAlignment="1">
      <alignment horizontal="center" vertical="center" wrapText="1"/>
    </xf>
    <xf numFmtId="0" fontId="9" fillId="0" borderId="0" xfId="0" applyFont="1" applyAlignment="1">
      <alignment vertical="center"/>
    </xf>
    <xf numFmtId="0" fontId="10" fillId="0" borderId="0" xfId="0" applyFont="1">
      <alignment vertical="center"/>
    </xf>
    <xf numFmtId="0" fontId="9" fillId="0" borderId="0" xfId="0" applyFont="1" applyBorder="1" applyAlignment="1">
      <alignment horizontal="right" vertical="center"/>
    </xf>
    <xf numFmtId="0" fontId="10" fillId="0" borderId="0" xfId="0" applyFont="1" applyBorder="1" applyAlignment="1">
      <alignment horizontal="right" vertical="center"/>
    </xf>
    <xf numFmtId="0" fontId="0" fillId="0" borderId="1" xfId="0" applyBorder="1" applyAlignment="1">
      <alignment horizontal="left" vertical="center"/>
    </xf>
    <xf numFmtId="176" fontId="0" fillId="0" borderId="1" xfId="0" applyNumberFormat="1" applyBorder="1" applyAlignment="1">
      <alignment horizontal="right" vertical="center"/>
    </xf>
    <xf numFmtId="177" fontId="0" fillId="0" borderId="1" xfId="0" applyNumberFormat="1" applyBorder="1" applyAlignment="1">
      <alignment horizontal="right" vertical="center"/>
    </xf>
    <xf numFmtId="0" fontId="0" fillId="0" borderId="1" xfId="0" applyBorder="1">
      <alignment vertical="center"/>
    </xf>
    <xf numFmtId="38" fontId="0" fillId="0" borderId="1" xfId="0" applyNumberFormat="1" applyBorder="1">
      <alignment vertical="center"/>
    </xf>
    <xf numFmtId="0" fontId="15" fillId="11" borderId="51" xfId="0" applyFont="1" applyFill="1" applyBorder="1" applyAlignment="1">
      <alignment vertical="center"/>
    </xf>
    <xf numFmtId="0" fontId="15" fillId="11" borderId="53" xfId="0" applyFont="1" applyFill="1" applyBorder="1" applyAlignment="1">
      <alignment vertical="center"/>
    </xf>
    <xf numFmtId="0" fontId="17" fillId="0" borderId="7" xfId="0" applyFont="1" applyBorder="1" applyAlignment="1">
      <alignment vertical="center" wrapText="1"/>
    </xf>
    <xf numFmtId="176" fontId="2" fillId="2" borderId="47" xfId="0" applyNumberFormat="1" applyFont="1" applyFill="1" applyBorder="1">
      <alignment vertical="center"/>
    </xf>
    <xf numFmtId="177" fontId="3" fillId="9" borderId="50" xfId="1" applyNumberFormat="1" applyFont="1" applyFill="1" applyBorder="1">
      <alignment vertical="center"/>
    </xf>
    <xf numFmtId="177" fontId="3" fillId="9" borderId="50" xfId="0" applyNumberFormat="1" applyFont="1" applyFill="1" applyBorder="1">
      <alignment vertical="center"/>
    </xf>
    <xf numFmtId="0" fontId="0" fillId="0" borderId="8" xfId="0" applyBorder="1" applyAlignment="1">
      <alignment vertical="center"/>
    </xf>
    <xf numFmtId="0" fontId="3" fillId="9" borderId="7" xfId="0" applyFont="1" applyFill="1" applyBorder="1" applyAlignment="1">
      <alignment vertical="center"/>
    </xf>
    <xf numFmtId="176" fontId="0" fillId="0" borderId="47" xfId="0" applyNumberFormat="1" applyBorder="1" applyAlignment="1">
      <alignment horizontal="right" vertical="center"/>
    </xf>
    <xf numFmtId="177" fontId="0" fillId="0" borderId="45" xfId="0" applyNumberFormat="1" applyBorder="1" applyAlignment="1">
      <alignment horizontal="right" vertical="center"/>
    </xf>
    <xf numFmtId="176" fontId="0" fillId="0" borderId="48" xfId="0" applyNumberFormat="1" applyBorder="1" applyAlignment="1">
      <alignment horizontal="right" vertical="center"/>
    </xf>
    <xf numFmtId="177" fontId="0" fillId="0" borderId="37" xfId="0" applyNumberFormat="1" applyBorder="1" applyAlignment="1">
      <alignment horizontal="right" vertical="center"/>
    </xf>
    <xf numFmtId="176" fontId="0" fillId="0" borderId="49" xfId="0" applyNumberFormat="1" applyBorder="1" applyAlignment="1">
      <alignment horizontal="right" vertical="center"/>
    </xf>
    <xf numFmtId="177" fontId="0" fillId="0" borderId="46" xfId="0" applyNumberFormat="1" applyBorder="1" applyAlignment="1">
      <alignment horizontal="right" vertical="center"/>
    </xf>
    <xf numFmtId="0" fontId="3" fillId="10" borderId="29" xfId="0" applyFont="1" applyFill="1" applyBorder="1">
      <alignment vertical="center"/>
    </xf>
    <xf numFmtId="0" fontId="3" fillId="10" borderId="29" xfId="0" applyFont="1" applyFill="1" applyBorder="1" applyAlignment="1">
      <alignment horizontal="center" vertical="center"/>
    </xf>
    <xf numFmtId="0" fontId="3" fillId="9" borderId="6" xfId="0" applyFont="1" applyFill="1" applyBorder="1" applyAlignment="1">
      <alignment vertical="center"/>
    </xf>
    <xf numFmtId="0" fontId="20" fillId="9" borderId="57" xfId="0" applyFont="1" applyFill="1" applyBorder="1" applyAlignment="1">
      <alignment horizontal="center" vertical="center" wrapText="1"/>
    </xf>
    <xf numFmtId="176" fontId="5" fillId="0" borderId="22" xfId="0" applyNumberFormat="1" applyFont="1" applyFill="1" applyBorder="1">
      <alignment vertical="center"/>
    </xf>
    <xf numFmtId="0" fontId="5" fillId="4" borderId="6" xfId="0" applyFont="1" applyFill="1" applyBorder="1">
      <alignment vertical="center"/>
    </xf>
    <xf numFmtId="176" fontId="5" fillId="4" borderId="22" xfId="0" applyNumberFormat="1" applyFont="1" applyFill="1" applyBorder="1">
      <alignment vertical="center"/>
    </xf>
    <xf numFmtId="177" fontId="5" fillId="4" borderId="17" xfId="0" applyNumberFormat="1" applyFont="1" applyFill="1" applyBorder="1">
      <alignment vertical="center"/>
    </xf>
    <xf numFmtId="177" fontId="0" fillId="0" borderId="17" xfId="0" applyNumberFormat="1" applyBorder="1" applyAlignment="1">
      <alignment horizontal="right" vertical="center"/>
    </xf>
    <xf numFmtId="177" fontId="0" fillId="0" borderId="19" xfId="0" applyNumberFormat="1" applyBorder="1" applyAlignment="1">
      <alignment horizontal="right" vertical="center"/>
    </xf>
    <xf numFmtId="177" fontId="0" fillId="0" borderId="21" xfId="0" applyNumberFormat="1" applyBorder="1" applyAlignment="1">
      <alignment horizontal="right" vertical="center"/>
    </xf>
    <xf numFmtId="181" fontId="0" fillId="0" borderId="0" xfId="0" applyNumberFormat="1" applyAlignment="1">
      <alignment vertical="center"/>
    </xf>
    <xf numFmtId="181" fontId="0" fillId="0" borderId="0" xfId="0" applyNumberFormat="1" applyFont="1" applyAlignment="1">
      <alignment vertical="center"/>
    </xf>
    <xf numFmtId="176" fontId="10" fillId="0" borderId="0" xfId="0" applyNumberFormat="1" applyFont="1">
      <alignment vertical="center"/>
    </xf>
    <xf numFmtId="0" fontId="9" fillId="0" borderId="0" xfId="0" applyFont="1" applyAlignment="1">
      <alignment horizontal="center" vertical="center"/>
    </xf>
    <xf numFmtId="176" fontId="0" fillId="0" borderId="0" xfId="0" applyNumberFormat="1" applyBorder="1" applyAlignment="1">
      <alignment vertical="center"/>
    </xf>
    <xf numFmtId="176" fontId="0" fillId="0" borderId="0" xfId="0" applyNumberFormat="1" applyFont="1" applyBorder="1" applyAlignment="1">
      <alignment vertical="center"/>
    </xf>
    <xf numFmtId="176" fontId="0" fillId="0" borderId="0" xfId="0" applyNumberFormat="1" applyFont="1" applyAlignment="1">
      <alignment vertical="center"/>
    </xf>
    <xf numFmtId="182" fontId="0" fillId="0" borderId="0" xfId="0" applyNumberFormat="1" applyFont="1">
      <alignment vertical="center"/>
    </xf>
    <xf numFmtId="182" fontId="0" fillId="0" borderId="0" xfId="0" applyNumberFormat="1">
      <alignment vertical="center"/>
    </xf>
    <xf numFmtId="0" fontId="10" fillId="8" borderId="0" xfId="0" applyFont="1" applyFill="1" applyBorder="1" applyAlignment="1">
      <alignment horizontal="center" vertical="center" wrapText="1"/>
    </xf>
    <xf numFmtId="176" fontId="5" fillId="8" borderId="0" xfId="0" applyNumberFormat="1" applyFont="1" applyFill="1" applyBorder="1" applyAlignment="1">
      <alignment vertical="center"/>
    </xf>
    <xf numFmtId="182" fontId="27" fillId="0" borderId="0" xfId="0" applyNumberFormat="1" applyFont="1">
      <alignment vertical="center"/>
    </xf>
    <xf numFmtId="0" fontId="28" fillId="3" borderId="0" xfId="0" applyFont="1" applyFill="1" applyAlignment="1">
      <alignment vertical="center" wrapText="1"/>
    </xf>
    <xf numFmtId="0" fontId="28" fillId="3" borderId="0" xfId="0" applyFont="1" applyFill="1" applyAlignment="1">
      <alignment vertical="center"/>
    </xf>
    <xf numFmtId="0" fontId="10" fillId="0" borderId="0" xfId="0" applyFont="1" applyBorder="1">
      <alignment vertical="center"/>
    </xf>
    <xf numFmtId="176" fontId="3" fillId="14" borderId="22" xfId="0" applyNumberFormat="1" applyFont="1" applyFill="1" applyBorder="1">
      <alignment vertical="center"/>
    </xf>
    <xf numFmtId="177" fontId="3" fillId="14" borderId="17" xfId="0" applyNumberFormat="1" applyFont="1" applyFill="1" applyBorder="1">
      <alignment vertical="center"/>
    </xf>
    <xf numFmtId="176" fontId="0" fillId="0" borderId="71" xfId="0" applyNumberFormat="1" applyBorder="1">
      <alignment vertical="center"/>
    </xf>
    <xf numFmtId="176" fontId="0" fillId="0" borderId="72" xfId="0" applyNumberFormat="1" applyBorder="1">
      <alignment vertical="center"/>
    </xf>
    <xf numFmtId="177" fontId="0" fillId="0" borderId="50" xfId="0" applyNumberFormat="1" applyBorder="1">
      <alignment vertical="center"/>
    </xf>
    <xf numFmtId="177" fontId="0" fillId="0" borderId="23" xfId="0" applyNumberFormat="1" applyBorder="1">
      <alignment vertical="center"/>
    </xf>
    <xf numFmtId="177" fontId="0" fillId="0" borderId="73" xfId="0" applyNumberFormat="1" applyBorder="1">
      <alignment vertical="center"/>
    </xf>
    <xf numFmtId="177" fontId="0" fillId="0" borderId="36" xfId="0" applyNumberFormat="1" applyBorder="1" applyAlignment="1">
      <alignment horizontal="right" vertical="center"/>
    </xf>
    <xf numFmtId="177" fontId="0" fillId="0" borderId="15" xfId="0" applyNumberFormat="1" applyBorder="1" applyAlignment="1">
      <alignment horizontal="right" vertical="center"/>
    </xf>
    <xf numFmtId="177" fontId="0" fillId="0" borderId="23" xfId="0" applyNumberFormat="1" applyBorder="1" applyAlignment="1">
      <alignment horizontal="right" vertical="center"/>
    </xf>
    <xf numFmtId="177" fontId="0" fillId="0" borderId="35" xfId="0" applyNumberFormat="1" applyBorder="1" applyAlignment="1">
      <alignment horizontal="right" vertical="center"/>
    </xf>
    <xf numFmtId="0" fontId="3" fillId="14" borderId="6" xfId="0" applyFont="1" applyFill="1" applyBorder="1">
      <alignment vertical="center"/>
    </xf>
    <xf numFmtId="177" fontId="3" fillId="14" borderId="23" xfId="0" applyNumberFormat="1" applyFont="1" applyFill="1" applyBorder="1" applyAlignment="1">
      <alignment horizontal="right" vertical="center"/>
    </xf>
    <xf numFmtId="177" fontId="3" fillId="14" borderId="15" xfId="0" applyNumberFormat="1" applyFont="1" applyFill="1" applyBorder="1" applyAlignment="1">
      <alignment horizontal="right" vertical="center"/>
    </xf>
    <xf numFmtId="177" fontId="3" fillId="14" borderId="35" xfId="0" applyNumberFormat="1" applyFont="1" applyFill="1" applyBorder="1" applyAlignment="1">
      <alignment horizontal="right" vertical="center"/>
    </xf>
    <xf numFmtId="177" fontId="0" fillId="0" borderId="34" xfId="0" applyNumberFormat="1" applyBorder="1" applyAlignment="1">
      <alignment horizontal="right" vertical="center"/>
    </xf>
    <xf numFmtId="177" fontId="3" fillId="14" borderId="70" xfId="0" applyNumberFormat="1" applyFont="1" applyFill="1" applyBorder="1" applyAlignment="1">
      <alignment horizontal="right" vertical="center"/>
    </xf>
    <xf numFmtId="177" fontId="3" fillId="4" borderId="17" xfId="0" applyNumberFormat="1" applyFont="1" applyFill="1" applyBorder="1" applyAlignment="1">
      <alignment horizontal="right" vertical="center"/>
    </xf>
    <xf numFmtId="176" fontId="5" fillId="0" borderId="38" xfId="0" applyNumberFormat="1" applyFont="1" applyFill="1" applyBorder="1">
      <alignment vertical="center"/>
    </xf>
    <xf numFmtId="0" fontId="9" fillId="0" borderId="0" xfId="0" applyFont="1" applyAlignment="1">
      <alignment horizontal="left" vertical="center"/>
    </xf>
    <xf numFmtId="176" fontId="10" fillId="3" borderId="0" xfId="0" applyNumberFormat="1" applyFont="1" applyFill="1" applyAlignment="1">
      <alignment vertical="center"/>
    </xf>
    <xf numFmtId="0" fontId="10" fillId="0" borderId="0" xfId="0" applyFont="1" applyAlignment="1">
      <alignment horizontal="left" vertical="center"/>
    </xf>
    <xf numFmtId="176" fontId="10" fillId="0" borderId="0" xfId="0" applyNumberFormat="1" applyFont="1" applyAlignment="1">
      <alignment vertical="center"/>
    </xf>
    <xf numFmtId="0" fontId="27" fillId="0" borderId="0" xfId="0" applyFont="1">
      <alignment vertical="center"/>
    </xf>
    <xf numFmtId="0" fontId="29" fillId="0" borderId="0" xfId="0" applyFont="1">
      <alignment vertical="center"/>
    </xf>
    <xf numFmtId="0" fontId="10" fillId="0" borderId="0" xfId="0" applyFont="1" applyAlignment="1">
      <alignment horizontal="right" vertical="center"/>
    </xf>
    <xf numFmtId="0" fontId="26" fillId="0" borderId="0" xfId="0" applyFont="1" applyBorder="1" applyAlignment="1">
      <alignment horizontal="right" vertical="center"/>
    </xf>
    <xf numFmtId="0" fontId="27" fillId="0" borderId="0" xfId="0" applyFont="1" applyBorder="1">
      <alignment vertical="center"/>
    </xf>
    <xf numFmtId="179" fontId="0" fillId="0" borderId="5" xfId="7" applyNumberFormat="1" applyFont="1" applyBorder="1" applyAlignment="1">
      <alignment horizontal="right"/>
    </xf>
    <xf numFmtId="179" fontId="0" fillId="0" borderId="33" xfId="0" applyNumberFormat="1" applyBorder="1">
      <alignment vertical="center"/>
    </xf>
    <xf numFmtId="179" fontId="0" fillId="0" borderId="5" xfId="7" applyNumberFormat="1" applyFont="1" applyBorder="1" applyAlignment="1">
      <alignment vertical="center"/>
    </xf>
    <xf numFmtId="179" fontId="0" fillId="0" borderId="0" xfId="0" applyNumberFormat="1" applyAlignment="1">
      <alignment horizontal="right" vertical="center"/>
    </xf>
    <xf numFmtId="179" fontId="0" fillId="0" borderId="1" xfId="0" applyNumberFormat="1" applyBorder="1">
      <alignment vertical="center"/>
    </xf>
    <xf numFmtId="179" fontId="0" fillId="0" borderId="1" xfId="0" applyNumberFormat="1" applyBorder="1" applyAlignment="1">
      <alignment horizontal="right" vertical="center"/>
    </xf>
    <xf numFmtId="38" fontId="0" fillId="0" borderId="0" xfId="7" applyFont="1" applyBorder="1" applyAlignment="1">
      <alignment horizontal="right"/>
    </xf>
    <xf numFmtId="38" fontId="0" fillId="0" borderId="33" xfId="7" applyFont="1" applyBorder="1" applyAlignment="1">
      <alignment horizontal="right"/>
    </xf>
    <xf numFmtId="176" fontId="2" fillId="2" borderId="2" xfId="0" applyNumberFormat="1" applyFont="1" applyFill="1" applyBorder="1" applyAlignment="1">
      <alignment horizontal="right"/>
    </xf>
    <xf numFmtId="38" fontId="0" fillId="0" borderId="74" xfId="0" applyNumberFormat="1" applyBorder="1">
      <alignment vertical="center"/>
    </xf>
    <xf numFmtId="176" fontId="27" fillId="3" borderId="0" xfId="0" applyNumberFormat="1" applyFont="1" applyFill="1" applyAlignment="1">
      <alignment vertical="center"/>
    </xf>
    <xf numFmtId="176" fontId="27" fillId="0" borderId="0" xfId="0" applyNumberFormat="1" applyFont="1" applyAlignment="1">
      <alignment vertical="center"/>
    </xf>
    <xf numFmtId="176" fontId="0" fillId="0" borderId="11" xfId="0" applyNumberFormat="1" applyBorder="1" applyAlignment="1">
      <alignment horizontal="right" vertical="center"/>
    </xf>
    <xf numFmtId="176" fontId="0" fillId="0" borderId="11" xfId="0" applyNumberFormat="1" applyBorder="1">
      <alignment vertical="center"/>
    </xf>
    <xf numFmtId="176" fontId="2" fillId="5" borderId="11" xfId="0" applyNumberFormat="1" applyFont="1" applyFill="1" applyBorder="1" applyAlignment="1">
      <alignment horizontal="right" vertical="center"/>
    </xf>
    <xf numFmtId="176" fontId="3" fillId="6" borderId="11" xfId="0" applyNumberFormat="1" applyFont="1" applyFill="1" applyBorder="1">
      <alignment vertical="center"/>
    </xf>
    <xf numFmtId="176" fontId="0" fillId="0" borderId="11" xfId="0" applyNumberFormat="1" applyFont="1" applyBorder="1">
      <alignment vertical="center"/>
    </xf>
    <xf numFmtId="176" fontId="5" fillId="0" borderId="11" xfId="0" applyNumberFormat="1" applyFont="1" applyBorder="1">
      <alignment vertical="center"/>
    </xf>
    <xf numFmtId="176" fontId="5" fillId="0" borderId="11" xfId="0" applyNumberFormat="1" applyFont="1" applyBorder="1" applyAlignment="1">
      <alignment horizontal="right" vertical="center"/>
    </xf>
    <xf numFmtId="176" fontId="0" fillId="0" borderId="76" xfId="0" applyNumberFormat="1" applyBorder="1" applyAlignment="1">
      <alignment horizontal="right" vertical="center"/>
    </xf>
    <xf numFmtId="176" fontId="0" fillId="0" borderId="77" xfId="0" applyNumberFormat="1" applyBorder="1" applyAlignment="1">
      <alignment horizontal="right" vertical="center"/>
    </xf>
    <xf numFmtId="177" fontId="0" fillId="0" borderId="13" xfId="0" applyNumberFormat="1" applyBorder="1" applyAlignment="1">
      <alignment horizontal="right" vertical="center"/>
    </xf>
    <xf numFmtId="177" fontId="5" fillId="0" borderId="13" xfId="0" applyNumberFormat="1" applyFont="1" applyBorder="1" applyAlignment="1">
      <alignment horizontal="right" vertical="center"/>
    </xf>
    <xf numFmtId="0" fontId="30" fillId="0" borderId="0" xfId="0" applyFont="1">
      <alignment vertical="center"/>
    </xf>
    <xf numFmtId="0" fontId="13" fillId="0" borderId="25" xfId="0" applyFont="1" applyFill="1" applyBorder="1">
      <alignment vertical="center"/>
    </xf>
    <xf numFmtId="0" fontId="13" fillId="4" borderId="6" xfId="0" applyFont="1" applyFill="1" applyBorder="1">
      <alignment vertical="center"/>
    </xf>
    <xf numFmtId="176" fontId="13" fillId="0" borderId="18" xfId="0" applyNumberFormat="1" applyFont="1" applyFill="1" applyBorder="1">
      <alignment vertical="center"/>
    </xf>
    <xf numFmtId="177" fontId="13" fillId="0" borderId="19" xfId="0" applyNumberFormat="1" applyFont="1" applyFill="1" applyBorder="1">
      <alignment vertical="center"/>
    </xf>
    <xf numFmtId="176" fontId="13" fillId="0" borderId="20" xfId="0" applyNumberFormat="1" applyFont="1" applyFill="1" applyBorder="1">
      <alignment vertical="center"/>
    </xf>
    <xf numFmtId="177" fontId="13" fillId="0" borderId="21" xfId="0" applyNumberFormat="1" applyFont="1" applyFill="1" applyBorder="1">
      <alignment vertical="center"/>
    </xf>
    <xf numFmtId="176" fontId="13" fillId="4" borderId="22" xfId="0" applyNumberFormat="1" applyFont="1" applyFill="1" applyBorder="1">
      <alignment vertical="center"/>
    </xf>
    <xf numFmtId="177" fontId="13" fillId="4" borderId="17" xfId="0" applyNumberFormat="1" applyFont="1" applyFill="1" applyBorder="1">
      <alignment vertical="center"/>
    </xf>
    <xf numFmtId="176" fontId="13" fillId="0" borderId="14" xfId="0" applyNumberFormat="1" applyFont="1" applyBorder="1">
      <alignment vertical="center"/>
    </xf>
    <xf numFmtId="177" fontId="13" fillId="0" borderId="15" xfId="0" applyNumberFormat="1" applyFont="1" applyBorder="1">
      <alignment vertical="center"/>
    </xf>
    <xf numFmtId="176" fontId="13" fillId="0" borderId="16" xfId="0" applyNumberFormat="1" applyFont="1" applyBorder="1">
      <alignment vertical="center"/>
    </xf>
    <xf numFmtId="176" fontId="13" fillId="0" borderId="38" xfId="0" applyNumberFormat="1" applyFont="1" applyBorder="1">
      <alignment vertical="center"/>
    </xf>
    <xf numFmtId="177" fontId="13" fillId="0" borderId="36" xfId="0" applyNumberFormat="1" applyFont="1" applyBorder="1">
      <alignment vertical="center"/>
    </xf>
    <xf numFmtId="176" fontId="13" fillId="0" borderId="40" xfId="0" applyNumberFormat="1" applyFont="1" applyBorder="1">
      <alignment vertical="center"/>
    </xf>
    <xf numFmtId="176" fontId="13" fillId="0" borderId="18" xfId="0" applyNumberFormat="1" applyFont="1" applyBorder="1">
      <alignment vertical="center"/>
    </xf>
    <xf numFmtId="177" fontId="13" fillId="0" borderId="19" xfId="0" applyNumberFormat="1" applyFont="1" applyBorder="1">
      <alignment vertical="center"/>
    </xf>
    <xf numFmtId="176" fontId="13" fillId="0" borderId="39" xfId="0" applyNumberFormat="1" applyFont="1" applyBorder="1">
      <alignment vertical="center"/>
    </xf>
    <xf numFmtId="177" fontId="13" fillId="0" borderId="34" xfId="0" applyNumberFormat="1" applyFont="1" applyBorder="1">
      <alignment vertical="center"/>
    </xf>
    <xf numFmtId="176" fontId="13" fillId="0" borderId="65" xfId="0" applyNumberFormat="1" applyFont="1" applyBorder="1">
      <alignment vertical="center"/>
    </xf>
    <xf numFmtId="176" fontId="13" fillId="0" borderId="75" xfId="0" applyNumberFormat="1" applyFont="1" applyBorder="1">
      <alignment vertical="center"/>
    </xf>
    <xf numFmtId="177" fontId="13" fillId="0" borderId="21" xfId="0" applyNumberFormat="1" applyFont="1" applyBorder="1">
      <alignment vertical="center"/>
    </xf>
    <xf numFmtId="176" fontId="13" fillId="0" borderId="20" xfId="0" applyNumberFormat="1" applyFont="1" applyBorder="1">
      <alignment vertical="center"/>
    </xf>
    <xf numFmtId="176" fontId="13" fillId="0" borderId="39" xfId="0" applyNumberFormat="1" applyFont="1" applyFill="1" applyBorder="1">
      <alignment vertical="center"/>
    </xf>
    <xf numFmtId="177" fontId="13" fillId="0" borderId="34" xfId="0" applyNumberFormat="1" applyFont="1" applyFill="1" applyBorder="1">
      <alignment vertical="center"/>
    </xf>
    <xf numFmtId="177" fontId="13" fillId="0" borderId="17" xfId="0" applyNumberFormat="1" applyFont="1" applyBorder="1">
      <alignment vertical="center"/>
    </xf>
    <xf numFmtId="176" fontId="13" fillId="0" borderId="67" xfId="0" applyNumberFormat="1" applyFont="1" applyBorder="1">
      <alignment vertical="center"/>
    </xf>
    <xf numFmtId="177" fontId="13" fillId="0" borderId="35" xfId="0" applyNumberFormat="1" applyFont="1" applyBorder="1">
      <alignment vertical="center"/>
    </xf>
    <xf numFmtId="176" fontId="13" fillId="0" borderId="69" xfId="0" applyNumberFormat="1" applyFont="1" applyBorder="1">
      <alignment vertical="center"/>
    </xf>
    <xf numFmtId="177" fontId="13" fillId="0" borderId="41" xfId="0" applyNumberFormat="1" applyFont="1" applyBorder="1">
      <alignment vertical="center"/>
    </xf>
    <xf numFmtId="176" fontId="13" fillId="0" borderId="66" xfId="0" applyNumberFormat="1" applyFont="1" applyBorder="1">
      <alignment vertical="center"/>
    </xf>
    <xf numFmtId="177" fontId="13" fillId="0" borderId="54" xfId="0" applyNumberFormat="1" applyFont="1" applyBorder="1">
      <alignment vertical="center"/>
    </xf>
    <xf numFmtId="176" fontId="13" fillId="0" borderId="68" xfId="0" applyNumberFormat="1" applyFont="1" applyBorder="1">
      <alignment vertical="center"/>
    </xf>
    <xf numFmtId="177" fontId="0" fillId="0" borderId="5" xfId="0" applyNumberFormat="1" applyBorder="1">
      <alignment vertical="center"/>
    </xf>
    <xf numFmtId="176" fontId="3" fillId="4" borderId="22" xfId="0" applyNumberFormat="1" applyFont="1" applyFill="1" applyBorder="1" applyAlignment="1">
      <alignment horizontal="right" vertical="center"/>
    </xf>
    <xf numFmtId="38" fontId="0" fillId="0" borderId="0" xfId="0" applyNumberFormat="1" applyFill="1">
      <alignment vertical="center"/>
    </xf>
    <xf numFmtId="177" fontId="0" fillId="0" borderId="10" xfId="1" applyNumberFormat="1" applyFont="1" applyBorder="1" applyAlignment="1">
      <alignment horizontal="right" vertical="center"/>
    </xf>
    <xf numFmtId="38" fontId="0" fillId="0" borderId="78" xfId="0" applyNumberFormat="1" applyBorder="1">
      <alignment vertical="center"/>
    </xf>
    <xf numFmtId="38" fontId="0" fillId="0" borderId="79" xfId="0" applyNumberFormat="1" applyBorder="1">
      <alignment vertical="center"/>
    </xf>
    <xf numFmtId="38" fontId="0" fillId="0" borderId="80" xfId="0" applyNumberFormat="1" applyBorder="1">
      <alignment vertical="center"/>
    </xf>
    <xf numFmtId="177" fontId="0" fillId="0" borderId="45" xfId="1" applyNumberFormat="1" applyFont="1" applyFill="1" applyBorder="1">
      <alignment vertical="center"/>
    </xf>
    <xf numFmtId="179" fontId="5" fillId="0" borderId="0" xfId="0" applyNumberFormat="1" applyFont="1" applyBorder="1">
      <alignment vertical="center"/>
    </xf>
    <xf numFmtId="38" fontId="0" fillId="0" borderId="4" xfId="0" applyNumberFormat="1" applyBorder="1">
      <alignment vertical="center"/>
    </xf>
    <xf numFmtId="0" fontId="23" fillId="7" borderId="6" xfId="0" applyFont="1" applyFill="1" applyBorder="1" applyAlignment="1">
      <alignment horizontal="center" vertical="center" textRotation="255"/>
    </xf>
    <xf numFmtId="0" fontId="23" fillId="7" borderId="6" xfId="0" applyFont="1" applyFill="1" applyBorder="1" applyAlignment="1">
      <alignment horizontal="center" vertical="center" textRotation="255" wrapText="1"/>
    </xf>
    <xf numFmtId="0" fontId="20" fillId="9" borderId="81" xfId="0" applyFont="1" applyFill="1" applyBorder="1" applyAlignment="1">
      <alignment horizontal="center" vertical="center" wrapText="1"/>
    </xf>
    <xf numFmtId="177" fontId="0" fillId="0" borderId="82" xfId="1" applyNumberFormat="1" applyFont="1" applyBorder="1">
      <alignment vertical="center"/>
    </xf>
    <xf numFmtId="177" fontId="0" fillId="0" borderId="83" xfId="1" applyNumberFormat="1" applyFont="1" applyBorder="1">
      <alignment vertical="center"/>
    </xf>
    <xf numFmtId="0" fontId="3" fillId="9" borderId="28" xfId="0" applyFont="1" applyFill="1" applyBorder="1" applyAlignment="1">
      <alignment horizontal="center" vertical="center"/>
    </xf>
    <xf numFmtId="0" fontId="10" fillId="3" borderId="0" xfId="0" applyFont="1" applyFill="1" applyAlignment="1">
      <alignment horizontal="center" vertical="center"/>
    </xf>
    <xf numFmtId="0" fontId="3" fillId="9" borderId="56" xfId="0" applyFont="1" applyFill="1" applyBorder="1" applyAlignment="1">
      <alignment horizontal="center" vertical="center"/>
    </xf>
    <xf numFmtId="176" fontId="3" fillId="11" borderId="28" xfId="7" applyNumberFormat="1" applyFont="1" applyFill="1" applyBorder="1">
      <alignment vertical="center"/>
    </xf>
    <xf numFmtId="176" fontId="0" fillId="0" borderId="10" xfId="7" applyNumberFormat="1" applyFont="1" applyBorder="1">
      <alignment vertical="center"/>
    </xf>
    <xf numFmtId="176" fontId="0" fillId="0" borderId="41" xfId="7" applyNumberFormat="1" applyFont="1" applyBorder="1">
      <alignment vertical="center"/>
    </xf>
    <xf numFmtId="176" fontId="0" fillId="0" borderId="56" xfId="7" applyNumberFormat="1" applyFont="1" applyBorder="1">
      <alignment vertical="center"/>
    </xf>
    <xf numFmtId="176" fontId="3" fillId="0" borderId="28" xfId="7" applyNumberFormat="1" applyFont="1" applyBorder="1">
      <alignment vertical="center"/>
    </xf>
    <xf numFmtId="176" fontId="3" fillId="9" borderId="28" xfId="7" applyNumberFormat="1" applyFont="1" applyFill="1" applyBorder="1">
      <alignment vertical="center"/>
    </xf>
    <xf numFmtId="0" fontId="3" fillId="9" borderId="84" xfId="0" applyFont="1" applyFill="1" applyBorder="1" applyAlignment="1">
      <alignment horizontal="center" vertical="center"/>
    </xf>
    <xf numFmtId="177" fontId="3" fillId="11" borderId="84" xfId="0" applyNumberFormat="1" applyFont="1" applyFill="1" applyBorder="1">
      <alignment vertical="center"/>
    </xf>
    <xf numFmtId="177" fontId="0" fillId="0" borderId="85" xfId="1" applyNumberFormat="1" applyFont="1" applyBorder="1">
      <alignment vertical="center"/>
    </xf>
    <xf numFmtId="177" fontId="0" fillId="0" borderId="86" xfId="1" applyNumberFormat="1" applyFont="1" applyBorder="1">
      <alignment vertical="center"/>
    </xf>
    <xf numFmtId="177" fontId="0" fillId="0" borderId="87" xfId="1" applyNumberFormat="1" applyFont="1" applyBorder="1">
      <alignment vertical="center"/>
    </xf>
    <xf numFmtId="177" fontId="3" fillId="0" borderId="84" xfId="1" applyNumberFormat="1" applyFont="1" applyBorder="1">
      <alignment vertical="center"/>
    </xf>
    <xf numFmtId="177" fontId="3" fillId="9" borderId="84" xfId="1" applyNumberFormat="1" applyFont="1" applyFill="1" applyBorder="1">
      <alignment vertical="center"/>
    </xf>
    <xf numFmtId="176" fontId="3" fillId="0" borderId="28" xfId="7" applyNumberFormat="1" applyFont="1" applyFill="1" applyBorder="1">
      <alignment vertical="center"/>
    </xf>
    <xf numFmtId="177" fontId="3" fillId="0" borderId="84" xfId="1" applyNumberFormat="1" applyFont="1" applyFill="1" applyBorder="1">
      <alignment vertical="center"/>
    </xf>
    <xf numFmtId="177" fontId="0" fillId="0" borderId="88" xfId="1" applyNumberFormat="1" applyFont="1" applyBorder="1">
      <alignment vertical="center"/>
    </xf>
    <xf numFmtId="177" fontId="0" fillId="0" borderId="89" xfId="1" applyNumberFormat="1" applyFont="1" applyBorder="1">
      <alignment vertical="center"/>
    </xf>
    <xf numFmtId="0" fontId="3" fillId="9" borderId="81" xfId="0" applyFont="1" applyFill="1" applyBorder="1" applyAlignment="1">
      <alignment horizontal="center" vertical="center"/>
    </xf>
    <xf numFmtId="38" fontId="3" fillId="9" borderId="79" xfId="0" applyNumberFormat="1" applyFont="1" applyFill="1" applyBorder="1">
      <alignment vertical="center"/>
    </xf>
    <xf numFmtId="176" fontId="0" fillId="0" borderId="78" xfId="0" applyNumberFormat="1" applyBorder="1" applyAlignment="1">
      <alignment horizontal="right" vertical="center"/>
    </xf>
    <xf numFmtId="176" fontId="0" fillId="0" borderId="79" xfId="0" applyNumberFormat="1" applyBorder="1" applyAlignment="1">
      <alignment horizontal="right" vertical="center"/>
    </xf>
    <xf numFmtId="176" fontId="0" fillId="0" borderId="80" xfId="0" applyNumberFormat="1" applyBorder="1" applyAlignment="1">
      <alignment horizontal="right" vertical="center"/>
    </xf>
    <xf numFmtId="177" fontId="0" fillId="0" borderId="58" xfId="0" applyNumberFormat="1" applyFill="1" applyBorder="1">
      <alignment vertical="center"/>
    </xf>
    <xf numFmtId="177" fontId="0" fillId="0" borderId="83" xfId="0" applyNumberFormat="1" applyFill="1" applyBorder="1">
      <alignment vertical="center"/>
    </xf>
    <xf numFmtId="177" fontId="0" fillId="0" borderId="63" xfId="0" applyNumberFormat="1" applyBorder="1">
      <alignment vertical="center"/>
    </xf>
    <xf numFmtId="177" fontId="2" fillId="2" borderId="58" xfId="0" applyNumberFormat="1" applyFont="1" applyFill="1" applyBorder="1">
      <alignment vertical="center"/>
    </xf>
    <xf numFmtId="177" fontId="0" fillId="0" borderId="82" xfId="0" applyNumberFormat="1" applyBorder="1" applyAlignment="1">
      <alignment horizontal="right" vertical="center"/>
    </xf>
    <xf numFmtId="177" fontId="0" fillId="0" borderId="59" xfId="0" applyNumberFormat="1" applyBorder="1" applyAlignment="1">
      <alignment horizontal="right" vertical="center"/>
    </xf>
    <xf numFmtId="177" fontId="0" fillId="0" borderId="60" xfId="0" applyNumberFormat="1" applyBorder="1" applyAlignment="1">
      <alignment horizontal="right" vertical="center"/>
    </xf>
    <xf numFmtId="0" fontId="3" fillId="9" borderId="57" xfId="0" applyFont="1" applyFill="1" applyBorder="1" applyAlignment="1">
      <alignment horizontal="center" vertical="center"/>
    </xf>
    <xf numFmtId="0" fontId="0" fillId="0" borderId="7" xfId="0" applyBorder="1" applyAlignment="1">
      <alignment vertical="center"/>
    </xf>
    <xf numFmtId="0" fontId="0" fillId="0" borderId="8" xfId="0" applyBorder="1" applyAlignment="1">
      <alignment horizontal="left" vertical="center"/>
    </xf>
    <xf numFmtId="0" fontId="3" fillId="10" borderId="57" xfId="0" applyFont="1" applyFill="1" applyBorder="1" applyAlignment="1">
      <alignment horizontal="center" vertical="center"/>
    </xf>
    <xf numFmtId="176" fontId="3" fillId="12" borderId="29" xfId="0" applyNumberFormat="1" applyFont="1" applyFill="1" applyBorder="1">
      <alignment vertical="center"/>
    </xf>
    <xf numFmtId="177" fontId="3" fillId="10" borderId="57" xfId="1" applyNumberFormat="1" applyFont="1" applyFill="1" applyBorder="1">
      <alignment vertical="center"/>
    </xf>
    <xf numFmtId="38" fontId="3" fillId="10" borderId="29" xfId="7" applyFont="1" applyFill="1" applyBorder="1">
      <alignment vertical="center"/>
    </xf>
    <xf numFmtId="177" fontId="3" fillId="10" borderId="29" xfId="1" applyNumberFormat="1" applyFont="1" applyFill="1" applyBorder="1">
      <alignment vertical="center"/>
    </xf>
    <xf numFmtId="0" fontId="0" fillId="0" borderId="0" xfId="0" applyBorder="1" applyAlignment="1">
      <alignment vertical="center"/>
    </xf>
    <xf numFmtId="0" fontId="3" fillId="10" borderId="29" xfId="0" applyFont="1" applyFill="1" applyBorder="1" applyAlignment="1">
      <alignment vertical="center"/>
    </xf>
    <xf numFmtId="0" fontId="5" fillId="0" borderId="29" xfId="0" applyFont="1" applyFill="1" applyBorder="1">
      <alignment vertical="center"/>
    </xf>
    <xf numFmtId="176" fontId="5" fillId="0" borderId="29" xfId="0" applyNumberFormat="1" applyFont="1" applyFill="1" applyBorder="1">
      <alignment vertical="center"/>
    </xf>
    <xf numFmtId="177" fontId="5" fillId="0" borderId="29" xfId="0" applyNumberFormat="1" applyFont="1" applyFill="1" applyBorder="1">
      <alignment vertical="center"/>
    </xf>
    <xf numFmtId="176" fontId="5" fillId="0" borderId="5" xfId="0" applyNumberFormat="1" applyFont="1" applyFill="1" applyBorder="1">
      <alignment vertical="center"/>
    </xf>
    <xf numFmtId="177" fontId="5" fillId="0" borderId="5" xfId="0" applyNumberFormat="1" applyFont="1" applyFill="1" applyBorder="1">
      <alignment vertical="center"/>
    </xf>
    <xf numFmtId="0" fontId="10" fillId="0" borderId="0" xfId="0" applyFont="1" applyFill="1" applyAlignment="1">
      <alignment horizontal="center" vertical="center"/>
    </xf>
    <xf numFmtId="0" fontId="12" fillId="0" borderId="11" xfId="0" applyFont="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0" fontId="9" fillId="0" borderId="0" xfId="0" applyFont="1" applyFill="1" applyAlignment="1">
      <alignment horizontal="right" vertical="center"/>
    </xf>
    <xf numFmtId="0" fontId="13" fillId="0" borderId="29" xfId="0" applyFont="1" applyFill="1" applyBorder="1">
      <alignment vertical="center"/>
    </xf>
    <xf numFmtId="176" fontId="13" fillId="0" borderId="29" xfId="0" applyNumberFormat="1" applyFont="1" applyFill="1" applyBorder="1">
      <alignment vertical="center"/>
    </xf>
    <xf numFmtId="177" fontId="13" fillId="0" borderId="5" xfId="0" applyNumberFormat="1" applyFont="1" applyFill="1" applyBorder="1">
      <alignment vertical="center"/>
    </xf>
    <xf numFmtId="177" fontId="13" fillId="0" borderId="29" xfId="0" applyNumberFormat="1" applyFont="1" applyFill="1" applyBorder="1">
      <alignment vertical="center"/>
    </xf>
    <xf numFmtId="176" fontId="13" fillId="0" borderId="5" xfId="0" applyNumberFormat="1" applyFont="1" applyFill="1" applyBorder="1">
      <alignment vertical="center"/>
    </xf>
    <xf numFmtId="177" fontId="13" fillId="0" borderId="90" xfId="0" applyNumberFormat="1" applyFont="1" applyFill="1" applyBorder="1">
      <alignment vertical="center"/>
    </xf>
    <xf numFmtId="0" fontId="3" fillId="0" borderId="5" xfId="0" applyFont="1" applyFill="1" applyBorder="1">
      <alignment vertical="center"/>
    </xf>
    <xf numFmtId="176" fontId="3" fillId="0" borderId="29" xfId="0" applyNumberFormat="1" applyFont="1" applyFill="1" applyBorder="1">
      <alignment vertical="center"/>
    </xf>
    <xf numFmtId="177" fontId="3" fillId="0" borderId="29" xfId="0" applyNumberFormat="1" applyFont="1" applyFill="1" applyBorder="1">
      <alignment vertical="center"/>
    </xf>
    <xf numFmtId="177" fontId="3" fillId="0" borderId="5" xfId="0" applyNumberFormat="1" applyFont="1" applyFill="1" applyBorder="1">
      <alignment vertical="center"/>
    </xf>
    <xf numFmtId="0" fontId="14" fillId="0" borderId="11" xfId="0" applyFont="1" applyBorder="1" applyAlignment="1">
      <alignment vertical="center"/>
    </xf>
    <xf numFmtId="0" fontId="15" fillId="0" borderId="12" xfId="0" applyFont="1" applyBorder="1" applyAlignment="1">
      <alignment vertical="center"/>
    </xf>
    <xf numFmtId="0" fontId="15" fillId="0" borderId="26" xfId="0" applyFont="1" applyBorder="1" applyAlignment="1">
      <alignment vertical="center"/>
    </xf>
    <xf numFmtId="0" fontId="15" fillId="0" borderId="13" xfId="0" applyFont="1" applyBorder="1" applyAlignment="1">
      <alignment vertical="center"/>
    </xf>
    <xf numFmtId="0" fontId="31" fillId="0" borderId="11" xfId="0" applyFont="1" applyBorder="1" applyAlignment="1">
      <alignment vertical="center"/>
    </xf>
    <xf numFmtId="0" fontId="32" fillId="0" borderId="12" xfId="0" applyFont="1" applyBorder="1" applyAlignment="1">
      <alignment vertical="center"/>
    </xf>
    <xf numFmtId="0" fontId="32" fillId="0" borderId="13" xfId="0" applyFont="1" applyBorder="1" applyAlignment="1">
      <alignment vertical="center"/>
    </xf>
    <xf numFmtId="0" fontId="15" fillId="0" borderId="24" xfId="0" applyFont="1" applyFill="1" applyBorder="1">
      <alignment vertical="center"/>
    </xf>
    <xf numFmtId="0" fontId="15" fillId="0" borderId="26" xfId="0" applyFont="1" applyFill="1" applyBorder="1">
      <alignment vertical="center"/>
    </xf>
    <xf numFmtId="0" fontId="15" fillId="0" borderId="13" xfId="0" applyFont="1" applyFill="1" applyBorder="1">
      <alignment vertical="center"/>
    </xf>
    <xf numFmtId="0" fontId="15" fillId="0" borderId="25" xfId="0" applyFont="1" applyFill="1" applyBorder="1">
      <alignment vertical="center"/>
    </xf>
    <xf numFmtId="176" fontId="0" fillId="0" borderId="51" xfId="0" applyNumberFormat="1" applyBorder="1">
      <alignment vertical="center"/>
    </xf>
    <xf numFmtId="0" fontId="3" fillId="0" borderId="27" xfId="0" applyFont="1" applyFill="1" applyBorder="1">
      <alignment vertical="center"/>
    </xf>
    <xf numFmtId="0" fontId="0" fillId="0" borderId="50" xfId="0" applyBorder="1">
      <alignment vertical="center"/>
    </xf>
    <xf numFmtId="176" fontId="0" fillId="0" borderId="51" xfId="0" applyNumberFormat="1" applyFill="1" applyBorder="1">
      <alignment vertical="center"/>
    </xf>
    <xf numFmtId="0" fontId="5" fillId="0" borderId="24" xfId="0" applyFont="1" applyFill="1" applyBorder="1">
      <alignment vertical="center"/>
    </xf>
    <xf numFmtId="176" fontId="5" fillId="0" borderId="14" xfId="0" applyNumberFormat="1" applyFont="1" applyFill="1" applyBorder="1">
      <alignment vertical="center"/>
    </xf>
    <xf numFmtId="177" fontId="5" fillId="0" borderId="15" xfId="0" applyNumberFormat="1" applyFont="1" applyFill="1" applyBorder="1">
      <alignment vertical="center"/>
    </xf>
    <xf numFmtId="0" fontId="13" fillId="0" borderId="24" xfId="0" applyFont="1" applyFill="1" applyBorder="1">
      <alignment vertical="center"/>
    </xf>
    <xf numFmtId="176" fontId="13" fillId="0" borderId="16" xfId="0" applyNumberFormat="1" applyFont="1" applyFill="1" applyBorder="1">
      <alignment vertical="center"/>
    </xf>
    <xf numFmtId="177" fontId="13" fillId="0" borderId="17" xfId="0" applyNumberFormat="1" applyFont="1" applyFill="1" applyBorder="1">
      <alignment vertical="center"/>
    </xf>
    <xf numFmtId="0" fontId="10" fillId="3" borderId="0" xfId="0" applyFont="1" applyFill="1" applyAlignment="1">
      <alignment horizontal="right" vertical="center"/>
    </xf>
    <xf numFmtId="176" fontId="0" fillId="0" borderId="93" xfId="0" applyNumberFormat="1" applyBorder="1">
      <alignment vertical="center"/>
    </xf>
    <xf numFmtId="0" fontId="15" fillId="0" borderId="27" xfId="0" applyFont="1" applyBorder="1" applyAlignment="1">
      <alignment horizontal="left" vertical="center" wrapText="1"/>
    </xf>
    <xf numFmtId="0" fontId="15" fillId="0" borderId="28" xfId="0" applyFont="1" applyBorder="1" applyAlignment="1">
      <alignment horizontal="left" vertical="center" wrapText="1"/>
    </xf>
    <xf numFmtId="0" fontId="3" fillId="9" borderId="6" xfId="0" applyFont="1" applyFill="1" applyBorder="1" applyAlignment="1">
      <alignment horizontal="left" vertical="center"/>
    </xf>
    <xf numFmtId="0" fontId="15" fillId="0" borderId="9" xfId="0" applyFont="1" applyFill="1" applyBorder="1" applyAlignment="1">
      <alignment horizontal="left" vertical="center"/>
    </xf>
    <xf numFmtId="0" fontId="15" fillId="0" borderId="10" xfId="0" applyFont="1" applyFill="1" applyBorder="1" applyAlignment="1">
      <alignment horizontal="left" vertical="center"/>
    </xf>
    <xf numFmtId="0" fontId="3" fillId="9" borderId="6" xfId="0" applyFont="1" applyFill="1" applyBorder="1" applyAlignment="1">
      <alignment horizontal="left" vertical="center" wrapText="1"/>
    </xf>
    <xf numFmtId="0" fontId="15" fillId="0" borderId="0" xfId="0" applyFont="1" applyBorder="1" applyAlignment="1"/>
    <xf numFmtId="0" fontId="15" fillId="0" borderId="4" xfId="0" applyFont="1" applyBorder="1" applyAlignment="1"/>
    <xf numFmtId="0" fontId="15" fillId="0" borderId="27" xfId="0" applyFont="1" applyBorder="1" applyAlignment="1">
      <alignment horizontal="left" vertical="center"/>
    </xf>
    <xf numFmtId="0" fontId="15" fillId="0" borderId="28" xfId="0" applyFont="1" applyBorder="1" applyAlignment="1">
      <alignment horizontal="left" vertical="center"/>
    </xf>
    <xf numFmtId="0" fontId="3" fillId="9" borderId="9" xfId="0" applyFont="1" applyFill="1" applyBorder="1" applyAlignment="1">
      <alignment horizontal="center" vertical="center"/>
    </xf>
    <xf numFmtId="0" fontId="3" fillId="9" borderId="5" xfId="0" applyFont="1" applyFill="1" applyBorder="1" applyAlignment="1">
      <alignment horizontal="center" vertical="center"/>
    </xf>
    <xf numFmtId="0" fontId="3" fillId="9" borderId="53" xfId="0" applyFont="1" applyFill="1" applyBorder="1" applyAlignment="1">
      <alignment horizontal="center" vertical="center"/>
    </xf>
    <xf numFmtId="0" fontId="3" fillId="9" borderId="4" xfId="0" applyFont="1" applyFill="1" applyBorder="1" applyAlignment="1">
      <alignment horizontal="center" vertical="center"/>
    </xf>
    <xf numFmtId="0" fontId="3" fillId="9" borderId="29" xfId="0" applyFont="1" applyFill="1" applyBorder="1" applyAlignment="1">
      <alignment horizontal="center" vertical="center"/>
    </xf>
    <xf numFmtId="0" fontId="3" fillId="9" borderId="57" xfId="0" applyFont="1" applyFill="1" applyBorder="1" applyAlignment="1">
      <alignment horizontal="center" vertical="center"/>
    </xf>
    <xf numFmtId="0" fontId="18" fillId="9" borderId="27" xfId="0" applyFont="1" applyFill="1" applyBorder="1" applyAlignment="1">
      <alignment horizontal="center" vertical="center"/>
    </xf>
    <xf numFmtId="0" fontId="18" fillId="9" borderId="57" xfId="0" applyFont="1" applyFill="1" applyBorder="1" applyAlignment="1">
      <alignment horizontal="center" vertical="center"/>
    </xf>
    <xf numFmtId="0" fontId="0" fillId="9" borderId="7" xfId="0" applyFill="1" applyBorder="1" applyAlignment="1">
      <alignment horizontal="center" vertical="center"/>
    </xf>
    <xf numFmtId="0" fontId="0" fillId="9" borderId="8" xfId="0" applyFill="1" applyBorder="1" applyAlignment="1">
      <alignment horizontal="center" vertical="center"/>
    </xf>
    <xf numFmtId="0" fontId="0" fillId="9" borderId="30" xfId="0" applyFill="1" applyBorder="1" applyAlignment="1">
      <alignment horizontal="center" vertical="center"/>
    </xf>
    <xf numFmtId="0" fontId="3" fillId="13" borderId="91" xfId="0" applyFont="1" applyFill="1" applyBorder="1" applyAlignment="1">
      <alignment horizontal="center" vertical="center"/>
    </xf>
    <xf numFmtId="0" fontId="3" fillId="13" borderId="10" xfId="0" applyFont="1" applyFill="1" applyBorder="1" applyAlignment="1">
      <alignment horizontal="center" vertical="center"/>
    </xf>
    <xf numFmtId="0" fontId="3" fillId="13" borderId="92" xfId="0" applyFont="1" applyFill="1" applyBorder="1" applyAlignment="1">
      <alignment horizontal="center" vertical="center"/>
    </xf>
    <xf numFmtId="0" fontId="3" fillId="13" borderId="56" xfId="0" applyFont="1" applyFill="1" applyBorder="1" applyAlignment="1">
      <alignment horizontal="center" vertical="center"/>
    </xf>
    <xf numFmtId="0" fontId="10" fillId="3" borderId="0" xfId="0" applyFont="1" applyFill="1" applyAlignment="1">
      <alignment horizontal="center" vertical="center"/>
    </xf>
    <xf numFmtId="20" fontId="3" fillId="4" borderId="7" xfId="0" applyNumberFormat="1" applyFont="1" applyFill="1" applyBorder="1" applyAlignment="1">
      <alignment horizontal="center" vertical="center"/>
    </xf>
    <xf numFmtId="20" fontId="3" fillId="4" borderId="8" xfId="0" applyNumberFormat="1" applyFont="1" applyFill="1" applyBorder="1" applyAlignment="1">
      <alignment horizontal="center" vertical="center"/>
    </xf>
    <xf numFmtId="0" fontId="3" fillId="4" borderId="27"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29" xfId="0" applyFont="1" applyFill="1" applyBorder="1" applyAlignment="1">
      <alignment horizontal="center" vertical="center"/>
    </xf>
    <xf numFmtId="0" fontId="20" fillId="4" borderId="22" xfId="0" applyFont="1" applyFill="1" applyBorder="1" applyAlignment="1">
      <alignment horizontal="center" vertical="center" wrapText="1"/>
    </xf>
    <xf numFmtId="0" fontId="20" fillId="4" borderId="23" xfId="0" applyFont="1" applyFill="1" applyBorder="1" applyAlignment="1">
      <alignment horizontal="center" vertical="center"/>
    </xf>
    <xf numFmtId="0" fontId="20" fillId="4" borderId="22" xfId="0" applyFont="1" applyFill="1" applyBorder="1" applyAlignment="1">
      <alignment horizontal="center" vertical="center"/>
    </xf>
    <xf numFmtId="20" fontId="18" fillId="4" borderId="7" xfId="0" applyNumberFormat="1" applyFont="1" applyFill="1" applyBorder="1" applyAlignment="1">
      <alignment horizontal="center" vertical="center"/>
    </xf>
    <xf numFmtId="20" fontId="18" fillId="4" borderId="8" xfId="0" applyNumberFormat="1" applyFont="1" applyFill="1" applyBorder="1" applyAlignment="1">
      <alignment horizontal="center" vertical="center"/>
    </xf>
    <xf numFmtId="0" fontId="20" fillId="4" borderId="9" xfId="0" applyFont="1" applyFill="1" applyBorder="1" applyAlignment="1">
      <alignment horizontal="center" vertical="center"/>
    </xf>
    <xf numFmtId="0" fontId="20" fillId="4" borderId="5" xfId="0" applyFont="1" applyFill="1" applyBorder="1" applyAlignment="1">
      <alignment horizontal="center" vertical="center"/>
    </xf>
    <xf numFmtId="0" fontId="20" fillId="4" borderId="10" xfId="0" applyFont="1" applyFill="1" applyBorder="1" applyAlignment="1">
      <alignment horizontal="center" vertical="center"/>
    </xf>
    <xf numFmtId="20" fontId="18" fillId="4" borderId="30" xfId="0" applyNumberFormat="1" applyFont="1" applyFill="1" applyBorder="1" applyAlignment="1">
      <alignment horizontal="center" vertical="center"/>
    </xf>
    <xf numFmtId="0" fontId="18" fillId="4" borderId="27" xfId="0" applyFont="1" applyFill="1" applyBorder="1" applyAlignment="1">
      <alignment horizontal="center" vertical="center"/>
    </xf>
    <xf numFmtId="0" fontId="18" fillId="4" borderId="29" xfId="0" applyFont="1" applyFill="1" applyBorder="1" applyAlignment="1">
      <alignment horizontal="center" vertical="center"/>
    </xf>
    <xf numFmtId="0" fontId="18" fillId="4" borderId="28" xfId="0" applyFont="1" applyFill="1" applyBorder="1" applyAlignment="1">
      <alignment horizontal="center" vertical="center"/>
    </xf>
    <xf numFmtId="0" fontId="18" fillId="4" borderId="27" xfId="0" applyFont="1" applyFill="1" applyBorder="1" applyAlignment="1">
      <alignment horizontal="justify" vertical="top" wrapText="1"/>
    </xf>
    <xf numFmtId="0" fontId="18" fillId="4" borderId="28" xfId="0" applyFont="1" applyFill="1" applyBorder="1" applyAlignment="1">
      <alignment horizontal="justify" vertical="top" wrapText="1"/>
    </xf>
    <xf numFmtId="0" fontId="18" fillId="4" borderId="29" xfId="0" applyFont="1" applyFill="1" applyBorder="1" applyAlignment="1">
      <alignment horizontal="justify" vertical="top" wrapText="1"/>
    </xf>
    <xf numFmtId="0" fontId="18" fillId="4" borderId="9" xfId="0" applyFont="1" applyFill="1" applyBorder="1" applyAlignment="1">
      <alignment horizontal="center" vertical="top" wrapText="1"/>
    </xf>
    <xf numFmtId="0" fontId="18" fillId="4" borderId="10" xfId="0" applyFont="1" applyFill="1" applyBorder="1" applyAlignment="1">
      <alignment horizontal="center" vertical="top" wrapText="1"/>
    </xf>
    <xf numFmtId="0" fontId="18" fillId="4" borderId="53" xfId="0" applyFont="1" applyFill="1" applyBorder="1" applyAlignment="1">
      <alignment horizontal="center" vertical="top" wrapText="1"/>
    </xf>
    <xf numFmtId="0" fontId="18" fillId="4" borderId="56" xfId="0" applyFont="1" applyFill="1" applyBorder="1" applyAlignment="1">
      <alignment horizontal="center" vertical="top" wrapText="1"/>
    </xf>
    <xf numFmtId="0" fontId="18" fillId="4" borderId="9" xfId="0" applyFont="1" applyFill="1" applyBorder="1" applyAlignment="1">
      <alignment horizontal="left" vertical="top" wrapText="1"/>
    </xf>
    <xf numFmtId="0" fontId="18" fillId="4" borderId="10" xfId="0" applyFont="1" applyFill="1" applyBorder="1" applyAlignment="1">
      <alignment horizontal="left" vertical="top" wrapText="1"/>
    </xf>
    <xf numFmtId="0" fontId="18" fillId="4" borderId="53" xfId="0" applyFont="1" applyFill="1" applyBorder="1" applyAlignment="1">
      <alignment horizontal="left" vertical="top" wrapText="1"/>
    </xf>
    <xf numFmtId="0" fontId="18" fillId="4" borderId="56" xfId="0" applyFont="1" applyFill="1" applyBorder="1" applyAlignment="1">
      <alignment horizontal="left" vertical="top" wrapText="1"/>
    </xf>
    <xf numFmtId="0" fontId="18" fillId="4" borderId="5" xfId="0" applyFont="1" applyFill="1" applyBorder="1" applyAlignment="1">
      <alignment horizontal="center" vertical="top" wrapText="1"/>
    </xf>
    <xf numFmtId="0" fontId="18" fillId="4" borderId="4" xfId="0" applyFont="1" applyFill="1" applyBorder="1" applyAlignment="1">
      <alignment horizontal="center" vertical="top" wrapText="1"/>
    </xf>
    <xf numFmtId="0" fontId="3" fillId="4" borderId="9"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0" xfId="0" applyFont="1" applyFill="1" applyBorder="1" applyAlignment="1">
      <alignment horizontal="center" vertical="center"/>
    </xf>
    <xf numFmtId="0" fontId="20" fillId="4" borderId="14" xfId="0" applyFont="1" applyFill="1" applyBorder="1" applyAlignment="1">
      <alignment horizontal="center" vertical="center"/>
    </xf>
    <xf numFmtId="0" fontId="20" fillId="4" borderId="15" xfId="0" applyFont="1" applyFill="1" applyBorder="1" applyAlignment="1">
      <alignment horizontal="center" vertical="center"/>
    </xf>
    <xf numFmtId="0" fontId="20" fillId="4" borderId="14" xfId="0" applyFont="1" applyFill="1" applyBorder="1" applyAlignment="1">
      <alignment horizontal="center" vertical="center" wrapText="1"/>
    </xf>
    <xf numFmtId="0" fontId="14" fillId="0" borderId="7" xfId="0" applyFont="1" applyBorder="1" applyAlignment="1">
      <alignment horizontal="justify" vertical="center" wrapText="1"/>
    </xf>
    <xf numFmtId="0" fontId="15" fillId="0" borderId="30" xfId="0" applyFont="1" applyBorder="1" applyAlignment="1">
      <alignment horizontal="justify" vertical="center" wrapText="1"/>
    </xf>
    <xf numFmtId="0" fontId="15" fillId="0" borderId="7" xfId="0" applyFont="1" applyBorder="1" applyAlignment="1">
      <alignment horizontal="justify" vertical="center" wrapText="1"/>
    </xf>
    <xf numFmtId="0" fontId="16" fillId="0" borderId="7" xfId="0" applyFont="1" applyBorder="1" applyAlignment="1">
      <alignment horizontal="left" vertical="center" wrapText="1" indent="1"/>
    </xf>
    <xf numFmtId="0" fontId="17" fillId="0" borderId="30" xfId="0" applyFont="1" applyBorder="1" applyAlignment="1">
      <alignment horizontal="left" vertical="center" wrapText="1" indent="1"/>
    </xf>
    <xf numFmtId="0" fontId="17" fillId="0" borderId="7" xfId="0" applyFont="1" applyBorder="1" applyAlignment="1">
      <alignment horizontal="left" vertical="center" wrapText="1" indent="1"/>
    </xf>
    <xf numFmtId="0" fontId="12" fillId="0" borderId="7" xfId="0" applyFont="1" applyBorder="1" applyAlignment="1">
      <alignment horizontal="justify" vertical="top" wrapText="1"/>
    </xf>
    <xf numFmtId="0" fontId="13" fillId="0" borderId="30" xfId="0" applyFont="1" applyBorder="1" applyAlignment="1">
      <alignment horizontal="justify" vertical="top" wrapText="1"/>
    </xf>
    <xf numFmtId="0" fontId="0" fillId="0" borderId="7" xfId="0" applyBorder="1" applyAlignment="1">
      <alignment horizontal="justify" vertical="top" wrapText="1"/>
    </xf>
    <xf numFmtId="0" fontId="0" fillId="0" borderId="30" xfId="0" applyBorder="1" applyAlignment="1">
      <alignment horizontal="justify" vertical="top" wrapText="1"/>
    </xf>
    <xf numFmtId="0" fontId="18" fillId="5" borderId="7" xfId="0" applyFont="1" applyFill="1" applyBorder="1" applyAlignment="1">
      <alignment horizontal="center" vertical="center"/>
    </xf>
    <xf numFmtId="0" fontId="18" fillId="5" borderId="30" xfId="0" applyFont="1" applyFill="1" applyBorder="1" applyAlignment="1">
      <alignment horizontal="center" vertical="center"/>
    </xf>
    <xf numFmtId="0" fontId="18" fillId="5" borderId="27" xfId="0" applyFont="1" applyFill="1" applyBorder="1" applyAlignment="1">
      <alignment horizontal="center" vertical="center"/>
    </xf>
    <xf numFmtId="0" fontId="18" fillId="5" borderId="29" xfId="0" applyFont="1" applyFill="1" applyBorder="1" applyAlignment="1">
      <alignment horizontal="center" vertical="center"/>
    </xf>
    <xf numFmtId="0" fontId="18" fillId="5" borderId="28" xfId="0" applyFont="1" applyFill="1" applyBorder="1" applyAlignment="1">
      <alignment horizontal="center" vertical="center"/>
    </xf>
    <xf numFmtId="0" fontId="20" fillId="7" borderId="27" xfId="0" applyFont="1" applyFill="1" applyBorder="1" applyAlignment="1">
      <alignment horizontal="center" vertical="center"/>
    </xf>
    <xf numFmtId="0" fontId="20" fillId="7" borderId="29" xfId="0" applyFont="1" applyFill="1" applyBorder="1" applyAlignment="1">
      <alignment horizontal="center" vertical="center"/>
    </xf>
    <xf numFmtId="0" fontId="20" fillId="7" borderId="28" xfId="0" applyFont="1" applyFill="1" applyBorder="1" applyAlignment="1">
      <alignment horizontal="center" vertical="center"/>
    </xf>
    <xf numFmtId="0" fontId="20" fillId="7" borderId="7" xfId="0" applyFont="1" applyFill="1" applyBorder="1" applyAlignment="1">
      <alignment horizontal="center" vertical="center"/>
    </xf>
    <xf numFmtId="0" fontId="20" fillId="7" borderId="30" xfId="0" applyFont="1" applyFill="1" applyBorder="1" applyAlignment="1">
      <alignment horizontal="center" vertical="center"/>
    </xf>
  </cellXfs>
  <cellStyles count="8">
    <cellStyle name="パーセント" xfId="1" builtinId="5"/>
    <cellStyle name="桁区切り" xfId="7" builtinId="6"/>
    <cellStyle name="標準" xfId="0" builtinId="0"/>
    <cellStyle name="標準 2" xfId="2"/>
    <cellStyle name="標準 2 2" xfId="3"/>
    <cellStyle name="標準 3" xfId="4"/>
    <cellStyle name="標準 4" xfId="5"/>
    <cellStyle name="標準 4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view="pageBreakPreview" zoomScale="60" zoomScaleNormal="100" workbookViewId="0"/>
  </sheetViews>
  <sheetFormatPr defaultRowHeight="13.5" x14ac:dyDescent="0.15"/>
  <cols>
    <col min="1" max="1" width="42.25" customWidth="1"/>
  </cols>
  <sheetData>
    <row r="1" spans="1:1" ht="55.5" x14ac:dyDescent="0.15">
      <c r="A1" s="102" t="s">
        <v>255</v>
      </c>
    </row>
  </sheetData>
  <phoneticPr fontId="4"/>
  <printOptions horizontalCentered="1" verticalCentered="1"/>
  <pageMargins left="0.70866141732283472" right="0.70866141732283472" top="0.74803149606299213" bottom="1.5354330708661419"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60"/>
  <sheetViews>
    <sheetView view="pageBreakPreview" zoomScaleNormal="100" zoomScaleSheetLayoutView="100" workbookViewId="0">
      <selection activeCell="D30" sqref="D30"/>
    </sheetView>
  </sheetViews>
  <sheetFormatPr defaultRowHeight="13.5" x14ac:dyDescent="0.15"/>
  <cols>
    <col min="1" max="1" width="52.875" style="9" bestFit="1" customWidth="1"/>
    <col min="2" max="2" width="9.75" style="9" bestFit="1" customWidth="1"/>
    <col min="3" max="3" width="10.25" style="9" bestFit="1" customWidth="1"/>
    <col min="4" max="4" width="4.125" style="9" customWidth="1"/>
    <col min="5" max="5" width="49.25" style="9" customWidth="1"/>
    <col min="6" max="6" width="5.875" style="9" bestFit="1" customWidth="1"/>
    <col min="7" max="7" width="9.75" style="9" bestFit="1" customWidth="1"/>
    <col min="8" max="8" width="7.5" style="9" bestFit="1" customWidth="1"/>
    <col min="9" max="9" width="10.125" style="9" bestFit="1" customWidth="1"/>
    <col min="10" max="10" width="5" style="9" customWidth="1"/>
    <col min="11" max="11" width="6.625" style="9" customWidth="1"/>
    <col min="12" max="12" width="7.375" style="9" customWidth="1"/>
    <col min="13" max="13" width="5" style="9" customWidth="1"/>
    <col min="14" max="14" width="6.625" style="9" customWidth="1"/>
    <col min="15" max="15" width="12.5" style="9" customWidth="1"/>
    <col min="16" max="19" width="9" style="9"/>
    <col min="20" max="20" width="14.375" style="9" customWidth="1"/>
    <col min="21" max="16384" width="9" style="9"/>
  </cols>
  <sheetData>
    <row r="1" spans="1:17" s="25" customFormat="1" ht="14.25" x14ac:dyDescent="0.15">
      <c r="A1" s="24" t="s">
        <v>334</v>
      </c>
    </row>
    <row r="2" spans="1:17" customFormat="1" x14ac:dyDescent="0.15">
      <c r="A2" s="1"/>
      <c r="B2" s="2"/>
      <c r="C2" s="2"/>
      <c r="D2" s="2"/>
      <c r="E2" s="2"/>
      <c r="F2" s="2"/>
      <c r="G2" s="2"/>
      <c r="L2" s="96"/>
      <c r="M2" s="108"/>
      <c r="N2" s="108"/>
      <c r="O2" s="108"/>
    </row>
    <row r="3" spans="1:17" s="8" customFormat="1" ht="14.25" x14ac:dyDescent="0.15">
      <c r="A3" s="1" t="s">
        <v>13</v>
      </c>
      <c r="E3" s="1" t="s">
        <v>335</v>
      </c>
      <c r="L3" s="110"/>
      <c r="M3" s="4"/>
      <c r="N3" s="54"/>
      <c r="O3" s="104"/>
      <c r="P3"/>
    </row>
    <row r="4" spans="1:17" customFormat="1" x14ac:dyDescent="0.15">
      <c r="A4" s="3"/>
      <c r="B4" s="3" t="s">
        <v>0</v>
      </c>
      <c r="C4" s="3" t="s">
        <v>1</v>
      </c>
      <c r="D4" s="2"/>
      <c r="E4" s="3"/>
      <c r="F4" s="3" t="s">
        <v>336</v>
      </c>
      <c r="G4" s="3" t="s">
        <v>337</v>
      </c>
      <c r="H4" s="3" t="s">
        <v>12</v>
      </c>
      <c r="I4" s="3" t="s">
        <v>1</v>
      </c>
      <c r="L4" s="110"/>
      <c r="M4" s="4"/>
      <c r="N4" s="54"/>
      <c r="O4" s="104"/>
    </row>
    <row r="5" spans="1:17" customFormat="1" x14ac:dyDescent="0.15">
      <c r="A5" s="15" t="s">
        <v>300</v>
      </c>
      <c r="B5" s="12">
        <v>2033</v>
      </c>
      <c r="C5" s="127">
        <f>B5/B$20</f>
        <v>0.22102631006740595</v>
      </c>
      <c r="D5" s="2"/>
      <c r="E5" s="15" t="s">
        <v>338</v>
      </c>
      <c r="F5" s="54">
        <v>7</v>
      </c>
      <c r="G5" s="12">
        <v>58</v>
      </c>
      <c r="H5" s="12">
        <v>65</v>
      </c>
      <c r="I5" s="130">
        <f>H5/H$20</f>
        <v>0.11926605504587157</v>
      </c>
      <c r="L5" s="110"/>
      <c r="M5" s="4"/>
      <c r="N5" s="54"/>
      <c r="O5" s="104"/>
      <c r="Q5" s="4"/>
    </row>
    <row r="6" spans="1:17" customFormat="1" x14ac:dyDescent="0.15">
      <c r="A6" s="16" t="s">
        <v>339</v>
      </c>
      <c r="B6" s="123">
        <v>878</v>
      </c>
      <c r="C6" s="126">
        <f>B6/B$20</f>
        <v>9.545553381169819E-2</v>
      </c>
      <c r="D6" s="2"/>
      <c r="E6" s="16" t="s">
        <v>339</v>
      </c>
      <c r="F6" s="123">
        <v>0</v>
      </c>
      <c r="G6" s="123">
        <v>17</v>
      </c>
      <c r="H6" s="13">
        <v>17</v>
      </c>
      <c r="I6" s="129">
        <f>H6/H$20</f>
        <v>3.1192660550458717E-2</v>
      </c>
      <c r="L6" s="110"/>
      <c r="M6" s="4"/>
      <c r="N6" s="54"/>
      <c r="O6" s="104"/>
      <c r="Q6" s="111"/>
    </row>
    <row r="7" spans="1:17" customFormat="1" x14ac:dyDescent="0.15">
      <c r="A7" s="16" t="s">
        <v>340</v>
      </c>
      <c r="B7" s="123">
        <v>202</v>
      </c>
      <c r="C7" s="126">
        <f t="shared" ref="C7:C8" si="0">B7/B$20</f>
        <v>2.1961295933898672E-2</v>
      </c>
      <c r="D7" s="2"/>
      <c r="E7" s="16" t="s">
        <v>340</v>
      </c>
      <c r="F7" s="123">
        <v>1</v>
      </c>
      <c r="G7" s="123">
        <v>3</v>
      </c>
      <c r="H7" s="13">
        <v>4</v>
      </c>
      <c r="I7" s="129">
        <f t="shared" ref="I7:I19" si="1">H7/H$20</f>
        <v>7.3394495412844041E-3</v>
      </c>
      <c r="L7" s="110"/>
      <c r="M7" s="4"/>
      <c r="N7" s="54"/>
      <c r="O7" s="104"/>
      <c r="Q7" s="111"/>
    </row>
    <row r="8" spans="1:17" customFormat="1" ht="27" x14ac:dyDescent="0.15">
      <c r="A8" s="17" t="s">
        <v>407</v>
      </c>
      <c r="B8" s="123">
        <v>953</v>
      </c>
      <c r="C8" s="126">
        <f t="shared" si="0"/>
        <v>0.10360948032180908</v>
      </c>
      <c r="D8" s="2"/>
      <c r="E8" s="17" t="s">
        <v>408</v>
      </c>
      <c r="F8" s="123">
        <v>6</v>
      </c>
      <c r="G8" s="123">
        <v>38</v>
      </c>
      <c r="H8" s="13">
        <v>44</v>
      </c>
      <c r="I8" s="129">
        <f t="shared" si="1"/>
        <v>8.0733944954128445E-2</v>
      </c>
      <c r="L8" s="110"/>
      <c r="M8" s="4"/>
      <c r="N8" s="54"/>
      <c r="O8" s="104"/>
      <c r="Q8" s="32"/>
    </row>
    <row r="9" spans="1:17" customFormat="1" x14ac:dyDescent="0.15">
      <c r="A9" s="18" t="s">
        <v>19</v>
      </c>
      <c r="B9" s="54">
        <v>350</v>
      </c>
      <c r="C9" s="125">
        <f>B9/B$20</f>
        <v>3.8051750380517502E-2</v>
      </c>
      <c r="D9" s="2"/>
      <c r="E9" s="18" t="s">
        <v>19</v>
      </c>
      <c r="F9" s="54">
        <v>4</v>
      </c>
      <c r="G9" s="54">
        <v>33</v>
      </c>
      <c r="H9" s="12">
        <v>37</v>
      </c>
      <c r="I9" s="128">
        <f t="shared" si="1"/>
        <v>6.7889908256880738E-2</v>
      </c>
      <c r="L9" s="110"/>
      <c r="M9" s="4"/>
      <c r="N9" s="54"/>
      <c r="O9" s="104"/>
      <c r="Q9" s="111"/>
    </row>
    <row r="10" spans="1:17" customFormat="1" x14ac:dyDescent="0.15">
      <c r="A10" s="18" t="s">
        <v>20</v>
      </c>
      <c r="B10" s="54">
        <v>5856</v>
      </c>
      <c r="C10" s="125">
        <f t="shared" ref="C10:C19" si="2">B10/B$20</f>
        <v>0.63666014350945854</v>
      </c>
      <c r="D10" s="2"/>
      <c r="E10" s="18" t="s">
        <v>20</v>
      </c>
      <c r="F10" s="54">
        <v>49</v>
      </c>
      <c r="G10" s="54">
        <v>299</v>
      </c>
      <c r="H10" s="12">
        <v>348</v>
      </c>
      <c r="I10" s="128">
        <f t="shared" si="1"/>
        <v>0.63853211009174315</v>
      </c>
      <c r="L10" s="110"/>
      <c r="M10" s="4"/>
      <c r="N10" s="54"/>
      <c r="O10" s="104"/>
      <c r="Q10" s="111"/>
    </row>
    <row r="11" spans="1:17" customFormat="1" x14ac:dyDescent="0.15">
      <c r="A11" s="18" t="s">
        <v>21</v>
      </c>
      <c r="B11" s="54">
        <v>550</v>
      </c>
      <c r="C11" s="125">
        <f t="shared" si="2"/>
        <v>5.9795607740813217E-2</v>
      </c>
      <c r="D11" s="2"/>
      <c r="E11" s="18" t="s">
        <v>21</v>
      </c>
      <c r="F11" s="54">
        <v>15</v>
      </c>
      <c r="G11" s="54">
        <v>47</v>
      </c>
      <c r="H11" s="12">
        <v>62</v>
      </c>
      <c r="I11" s="128">
        <f t="shared" si="1"/>
        <v>0.11376146788990826</v>
      </c>
      <c r="L11" s="110"/>
      <c r="M11" s="4"/>
      <c r="N11" s="54"/>
      <c r="O11" s="104"/>
      <c r="Q11" s="111"/>
    </row>
    <row r="12" spans="1:17" customFormat="1" x14ac:dyDescent="0.15">
      <c r="A12" s="18" t="s">
        <v>284</v>
      </c>
      <c r="B12" s="54">
        <v>98</v>
      </c>
      <c r="C12" s="125">
        <f t="shared" si="2"/>
        <v>1.06544901065449E-2</v>
      </c>
      <c r="D12" s="2"/>
      <c r="E12" s="18" t="s">
        <v>284</v>
      </c>
      <c r="F12" s="54">
        <v>2</v>
      </c>
      <c r="G12" s="54">
        <v>11</v>
      </c>
      <c r="H12" s="12">
        <v>13</v>
      </c>
      <c r="I12" s="128">
        <f t="shared" si="1"/>
        <v>2.3853211009174313E-2</v>
      </c>
      <c r="L12" s="112"/>
      <c r="M12" s="4"/>
      <c r="N12" s="54"/>
      <c r="O12" s="104"/>
      <c r="Q12" s="111"/>
    </row>
    <row r="13" spans="1:17" customFormat="1" x14ac:dyDescent="0.15">
      <c r="A13" s="18" t="s">
        <v>285</v>
      </c>
      <c r="B13" s="54">
        <v>7</v>
      </c>
      <c r="C13" s="125">
        <f t="shared" si="2"/>
        <v>7.6103500761035003E-4</v>
      </c>
      <c r="D13" s="2"/>
      <c r="E13" s="18" t="s">
        <v>285</v>
      </c>
      <c r="F13" s="54">
        <v>0</v>
      </c>
      <c r="G13" s="54">
        <v>2</v>
      </c>
      <c r="H13" s="12">
        <v>2</v>
      </c>
      <c r="I13" s="128">
        <f t="shared" si="1"/>
        <v>3.669724770642202E-3</v>
      </c>
      <c r="L13" s="112"/>
      <c r="M13" s="4"/>
      <c r="N13" s="54"/>
      <c r="O13" s="104"/>
      <c r="Q13" s="111"/>
    </row>
    <row r="14" spans="1:17" customFormat="1" x14ac:dyDescent="0.15">
      <c r="A14" s="18" t="s">
        <v>22</v>
      </c>
      <c r="B14" s="54">
        <v>21</v>
      </c>
      <c r="C14" s="125">
        <f t="shared" si="2"/>
        <v>2.2831050228310501E-3</v>
      </c>
      <c r="D14" s="2"/>
      <c r="E14" s="18" t="s">
        <v>22</v>
      </c>
      <c r="F14" s="54">
        <v>0</v>
      </c>
      <c r="G14" s="54">
        <v>1</v>
      </c>
      <c r="H14" s="12">
        <v>1</v>
      </c>
      <c r="I14" s="128">
        <f t="shared" si="1"/>
        <v>1.834862385321101E-3</v>
      </c>
      <c r="L14" s="112"/>
      <c r="M14" s="4"/>
      <c r="N14" s="54"/>
      <c r="O14" s="104"/>
      <c r="Q14" s="111"/>
    </row>
    <row r="15" spans="1:17" customFormat="1" x14ac:dyDescent="0.15">
      <c r="A15" s="18" t="s">
        <v>389</v>
      </c>
      <c r="B15" s="54">
        <v>144</v>
      </c>
      <c r="C15" s="125">
        <f t="shared" si="2"/>
        <v>1.5655577299412915E-2</v>
      </c>
      <c r="D15" s="2"/>
      <c r="E15" s="18" t="s">
        <v>389</v>
      </c>
      <c r="F15" s="54">
        <v>0</v>
      </c>
      <c r="G15" s="54">
        <v>9</v>
      </c>
      <c r="H15" s="12">
        <v>9</v>
      </c>
      <c r="I15" s="128">
        <f t="shared" si="1"/>
        <v>1.6513761467889909E-2</v>
      </c>
      <c r="L15" s="110"/>
      <c r="M15" s="4"/>
      <c r="N15" s="54"/>
      <c r="O15" s="104"/>
      <c r="Q15" s="113"/>
    </row>
    <row r="16" spans="1:17" customFormat="1" x14ac:dyDescent="0.15">
      <c r="A16" s="18" t="s">
        <v>23</v>
      </c>
      <c r="B16" s="54">
        <v>33</v>
      </c>
      <c r="C16" s="125">
        <f t="shared" si="2"/>
        <v>3.587736464448793E-3</v>
      </c>
      <c r="D16" s="11"/>
      <c r="E16" s="18" t="s">
        <v>23</v>
      </c>
      <c r="F16" s="54">
        <v>0</v>
      </c>
      <c r="G16" s="54">
        <v>2</v>
      </c>
      <c r="H16" s="12">
        <v>2</v>
      </c>
      <c r="I16" s="128">
        <f t="shared" si="1"/>
        <v>3.669724770642202E-3</v>
      </c>
      <c r="L16" s="114"/>
      <c r="M16" s="4"/>
      <c r="N16" s="54"/>
      <c r="O16" s="104"/>
      <c r="Q16" s="113"/>
    </row>
    <row r="17" spans="1:20" customFormat="1" ht="27" x14ac:dyDescent="0.15">
      <c r="A17" s="19" t="s">
        <v>24</v>
      </c>
      <c r="B17" s="54">
        <v>12</v>
      </c>
      <c r="C17" s="125">
        <f t="shared" si="2"/>
        <v>1.3046314416177429E-3</v>
      </c>
      <c r="D17" s="10"/>
      <c r="E17" s="19" t="s">
        <v>24</v>
      </c>
      <c r="F17" s="54">
        <v>0</v>
      </c>
      <c r="G17" s="54">
        <v>2</v>
      </c>
      <c r="H17" s="12">
        <v>2</v>
      </c>
      <c r="I17" s="128">
        <f t="shared" si="1"/>
        <v>3.669724770642202E-3</v>
      </c>
      <c r="L17" s="96"/>
      <c r="M17" s="4"/>
      <c r="N17" s="54"/>
      <c r="O17" s="104"/>
      <c r="Q17" s="113"/>
    </row>
    <row r="18" spans="1:20" customFormat="1" x14ac:dyDescent="0.15">
      <c r="A18" s="18" t="s">
        <v>102</v>
      </c>
      <c r="B18" s="54">
        <v>44</v>
      </c>
      <c r="C18" s="125">
        <f t="shared" si="2"/>
        <v>4.7836486192650574E-3</v>
      </c>
      <c r="D18" s="11"/>
      <c r="E18" s="18" t="s">
        <v>102</v>
      </c>
      <c r="F18" s="54">
        <v>0</v>
      </c>
      <c r="G18" s="54">
        <v>0</v>
      </c>
      <c r="H18" s="12">
        <v>0</v>
      </c>
      <c r="I18" s="128">
        <f t="shared" si="1"/>
        <v>0</v>
      </c>
      <c r="L18" s="9"/>
      <c r="M18" s="9"/>
      <c r="N18" s="9"/>
      <c r="O18" s="9"/>
      <c r="P18" s="9"/>
      <c r="Q18" s="111"/>
    </row>
    <row r="19" spans="1:20" customFormat="1" x14ac:dyDescent="0.15">
      <c r="A19" s="18" t="s">
        <v>18</v>
      </c>
      <c r="B19" s="54">
        <v>50</v>
      </c>
      <c r="C19" s="125">
        <f t="shared" si="2"/>
        <v>5.4359643400739288E-3</v>
      </c>
      <c r="D19" s="10"/>
      <c r="E19" s="18" t="s">
        <v>18</v>
      </c>
      <c r="F19" s="54">
        <v>0</v>
      </c>
      <c r="G19" s="54">
        <v>4</v>
      </c>
      <c r="H19" s="12">
        <v>4</v>
      </c>
      <c r="I19" s="128">
        <f t="shared" si="1"/>
        <v>7.3394495412844041E-3</v>
      </c>
      <c r="L19" s="9"/>
      <c r="M19" s="9"/>
      <c r="N19" s="9"/>
      <c r="O19" s="9"/>
      <c r="P19" s="9"/>
      <c r="Q19" s="32"/>
    </row>
    <row r="20" spans="1:20" customFormat="1" ht="18" customHeight="1" x14ac:dyDescent="0.15">
      <c r="A20" s="5" t="s">
        <v>11</v>
      </c>
      <c r="B20" s="14">
        <v>9198</v>
      </c>
      <c r="C20" s="23">
        <f>SUM(C6:C19)</f>
        <v>1</v>
      </c>
      <c r="D20" s="2"/>
      <c r="E20" s="5" t="s">
        <v>11</v>
      </c>
      <c r="F20" s="14">
        <v>77</v>
      </c>
      <c r="G20" s="14">
        <v>468</v>
      </c>
      <c r="H20" s="14">
        <v>545</v>
      </c>
      <c r="I20" s="23">
        <f>SUM(I6:I19)</f>
        <v>1</v>
      </c>
      <c r="L20" s="9"/>
      <c r="M20" s="9"/>
      <c r="N20" s="9"/>
      <c r="O20" s="9"/>
      <c r="P20" s="9"/>
      <c r="Q20" s="4"/>
    </row>
    <row r="21" spans="1:20" customFormat="1" x14ac:dyDescent="0.15">
      <c r="A21" s="4"/>
      <c r="B21" s="7"/>
      <c r="L21" s="96"/>
      <c r="M21" s="108"/>
      <c r="N21" s="108"/>
      <c r="O21" s="108"/>
      <c r="R21" s="103"/>
      <c r="S21" s="103"/>
      <c r="T21" s="103"/>
    </row>
    <row r="22" spans="1:20" s="8" customFormat="1" ht="14.25" x14ac:dyDescent="0.15">
      <c r="L22" s="110"/>
      <c r="M22" s="4"/>
      <c r="N22" s="54"/>
      <c r="O22" s="104"/>
      <c r="P22"/>
      <c r="R22" s="4"/>
      <c r="S22" s="54"/>
      <c r="T22" s="104"/>
    </row>
    <row r="23" spans="1:20" x14ac:dyDescent="0.15">
      <c r="A23" s="41"/>
      <c r="B23" s="339"/>
      <c r="E23" s="41"/>
      <c r="F23" s="339"/>
      <c r="G23" s="345"/>
      <c r="K23" s="110"/>
      <c r="L23" s="4"/>
      <c r="M23" s="54"/>
      <c r="N23" s="104"/>
    </row>
    <row r="24" spans="1:20" x14ac:dyDescent="0.15">
      <c r="A24" s="299"/>
      <c r="B24" s="343"/>
      <c r="E24" s="299"/>
      <c r="F24" s="343"/>
      <c r="K24" s="110"/>
      <c r="L24" s="4"/>
      <c r="M24" s="54"/>
      <c r="N24" s="104"/>
    </row>
    <row r="25" spans="1:20" x14ac:dyDescent="0.15">
      <c r="A25" s="303"/>
      <c r="B25" s="343"/>
      <c r="E25" s="303"/>
      <c r="F25" s="343"/>
      <c r="K25" s="110"/>
      <c r="L25" s="4"/>
      <c r="M25" s="54"/>
      <c r="N25" s="104"/>
    </row>
    <row r="26" spans="1:20" x14ac:dyDescent="0.15">
      <c r="A26" s="303"/>
      <c r="B26" s="343"/>
      <c r="E26" s="303"/>
      <c r="F26" s="343"/>
      <c r="K26" s="110"/>
      <c r="L26" s="4"/>
      <c r="M26" s="54"/>
      <c r="N26" s="104"/>
    </row>
    <row r="27" spans="1:20" x14ac:dyDescent="0.15">
      <c r="A27" s="303"/>
      <c r="B27" s="343"/>
      <c r="E27" s="303"/>
      <c r="F27" s="343"/>
      <c r="K27" s="110"/>
      <c r="L27" s="4"/>
      <c r="M27" s="54"/>
      <c r="N27" s="104"/>
    </row>
    <row r="28" spans="1:20" x14ac:dyDescent="0.15">
      <c r="A28" s="303"/>
      <c r="B28" s="343"/>
      <c r="E28" s="303"/>
      <c r="F28" s="343"/>
      <c r="K28" s="110"/>
      <c r="L28" s="4"/>
      <c r="M28" s="54"/>
      <c r="N28" s="104"/>
    </row>
    <row r="29" spans="1:20" x14ac:dyDescent="0.15">
      <c r="A29" s="303"/>
      <c r="B29" s="343"/>
      <c r="E29" s="303"/>
      <c r="F29" s="343"/>
      <c r="K29" s="110"/>
      <c r="L29" s="4"/>
      <c r="M29" s="54"/>
      <c r="N29" s="104"/>
    </row>
    <row r="30" spans="1:20" x14ac:dyDescent="0.15">
      <c r="A30" s="303"/>
      <c r="B30" s="343"/>
      <c r="E30" s="303"/>
      <c r="F30" s="343"/>
      <c r="K30" s="110"/>
      <c r="L30" s="4"/>
      <c r="M30" s="54"/>
      <c r="N30" s="104"/>
    </row>
    <row r="31" spans="1:20" x14ac:dyDescent="0.15">
      <c r="A31" s="303"/>
      <c r="B31" s="343"/>
      <c r="E31" s="303"/>
      <c r="F31" s="343"/>
      <c r="K31" s="112"/>
      <c r="L31" s="4"/>
      <c r="M31" s="54"/>
      <c r="N31" s="104"/>
    </row>
    <row r="32" spans="1:20" x14ac:dyDescent="0.15">
      <c r="A32" s="303"/>
      <c r="B32" s="343"/>
      <c r="E32" s="303"/>
      <c r="F32" s="343"/>
      <c r="K32" s="112"/>
      <c r="L32" s="4"/>
      <c r="M32" s="54"/>
      <c r="N32" s="104"/>
    </row>
    <row r="33" spans="1:20" x14ac:dyDescent="0.15">
      <c r="A33" s="303"/>
      <c r="B33" s="343"/>
      <c r="E33" s="303"/>
      <c r="F33" s="343"/>
      <c r="K33" s="112"/>
      <c r="L33" s="4"/>
      <c r="M33" s="54"/>
      <c r="N33" s="104"/>
    </row>
    <row r="34" spans="1:20" x14ac:dyDescent="0.15">
      <c r="A34" s="303"/>
      <c r="B34" s="343"/>
      <c r="E34" s="303"/>
      <c r="F34" s="343"/>
      <c r="K34" s="110"/>
      <c r="L34" s="4"/>
      <c r="M34" s="54"/>
      <c r="N34" s="104"/>
    </row>
    <row r="35" spans="1:20" x14ac:dyDescent="0.15">
      <c r="A35" s="303"/>
      <c r="B35" s="343"/>
      <c r="E35" s="303"/>
      <c r="F35" s="343"/>
      <c r="K35" s="114"/>
      <c r="L35" s="4"/>
      <c r="M35" s="54"/>
      <c r="N35" s="104"/>
    </row>
    <row r="36" spans="1:20" x14ac:dyDescent="0.15">
      <c r="A36" s="303"/>
      <c r="B36" s="343"/>
      <c r="E36" s="303"/>
      <c r="F36" s="343"/>
      <c r="K36" s="96"/>
      <c r="L36" s="4"/>
      <c r="M36" s="54"/>
      <c r="N36" s="104"/>
    </row>
    <row r="37" spans="1:20" x14ac:dyDescent="0.15">
      <c r="A37" s="303"/>
      <c r="B37" s="343"/>
      <c r="E37" s="303"/>
      <c r="F37" s="343"/>
    </row>
    <row r="38" spans="1:20" x14ac:dyDescent="0.15">
      <c r="A38" s="303"/>
      <c r="B38" s="343"/>
      <c r="E38" s="303"/>
      <c r="F38" s="343"/>
    </row>
    <row r="39" spans="1:20" x14ac:dyDescent="0.15">
      <c r="A39" s="303"/>
      <c r="B39" s="343"/>
      <c r="E39" s="303"/>
      <c r="F39" s="343"/>
    </row>
    <row r="40" spans="1:20" customFormat="1" x14ac:dyDescent="0.15">
      <c r="A40" s="303"/>
      <c r="B40" s="344"/>
      <c r="E40" s="303"/>
      <c r="F40" s="344"/>
      <c r="G40" s="9"/>
    </row>
    <row r="43" spans="1:20" x14ac:dyDescent="0.15">
      <c r="L43" s="110"/>
      <c r="M43" s="4"/>
      <c r="N43" s="54"/>
      <c r="O43" s="104"/>
      <c r="P43"/>
      <c r="R43" s="4"/>
      <c r="S43" s="54"/>
      <c r="T43" s="104"/>
    </row>
    <row r="44" spans="1:20" x14ac:dyDescent="0.15">
      <c r="L44" s="110"/>
      <c r="M44" s="4"/>
      <c r="N44" s="54"/>
      <c r="O44" s="104"/>
      <c r="P44"/>
      <c r="R44" s="4"/>
      <c r="S44" s="54"/>
      <c r="T44" s="104"/>
    </row>
    <row r="45" spans="1:20" x14ac:dyDescent="0.15">
      <c r="L45" s="110"/>
      <c r="M45" s="4"/>
      <c r="N45" s="54"/>
      <c r="O45" s="104"/>
      <c r="P45"/>
      <c r="R45" s="4"/>
      <c r="S45" s="54"/>
      <c r="T45" s="104"/>
    </row>
    <row r="46" spans="1:20" x14ac:dyDescent="0.15">
      <c r="L46" s="110"/>
      <c r="M46" s="4"/>
      <c r="N46" s="54"/>
      <c r="O46" s="104"/>
      <c r="P46"/>
      <c r="R46" s="4"/>
      <c r="S46" s="54"/>
      <c r="T46" s="104"/>
    </row>
    <row r="47" spans="1:20" x14ac:dyDescent="0.15">
      <c r="L47" s="110"/>
      <c r="M47" s="4"/>
      <c r="N47" s="54"/>
      <c r="O47" s="104"/>
      <c r="P47"/>
      <c r="R47" s="4"/>
      <c r="S47" s="54"/>
      <c r="T47" s="104"/>
    </row>
    <row r="48" spans="1:20" x14ac:dyDescent="0.15">
      <c r="L48" s="110"/>
      <c r="M48" s="4"/>
      <c r="N48" s="54"/>
      <c r="O48" s="104"/>
      <c r="P48"/>
      <c r="R48" s="4"/>
      <c r="S48" s="54"/>
      <c r="T48" s="104"/>
    </row>
    <row r="49" spans="12:20" x14ac:dyDescent="0.15">
      <c r="L49" s="110"/>
      <c r="M49" s="4"/>
      <c r="N49" s="54"/>
      <c r="O49" s="104"/>
      <c r="P49"/>
      <c r="R49" s="4"/>
      <c r="S49" s="54"/>
      <c r="T49" s="104"/>
    </row>
    <row r="50" spans="12:20" x14ac:dyDescent="0.15">
      <c r="L50" s="110"/>
      <c r="M50" s="4"/>
      <c r="N50" s="54"/>
      <c r="O50" s="104"/>
      <c r="P50"/>
      <c r="R50" s="4"/>
      <c r="S50" s="54"/>
      <c r="T50" s="104"/>
    </row>
    <row r="51" spans="12:20" x14ac:dyDescent="0.15">
      <c r="L51" s="112"/>
      <c r="M51" s="4"/>
      <c r="N51" s="54"/>
      <c r="O51" s="104"/>
      <c r="P51"/>
      <c r="R51" s="4"/>
      <c r="S51" s="54"/>
      <c r="T51" s="104"/>
    </row>
    <row r="52" spans="12:20" x14ac:dyDescent="0.15">
      <c r="L52" s="112"/>
      <c r="M52" s="4"/>
      <c r="N52" s="54"/>
      <c r="O52" s="104"/>
      <c r="P52"/>
      <c r="R52" s="4"/>
      <c r="S52" s="54"/>
      <c r="T52" s="104"/>
    </row>
    <row r="53" spans="12:20" x14ac:dyDescent="0.15">
      <c r="L53" s="112"/>
      <c r="M53"/>
      <c r="N53"/>
      <c r="O53"/>
      <c r="P53"/>
      <c r="R53" s="4"/>
      <c r="S53" s="54"/>
      <c r="T53" s="104"/>
    </row>
    <row r="54" spans="12:20" x14ac:dyDescent="0.15">
      <c r="L54" s="110"/>
      <c r="M54"/>
      <c r="N54"/>
      <c r="O54"/>
      <c r="P54"/>
      <c r="R54" s="4"/>
      <c r="S54" s="54"/>
      <c r="T54" s="104"/>
    </row>
    <row r="55" spans="12:20" x14ac:dyDescent="0.15">
      <c r="L55" s="114"/>
      <c r="M55"/>
      <c r="N55"/>
      <c r="O55"/>
      <c r="P55"/>
      <c r="R55" s="4"/>
      <c r="S55" s="54"/>
      <c r="T55" s="104"/>
    </row>
    <row r="56" spans="12:20" x14ac:dyDescent="0.15">
      <c r="R56" s="105"/>
      <c r="S56" s="106"/>
      <c r="T56" s="107"/>
    </row>
    <row r="60" spans="12:20" customFormat="1" x14ac:dyDescent="0.15"/>
  </sheetData>
  <phoneticPr fontId="4"/>
  <pageMargins left="0.70866141732283472" right="0.70866141732283472" top="0.74803149606299213" bottom="0.74803149606299213" header="0.31496062992125984" footer="0.31496062992125984"/>
  <pageSetup paperSize="9" scale="8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12"/>
  <sheetViews>
    <sheetView view="pageBreakPreview" zoomScale="120" zoomScaleNormal="100" zoomScaleSheetLayoutView="120" workbookViewId="0">
      <selection activeCell="I10" sqref="I10"/>
    </sheetView>
  </sheetViews>
  <sheetFormatPr defaultRowHeight="13.5" x14ac:dyDescent="0.15"/>
  <cols>
    <col min="1" max="1" width="13.625" style="9" customWidth="1"/>
    <col min="2" max="4" width="10.75" style="9" customWidth="1"/>
    <col min="5" max="5" width="7.25" style="9" customWidth="1"/>
    <col min="6" max="6" width="11.625" style="9" customWidth="1"/>
    <col min="7" max="7" width="12.875" style="9" customWidth="1"/>
    <col min="8" max="8" width="6.625" style="9" customWidth="1"/>
    <col min="9" max="9" width="7.375" style="9" customWidth="1"/>
    <col min="10" max="10" width="5" style="9" customWidth="1"/>
    <col min="11" max="11" width="6.625" style="9" customWidth="1"/>
    <col min="12" max="12" width="7.375" style="9" customWidth="1"/>
    <col min="13" max="16384" width="9" style="9"/>
  </cols>
  <sheetData>
    <row r="1" spans="1:7" s="25" customFormat="1" ht="14.25" x14ac:dyDescent="0.15">
      <c r="A1" s="24" t="s">
        <v>341</v>
      </c>
    </row>
    <row r="2" spans="1:7" customFormat="1" x14ac:dyDescent="0.15">
      <c r="A2" s="1"/>
      <c r="B2" s="2"/>
      <c r="C2" s="2"/>
      <c r="D2" s="2"/>
      <c r="E2" s="2"/>
    </row>
    <row r="3" spans="1:7" s="8" customFormat="1" ht="14.25" x14ac:dyDescent="0.15">
      <c r="A3" s="1" t="s">
        <v>13</v>
      </c>
      <c r="D3" s="68"/>
      <c r="E3" s="182"/>
      <c r="F3" s="183"/>
      <c r="G3" s="183"/>
    </row>
    <row r="4" spans="1:7" customFormat="1" x14ac:dyDescent="0.15">
      <c r="A4" s="3"/>
      <c r="B4" s="3" t="s">
        <v>0</v>
      </c>
      <c r="C4" s="3" t="s">
        <v>1</v>
      </c>
      <c r="D4" s="187"/>
      <c r="E4" s="32"/>
      <c r="F4" s="140"/>
      <c r="G4" s="181"/>
    </row>
    <row r="5" spans="1:7" customFormat="1" x14ac:dyDescent="0.15">
      <c r="A5" s="4" t="s">
        <v>29</v>
      </c>
      <c r="B5" s="54">
        <v>77</v>
      </c>
      <c r="C5" s="125">
        <f>B5/$B$11</f>
        <v>8.3713850837138504E-3</v>
      </c>
      <c r="D5" s="187"/>
      <c r="E5" s="32"/>
      <c r="F5" s="140"/>
      <c r="G5" s="181"/>
    </row>
    <row r="6" spans="1:7" customFormat="1" x14ac:dyDescent="0.15">
      <c r="A6" s="4" t="s">
        <v>30</v>
      </c>
      <c r="B6" s="54">
        <v>468</v>
      </c>
      <c r="C6" s="125">
        <f t="shared" ref="C6:C11" si="0">B6/$B$11</f>
        <v>5.0880626223091974E-2</v>
      </c>
      <c r="D6" s="187"/>
      <c r="E6" s="32"/>
      <c r="F6" s="140"/>
      <c r="G6" s="181"/>
    </row>
    <row r="7" spans="1:7" customFormat="1" x14ac:dyDescent="0.15">
      <c r="A7" s="4" t="s">
        <v>31</v>
      </c>
      <c r="B7" s="54">
        <v>1577</v>
      </c>
      <c r="C7" s="125">
        <f t="shared" si="0"/>
        <v>0.17145031528593171</v>
      </c>
      <c r="D7" s="187"/>
      <c r="E7" s="32"/>
      <c r="F7" s="140"/>
      <c r="G7" s="181"/>
    </row>
    <row r="8" spans="1:7" customFormat="1" x14ac:dyDescent="0.15">
      <c r="A8" s="4" t="s">
        <v>32</v>
      </c>
      <c r="B8" s="54">
        <v>4042</v>
      </c>
      <c r="C8" s="125">
        <f t="shared" si="0"/>
        <v>0.43944335725157641</v>
      </c>
      <c r="D8" s="187"/>
      <c r="E8" s="32"/>
      <c r="F8" s="140"/>
      <c r="G8" s="181"/>
    </row>
    <row r="9" spans="1:7" customFormat="1" x14ac:dyDescent="0.15">
      <c r="A9" s="4" t="s">
        <v>33</v>
      </c>
      <c r="B9" s="54">
        <v>2544</v>
      </c>
      <c r="C9" s="125">
        <f t="shared" si="0"/>
        <v>0.2765818656229615</v>
      </c>
      <c r="D9" s="187"/>
      <c r="E9" s="32"/>
      <c r="F9" s="140"/>
      <c r="G9" s="181"/>
    </row>
    <row r="10" spans="1:7" customFormat="1" x14ac:dyDescent="0.15">
      <c r="A10" s="4" t="s">
        <v>34</v>
      </c>
      <c r="B10" s="54">
        <v>490</v>
      </c>
      <c r="C10" s="125">
        <f t="shared" si="0"/>
        <v>5.3272450532724502E-2</v>
      </c>
      <c r="D10" s="187"/>
      <c r="E10" s="178"/>
      <c r="F10" s="179"/>
      <c r="G10" s="180"/>
    </row>
    <row r="11" spans="1:7" customFormat="1" x14ac:dyDescent="0.15">
      <c r="A11" s="5" t="s">
        <v>11</v>
      </c>
      <c r="B11" s="14">
        <f>SUM(B5:B10)</f>
        <v>9198</v>
      </c>
      <c r="C11" s="254">
        <f t="shared" si="0"/>
        <v>1</v>
      </c>
      <c r="D11" s="187"/>
      <c r="E11" s="187"/>
      <c r="F11" s="35"/>
      <c r="G11" s="35"/>
    </row>
    <row r="12" spans="1:7" customFormat="1" x14ac:dyDescent="0.15"/>
  </sheetData>
  <phoneticPr fontId="4"/>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J55"/>
  <sheetViews>
    <sheetView view="pageBreakPreview" zoomScaleNormal="100" zoomScaleSheetLayoutView="100" workbookViewId="0">
      <selection activeCell="B1" sqref="B1"/>
    </sheetView>
  </sheetViews>
  <sheetFormatPr defaultRowHeight="13.5" x14ac:dyDescent="0.15"/>
  <cols>
    <col min="1" max="1" width="45.375" bestFit="1" customWidth="1"/>
    <col min="2" max="2" width="8.625" bestFit="1" customWidth="1"/>
    <col min="3" max="3" width="7.875" bestFit="1" customWidth="1"/>
    <col min="4" max="4" width="4.125" customWidth="1"/>
    <col min="5" max="5" width="42.5" customWidth="1"/>
    <col min="6" max="6" width="7.75" bestFit="1" customWidth="1"/>
    <col min="7" max="7" width="9.75" bestFit="1" customWidth="1"/>
    <col min="8" max="8" width="7.75" bestFit="1" customWidth="1"/>
    <col min="9" max="9" width="7.875" bestFit="1" customWidth="1"/>
    <col min="10" max="10" width="6.25" customWidth="1"/>
    <col min="11" max="11" width="3.125" customWidth="1"/>
    <col min="12" max="12" width="49.625" customWidth="1"/>
    <col min="13" max="13" width="8.125" customWidth="1"/>
    <col min="14" max="14" width="2.625" customWidth="1"/>
    <col min="15" max="15" width="4.5" customWidth="1"/>
    <col min="16" max="16" width="57.125" customWidth="1"/>
    <col min="17" max="17" width="6.375" customWidth="1"/>
    <col min="18" max="18" width="25.25" customWidth="1"/>
    <col min="19" max="19" width="47.875" bestFit="1" customWidth="1"/>
    <col min="20" max="20" width="34" customWidth="1"/>
    <col min="21" max="21" width="25.25" customWidth="1"/>
    <col min="22" max="22" width="55.25" customWidth="1"/>
    <col min="23" max="23" width="41.5" customWidth="1"/>
    <col min="24" max="24" width="32.75" customWidth="1"/>
    <col min="25" max="26" width="47.875" bestFit="1" customWidth="1"/>
    <col min="27" max="27" width="29" bestFit="1" customWidth="1"/>
    <col min="28" max="28" width="55.25" bestFit="1" customWidth="1"/>
    <col min="29" max="29" width="41.5" bestFit="1" customWidth="1"/>
    <col min="30" max="30" width="32.75" bestFit="1" customWidth="1"/>
  </cols>
  <sheetData>
    <row r="1" spans="1:17" s="25" customFormat="1" ht="14.25" x14ac:dyDescent="0.15">
      <c r="A1" s="24" t="s">
        <v>253</v>
      </c>
    </row>
    <row r="2" spans="1:17" x14ac:dyDescent="0.15">
      <c r="A2" s="1"/>
      <c r="B2" s="2"/>
      <c r="C2" s="2"/>
      <c r="D2" s="2"/>
      <c r="E2" s="2"/>
    </row>
    <row r="3" spans="1:17" x14ac:dyDescent="0.15">
      <c r="A3" s="1" t="s">
        <v>13</v>
      </c>
      <c r="E3" s="1" t="s">
        <v>293</v>
      </c>
    </row>
    <row r="4" spans="1:17" ht="13.5" customHeight="1" x14ac:dyDescent="0.15">
      <c r="A4" s="22"/>
      <c r="B4" s="131" t="s">
        <v>0</v>
      </c>
      <c r="C4" s="3" t="s">
        <v>1</v>
      </c>
      <c r="E4" s="22"/>
      <c r="F4" s="131" t="s">
        <v>294</v>
      </c>
      <c r="G4" s="132" t="s">
        <v>296</v>
      </c>
      <c r="H4" s="3" t="s">
        <v>12</v>
      </c>
      <c r="I4" s="3" t="s">
        <v>1</v>
      </c>
      <c r="L4" s="11"/>
      <c r="M4" s="11"/>
      <c r="P4" s="11"/>
      <c r="Q4" s="11"/>
    </row>
    <row r="5" spans="1:17" x14ac:dyDescent="0.15">
      <c r="A5" t="s">
        <v>35</v>
      </c>
      <c r="B5" s="133">
        <v>2541</v>
      </c>
      <c r="C5" s="21">
        <f>B5/B$9</f>
        <v>0.27625570776255709</v>
      </c>
      <c r="E5" t="s">
        <v>35</v>
      </c>
      <c r="F5" s="381">
        <v>48</v>
      </c>
      <c r="G5" s="379">
        <v>314</v>
      </c>
      <c r="H5" s="382">
        <v>362</v>
      </c>
      <c r="I5" s="21">
        <f>H5/H$9</f>
        <v>0.66422018348623857</v>
      </c>
      <c r="L5" s="4"/>
      <c r="M5" s="119"/>
      <c r="P5" s="4"/>
      <c r="Q5" s="119"/>
    </row>
    <row r="6" spans="1:17" x14ac:dyDescent="0.15">
      <c r="A6" t="s">
        <v>36</v>
      </c>
      <c r="B6" s="385">
        <v>71</v>
      </c>
      <c r="C6" s="21">
        <f t="shared" ref="C6:C8" si="0">B6/B$9</f>
        <v>7.7190693629049789E-3</v>
      </c>
      <c r="E6" t="s">
        <v>36</v>
      </c>
      <c r="F6" s="147">
        <v>10</v>
      </c>
      <c r="G6" s="147">
        <v>25</v>
      </c>
      <c r="H6" s="382">
        <v>35</v>
      </c>
      <c r="I6" s="21">
        <f t="shared" ref="I6:I8" si="1">H6/H$9</f>
        <v>6.4220183486238536E-2</v>
      </c>
      <c r="L6" s="4"/>
      <c r="M6" s="119"/>
      <c r="P6" s="4"/>
      <c r="Q6" s="119"/>
    </row>
    <row r="7" spans="1:17" x14ac:dyDescent="0.15">
      <c r="A7" t="s">
        <v>37</v>
      </c>
      <c r="B7" s="385">
        <v>6414</v>
      </c>
      <c r="C7" s="21">
        <f t="shared" si="0"/>
        <v>0.69732550554468364</v>
      </c>
      <c r="E7" t="s">
        <v>37</v>
      </c>
      <c r="F7" s="147">
        <v>1</v>
      </c>
      <c r="G7" s="147">
        <v>85</v>
      </c>
      <c r="H7" s="382">
        <v>86</v>
      </c>
      <c r="I7" s="21">
        <f t="shared" si="1"/>
        <v>0.15779816513761469</v>
      </c>
      <c r="L7" s="4"/>
      <c r="M7" s="119"/>
      <c r="P7" s="4"/>
      <c r="Q7" s="119"/>
    </row>
    <row r="8" spans="1:17" x14ac:dyDescent="0.15">
      <c r="A8" t="s">
        <v>38</v>
      </c>
      <c r="B8" s="386">
        <v>172</v>
      </c>
      <c r="C8" s="21">
        <f t="shared" si="0"/>
        <v>1.8699717329854315E-2</v>
      </c>
      <c r="E8" t="s">
        <v>38</v>
      </c>
      <c r="F8" s="380">
        <v>18</v>
      </c>
      <c r="G8" s="380">
        <v>44</v>
      </c>
      <c r="H8" s="382">
        <v>62</v>
      </c>
      <c r="I8" s="21">
        <f t="shared" si="1"/>
        <v>0.11376146788990826</v>
      </c>
      <c r="L8" s="4"/>
      <c r="M8" s="119"/>
      <c r="P8" s="4"/>
      <c r="Q8" s="119"/>
    </row>
    <row r="9" spans="1:17" ht="11.25" customHeight="1" x14ac:dyDescent="0.15">
      <c r="A9" s="5" t="s">
        <v>11</v>
      </c>
      <c r="B9" s="387">
        <f>SUM(B5:B8)</f>
        <v>9198</v>
      </c>
      <c r="C9" s="23">
        <f>SUM(C5:C8)</f>
        <v>1</v>
      </c>
      <c r="E9" s="5" t="s">
        <v>11</v>
      </c>
      <c r="F9" s="14">
        <f t="shared" ref="F9:G9" si="2">SUM(F5:F8)</f>
        <v>77</v>
      </c>
      <c r="G9" s="14">
        <f t="shared" si="2"/>
        <v>468</v>
      </c>
      <c r="H9" s="14">
        <v>545</v>
      </c>
      <c r="I9" s="23">
        <f>SUM(I5:I8)</f>
        <v>1</v>
      </c>
      <c r="L9" s="4"/>
      <c r="M9" s="119"/>
      <c r="P9" s="4"/>
      <c r="Q9" s="119"/>
    </row>
    <row r="10" spans="1:17" x14ac:dyDescent="0.15">
      <c r="A10" s="1"/>
      <c r="B10" s="2"/>
      <c r="C10" s="2"/>
      <c r="D10" s="2"/>
      <c r="E10" s="2"/>
      <c r="L10" s="4"/>
      <c r="M10" s="119"/>
      <c r="P10" s="4"/>
      <c r="Q10" s="119"/>
    </row>
    <row r="11" spans="1:17" s="25" customFormat="1" ht="14.25" x14ac:dyDescent="0.15">
      <c r="A11" s="24" t="s">
        <v>254</v>
      </c>
      <c r="K11"/>
      <c r="L11" s="4"/>
      <c r="M11" s="119"/>
      <c r="O11"/>
      <c r="P11" s="4"/>
      <c r="Q11" s="119"/>
    </row>
    <row r="12" spans="1:17" x14ac:dyDescent="0.15">
      <c r="A12" s="1"/>
      <c r="B12" s="2"/>
      <c r="C12" s="2"/>
      <c r="D12" s="2"/>
      <c r="E12" s="2"/>
      <c r="L12" s="4"/>
      <c r="M12" s="119"/>
      <c r="P12" s="4"/>
      <c r="Q12" s="119"/>
    </row>
    <row r="13" spans="1:17" x14ac:dyDescent="0.15">
      <c r="A13" s="1" t="s">
        <v>13</v>
      </c>
      <c r="E13" s="1" t="s">
        <v>293</v>
      </c>
      <c r="L13" s="4"/>
      <c r="M13" s="119"/>
      <c r="P13" s="4"/>
      <c r="Q13" s="119"/>
    </row>
    <row r="14" spans="1:17" x14ac:dyDescent="0.15">
      <c r="A14" s="22"/>
      <c r="B14" s="3" t="s">
        <v>39</v>
      </c>
      <c r="C14" s="3" t="s">
        <v>1</v>
      </c>
      <c r="E14" s="22"/>
      <c r="F14" s="3" t="s">
        <v>294</v>
      </c>
      <c r="G14" s="20" t="s">
        <v>296</v>
      </c>
      <c r="H14" s="3" t="s">
        <v>12</v>
      </c>
      <c r="I14" s="3" t="s">
        <v>1</v>
      </c>
      <c r="L14" s="4"/>
      <c r="M14" s="119"/>
      <c r="P14" s="4"/>
      <c r="Q14" s="119"/>
    </row>
    <row r="15" spans="1:17" x14ac:dyDescent="0.15">
      <c r="A15" t="s">
        <v>40</v>
      </c>
      <c r="B15" s="119">
        <v>1128</v>
      </c>
      <c r="C15" s="21">
        <f>B15/B$5</f>
        <v>0.44391971664698937</v>
      </c>
      <c r="E15" t="s">
        <v>40</v>
      </c>
      <c r="F15" s="36">
        <v>3</v>
      </c>
      <c r="G15" s="36">
        <v>55</v>
      </c>
      <c r="H15" s="382">
        <v>58</v>
      </c>
      <c r="I15" s="21">
        <f t="shared" ref="I15:I32" si="3">H15/H$5</f>
        <v>0.16022099447513813</v>
      </c>
      <c r="L15" s="4"/>
      <c r="M15" s="119"/>
      <c r="P15" s="4"/>
      <c r="Q15" s="119"/>
    </row>
    <row r="16" spans="1:17" x14ac:dyDescent="0.15">
      <c r="A16" t="s">
        <v>345</v>
      </c>
      <c r="B16" s="119">
        <v>999</v>
      </c>
      <c r="C16" s="21">
        <f t="shared" ref="C16:C32" si="4">B16/B$5</f>
        <v>0.39315230224321135</v>
      </c>
      <c r="E16" t="s">
        <v>345</v>
      </c>
      <c r="F16" s="36">
        <v>7</v>
      </c>
      <c r="G16" s="36">
        <v>86</v>
      </c>
      <c r="H16" s="382">
        <v>93</v>
      </c>
      <c r="I16" s="21">
        <f t="shared" si="3"/>
        <v>0.25690607734806631</v>
      </c>
      <c r="L16" s="4"/>
      <c r="M16" s="119"/>
      <c r="P16" s="4"/>
      <c r="Q16" s="119"/>
    </row>
    <row r="17" spans="1:36" x14ac:dyDescent="0.15">
      <c r="A17" t="s">
        <v>41</v>
      </c>
      <c r="B17" s="119">
        <v>247</v>
      </c>
      <c r="C17" s="21">
        <f t="shared" si="4"/>
        <v>9.720582447855175E-2</v>
      </c>
      <c r="E17" t="s">
        <v>41</v>
      </c>
      <c r="F17" s="36">
        <v>0</v>
      </c>
      <c r="G17" s="36">
        <v>15</v>
      </c>
      <c r="H17" s="382">
        <v>15</v>
      </c>
      <c r="I17" s="21">
        <f t="shared" si="3"/>
        <v>4.1436464088397788E-2</v>
      </c>
      <c r="L17" s="4"/>
      <c r="M17" s="119"/>
      <c r="P17" s="4"/>
      <c r="Q17" s="119"/>
    </row>
    <row r="18" spans="1:36" x14ac:dyDescent="0.15">
      <c r="A18" t="s">
        <v>42</v>
      </c>
      <c r="B18" s="119">
        <v>954</v>
      </c>
      <c r="C18" s="21">
        <f t="shared" si="4"/>
        <v>0.37544273907910269</v>
      </c>
      <c r="E18" t="s">
        <v>42</v>
      </c>
      <c r="F18" s="36">
        <v>12</v>
      </c>
      <c r="G18" s="36">
        <v>155</v>
      </c>
      <c r="H18" s="382">
        <v>167</v>
      </c>
      <c r="I18" s="21">
        <f t="shared" si="3"/>
        <v>0.46132596685082872</v>
      </c>
      <c r="L18" s="4"/>
      <c r="M18" s="119"/>
      <c r="P18" s="4"/>
      <c r="Q18" s="119"/>
    </row>
    <row r="19" spans="1:36" x14ac:dyDescent="0.15">
      <c r="A19" t="s">
        <v>43</v>
      </c>
      <c r="B19" s="119">
        <v>1368</v>
      </c>
      <c r="C19" s="21">
        <f t="shared" si="4"/>
        <v>0.53837072018890197</v>
      </c>
      <c r="E19" t="s">
        <v>43</v>
      </c>
      <c r="F19" s="36">
        <v>9</v>
      </c>
      <c r="G19" s="36">
        <v>117</v>
      </c>
      <c r="H19" s="382">
        <v>126</v>
      </c>
      <c r="I19" s="21">
        <f t="shared" si="3"/>
        <v>0.34806629834254144</v>
      </c>
      <c r="L19" s="4"/>
      <c r="M19" s="119"/>
      <c r="P19" s="4"/>
      <c r="Q19" s="119"/>
    </row>
    <row r="20" spans="1:36" x14ac:dyDescent="0.15">
      <c r="A20" t="s">
        <v>44</v>
      </c>
      <c r="B20" s="119">
        <v>750</v>
      </c>
      <c r="C20" s="21">
        <f t="shared" si="4"/>
        <v>0.29515938606847697</v>
      </c>
      <c r="E20" t="s">
        <v>44</v>
      </c>
      <c r="F20" s="36">
        <v>14</v>
      </c>
      <c r="G20" s="36">
        <v>123</v>
      </c>
      <c r="H20" s="382">
        <v>137</v>
      </c>
      <c r="I20" s="21">
        <f t="shared" si="3"/>
        <v>0.37845303867403313</v>
      </c>
      <c r="L20" s="4"/>
      <c r="M20" s="119"/>
      <c r="P20" s="4"/>
      <c r="Q20" s="119"/>
    </row>
    <row r="21" spans="1:36" x14ac:dyDescent="0.15">
      <c r="A21" t="s">
        <v>45</v>
      </c>
      <c r="B21" s="119">
        <v>284</v>
      </c>
      <c r="C21" s="21">
        <f t="shared" si="4"/>
        <v>0.11176702085792994</v>
      </c>
      <c r="E21" t="s">
        <v>45</v>
      </c>
      <c r="F21" s="36">
        <v>1</v>
      </c>
      <c r="G21" s="36">
        <v>22</v>
      </c>
      <c r="H21" s="382">
        <v>23</v>
      </c>
      <c r="I21" s="21">
        <f t="shared" si="3"/>
        <v>6.3535911602209949E-2</v>
      </c>
      <c r="L21" s="4"/>
      <c r="M21" s="119"/>
      <c r="P21" s="4"/>
      <c r="Q21" s="119"/>
    </row>
    <row r="22" spans="1:36" x14ac:dyDescent="0.15">
      <c r="A22" t="s">
        <v>46</v>
      </c>
      <c r="B22" s="119">
        <v>926</v>
      </c>
      <c r="C22" s="21">
        <f t="shared" si="4"/>
        <v>0.36442345533254622</v>
      </c>
      <c r="E22" t="s">
        <v>46</v>
      </c>
      <c r="F22" s="36">
        <v>10</v>
      </c>
      <c r="G22" s="36">
        <v>85</v>
      </c>
      <c r="H22" s="382">
        <v>95</v>
      </c>
      <c r="I22" s="21">
        <f t="shared" si="3"/>
        <v>0.26243093922651933</v>
      </c>
      <c r="L22" s="4"/>
      <c r="M22" s="119"/>
      <c r="P22" s="4"/>
      <c r="Q22" s="119"/>
    </row>
    <row r="23" spans="1:36" x14ac:dyDescent="0.15">
      <c r="A23" t="s">
        <v>47</v>
      </c>
      <c r="B23" s="119">
        <v>639</v>
      </c>
      <c r="C23" s="21">
        <f t="shared" si="4"/>
        <v>0.25147579693034239</v>
      </c>
      <c r="E23" t="s">
        <v>47</v>
      </c>
      <c r="F23" s="36">
        <v>12</v>
      </c>
      <c r="G23" s="36">
        <v>70</v>
      </c>
      <c r="H23" s="382">
        <v>82</v>
      </c>
      <c r="I23" s="21">
        <f t="shared" si="3"/>
        <v>0.22651933701657459</v>
      </c>
      <c r="K23" s="35"/>
      <c r="L23" s="32"/>
      <c r="M23" s="120"/>
      <c r="N23" s="35"/>
      <c r="O23" s="35"/>
      <c r="P23" s="32"/>
      <c r="Q23" s="120"/>
      <c r="R23" s="35"/>
      <c r="S23" s="35"/>
      <c r="T23" s="35"/>
      <c r="U23" s="35"/>
      <c r="V23" s="35"/>
      <c r="W23" s="35"/>
      <c r="X23" s="35"/>
      <c r="Y23" s="35"/>
      <c r="Z23" s="35"/>
      <c r="AA23" s="35"/>
      <c r="AB23" s="35"/>
      <c r="AC23" s="35"/>
      <c r="AD23" s="35"/>
      <c r="AE23" s="35"/>
      <c r="AF23" s="35"/>
      <c r="AG23" s="35"/>
      <c r="AH23" s="35"/>
      <c r="AI23" s="35"/>
      <c r="AJ23" s="35"/>
    </row>
    <row r="24" spans="1:36" x14ac:dyDescent="0.15">
      <c r="A24" t="s">
        <v>404</v>
      </c>
      <c r="B24" s="119">
        <v>578</v>
      </c>
      <c r="C24" s="21">
        <f t="shared" si="4"/>
        <v>0.22746950019677292</v>
      </c>
      <c r="E24" t="s">
        <v>404</v>
      </c>
      <c r="F24" s="36">
        <v>14</v>
      </c>
      <c r="G24" s="36">
        <v>99</v>
      </c>
      <c r="H24" s="382">
        <v>113</v>
      </c>
      <c r="I24" s="21">
        <f t="shared" si="3"/>
        <v>0.31215469613259667</v>
      </c>
      <c r="K24" s="35"/>
      <c r="L24" s="32"/>
      <c r="M24" s="120"/>
      <c r="N24" s="35"/>
      <c r="O24" s="35"/>
      <c r="P24" s="32"/>
      <c r="Q24" s="120"/>
      <c r="R24" s="35"/>
      <c r="S24" s="35"/>
      <c r="T24" s="35"/>
      <c r="U24" s="35"/>
      <c r="V24" s="35"/>
      <c r="W24" s="35"/>
      <c r="X24" s="35"/>
      <c r="Y24" s="35"/>
      <c r="Z24" s="35"/>
      <c r="AA24" s="35"/>
      <c r="AB24" s="35"/>
      <c r="AC24" s="35"/>
      <c r="AD24" s="35"/>
      <c r="AE24" s="35"/>
      <c r="AF24" s="35"/>
      <c r="AG24" s="35"/>
      <c r="AH24" s="35"/>
      <c r="AI24" s="35"/>
      <c r="AJ24" s="35"/>
    </row>
    <row r="25" spans="1:36" x14ac:dyDescent="0.15">
      <c r="A25" t="s">
        <v>48</v>
      </c>
      <c r="B25" s="119">
        <v>751</v>
      </c>
      <c r="C25" s="21">
        <f t="shared" si="4"/>
        <v>0.29555293191656828</v>
      </c>
      <c r="E25" t="s">
        <v>48</v>
      </c>
      <c r="F25" s="36">
        <v>16</v>
      </c>
      <c r="G25" s="36">
        <v>104</v>
      </c>
      <c r="H25" s="382">
        <v>120</v>
      </c>
      <c r="I25" s="21">
        <f t="shared" si="3"/>
        <v>0.33149171270718231</v>
      </c>
      <c r="K25" s="35"/>
      <c r="L25" s="32"/>
      <c r="M25" s="120"/>
      <c r="N25" s="35"/>
      <c r="O25" s="35"/>
      <c r="P25" s="32"/>
      <c r="Q25" s="120"/>
      <c r="R25" s="35"/>
      <c r="S25" s="35"/>
      <c r="T25" s="35"/>
      <c r="U25" s="35"/>
      <c r="V25" s="35"/>
      <c r="W25" s="35"/>
      <c r="X25" s="35"/>
      <c r="Y25" s="35"/>
      <c r="Z25" s="35"/>
      <c r="AA25" s="35"/>
      <c r="AB25" s="35"/>
      <c r="AC25" s="35"/>
      <c r="AD25" s="35"/>
      <c r="AE25" s="35"/>
      <c r="AF25" s="35"/>
      <c r="AG25" s="35"/>
      <c r="AH25" s="35"/>
      <c r="AI25" s="35"/>
      <c r="AJ25" s="35"/>
    </row>
    <row r="26" spans="1:36" x14ac:dyDescent="0.15">
      <c r="A26" t="s">
        <v>49</v>
      </c>
      <c r="B26" s="119">
        <v>151</v>
      </c>
      <c r="C26" s="21">
        <f t="shared" si="4"/>
        <v>5.9425423061786699E-2</v>
      </c>
      <c r="E26" t="s">
        <v>49</v>
      </c>
      <c r="F26" s="36">
        <v>2</v>
      </c>
      <c r="G26" s="36">
        <v>24</v>
      </c>
      <c r="H26" s="382">
        <v>26</v>
      </c>
      <c r="I26" s="21">
        <f t="shared" si="3"/>
        <v>7.18232044198895E-2</v>
      </c>
      <c r="K26" s="35"/>
      <c r="L26" s="32"/>
      <c r="M26" s="120"/>
      <c r="N26" s="35"/>
      <c r="O26" s="35"/>
      <c r="P26" s="32"/>
      <c r="Q26" s="120"/>
      <c r="R26" s="35"/>
      <c r="S26" s="35"/>
      <c r="T26" s="35"/>
      <c r="U26" s="35"/>
      <c r="V26" s="35"/>
      <c r="W26" s="35"/>
      <c r="X26" s="35"/>
      <c r="Y26" s="35"/>
      <c r="Z26" s="35"/>
      <c r="AA26" s="35"/>
      <c r="AB26" s="35"/>
      <c r="AC26" s="35"/>
      <c r="AD26" s="35"/>
      <c r="AE26" s="35"/>
      <c r="AF26" s="35"/>
      <c r="AG26" s="35"/>
      <c r="AH26" s="35"/>
      <c r="AI26" s="35"/>
      <c r="AJ26" s="35"/>
    </row>
    <row r="27" spans="1:36" x14ac:dyDescent="0.15">
      <c r="A27" t="s">
        <v>50</v>
      </c>
      <c r="B27" s="119">
        <v>196</v>
      </c>
      <c r="C27" s="21">
        <f t="shared" si="4"/>
        <v>7.7134986225895319E-2</v>
      </c>
      <c r="E27" t="s">
        <v>50</v>
      </c>
      <c r="F27" s="36">
        <v>2</v>
      </c>
      <c r="G27" s="36">
        <v>21</v>
      </c>
      <c r="H27" s="382">
        <v>23</v>
      </c>
      <c r="I27" s="21">
        <f t="shared" si="3"/>
        <v>6.3535911602209949E-2</v>
      </c>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row>
    <row r="28" spans="1:36" x14ac:dyDescent="0.15">
      <c r="A28" t="s">
        <v>51</v>
      </c>
      <c r="B28" s="119">
        <v>15</v>
      </c>
      <c r="C28" s="21">
        <f t="shared" si="4"/>
        <v>5.9031877213695395E-3</v>
      </c>
      <c r="E28" t="s">
        <v>51</v>
      </c>
      <c r="F28" s="36">
        <v>0</v>
      </c>
      <c r="G28" s="36">
        <v>0</v>
      </c>
      <c r="H28" s="382">
        <v>0</v>
      </c>
      <c r="I28" s="21">
        <f t="shared" si="3"/>
        <v>0</v>
      </c>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row>
    <row r="29" spans="1:36" x14ac:dyDescent="0.15">
      <c r="A29" t="s">
        <v>52</v>
      </c>
      <c r="B29" s="119">
        <v>269</v>
      </c>
      <c r="C29" s="21">
        <f t="shared" si="4"/>
        <v>0.10586383313656041</v>
      </c>
      <c r="E29" t="s">
        <v>52</v>
      </c>
      <c r="F29" s="36">
        <v>3</v>
      </c>
      <c r="G29" s="36">
        <v>27</v>
      </c>
      <c r="H29" s="382">
        <v>30</v>
      </c>
      <c r="I29" s="21">
        <f t="shared" si="3"/>
        <v>8.2872928176795577E-2</v>
      </c>
      <c r="K29" s="35"/>
      <c r="L29" s="192"/>
      <c r="M29" s="192"/>
      <c r="N29" s="35"/>
      <c r="O29" s="35"/>
      <c r="P29" s="35"/>
      <c r="Q29" s="35"/>
      <c r="R29" s="35"/>
      <c r="S29" s="35"/>
      <c r="T29" s="35"/>
      <c r="U29" s="35"/>
      <c r="V29" s="35"/>
      <c r="W29" s="35"/>
      <c r="X29" s="35"/>
      <c r="Y29" s="35"/>
      <c r="Z29" s="35"/>
      <c r="AA29" s="35"/>
      <c r="AB29" s="35"/>
      <c r="AC29" s="35"/>
      <c r="AD29" s="35"/>
      <c r="AE29" s="35"/>
      <c r="AF29" s="35"/>
      <c r="AG29" s="35"/>
      <c r="AH29" s="35"/>
      <c r="AI29" s="35"/>
      <c r="AJ29" s="35"/>
    </row>
    <row r="30" spans="1:36" x14ac:dyDescent="0.15">
      <c r="A30" t="s">
        <v>53</v>
      </c>
      <c r="B30" s="119">
        <v>281</v>
      </c>
      <c r="C30" s="21">
        <f t="shared" si="4"/>
        <v>0.11058638331365604</v>
      </c>
      <c r="E30" t="s">
        <v>53</v>
      </c>
      <c r="F30" s="36">
        <v>1</v>
      </c>
      <c r="G30" s="36">
        <v>50</v>
      </c>
      <c r="H30" s="382">
        <v>51</v>
      </c>
      <c r="I30" s="21">
        <f t="shared" si="3"/>
        <v>0.14088397790055249</v>
      </c>
      <c r="K30" s="35"/>
      <c r="L30" s="32"/>
      <c r="M30" s="120"/>
      <c r="N30" s="35"/>
      <c r="O30" s="35"/>
      <c r="P30" s="35"/>
      <c r="Q30" s="35"/>
      <c r="R30" s="35"/>
      <c r="S30" s="35"/>
      <c r="T30" s="35"/>
      <c r="U30" s="35"/>
      <c r="V30" s="35"/>
      <c r="W30" s="35"/>
      <c r="X30" s="35"/>
      <c r="Y30" s="35"/>
      <c r="Z30" s="35"/>
      <c r="AA30" s="35"/>
      <c r="AB30" s="35"/>
      <c r="AC30" s="35"/>
      <c r="AD30" s="35"/>
      <c r="AE30" s="35"/>
      <c r="AF30" s="35"/>
      <c r="AG30" s="35"/>
      <c r="AH30" s="35"/>
      <c r="AI30" s="35"/>
      <c r="AJ30" s="35"/>
    </row>
    <row r="31" spans="1:36" x14ac:dyDescent="0.15">
      <c r="A31" t="s">
        <v>54</v>
      </c>
      <c r="B31" s="119">
        <v>33</v>
      </c>
      <c r="C31" s="21">
        <f t="shared" si="4"/>
        <v>1.2987012987012988E-2</v>
      </c>
      <c r="E31" t="s">
        <v>54</v>
      </c>
      <c r="F31" s="36">
        <v>0</v>
      </c>
      <c r="G31" s="36">
        <v>2</v>
      </c>
      <c r="H31" s="382">
        <v>2</v>
      </c>
      <c r="I31" s="21">
        <f t="shared" si="3"/>
        <v>5.5248618784530384E-3</v>
      </c>
      <c r="K31" s="35"/>
      <c r="L31" s="32"/>
      <c r="M31" s="120"/>
      <c r="N31" s="35"/>
      <c r="O31" s="35"/>
      <c r="P31" s="35"/>
      <c r="Q31" s="35"/>
      <c r="R31" s="35"/>
      <c r="S31" s="35"/>
      <c r="T31" s="35"/>
      <c r="U31" s="35"/>
      <c r="V31" s="35"/>
      <c r="W31" s="35"/>
      <c r="X31" s="35"/>
      <c r="Y31" s="35"/>
      <c r="Z31" s="35"/>
      <c r="AA31" s="35"/>
      <c r="AB31" s="35"/>
      <c r="AC31" s="35"/>
      <c r="AD31" s="35"/>
      <c r="AE31" s="35"/>
      <c r="AF31" s="35"/>
      <c r="AG31" s="35"/>
      <c r="AH31" s="35"/>
      <c r="AI31" s="35"/>
      <c r="AJ31" s="35"/>
    </row>
    <row r="32" spans="1:36" x14ac:dyDescent="0.15">
      <c r="A32" s="309" t="s">
        <v>55</v>
      </c>
      <c r="B32" s="388">
        <v>115</v>
      </c>
      <c r="C32" s="308">
        <f t="shared" si="4"/>
        <v>4.5257772530499805E-2</v>
      </c>
      <c r="E32" s="309" t="s">
        <v>55</v>
      </c>
      <c r="F32" s="383">
        <v>3</v>
      </c>
      <c r="G32" s="383">
        <v>18</v>
      </c>
      <c r="H32" s="384">
        <v>21</v>
      </c>
      <c r="I32" s="308">
        <f t="shared" si="3"/>
        <v>5.8011049723756904E-2</v>
      </c>
      <c r="K32" s="35"/>
      <c r="L32" s="32"/>
      <c r="M32" s="120"/>
      <c r="N32" s="35"/>
      <c r="O32" s="35"/>
      <c r="P32" s="35"/>
      <c r="Q32" s="35"/>
      <c r="R32" s="35"/>
      <c r="S32" s="35"/>
      <c r="T32" s="35"/>
      <c r="U32" s="35"/>
      <c r="V32" s="35"/>
      <c r="W32" s="35"/>
      <c r="X32" s="35"/>
      <c r="Y32" s="35"/>
      <c r="Z32" s="35"/>
      <c r="AA32" s="35"/>
      <c r="AB32" s="35"/>
      <c r="AC32" s="35"/>
      <c r="AD32" s="35"/>
      <c r="AE32" s="35"/>
      <c r="AF32" s="35"/>
      <c r="AG32" s="35"/>
      <c r="AH32" s="35"/>
      <c r="AI32" s="35"/>
      <c r="AJ32" s="35"/>
    </row>
    <row r="33" spans="2:36" x14ac:dyDescent="0.15">
      <c r="B33" s="118"/>
      <c r="H33" s="152"/>
      <c r="I33" s="153"/>
      <c r="K33" s="35"/>
      <c r="L33" s="32"/>
      <c r="M33" s="120"/>
      <c r="N33" s="35"/>
      <c r="O33" s="35"/>
      <c r="P33" s="35"/>
      <c r="Q33" s="35"/>
      <c r="R33" s="35"/>
      <c r="S33" s="35"/>
      <c r="T33" s="35"/>
      <c r="U33" s="35"/>
      <c r="V33" s="35"/>
      <c r="W33" s="35"/>
      <c r="X33" s="35"/>
      <c r="Y33" s="35"/>
      <c r="Z33" s="35"/>
      <c r="AA33" s="35"/>
      <c r="AB33" s="35"/>
      <c r="AC33" s="35"/>
      <c r="AD33" s="35"/>
      <c r="AE33" s="35"/>
      <c r="AF33" s="35"/>
      <c r="AG33" s="35"/>
      <c r="AH33" s="35"/>
      <c r="AI33" s="35"/>
      <c r="AJ33" s="35"/>
    </row>
    <row r="34" spans="2:36" x14ac:dyDescent="0.15">
      <c r="K34" s="35"/>
      <c r="L34" s="32"/>
      <c r="M34" s="120"/>
      <c r="N34" s="35"/>
      <c r="O34" s="35"/>
      <c r="P34" s="35"/>
      <c r="Q34" s="35"/>
      <c r="R34" s="35"/>
      <c r="S34" s="35"/>
      <c r="T34" s="35"/>
      <c r="U34" s="35"/>
      <c r="V34" s="35"/>
      <c r="W34" s="35"/>
      <c r="X34" s="35"/>
      <c r="Y34" s="35"/>
      <c r="Z34" s="35"/>
      <c r="AA34" s="35"/>
      <c r="AB34" s="35"/>
      <c r="AC34" s="35"/>
      <c r="AD34" s="35"/>
      <c r="AE34" s="35"/>
      <c r="AF34" s="35"/>
      <c r="AG34" s="35"/>
      <c r="AH34" s="35"/>
      <c r="AI34" s="35"/>
      <c r="AJ34" s="35"/>
    </row>
    <row r="35" spans="2:36" x14ac:dyDescent="0.15">
      <c r="K35" s="35"/>
      <c r="L35" s="32"/>
      <c r="M35" s="120"/>
      <c r="N35" s="35"/>
      <c r="O35" s="35"/>
      <c r="P35" s="35"/>
      <c r="Q35" s="35"/>
      <c r="R35" s="35"/>
      <c r="S35" s="35"/>
      <c r="T35" s="35"/>
      <c r="U35" s="35"/>
      <c r="V35" s="35"/>
      <c r="W35" s="35"/>
      <c r="X35" s="35"/>
      <c r="Y35" s="35"/>
      <c r="Z35" s="35"/>
      <c r="AA35" s="35"/>
      <c r="AB35" s="35"/>
      <c r="AC35" s="35"/>
      <c r="AD35" s="35"/>
      <c r="AE35" s="35"/>
      <c r="AF35" s="35"/>
      <c r="AG35" s="35"/>
      <c r="AH35" s="35"/>
      <c r="AI35" s="35"/>
      <c r="AJ35" s="35"/>
    </row>
    <row r="36" spans="2:36" x14ac:dyDescent="0.15">
      <c r="K36" s="35"/>
      <c r="L36" s="32"/>
      <c r="M36" s="120"/>
      <c r="N36" s="35"/>
      <c r="O36" s="35"/>
      <c r="P36" s="35"/>
      <c r="Q36" s="35"/>
      <c r="R36" s="35"/>
      <c r="S36" s="35"/>
      <c r="T36" s="35"/>
      <c r="U36" s="35"/>
      <c r="V36" s="35"/>
      <c r="W36" s="35"/>
      <c r="X36" s="35"/>
      <c r="Y36" s="35"/>
      <c r="Z36" s="35"/>
      <c r="AA36" s="35"/>
      <c r="AB36" s="35"/>
      <c r="AC36" s="35"/>
      <c r="AD36" s="35"/>
      <c r="AE36" s="35"/>
      <c r="AF36" s="35"/>
      <c r="AG36" s="35"/>
      <c r="AH36" s="35"/>
      <c r="AI36" s="35"/>
      <c r="AJ36" s="35"/>
    </row>
    <row r="37" spans="2:36" x14ac:dyDescent="0.15">
      <c r="K37" s="35"/>
      <c r="L37" s="32"/>
      <c r="M37" s="120"/>
      <c r="N37" s="35"/>
      <c r="O37" s="35"/>
      <c r="P37" s="35"/>
      <c r="Q37" s="35"/>
      <c r="R37" s="35"/>
      <c r="S37" s="35"/>
      <c r="T37" s="35"/>
      <c r="U37" s="35"/>
      <c r="V37" s="35"/>
      <c r="W37" s="35"/>
      <c r="X37" s="35"/>
      <c r="Y37" s="35"/>
      <c r="Z37" s="35"/>
      <c r="AA37" s="35"/>
      <c r="AB37" s="35"/>
      <c r="AC37" s="35"/>
      <c r="AD37" s="35"/>
      <c r="AE37" s="35"/>
      <c r="AF37" s="35"/>
      <c r="AG37" s="35"/>
      <c r="AH37" s="35"/>
      <c r="AI37" s="35"/>
      <c r="AJ37" s="35"/>
    </row>
    <row r="38" spans="2:36" x14ac:dyDescent="0.15">
      <c r="K38" s="35"/>
      <c r="L38" s="32"/>
      <c r="M38" s="120"/>
      <c r="N38" s="35"/>
      <c r="O38" s="35"/>
      <c r="P38" s="35"/>
      <c r="Q38" s="35"/>
      <c r="R38" s="35"/>
      <c r="S38" s="35"/>
      <c r="T38" s="35"/>
      <c r="U38" s="35"/>
      <c r="V38" s="35"/>
      <c r="W38" s="35"/>
      <c r="X38" s="35"/>
      <c r="Y38" s="35"/>
      <c r="Z38" s="35"/>
      <c r="AA38" s="35"/>
      <c r="AB38" s="35"/>
      <c r="AC38" s="35"/>
      <c r="AD38" s="35"/>
      <c r="AE38" s="35"/>
      <c r="AF38" s="35"/>
      <c r="AG38" s="35"/>
      <c r="AH38" s="35"/>
      <c r="AI38" s="35"/>
      <c r="AJ38" s="35"/>
    </row>
    <row r="39" spans="2:36" x14ac:dyDescent="0.15">
      <c r="K39" s="35"/>
      <c r="L39" s="32"/>
      <c r="M39" s="120"/>
      <c r="N39" s="35"/>
      <c r="O39" s="35"/>
      <c r="P39" s="35"/>
      <c r="Q39" s="35"/>
      <c r="R39" s="35"/>
      <c r="S39" s="35"/>
      <c r="T39" s="35"/>
      <c r="U39" s="35"/>
      <c r="V39" s="35"/>
      <c r="W39" s="35"/>
      <c r="X39" s="35"/>
      <c r="Y39" s="35"/>
      <c r="Z39" s="35"/>
      <c r="AA39" s="35"/>
      <c r="AB39" s="35"/>
      <c r="AC39" s="35"/>
      <c r="AD39" s="35"/>
      <c r="AE39" s="35"/>
      <c r="AF39" s="35"/>
      <c r="AG39" s="35"/>
      <c r="AH39" s="35"/>
      <c r="AI39" s="35"/>
      <c r="AJ39" s="35"/>
    </row>
    <row r="40" spans="2:36" x14ac:dyDescent="0.15">
      <c r="K40" s="35"/>
      <c r="L40" s="32"/>
      <c r="M40" s="120"/>
      <c r="N40" s="35"/>
      <c r="O40" s="35"/>
      <c r="P40" s="35"/>
      <c r="Q40" s="35"/>
      <c r="R40" s="35"/>
      <c r="S40" s="35"/>
      <c r="T40" s="35"/>
      <c r="U40" s="35"/>
      <c r="V40" s="35"/>
      <c r="W40" s="35"/>
      <c r="X40" s="35"/>
      <c r="Y40" s="35"/>
      <c r="Z40" s="35"/>
      <c r="AA40" s="35"/>
      <c r="AB40" s="35"/>
      <c r="AC40" s="35"/>
      <c r="AD40" s="35"/>
      <c r="AE40" s="35"/>
      <c r="AF40" s="35"/>
      <c r="AG40" s="35"/>
      <c r="AH40" s="35"/>
      <c r="AI40" s="35"/>
      <c r="AJ40" s="35"/>
    </row>
    <row r="41" spans="2:36" x14ac:dyDescent="0.15">
      <c r="K41" s="35"/>
      <c r="L41" s="32"/>
      <c r="M41" s="120"/>
      <c r="N41" s="35"/>
      <c r="O41" s="35"/>
      <c r="P41" s="35"/>
      <c r="Q41" s="35"/>
      <c r="R41" s="35"/>
      <c r="S41" s="35"/>
      <c r="T41" s="35"/>
      <c r="U41" s="35"/>
      <c r="V41" s="35"/>
      <c r="W41" s="35"/>
      <c r="X41" s="35"/>
      <c r="Y41" s="35"/>
      <c r="Z41" s="35"/>
      <c r="AA41" s="35"/>
      <c r="AB41" s="35"/>
      <c r="AC41" s="35"/>
      <c r="AD41" s="35"/>
      <c r="AE41" s="35"/>
      <c r="AF41" s="35"/>
      <c r="AG41" s="35"/>
      <c r="AH41" s="35"/>
      <c r="AI41" s="35"/>
      <c r="AJ41" s="35"/>
    </row>
    <row r="42" spans="2:36" x14ac:dyDescent="0.15">
      <c r="K42" s="35"/>
      <c r="L42" s="32"/>
      <c r="M42" s="120"/>
      <c r="N42" s="35"/>
      <c r="O42" s="35"/>
      <c r="P42" s="35"/>
      <c r="Q42" s="35"/>
      <c r="R42" s="35"/>
      <c r="S42" s="35"/>
      <c r="T42" s="35"/>
      <c r="U42" s="35"/>
      <c r="V42" s="35"/>
      <c r="W42" s="35"/>
      <c r="X42" s="35"/>
      <c r="Y42" s="35"/>
      <c r="Z42" s="35"/>
      <c r="AA42" s="35"/>
      <c r="AB42" s="35"/>
      <c r="AC42" s="35"/>
      <c r="AD42" s="35"/>
      <c r="AE42" s="35"/>
      <c r="AF42" s="35"/>
      <c r="AG42" s="35"/>
      <c r="AH42" s="35"/>
      <c r="AI42" s="35"/>
      <c r="AJ42" s="35"/>
    </row>
    <row r="43" spans="2:36" x14ac:dyDescent="0.15">
      <c r="K43" s="35"/>
      <c r="L43" s="32"/>
      <c r="M43" s="120"/>
      <c r="N43" s="35"/>
      <c r="O43" s="35"/>
      <c r="P43" s="35"/>
      <c r="Q43" s="35"/>
      <c r="R43" s="35"/>
      <c r="S43" s="35"/>
      <c r="T43" s="35"/>
      <c r="U43" s="35"/>
      <c r="V43" s="35"/>
      <c r="W43" s="35"/>
      <c r="X43" s="35"/>
      <c r="Y43" s="35"/>
      <c r="Z43" s="35"/>
      <c r="AA43" s="35"/>
      <c r="AB43" s="35"/>
      <c r="AC43" s="35"/>
      <c r="AD43" s="35"/>
      <c r="AE43" s="35"/>
      <c r="AF43" s="35"/>
      <c r="AG43" s="35"/>
      <c r="AH43" s="35"/>
      <c r="AI43" s="35"/>
      <c r="AJ43" s="35"/>
    </row>
    <row r="44" spans="2:36" x14ac:dyDescent="0.15">
      <c r="K44" s="35"/>
      <c r="L44" s="32"/>
      <c r="M44" s="120"/>
      <c r="N44" s="35"/>
      <c r="O44" s="35"/>
      <c r="P44" s="35"/>
      <c r="Q44" s="35"/>
      <c r="R44" s="35"/>
      <c r="S44" s="35"/>
      <c r="T44" s="35"/>
      <c r="U44" s="35"/>
      <c r="V44" s="35"/>
      <c r="W44" s="35"/>
      <c r="X44" s="35"/>
      <c r="Y44" s="35"/>
      <c r="Z44" s="35"/>
      <c r="AA44" s="35"/>
      <c r="AB44" s="35"/>
      <c r="AC44" s="35"/>
      <c r="AD44" s="35"/>
      <c r="AE44" s="35"/>
      <c r="AF44" s="35"/>
      <c r="AG44" s="35"/>
      <c r="AH44" s="35"/>
      <c r="AI44" s="35"/>
      <c r="AJ44" s="35"/>
    </row>
    <row r="45" spans="2:36" x14ac:dyDescent="0.15">
      <c r="K45" s="35"/>
      <c r="L45" s="32"/>
      <c r="M45" s="120"/>
      <c r="N45" s="35"/>
      <c r="O45" s="35"/>
      <c r="P45" s="35"/>
      <c r="Q45" s="35"/>
      <c r="R45" s="35"/>
      <c r="S45" s="35"/>
      <c r="T45" s="35"/>
      <c r="U45" s="35"/>
      <c r="V45" s="35"/>
      <c r="W45" s="35"/>
      <c r="X45" s="35"/>
      <c r="Y45" s="35"/>
      <c r="Z45" s="35"/>
      <c r="AA45" s="35"/>
      <c r="AB45" s="35"/>
      <c r="AC45" s="35"/>
      <c r="AD45" s="35"/>
      <c r="AE45" s="35"/>
      <c r="AF45" s="35"/>
      <c r="AG45" s="35"/>
      <c r="AH45" s="35"/>
      <c r="AI45" s="35"/>
      <c r="AJ45" s="35"/>
    </row>
    <row r="46" spans="2:36" x14ac:dyDescent="0.15">
      <c r="K46" s="35"/>
      <c r="L46" s="32"/>
      <c r="M46" s="120"/>
      <c r="N46" s="35"/>
      <c r="O46" s="35"/>
      <c r="P46" s="35"/>
      <c r="Q46" s="35"/>
      <c r="R46" s="35"/>
      <c r="S46" s="35"/>
      <c r="T46" s="35"/>
      <c r="U46" s="35"/>
      <c r="V46" s="35"/>
      <c r="W46" s="35"/>
      <c r="X46" s="35"/>
      <c r="Y46" s="35"/>
      <c r="Z46" s="35"/>
      <c r="AA46" s="35"/>
      <c r="AB46" s="35"/>
      <c r="AC46" s="35"/>
      <c r="AD46" s="35"/>
      <c r="AE46" s="35"/>
      <c r="AF46" s="35"/>
      <c r="AG46" s="35"/>
      <c r="AH46" s="35"/>
      <c r="AI46" s="35"/>
      <c r="AJ46" s="35"/>
    </row>
    <row r="47" spans="2:36" x14ac:dyDescent="0.15">
      <c r="K47" s="35"/>
      <c r="L47" s="32"/>
      <c r="M47" s="120"/>
      <c r="N47" s="35"/>
      <c r="O47" s="35"/>
      <c r="P47" s="35"/>
      <c r="Q47" s="35"/>
      <c r="R47" s="35"/>
      <c r="S47" s="35"/>
      <c r="T47" s="35"/>
      <c r="U47" s="35"/>
      <c r="V47" s="35"/>
      <c r="W47" s="35"/>
      <c r="X47" s="35"/>
      <c r="Y47" s="35"/>
      <c r="Z47" s="35"/>
      <c r="AA47" s="35"/>
      <c r="AB47" s="35"/>
      <c r="AC47" s="35"/>
      <c r="AD47" s="35"/>
      <c r="AE47" s="35"/>
      <c r="AF47" s="35"/>
      <c r="AG47" s="35"/>
      <c r="AH47" s="35"/>
      <c r="AI47" s="35"/>
      <c r="AJ47" s="35"/>
    </row>
    <row r="48" spans="2:36" x14ac:dyDescent="0.15">
      <c r="K48" s="35"/>
      <c r="L48" s="32"/>
      <c r="M48" s="120"/>
      <c r="N48" s="35"/>
      <c r="O48" s="35"/>
      <c r="P48" s="35"/>
      <c r="Q48" s="35"/>
      <c r="R48" s="35"/>
      <c r="S48" s="35"/>
      <c r="T48" s="35"/>
      <c r="U48" s="35"/>
      <c r="V48" s="35"/>
      <c r="W48" s="35"/>
      <c r="X48" s="35"/>
      <c r="Y48" s="35"/>
      <c r="Z48" s="35"/>
      <c r="AA48" s="35"/>
      <c r="AB48" s="35"/>
      <c r="AC48" s="35"/>
      <c r="AD48" s="35"/>
      <c r="AE48" s="35"/>
      <c r="AF48" s="35"/>
      <c r="AG48" s="35"/>
      <c r="AH48" s="35"/>
      <c r="AI48" s="35"/>
      <c r="AJ48" s="35"/>
    </row>
    <row r="49" spans="11:36" x14ac:dyDescent="0.15">
      <c r="K49" s="35"/>
      <c r="L49" s="32"/>
      <c r="M49" s="120"/>
      <c r="N49" s="35"/>
      <c r="O49" s="35"/>
      <c r="P49" s="35"/>
      <c r="Q49" s="35"/>
      <c r="R49" s="35"/>
      <c r="S49" s="35"/>
      <c r="T49" s="35"/>
      <c r="U49" s="35"/>
      <c r="V49" s="35"/>
      <c r="W49" s="35"/>
      <c r="X49" s="35"/>
      <c r="Y49" s="35"/>
      <c r="Z49" s="35"/>
      <c r="AA49" s="35"/>
      <c r="AB49" s="35"/>
      <c r="AC49" s="35"/>
      <c r="AD49" s="35"/>
      <c r="AE49" s="35"/>
      <c r="AF49" s="35"/>
      <c r="AG49" s="35"/>
      <c r="AH49" s="35"/>
      <c r="AI49" s="35"/>
      <c r="AJ49" s="35"/>
    </row>
    <row r="50" spans="11:36" x14ac:dyDescent="0.15">
      <c r="K50" s="35"/>
      <c r="L50" s="32"/>
      <c r="M50" s="120"/>
      <c r="N50" s="35"/>
      <c r="O50" s="35"/>
      <c r="P50" s="35"/>
      <c r="Q50" s="35"/>
      <c r="R50" s="35"/>
      <c r="S50" s="35"/>
      <c r="T50" s="35"/>
      <c r="U50" s="35"/>
      <c r="V50" s="35"/>
      <c r="W50" s="35"/>
      <c r="X50" s="35"/>
      <c r="Y50" s="35"/>
      <c r="Z50" s="35"/>
      <c r="AA50" s="35"/>
      <c r="AB50" s="35"/>
      <c r="AC50" s="35"/>
      <c r="AD50" s="35"/>
      <c r="AE50" s="35"/>
      <c r="AF50" s="35"/>
      <c r="AG50" s="35"/>
      <c r="AH50" s="35"/>
      <c r="AI50" s="35"/>
      <c r="AJ50" s="35"/>
    </row>
    <row r="51" spans="11:36" x14ac:dyDescent="0.15">
      <c r="K51" s="35"/>
      <c r="L51" s="32"/>
      <c r="M51" s="120"/>
      <c r="N51" s="35"/>
      <c r="O51" s="35"/>
      <c r="P51" s="35"/>
      <c r="Q51" s="35"/>
      <c r="R51" s="35"/>
      <c r="S51" s="35"/>
      <c r="T51" s="35"/>
      <c r="U51" s="35"/>
      <c r="V51" s="35"/>
      <c r="W51" s="35"/>
      <c r="X51" s="35"/>
      <c r="Y51" s="35"/>
      <c r="Z51" s="35"/>
      <c r="AA51" s="35"/>
      <c r="AB51" s="35"/>
      <c r="AC51" s="35"/>
      <c r="AD51" s="35"/>
      <c r="AE51" s="35"/>
      <c r="AF51" s="35"/>
      <c r="AG51" s="35"/>
      <c r="AH51" s="35"/>
      <c r="AI51" s="35"/>
      <c r="AJ51" s="35"/>
    </row>
    <row r="52" spans="11:36" x14ac:dyDescent="0.1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row>
    <row r="53" spans="11:36" x14ac:dyDescent="0.1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row>
    <row r="54" spans="11:36" x14ac:dyDescent="0.1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row>
    <row r="55" spans="11:36" x14ac:dyDescent="0.1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row>
  </sheetData>
  <phoneticPr fontId="4"/>
  <pageMargins left="0.70866141732283472" right="0.70866141732283472" top="0.74803149606299213" bottom="0.74803149606299213" header="0.31496062992125984" footer="0.31496062992125984"/>
  <pageSetup paperSize="9" scale="9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102"/>
  <sheetViews>
    <sheetView view="pageBreakPreview" zoomScaleNormal="100" zoomScaleSheetLayoutView="100" workbookViewId="0">
      <selection activeCell="I18" sqref="I18"/>
    </sheetView>
  </sheetViews>
  <sheetFormatPr defaultRowHeight="13.5" x14ac:dyDescent="0.15"/>
  <cols>
    <col min="1" max="1" width="18.25" customWidth="1"/>
    <col min="2" max="2" width="9.875" customWidth="1"/>
    <col min="3" max="3" width="9.75" customWidth="1"/>
    <col min="4" max="4" width="3.375" customWidth="1"/>
    <col min="5" max="5" width="18.25" customWidth="1"/>
    <col min="6" max="6" width="9.875" customWidth="1"/>
    <col min="7" max="7" width="9.75" customWidth="1"/>
    <col min="9" max="9" width="14.375" customWidth="1"/>
    <col min="10" max="10" width="12.25" customWidth="1"/>
    <col min="11" max="11" width="14.875" customWidth="1"/>
  </cols>
  <sheetData>
    <row r="1" spans="1:11" s="25" customFormat="1" ht="14.25" x14ac:dyDescent="0.15">
      <c r="A1" s="24" t="s">
        <v>353</v>
      </c>
    </row>
    <row r="2" spans="1:11" s="25" customFormat="1" ht="14.25" x14ac:dyDescent="0.15">
      <c r="A2" s="24"/>
    </row>
    <row r="3" spans="1:11" x14ac:dyDescent="0.15">
      <c r="A3" s="1" t="s">
        <v>13</v>
      </c>
      <c r="E3" s="1" t="s">
        <v>293</v>
      </c>
    </row>
    <row r="4" spans="1:11" x14ac:dyDescent="0.15">
      <c r="A4" s="202"/>
      <c r="B4" s="260" t="s">
        <v>0</v>
      </c>
      <c r="C4" s="260" t="s">
        <v>1</v>
      </c>
      <c r="E4" s="202"/>
      <c r="F4" s="260" t="s">
        <v>0</v>
      </c>
      <c r="G4" s="260" t="s">
        <v>1</v>
      </c>
    </row>
    <row r="5" spans="1:11" x14ac:dyDescent="0.15">
      <c r="A5" t="s">
        <v>270</v>
      </c>
      <c r="B5" s="54">
        <v>1990</v>
      </c>
      <c r="C5" s="122">
        <f>B5/B$11</f>
        <v>0.21687009590235395</v>
      </c>
      <c r="E5" t="s">
        <v>270</v>
      </c>
      <c r="F5" s="54">
        <v>212</v>
      </c>
      <c r="G5" s="122">
        <f>F5/F$11</f>
        <v>0.2710997442455243</v>
      </c>
    </row>
    <row r="6" spans="1:11" x14ac:dyDescent="0.15">
      <c r="A6" t="s">
        <v>271</v>
      </c>
      <c r="B6" s="54">
        <v>1971</v>
      </c>
      <c r="C6" s="122">
        <f t="shared" ref="C6:C10" si="0">B6/B$11</f>
        <v>0.21479947689625109</v>
      </c>
      <c r="E6" t="s">
        <v>271</v>
      </c>
      <c r="F6" s="54">
        <v>178</v>
      </c>
      <c r="G6" s="122">
        <f t="shared" ref="G6:G10" si="1">F6/F$11</f>
        <v>0.22762148337595908</v>
      </c>
      <c r="K6" s="122"/>
    </row>
    <row r="7" spans="1:11" x14ac:dyDescent="0.15">
      <c r="A7" t="s">
        <v>272</v>
      </c>
      <c r="B7" s="54">
        <v>1868</v>
      </c>
      <c r="C7" s="122">
        <f t="shared" si="0"/>
        <v>0.2035745422842197</v>
      </c>
      <c r="E7" t="s">
        <v>272</v>
      </c>
      <c r="F7" s="54">
        <v>177</v>
      </c>
      <c r="G7" s="122">
        <f t="shared" si="1"/>
        <v>0.22634271099744246</v>
      </c>
      <c r="K7" s="122"/>
    </row>
    <row r="8" spans="1:11" x14ac:dyDescent="0.15">
      <c r="A8" t="s">
        <v>273</v>
      </c>
      <c r="B8" s="54">
        <v>1700</v>
      </c>
      <c r="C8" s="122">
        <f>B8/B$11</f>
        <v>0.18526591107236268</v>
      </c>
      <c r="E8" t="s">
        <v>273</v>
      </c>
      <c r="F8" s="54">
        <v>127</v>
      </c>
      <c r="G8" s="122">
        <f t="shared" si="1"/>
        <v>0.16240409207161124</v>
      </c>
      <c r="K8" s="122"/>
    </row>
    <row r="9" spans="1:11" x14ac:dyDescent="0.15">
      <c r="A9" t="s">
        <v>274</v>
      </c>
      <c r="B9" s="54">
        <v>1073</v>
      </c>
      <c r="C9" s="122">
        <f t="shared" si="0"/>
        <v>0.11693548387096774</v>
      </c>
      <c r="E9" t="s">
        <v>274</v>
      </c>
      <c r="F9" s="54">
        <v>64</v>
      </c>
      <c r="G9" s="122">
        <f t="shared" si="1"/>
        <v>8.1841432225063945E-2</v>
      </c>
      <c r="K9" s="122"/>
    </row>
    <row r="10" spans="1:11" x14ac:dyDescent="0.15">
      <c r="A10" t="s">
        <v>348</v>
      </c>
      <c r="B10" s="54">
        <v>574</v>
      </c>
      <c r="C10" s="122">
        <f t="shared" si="0"/>
        <v>6.2554489973844815E-2</v>
      </c>
      <c r="E10" t="s">
        <v>348</v>
      </c>
      <c r="F10" s="54">
        <v>24</v>
      </c>
      <c r="G10" s="122">
        <f t="shared" si="1"/>
        <v>3.0690537084398978E-2</v>
      </c>
      <c r="K10" s="122"/>
    </row>
    <row r="11" spans="1:11" x14ac:dyDescent="0.15">
      <c r="A11" s="203" t="s">
        <v>346</v>
      </c>
      <c r="B11" s="204">
        <f>SUM(B5:B10)</f>
        <v>9176</v>
      </c>
      <c r="C11" s="205">
        <f>SUM(C5:C10)</f>
        <v>1</v>
      </c>
      <c r="E11" s="203" t="s">
        <v>346</v>
      </c>
      <c r="F11" s="204">
        <f>SUM(F5:F10)</f>
        <v>782</v>
      </c>
      <c r="G11" s="205">
        <f>SUM(G5:G10)</f>
        <v>1</v>
      </c>
      <c r="K11" s="122"/>
    </row>
    <row r="12" spans="1:11" x14ac:dyDescent="0.15">
      <c r="A12" s="154" t="s">
        <v>351</v>
      </c>
      <c r="B12" s="265">
        <f>B11-B13</f>
        <v>3961</v>
      </c>
      <c r="C12" s="155">
        <f>B12/B11</f>
        <v>0.43166957279860507</v>
      </c>
      <c r="E12" s="154" t="s">
        <v>351</v>
      </c>
      <c r="F12" s="265">
        <f>F11-F13</f>
        <v>390</v>
      </c>
      <c r="G12" s="155">
        <f>F12/F11</f>
        <v>0.49872122762148335</v>
      </c>
      <c r="K12" s="122"/>
    </row>
    <row r="13" spans="1:11" x14ac:dyDescent="0.15">
      <c r="A13" s="69" t="s">
        <v>352</v>
      </c>
      <c r="B13" s="188">
        <f>SUM(B7:B10)</f>
        <v>5215</v>
      </c>
      <c r="C13" s="177">
        <f>B13/B11</f>
        <v>0.56833042720139493</v>
      </c>
      <c r="E13" s="69" t="s">
        <v>352</v>
      </c>
      <c r="F13" s="188">
        <f>SUM(F7:F10)</f>
        <v>392</v>
      </c>
      <c r="G13" s="177">
        <f>F13/F11</f>
        <v>0.50127877237851659</v>
      </c>
    </row>
    <row r="14" spans="1:11" ht="19.5" customHeight="1" x14ac:dyDescent="0.15"/>
    <row r="15" spans="1:11" ht="19.5" customHeight="1" x14ac:dyDescent="0.15">
      <c r="K15" s="122"/>
    </row>
    <row r="16" spans="1:11" ht="19.5" customHeight="1" x14ac:dyDescent="0.15">
      <c r="K16" s="122"/>
    </row>
    <row r="17" spans="1:11" ht="19.5" customHeight="1" x14ac:dyDescent="0.15">
      <c r="K17" s="122"/>
    </row>
    <row r="18" spans="1:11" ht="19.5" customHeight="1" x14ac:dyDescent="0.15">
      <c r="K18" s="122"/>
    </row>
    <row r="19" spans="1:11" ht="19.5" customHeight="1" x14ac:dyDescent="0.15">
      <c r="K19" s="122"/>
    </row>
    <row r="20" spans="1:11" ht="19.5" customHeight="1" x14ac:dyDescent="0.15">
      <c r="K20" s="122"/>
    </row>
    <row r="21" spans="1:11" ht="19.5" customHeight="1" x14ac:dyDescent="0.15">
      <c r="K21" s="122"/>
    </row>
    <row r="22" spans="1:11" ht="19.5" customHeight="1" x14ac:dyDescent="0.15">
      <c r="K22" s="122"/>
    </row>
    <row r="23" spans="1:11" ht="19.5" customHeight="1" x14ac:dyDescent="0.15">
      <c r="K23" s="122"/>
    </row>
    <row r="24" spans="1:11" x14ac:dyDescent="0.15">
      <c r="A24" s="194"/>
      <c r="B24" s="195"/>
      <c r="C24" s="196"/>
      <c r="K24" s="122"/>
    </row>
    <row r="25" spans="1:11" x14ac:dyDescent="0.15">
      <c r="A25" s="197"/>
      <c r="B25" s="198"/>
      <c r="C25" s="199"/>
    </row>
    <row r="26" spans="1:11" x14ac:dyDescent="0.15">
      <c r="A26" s="197"/>
      <c r="B26" s="198"/>
      <c r="C26" s="199"/>
    </row>
    <row r="27" spans="1:11" x14ac:dyDescent="0.15">
      <c r="A27" s="197"/>
      <c r="B27" s="198"/>
      <c r="C27" s="199"/>
    </row>
    <row r="29" spans="1:11" x14ac:dyDescent="0.15">
      <c r="D29" s="157"/>
    </row>
    <row r="30" spans="1:11" x14ac:dyDescent="0.15">
      <c r="D30" s="157"/>
    </row>
    <row r="33" spans="1:8" x14ac:dyDescent="0.15">
      <c r="B33" s="11"/>
      <c r="C33" s="108"/>
      <c r="D33" s="108"/>
    </row>
    <row r="34" spans="1:8" x14ac:dyDescent="0.15">
      <c r="B34" s="4"/>
      <c r="C34" s="54"/>
      <c r="D34" s="104"/>
      <c r="G34" s="54"/>
      <c r="H34" s="54"/>
    </row>
    <row r="35" spans="1:8" x14ac:dyDescent="0.15">
      <c r="B35" s="4"/>
      <c r="C35" s="54"/>
      <c r="D35" s="104"/>
      <c r="G35" s="54"/>
      <c r="H35" s="54"/>
    </row>
    <row r="36" spans="1:8" x14ac:dyDescent="0.15">
      <c r="B36" s="4"/>
      <c r="C36" s="54"/>
      <c r="D36" s="104"/>
      <c r="G36" s="54"/>
      <c r="H36" s="54"/>
    </row>
    <row r="37" spans="1:8" x14ac:dyDescent="0.15">
      <c r="B37" s="4"/>
      <c r="C37" s="54"/>
      <c r="D37" s="104"/>
      <c r="G37" s="54"/>
      <c r="H37" s="54"/>
    </row>
    <row r="38" spans="1:8" x14ac:dyDescent="0.15">
      <c r="A38" s="35"/>
      <c r="B38" s="32"/>
      <c r="C38" s="140"/>
      <c r="D38" s="181"/>
      <c r="E38" s="35"/>
      <c r="G38" s="140"/>
      <c r="H38" s="140"/>
    </row>
    <row r="39" spans="1:8" x14ac:dyDescent="0.15">
      <c r="A39" s="35"/>
      <c r="B39" s="32"/>
      <c r="C39" s="140"/>
      <c r="D39" s="181"/>
      <c r="E39" s="35"/>
      <c r="F39" s="35"/>
      <c r="G39" s="140"/>
      <c r="H39" s="140"/>
    </row>
    <row r="40" spans="1:8" x14ac:dyDescent="0.15">
      <c r="A40" s="35"/>
      <c r="B40" s="32"/>
      <c r="C40" s="140"/>
      <c r="D40" s="181"/>
      <c r="E40" s="35"/>
      <c r="F40" s="35"/>
      <c r="G40" s="140"/>
      <c r="H40" s="140"/>
    </row>
    <row r="41" spans="1:8" x14ac:dyDescent="0.15">
      <c r="A41" s="35"/>
      <c r="B41" s="32"/>
      <c r="C41" s="140"/>
      <c r="D41" s="181"/>
      <c r="E41" s="35"/>
      <c r="F41" s="35"/>
      <c r="G41" s="140"/>
      <c r="H41" s="140"/>
    </row>
    <row r="42" spans="1:8" x14ac:dyDescent="0.15">
      <c r="A42" s="35"/>
      <c r="B42" s="32"/>
      <c r="C42" s="140"/>
      <c r="D42" s="181"/>
      <c r="E42" s="35"/>
      <c r="F42" s="35"/>
      <c r="G42" s="140"/>
      <c r="H42" s="140"/>
    </row>
    <row r="43" spans="1:8" x14ac:dyDescent="0.15">
      <c r="A43" s="35"/>
      <c r="B43" s="32"/>
      <c r="C43" s="140"/>
      <c r="D43" s="181"/>
      <c r="E43" s="35"/>
      <c r="F43" s="35"/>
      <c r="G43" s="140"/>
      <c r="H43" s="140"/>
    </row>
    <row r="44" spans="1:8" x14ac:dyDescent="0.15">
      <c r="A44" s="35"/>
      <c r="B44" s="32"/>
      <c r="C44" s="140"/>
      <c r="D44" s="181"/>
      <c r="E44" s="35"/>
      <c r="F44" s="35"/>
      <c r="G44" s="140"/>
      <c r="H44" s="140"/>
    </row>
    <row r="45" spans="1:8" x14ac:dyDescent="0.15">
      <c r="A45" s="35"/>
      <c r="B45" s="32"/>
      <c r="C45" s="140"/>
      <c r="D45" s="181"/>
      <c r="E45" s="35"/>
      <c r="F45" s="35"/>
      <c r="G45" s="140"/>
      <c r="H45" s="140"/>
    </row>
    <row r="46" spans="1:8" x14ac:dyDescent="0.15">
      <c r="A46" s="35"/>
      <c r="B46" s="32"/>
      <c r="C46" s="140"/>
      <c r="D46" s="181"/>
      <c r="E46" s="35"/>
      <c r="F46" s="35"/>
      <c r="G46" s="140"/>
      <c r="H46" s="140"/>
    </row>
    <row r="47" spans="1:8" x14ac:dyDescent="0.15">
      <c r="A47" s="35"/>
      <c r="B47" s="32"/>
      <c r="C47" s="140"/>
      <c r="D47" s="181"/>
      <c r="E47" s="35"/>
      <c r="F47" s="35"/>
      <c r="G47" s="140"/>
      <c r="H47" s="140"/>
    </row>
    <row r="48" spans="1:8" x14ac:dyDescent="0.15">
      <c r="A48" s="35"/>
      <c r="B48" s="32"/>
      <c r="C48" s="140"/>
      <c r="D48" s="181"/>
      <c r="E48" s="35"/>
      <c r="F48" s="35"/>
      <c r="G48" s="140"/>
      <c r="H48" s="140"/>
    </row>
    <row r="49" spans="1:8" x14ac:dyDescent="0.15">
      <c r="A49" s="35"/>
      <c r="B49" s="32"/>
      <c r="C49" s="140"/>
      <c r="D49" s="181"/>
      <c r="E49" s="35"/>
      <c r="F49" s="35"/>
      <c r="G49" s="140"/>
      <c r="H49" s="140"/>
    </row>
    <row r="50" spans="1:8" x14ac:dyDescent="0.15">
      <c r="A50" s="35"/>
      <c r="B50" s="32"/>
      <c r="C50" s="140"/>
      <c r="D50" s="181"/>
      <c r="E50" s="35"/>
      <c r="F50" s="35"/>
      <c r="G50" s="140"/>
      <c r="H50" s="140"/>
    </row>
    <row r="51" spans="1:8" x14ac:dyDescent="0.15">
      <c r="A51" s="35"/>
      <c r="B51" s="32"/>
      <c r="C51" s="140"/>
      <c r="D51" s="181"/>
      <c r="E51" s="35"/>
      <c r="F51" s="35"/>
      <c r="G51" s="140"/>
      <c r="H51" s="140"/>
    </row>
    <row r="52" spans="1:8" x14ac:dyDescent="0.15">
      <c r="A52" s="35"/>
      <c r="B52" s="32"/>
      <c r="C52" s="140"/>
      <c r="D52" s="181"/>
      <c r="E52" s="35"/>
      <c r="F52" s="35"/>
      <c r="G52" s="140"/>
      <c r="H52" s="140"/>
    </row>
    <row r="53" spans="1:8" x14ac:dyDescent="0.15">
      <c r="A53" s="35"/>
      <c r="B53" s="32"/>
      <c r="C53" s="140"/>
      <c r="D53" s="181"/>
      <c r="E53" s="35"/>
      <c r="F53" s="35"/>
      <c r="G53" s="140"/>
      <c r="H53" s="140"/>
    </row>
    <row r="54" spans="1:8" x14ac:dyDescent="0.15">
      <c r="A54" s="35"/>
      <c r="B54" s="32"/>
      <c r="C54" s="140"/>
      <c r="D54" s="181"/>
      <c r="E54" s="35"/>
      <c r="F54" s="35"/>
      <c r="G54" s="140"/>
      <c r="H54" s="140"/>
    </row>
    <row r="55" spans="1:8" x14ac:dyDescent="0.15">
      <c r="A55" s="35"/>
      <c r="B55" s="32"/>
      <c r="C55" s="140"/>
      <c r="D55" s="181"/>
      <c r="E55" s="35"/>
      <c r="F55" s="35"/>
      <c r="G55" s="140"/>
      <c r="H55" s="140"/>
    </row>
    <row r="56" spans="1:8" x14ac:dyDescent="0.15">
      <c r="A56" s="35"/>
      <c r="B56" s="32"/>
      <c r="C56" s="140"/>
      <c r="D56" s="181"/>
      <c r="E56" s="35"/>
      <c r="F56" s="35"/>
      <c r="G56" s="140"/>
      <c r="H56" s="140"/>
    </row>
    <row r="57" spans="1:8" x14ac:dyDescent="0.15">
      <c r="A57" s="35"/>
      <c r="B57" s="32"/>
      <c r="C57" s="140"/>
      <c r="D57" s="181"/>
      <c r="E57" s="35"/>
      <c r="F57" s="35"/>
      <c r="G57" s="140"/>
      <c r="H57" s="140"/>
    </row>
    <row r="58" spans="1:8" x14ac:dyDescent="0.15">
      <c r="A58" s="35"/>
      <c r="B58" s="32"/>
      <c r="C58" s="140"/>
      <c r="D58" s="181"/>
      <c r="E58" s="35"/>
      <c r="F58" s="35"/>
      <c r="G58" s="140"/>
      <c r="H58" s="140"/>
    </row>
    <row r="59" spans="1:8" x14ac:dyDescent="0.15">
      <c r="A59" s="35"/>
      <c r="B59" s="32"/>
      <c r="C59" s="140"/>
      <c r="D59" s="181"/>
      <c r="E59" s="35"/>
      <c r="F59" s="35"/>
      <c r="G59" s="140"/>
      <c r="H59" s="140"/>
    </row>
    <row r="60" spans="1:8" x14ac:dyDescent="0.15">
      <c r="A60" s="35"/>
      <c r="B60" s="32"/>
      <c r="C60" s="140"/>
      <c r="D60" s="181"/>
      <c r="E60" s="35"/>
      <c r="F60" s="35"/>
      <c r="G60" s="140"/>
      <c r="H60" s="140"/>
    </row>
    <row r="61" spans="1:8" x14ac:dyDescent="0.15">
      <c r="A61" s="35"/>
      <c r="B61" s="32"/>
      <c r="C61" s="140"/>
      <c r="D61" s="181"/>
      <c r="E61" s="35"/>
      <c r="F61" s="35"/>
      <c r="G61" s="140"/>
      <c r="H61" s="140"/>
    </row>
    <row r="62" spans="1:8" x14ac:dyDescent="0.15">
      <c r="A62" s="35"/>
      <c r="B62" s="32"/>
      <c r="C62" s="140"/>
      <c r="D62" s="181"/>
      <c r="E62" s="35"/>
      <c r="F62" s="35"/>
      <c r="G62" s="140"/>
      <c r="H62" s="140"/>
    </row>
    <row r="63" spans="1:8" x14ac:dyDescent="0.15">
      <c r="A63" s="35"/>
      <c r="B63" s="32"/>
      <c r="C63" s="140"/>
      <c r="D63" s="181"/>
      <c r="E63" s="35"/>
      <c r="F63" s="35"/>
      <c r="G63" s="140"/>
      <c r="H63" s="140"/>
    </row>
    <row r="64" spans="1:8" x14ac:dyDescent="0.15">
      <c r="A64" s="35"/>
      <c r="B64" s="32"/>
      <c r="C64" s="140"/>
      <c r="D64" s="181"/>
      <c r="E64" s="35"/>
      <c r="F64" s="35"/>
      <c r="G64" s="140"/>
      <c r="H64" s="200"/>
    </row>
    <row r="65" spans="1:8" x14ac:dyDescent="0.15">
      <c r="A65" s="35"/>
      <c r="B65" s="32"/>
      <c r="C65" s="140"/>
      <c r="D65" s="181"/>
      <c r="E65" s="35"/>
      <c r="F65" s="35"/>
      <c r="G65" s="140"/>
      <c r="H65" s="35"/>
    </row>
    <row r="66" spans="1:8" x14ac:dyDescent="0.15">
      <c r="A66" s="35"/>
      <c r="B66" s="32"/>
      <c r="C66" s="140"/>
      <c r="D66" s="181"/>
      <c r="E66" s="35"/>
      <c r="F66" s="35"/>
      <c r="G66" s="140"/>
      <c r="H66" s="200"/>
    </row>
    <row r="67" spans="1:8" x14ac:dyDescent="0.15">
      <c r="A67" s="35"/>
      <c r="B67" s="32"/>
      <c r="C67" s="140"/>
      <c r="D67" s="181"/>
      <c r="E67" s="35"/>
      <c r="F67" s="35"/>
      <c r="G67" s="140"/>
      <c r="H67" s="200"/>
    </row>
    <row r="68" spans="1:8" x14ac:dyDescent="0.15">
      <c r="A68" s="35"/>
      <c r="B68" s="32"/>
      <c r="C68" s="140"/>
      <c r="D68" s="181"/>
      <c r="E68" s="35"/>
      <c r="F68" s="35"/>
      <c r="G68" s="140"/>
      <c r="H68" s="35"/>
    </row>
    <row r="69" spans="1:8" x14ac:dyDescent="0.15">
      <c r="A69" s="35"/>
      <c r="B69" s="32"/>
      <c r="C69" s="140"/>
      <c r="D69" s="181"/>
      <c r="E69" s="35"/>
      <c r="F69" s="35"/>
      <c r="G69" s="140"/>
      <c r="H69" s="200"/>
    </row>
    <row r="70" spans="1:8" x14ac:dyDescent="0.15">
      <c r="A70" s="35"/>
      <c r="B70" s="35"/>
      <c r="C70" s="35"/>
      <c r="D70" s="35"/>
      <c r="E70" s="35"/>
      <c r="F70" s="35"/>
      <c r="G70" s="140"/>
      <c r="H70" s="200"/>
    </row>
    <row r="71" spans="1:8" x14ac:dyDescent="0.15">
      <c r="A71" s="35"/>
      <c r="B71" s="35"/>
      <c r="C71" s="35"/>
      <c r="D71" s="35"/>
      <c r="E71" s="35"/>
      <c r="F71" s="35"/>
      <c r="G71" s="140"/>
      <c r="H71" s="35"/>
    </row>
    <row r="72" spans="1:8" x14ac:dyDescent="0.15">
      <c r="A72" s="35"/>
      <c r="B72" s="35"/>
      <c r="C72" s="35"/>
      <c r="D72" s="35"/>
      <c r="E72" s="35"/>
      <c r="F72" s="35"/>
      <c r="G72" s="140"/>
      <c r="H72" s="237"/>
    </row>
    <row r="73" spans="1:8" x14ac:dyDescent="0.15">
      <c r="A73" s="35"/>
      <c r="B73" s="35"/>
      <c r="C73" s="35"/>
      <c r="D73" s="35"/>
      <c r="E73" s="35"/>
      <c r="F73" s="35"/>
      <c r="G73" s="179"/>
      <c r="H73" s="35"/>
    </row>
    <row r="74" spans="1:8" x14ac:dyDescent="0.15">
      <c r="A74" s="35"/>
      <c r="B74" s="35"/>
      <c r="C74" s="35"/>
      <c r="D74" s="35"/>
      <c r="E74" s="35"/>
      <c r="F74" s="35"/>
      <c r="G74" s="35"/>
      <c r="H74" s="35"/>
    </row>
    <row r="75" spans="1:8" x14ac:dyDescent="0.15">
      <c r="A75" s="35"/>
      <c r="B75" s="35"/>
      <c r="C75" s="35"/>
      <c r="D75" s="35"/>
      <c r="E75" s="35"/>
      <c r="F75" s="35"/>
      <c r="G75" s="35"/>
      <c r="H75" s="35"/>
    </row>
    <row r="76" spans="1:8" x14ac:dyDescent="0.15">
      <c r="A76" s="35"/>
      <c r="B76" s="35"/>
      <c r="C76" s="35"/>
      <c r="D76" s="35"/>
      <c r="E76" s="35"/>
      <c r="F76" s="35"/>
      <c r="G76" s="35"/>
      <c r="H76" s="35"/>
    </row>
    <row r="77" spans="1:8" x14ac:dyDescent="0.15">
      <c r="A77" s="35"/>
      <c r="B77" s="35"/>
      <c r="C77" s="35"/>
      <c r="D77" s="35"/>
      <c r="E77" s="35"/>
      <c r="F77" s="35"/>
      <c r="G77" s="35"/>
      <c r="H77" s="35"/>
    </row>
    <row r="78" spans="1:8" x14ac:dyDescent="0.15">
      <c r="A78" s="35"/>
      <c r="B78" s="35"/>
      <c r="C78" s="35"/>
      <c r="D78" s="35"/>
      <c r="E78" s="35"/>
      <c r="F78" s="35"/>
      <c r="G78" s="35"/>
      <c r="H78" s="35"/>
    </row>
    <row r="79" spans="1:8" x14ac:dyDescent="0.15">
      <c r="A79" s="35"/>
      <c r="B79" s="35"/>
      <c r="C79" s="35"/>
      <c r="D79" s="35"/>
      <c r="E79" s="35"/>
      <c r="F79" s="35"/>
      <c r="G79" s="35"/>
      <c r="H79" s="35"/>
    </row>
    <row r="80" spans="1:8" x14ac:dyDescent="0.15">
      <c r="A80" s="35"/>
      <c r="B80" s="35"/>
      <c r="C80" s="35"/>
      <c r="D80" s="35"/>
      <c r="E80" s="35"/>
      <c r="F80" s="35"/>
      <c r="G80" s="35"/>
      <c r="H80" s="35"/>
    </row>
    <row r="81" spans="1:8" x14ac:dyDescent="0.15">
      <c r="A81" s="35"/>
      <c r="B81" s="35"/>
      <c r="C81" s="35"/>
      <c r="D81" s="35"/>
      <c r="E81" s="35"/>
      <c r="F81" s="35"/>
      <c r="G81" s="35"/>
      <c r="H81" s="35"/>
    </row>
    <row r="82" spans="1:8" x14ac:dyDescent="0.15">
      <c r="A82" s="35"/>
      <c r="B82" s="35"/>
      <c r="C82" s="35"/>
      <c r="D82" s="35"/>
      <c r="E82" s="35"/>
      <c r="F82" s="35"/>
      <c r="G82" s="35"/>
      <c r="H82" s="35"/>
    </row>
    <row r="83" spans="1:8" x14ac:dyDescent="0.15">
      <c r="A83" s="35"/>
      <c r="B83" s="35"/>
      <c r="C83" s="35"/>
      <c r="D83" s="35"/>
      <c r="E83" s="35"/>
      <c r="F83" s="35"/>
      <c r="G83" s="35"/>
      <c r="H83" s="35"/>
    </row>
    <row r="84" spans="1:8" x14ac:dyDescent="0.15">
      <c r="A84" s="35"/>
      <c r="B84" s="35"/>
      <c r="C84" s="35"/>
      <c r="D84" s="35"/>
      <c r="E84" s="35"/>
      <c r="F84" s="35"/>
      <c r="G84" s="35"/>
      <c r="H84" s="35"/>
    </row>
    <row r="85" spans="1:8" x14ac:dyDescent="0.15">
      <c r="A85" s="35"/>
      <c r="B85" s="35"/>
      <c r="C85" s="35"/>
      <c r="D85" s="35"/>
      <c r="E85" s="35"/>
      <c r="F85" s="35"/>
      <c r="G85" s="35"/>
      <c r="H85" s="35"/>
    </row>
    <row r="86" spans="1:8" x14ac:dyDescent="0.15">
      <c r="A86" s="35"/>
      <c r="B86" s="35"/>
      <c r="C86" s="35"/>
      <c r="D86" s="35"/>
      <c r="E86" s="35"/>
      <c r="F86" s="35"/>
      <c r="G86" s="35"/>
      <c r="H86" s="35"/>
    </row>
    <row r="87" spans="1:8" x14ac:dyDescent="0.15">
      <c r="A87" s="35"/>
      <c r="B87" s="35"/>
      <c r="C87" s="35"/>
      <c r="D87" s="35"/>
      <c r="E87" s="35"/>
      <c r="F87" s="35"/>
      <c r="G87" s="35"/>
      <c r="H87" s="35"/>
    </row>
    <row r="88" spans="1:8" x14ac:dyDescent="0.15">
      <c r="A88" s="35"/>
      <c r="B88" s="35"/>
      <c r="C88" s="35"/>
      <c r="D88" s="35"/>
      <c r="E88" s="35"/>
      <c r="F88" s="35"/>
      <c r="G88" s="35"/>
      <c r="H88" s="35"/>
    </row>
    <row r="89" spans="1:8" x14ac:dyDescent="0.15">
      <c r="A89" s="35"/>
      <c r="B89" s="35"/>
      <c r="C89" s="35"/>
      <c r="D89" s="35"/>
      <c r="E89" s="35"/>
      <c r="F89" s="35"/>
      <c r="G89" s="35"/>
      <c r="H89" s="35"/>
    </row>
    <row r="90" spans="1:8" x14ac:dyDescent="0.15">
      <c r="A90" s="35"/>
      <c r="B90" s="35"/>
      <c r="C90" s="35"/>
      <c r="D90" s="35"/>
      <c r="E90" s="35"/>
      <c r="F90" s="35"/>
      <c r="G90" s="35"/>
      <c r="H90" s="35"/>
    </row>
    <row r="91" spans="1:8" x14ac:dyDescent="0.15">
      <c r="A91" s="35"/>
      <c r="B91" s="35"/>
      <c r="C91" s="35"/>
      <c r="D91" s="35"/>
      <c r="E91" s="35"/>
      <c r="F91" s="35"/>
      <c r="G91" s="35"/>
      <c r="H91" s="35"/>
    </row>
    <row r="92" spans="1:8" x14ac:dyDescent="0.15">
      <c r="A92" s="35"/>
      <c r="B92" s="35"/>
      <c r="C92" s="35"/>
      <c r="D92" s="35"/>
      <c r="E92" s="35"/>
      <c r="F92" s="35"/>
      <c r="G92" s="35"/>
      <c r="H92" s="35"/>
    </row>
    <row r="93" spans="1:8" x14ac:dyDescent="0.15">
      <c r="A93" s="35"/>
      <c r="B93" s="35"/>
      <c r="C93" s="35"/>
      <c r="D93" s="35"/>
      <c r="E93" s="35"/>
      <c r="F93" s="35"/>
      <c r="G93" s="35"/>
      <c r="H93" s="35"/>
    </row>
    <row r="94" spans="1:8" x14ac:dyDescent="0.15">
      <c r="A94" s="35"/>
      <c r="B94" s="35"/>
      <c r="C94" s="35"/>
      <c r="D94" s="35"/>
      <c r="E94" s="35"/>
      <c r="F94" s="35"/>
      <c r="G94" s="35"/>
      <c r="H94" s="35"/>
    </row>
    <row r="95" spans="1:8" x14ac:dyDescent="0.15">
      <c r="A95" s="35"/>
      <c r="B95" s="35"/>
      <c r="C95" s="35"/>
      <c r="D95" s="35"/>
      <c r="E95" s="35"/>
      <c r="F95" s="35"/>
      <c r="G95" s="35"/>
      <c r="H95" s="35"/>
    </row>
    <row r="96" spans="1:8" x14ac:dyDescent="0.15">
      <c r="A96" s="35"/>
      <c r="B96" s="35"/>
      <c r="C96" s="35"/>
      <c r="D96" s="35"/>
      <c r="E96" s="35"/>
      <c r="F96" s="35"/>
      <c r="G96" s="35"/>
      <c r="H96" s="35"/>
    </row>
    <row r="97" spans="1:8" x14ac:dyDescent="0.15">
      <c r="A97" s="35"/>
      <c r="B97" s="35"/>
      <c r="C97" s="35"/>
      <c r="D97" s="35"/>
      <c r="E97" s="35"/>
      <c r="F97" s="35"/>
      <c r="G97" s="35"/>
      <c r="H97" s="35"/>
    </row>
    <row r="98" spans="1:8" x14ac:dyDescent="0.15">
      <c r="A98" s="35"/>
      <c r="B98" s="35"/>
      <c r="C98" s="35"/>
      <c r="D98" s="35"/>
      <c r="E98" s="35"/>
      <c r="F98" s="35"/>
      <c r="G98" s="35"/>
      <c r="H98" s="35"/>
    </row>
    <row r="99" spans="1:8" x14ac:dyDescent="0.15">
      <c r="A99" s="35"/>
      <c r="B99" s="35"/>
      <c r="C99" s="35"/>
      <c r="D99" s="35"/>
      <c r="E99" s="35"/>
      <c r="F99" s="35"/>
      <c r="G99" s="35"/>
      <c r="H99" s="35"/>
    </row>
    <row r="100" spans="1:8" x14ac:dyDescent="0.15">
      <c r="A100" s="35"/>
      <c r="B100" s="35"/>
      <c r="C100" s="35"/>
      <c r="D100" s="35"/>
      <c r="E100" s="35"/>
      <c r="F100" s="35"/>
      <c r="G100" s="35"/>
      <c r="H100" s="35"/>
    </row>
    <row r="101" spans="1:8" x14ac:dyDescent="0.15">
      <c r="A101" s="35"/>
      <c r="B101" s="35"/>
      <c r="C101" s="35"/>
      <c r="D101" s="35"/>
      <c r="E101" s="35"/>
      <c r="F101" s="35"/>
      <c r="G101" s="35"/>
      <c r="H101" s="35"/>
    </row>
    <row r="102" spans="1:8" x14ac:dyDescent="0.15">
      <c r="A102" s="35"/>
      <c r="B102" s="35"/>
      <c r="C102" s="35"/>
      <c r="D102" s="35"/>
      <c r="E102" s="35"/>
      <c r="F102" s="35"/>
      <c r="G102" s="35"/>
      <c r="H102" s="35"/>
    </row>
  </sheetData>
  <phoneticPr fontId="4"/>
  <pageMargins left="0.70866141732283472" right="0.70866141732283472" top="0.74803149606299213" bottom="0.74803149606299213" header="0.31496062992125984" footer="0.31496062992125984"/>
  <pageSetup paperSize="9" scale="9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32"/>
  <sheetViews>
    <sheetView view="pageBreakPreview" zoomScaleNormal="100" zoomScaleSheetLayoutView="100" workbookViewId="0">
      <selection activeCell="E10" sqref="E10"/>
    </sheetView>
  </sheetViews>
  <sheetFormatPr defaultRowHeight="13.5" x14ac:dyDescent="0.15"/>
  <cols>
    <col min="1" max="1" width="21.75" customWidth="1"/>
    <col min="2" max="2" width="9.75" customWidth="1"/>
    <col min="3" max="3" width="11.25" customWidth="1"/>
    <col min="4" max="5" width="9" customWidth="1"/>
    <col min="7" max="7" width="12.5" customWidth="1"/>
    <col min="12" max="12" width="9" customWidth="1"/>
  </cols>
  <sheetData>
    <row r="1" spans="1:8" ht="14.25" x14ac:dyDescent="0.15">
      <c r="A1" s="24" t="s">
        <v>354</v>
      </c>
    </row>
    <row r="2" spans="1:8" ht="14.25" x14ac:dyDescent="0.15">
      <c r="A2" s="24"/>
    </row>
    <row r="3" spans="1:8" ht="14.25" x14ac:dyDescent="0.15">
      <c r="A3" s="1" t="s">
        <v>13</v>
      </c>
      <c r="B3" s="24"/>
    </row>
    <row r="4" spans="1:8" x14ac:dyDescent="0.15">
      <c r="A4" s="202"/>
      <c r="B4" s="260" t="s">
        <v>0</v>
      </c>
      <c r="C4" s="260" t="s">
        <v>1</v>
      </c>
    </row>
    <row r="5" spans="1:8" x14ac:dyDescent="0.15">
      <c r="A5" t="s">
        <v>275</v>
      </c>
      <c r="B5" s="54">
        <v>10</v>
      </c>
      <c r="C5" s="122">
        <f>B5/$B$10</f>
        <v>1.089799476896251E-3</v>
      </c>
    </row>
    <row r="6" spans="1:8" x14ac:dyDescent="0.15">
      <c r="A6" t="s">
        <v>276</v>
      </c>
      <c r="B6" s="54">
        <v>5110</v>
      </c>
      <c r="C6" s="122">
        <f>B6/$B$10</f>
        <v>0.55688753269398428</v>
      </c>
      <c r="E6" s="4"/>
      <c r="F6" s="54"/>
      <c r="G6" s="104"/>
    </row>
    <row r="7" spans="1:8" x14ac:dyDescent="0.15">
      <c r="A7" t="s">
        <v>277</v>
      </c>
      <c r="B7" s="54">
        <v>4054</v>
      </c>
      <c r="C7" s="122">
        <f t="shared" ref="C7:C10" si="0">B7/$B$10</f>
        <v>0.44180470793374021</v>
      </c>
      <c r="E7" s="4"/>
      <c r="F7" s="54"/>
      <c r="G7" s="104"/>
    </row>
    <row r="8" spans="1:8" x14ac:dyDescent="0.15">
      <c r="A8" t="s">
        <v>278</v>
      </c>
      <c r="B8" s="54">
        <v>0</v>
      </c>
      <c r="C8" s="122">
        <f t="shared" si="0"/>
        <v>0</v>
      </c>
      <c r="E8" s="4"/>
      <c r="F8" s="54"/>
      <c r="G8" s="104"/>
    </row>
    <row r="9" spans="1:8" x14ac:dyDescent="0.15">
      <c r="A9" t="s">
        <v>279</v>
      </c>
      <c r="B9" s="54">
        <v>2</v>
      </c>
      <c r="C9" s="122">
        <f t="shared" si="0"/>
        <v>2.1795989537925023E-4</v>
      </c>
      <c r="E9" s="4"/>
      <c r="F9" s="54"/>
      <c r="G9" s="104"/>
    </row>
    <row r="10" spans="1:8" x14ac:dyDescent="0.15">
      <c r="A10" s="203" t="s">
        <v>346</v>
      </c>
      <c r="B10" s="204">
        <f>SUM(B5:B9)</f>
        <v>9176</v>
      </c>
      <c r="C10" s="205">
        <f t="shared" si="0"/>
        <v>1</v>
      </c>
      <c r="E10" s="4"/>
      <c r="F10" s="54"/>
      <c r="G10" s="104"/>
    </row>
    <row r="11" spans="1:8" x14ac:dyDescent="0.15">
      <c r="E11" s="178"/>
      <c r="F11" s="179"/>
      <c r="G11" s="180"/>
      <c r="H11" s="35"/>
    </row>
    <row r="12" spans="1:8" x14ac:dyDescent="0.15">
      <c r="A12" s="1" t="s">
        <v>293</v>
      </c>
      <c r="E12" s="178"/>
      <c r="F12" s="179"/>
      <c r="G12" s="180"/>
      <c r="H12" s="35"/>
    </row>
    <row r="13" spans="1:8" x14ac:dyDescent="0.15">
      <c r="A13" s="202"/>
      <c r="B13" s="260" t="s">
        <v>0</v>
      </c>
      <c r="C13" s="260" t="s">
        <v>1</v>
      </c>
    </row>
    <row r="14" spans="1:8" x14ac:dyDescent="0.15">
      <c r="A14" t="s">
        <v>275</v>
      </c>
      <c r="B14" s="54">
        <v>0</v>
      </c>
      <c r="C14" s="122">
        <f>B14/$B$19</f>
        <v>0</v>
      </c>
    </row>
    <row r="15" spans="1:8" x14ac:dyDescent="0.15">
      <c r="A15" t="s">
        <v>276</v>
      </c>
      <c r="B15" s="6">
        <v>287</v>
      </c>
      <c r="C15" s="122">
        <f t="shared" ref="C15:C19" si="1">B15/$B$19</f>
        <v>0.36700767263427109</v>
      </c>
    </row>
    <row r="16" spans="1:8" x14ac:dyDescent="0.15">
      <c r="A16" t="s">
        <v>277</v>
      </c>
      <c r="B16" s="6">
        <v>495</v>
      </c>
      <c r="C16" s="122">
        <f t="shared" si="1"/>
        <v>0.63299232736572886</v>
      </c>
    </row>
    <row r="17" spans="1:3" x14ac:dyDescent="0.15">
      <c r="A17" t="s">
        <v>278</v>
      </c>
      <c r="B17" s="54">
        <v>0</v>
      </c>
      <c r="C17" s="122">
        <f t="shared" si="1"/>
        <v>0</v>
      </c>
    </row>
    <row r="18" spans="1:3" x14ac:dyDescent="0.15">
      <c r="A18" t="s">
        <v>279</v>
      </c>
      <c r="B18" s="54">
        <v>0</v>
      </c>
      <c r="C18" s="122">
        <f t="shared" si="1"/>
        <v>0</v>
      </c>
    </row>
    <row r="19" spans="1:3" x14ac:dyDescent="0.15">
      <c r="A19" s="203" t="s">
        <v>346</v>
      </c>
      <c r="B19" s="204">
        <f>SUM(B14:B18)</f>
        <v>782</v>
      </c>
      <c r="C19" s="205">
        <f t="shared" si="1"/>
        <v>1</v>
      </c>
    </row>
    <row r="24" spans="1:3" x14ac:dyDescent="0.15">
      <c r="C24" s="157"/>
    </row>
    <row r="25" spans="1:3" x14ac:dyDescent="0.15">
      <c r="C25" s="157"/>
    </row>
    <row r="28" spans="1:3" x14ac:dyDescent="0.15">
      <c r="A28" s="11"/>
      <c r="B28" s="108"/>
      <c r="C28" s="108"/>
    </row>
    <row r="29" spans="1:3" x14ac:dyDescent="0.15">
      <c r="A29" s="4"/>
      <c r="B29" s="54"/>
      <c r="C29" s="156"/>
    </row>
    <row r="30" spans="1:3" x14ac:dyDescent="0.15">
      <c r="A30" s="4"/>
      <c r="B30" s="54"/>
      <c r="C30" s="156"/>
    </row>
    <row r="31" spans="1:3" x14ac:dyDescent="0.15">
      <c r="A31" s="4"/>
      <c r="B31" s="54"/>
      <c r="C31" s="104"/>
    </row>
    <row r="32" spans="1:3" x14ac:dyDescent="0.15">
      <c r="A32" s="4"/>
      <c r="B32" s="54"/>
      <c r="C32" s="104"/>
    </row>
  </sheetData>
  <phoneticPr fontId="4"/>
  <printOptions horizontalCentered="1"/>
  <pageMargins left="0.70866141732283472" right="0.70866141732283472" top="1.1417322834645669" bottom="0.74803149606299213" header="0.70866141732283472"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64"/>
  <sheetViews>
    <sheetView view="pageBreakPreview" zoomScaleNormal="100" zoomScaleSheetLayoutView="100" workbookViewId="0">
      <selection activeCell="O10" sqref="O10"/>
    </sheetView>
  </sheetViews>
  <sheetFormatPr defaultRowHeight="13.5" x14ac:dyDescent="0.15"/>
  <cols>
    <col min="1" max="1" width="3.375" customWidth="1"/>
    <col min="2" max="2" width="2.125" customWidth="1"/>
    <col min="3" max="3" width="38.75" customWidth="1"/>
    <col min="4" max="4" width="8.375" customWidth="1"/>
    <col min="5" max="5" width="9.25" customWidth="1"/>
    <col min="6" max="6" width="8.375" customWidth="1"/>
    <col min="7" max="7" width="8.25" customWidth="1"/>
    <col min="8" max="8" width="2.625" style="4" customWidth="1"/>
    <col min="9" max="9" width="45.375" customWidth="1"/>
    <col min="10" max="10" width="10.625" customWidth="1"/>
    <col min="11" max="11" width="5.25" customWidth="1"/>
    <col min="13" max="13" width="2.25" customWidth="1"/>
  </cols>
  <sheetData>
    <row r="1" spans="1:12" ht="14.25" x14ac:dyDescent="0.15">
      <c r="B1" s="24" t="s">
        <v>375</v>
      </c>
    </row>
    <row r="3" spans="1:12" x14ac:dyDescent="0.15">
      <c r="B3" s="1" t="s">
        <v>13</v>
      </c>
      <c r="C3" s="206"/>
    </row>
    <row r="4" spans="1:12" ht="11.25" customHeight="1" x14ac:dyDescent="0.15">
      <c r="F4" s="541" t="s">
        <v>281</v>
      </c>
      <c r="G4" s="541"/>
    </row>
    <row r="5" spans="1:12" ht="20.25" customHeight="1" x14ac:dyDescent="0.15">
      <c r="B5" s="537"/>
      <c r="C5" s="537"/>
      <c r="D5" s="261" t="s">
        <v>0</v>
      </c>
      <c r="E5" s="459" t="s">
        <v>1</v>
      </c>
      <c r="F5" s="450" t="s">
        <v>0</v>
      </c>
      <c r="G5" s="261" t="s">
        <v>1</v>
      </c>
      <c r="I5" s="299"/>
      <c r="J5" s="299"/>
      <c r="L5" s="299"/>
    </row>
    <row r="6" spans="1:12" ht="17.100000000000001" customHeight="1" x14ac:dyDescent="0.15">
      <c r="B6" s="538" t="s">
        <v>415</v>
      </c>
      <c r="C6" s="539"/>
      <c r="D6" s="288">
        <v>3601</v>
      </c>
      <c r="E6" s="460">
        <f>SUM(E7:E9)</f>
        <v>0.39243679163034001</v>
      </c>
      <c r="F6" s="453">
        <v>3965</v>
      </c>
      <c r="G6" s="207">
        <f>SUM(G7:G9)</f>
        <v>0.24680983504512916</v>
      </c>
      <c r="I6" s="303"/>
      <c r="J6" s="437"/>
      <c r="L6" s="437"/>
    </row>
    <row r="7" spans="1:12" ht="22.5" customHeight="1" x14ac:dyDescent="0.15">
      <c r="A7" s="96">
        <v>10</v>
      </c>
      <c r="B7" s="311"/>
      <c r="C7" s="313" t="s">
        <v>282</v>
      </c>
      <c r="D7" s="289">
        <v>1742</v>
      </c>
      <c r="E7" s="461">
        <f>D7/$D$21</f>
        <v>0.18984306887532695</v>
      </c>
      <c r="F7" s="454">
        <v>1788</v>
      </c>
      <c r="G7" s="208">
        <f t="shared" ref="G7:G20" si="0">F7/$F$21</f>
        <v>0.11129785247432306</v>
      </c>
      <c r="I7" s="303"/>
      <c r="J7" s="437"/>
      <c r="L7" s="437"/>
    </row>
    <row r="8" spans="1:12" ht="18.75" customHeight="1" x14ac:dyDescent="0.15">
      <c r="A8" s="96">
        <v>11</v>
      </c>
      <c r="B8" s="311"/>
      <c r="C8" s="268" t="s">
        <v>283</v>
      </c>
      <c r="D8" s="290">
        <v>332</v>
      </c>
      <c r="E8" s="462">
        <f t="shared" ref="E8:E20" si="1">D8/$D$21</f>
        <v>3.6181342632955533E-2</v>
      </c>
      <c r="F8" s="455">
        <v>349</v>
      </c>
      <c r="G8" s="270">
        <f t="shared" si="0"/>
        <v>2.1724245253657019E-2</v>
      </c>
      <c r="I8" s="303"/>
      <c r="J8" s="437"/>
      <c r="L8" s="437"/>
    </row>
    <row r="9" spans="1:12" ht="21.75" customHeight="1" x14ac:dyDescent="0.15">
      <c r="A9" s="96">
        <v>12</v>
      </c>
      <c r="B9" s="312"/>
      <c r="C9" s="269" t="s">
        <v>409</v>
      </c>
      <c r="D9" s="291">
        <v>1527</v>
      </c>
      <c r="E9" s="463">
        <f t="shared" si="1"/>
        <v>0.16641238012205753</v>
      </c>
      <c r="F9" s="456">
        <v>1828</v>
      </c>
      <c r="G9" s="160">
        <f t="shared" si="0"/>
        <v>0.11378773731714908</v>
      </c>
      <c r="I9" s="303"/>
      <c r="J9" s="437"/>
      <c r="L9" s="437"/>
    </row>
    <row r="10" spans="1:12" ht="17.100000000000001" customHeight="1" x14ac:dyDescent="0.15">
      <c r="A10" s="96">
        <v>1</v>
      </c>
      <c r="B10" s="535" t="s">
        <v>19</v>
      </c>
      <c r="C10" s="536"/>
      <c r="D10" s="292">
        <v>420</v>
      </c>
      <c r="E10" s="464">
        <f t="shared" si="1"/>
        <v>4.5771578029642546E-2</v>
      </c>
      <c r="F10" s="457">
        <v>942</v>
      </c>
      <c r="G10" s="207">
        <f t="shared" si="0"/>
        <v>5.8636788048552754E-2</v>
      </c>
      <c r="I10" s="303"/>
      <c r="J10" s="119"/>
      <c r="L10" s="119"/>
    </row>
    <row r="11" spans="1:12" ht="17.100000000000001" customHeight="1" x14ac:dyDescent="0.15">
      <c r="A11" s="96">
        <v>2</v>
      </c>
      <c r="B11" s="535" t="s">
        <v>20</v>
      </c>
      <c r="C11" s="536"/>
      <c r="D11" s="292">
        <v>3898</v>
      </c>
      <c r="E11" s="464">
        <f t="shared" si="1"/>
        <v>0.42480383609415867</v>
      </c>
      <c r="F11" s="457">
        <v>8525</v>
      </c>
      <c r="G11" s="207">
        <f t="shared" si="0"/>
        <v>0.5306567071272954</v>
      </c>
      <c r="I11" s="303"/>
      <c r="J11" s="119"/>
      <c r="L11" s="119"/>
    </row>
    <row r="12" spans="1:12" ht="17.100000000000001" customHeight="1" x14ac:dyDescent="0.15">
      <c r="A12" s="96">
        <v>3</v>
      </c>
      <c r="B12" s="535" t="s">
        <v>21</v>
      </c>
      <c r="C12" s="536"/>
      <c r="D12" s="292">
        <v>939</v>
      </c>
      <c r="E12" s="464">
        <f t="shared" si="1"/>
        <v>0.10233217088055797</v>
      </c>
      <c r="F12" s="457">
        <v>1621</v>
      </c>
      <c r="G12" s="207">
        <f t="shared" si="0"/>
        <v>0.10090258325552443</v>
      </c>
      <c r="I12" s="303"/>
      <c r="J12" s="437"/>
      <c r="L12" s="437"/>
    </row>
    <row r="13" spans="1:12" ht="16.5" customHeight="1" x14ac:dyDescent="0.15">
      <c r="A13" s="96">
        <v>4</v>
      </c>
      <c r="B13" s="535" t="s">
        <v>25</v>
      </c>
      <c r="C13" s="536"/>
      <c r="D13" s="292">
        <v>116</v>
      </c>
      <c r="E13" s="464">
        <f t="shared" si="1"/>
        <v>1.2641673931996512E-2</v>
      </c>
      <c r="F13" s="457">
        <v>297</v>
      </c>
      <c r="G13" s="207">
        <f t="shared" si="0"/>
        <v>1.8487394957983194E-2</v>
      </c>
      <c r="I13" s="303"/>
      <c r="J13" s="437"/>
      <c r="L13" s="437"/>
    </row>
    <row r="14" spans="1:12" ht="17.100000000000001" customHeight="1" x14ac:dyDescent="0.15">
      <c r="A14" s="96">
        <v>5</v>
      </c>
      <c r="B14" s="535" t="s">
        <v>26</v>
      </c>
      <c r="C14" s="536"/>
      <c r="D14" s="292">
        <v>9</v>
      </c>
      <c r="E14" s="464">
        <f t="shared" si="1"/>
        <v>9.8081952920662597E-4</v>
      </c>
      <c r="F14" s="457">
        <v>54</v>
      </c>
      <c r="G14" s="207">
        <f t="shared" si="0"/>
        <v>3.3613445378151263E-3</v>
      </c>
      <c r="I14" s="303"/>
      <c r="J14" s="437"/>
      <c r="L14" s="437"/>
    </row>
    <row r="15" spans="1:12" ht="17.100000000000001" customHeight="1" x14ac:dyDescent="0.15">
      <c r="A15" s="96">
        <v>6</v>
      </c>
      <c r="B15" s="535" t="s">
        <v>98</v>
      </c>
      <c r="C15" s="536"/>
      <c r="D15" s="292">
        <v>12</v>
      </c>
      <c r="E15" s="464">
        <f t="shared" si="1"/>
        <v>1.3077593722755014E-3</v>
      </c>
      <c r="F15" s="457">
        <v>56</v>
      </c>
      <c r="G15" s="207">
        <f t="shared" si="0"/>
        <v>3.4858387799564269E-3</v>
      </c>
      <c r="I15" s="303"/>
      <c r="J15" s="437"/>
      <c r="L15" s="437"/>
    </row>
    <row r="16" spans="1:12" ht="17.100000000000001" customHeight="1" x14ac:dyDescent="0.15">
      <c r="A16" s="96">
        <v>7</v>
      </c>
      <c r="B16" s="535" t="s">
        <v>99</v>
      </c>
      <c r="C16" s="536"/>
      <c r="D16" s="292">
        <v>71</v>
      </c>
      <c r="E16" s="464">
        <f t="shared" si="1"/>
        <v>7.7375762859633827E-3</v>
      </c>
      <c r="F16" s="457">
        <v>260</v>
      </c>
      <c r="G16" s="207">
        <f t="shared" si="0"/>
        <v>1.6184251478369126E-2</v>
      </c>
      <c r="I16" s="303"/>
      <c r="J16" s="119"/>
      <c r="L16" s="119"/>
    </row>
    <row r="17" spans="1:13" ht="17.100000000000001" customHeight="1" x14ac:dyDescent="0.15">
      <c r="A17" s="96">
        <v>8</v>
      </c>
      <c r="B17" s="535" t="s">
        <v>100</v>
      </c>
      <c r="C17" s="536"/>
      <c r="D17" s="292">
        <v>6</v>
      </c>
      <c r="E17" s="464">
        <f t="shared" si="1"/>
        <v>6.5387968613775068E-4</v>
      </c>
      <c r="F17" s="457">
        <v>127</v>
      </c>
      <c r="G17" s="207">
        <f t="shared" si="0"/>
        <v>7.9053843759726121E-3</v>
      </c>
      <c r="I17" s="303"/>
      <c r="J17" s="119"/>
      <c r="L17" s="119"/>
    </row>
    <row r="18" spans="1:13" ht="23.25" customHeight="1" x14ac:dyDescent="0.15">
      <c r="A18" s="96">
        <v>9</v>
      </c>
      <c r="B18" s="535" t="s">
        <v>74</v>
      </c>
      <c r="C18" s="536"/>
      <c r="D18" s="292">
        <v>9</v>
      </c>
      <c r="E18" s="464">
        <f t="shared" si="1"/>
        <v>9.8081952920662597E-4</v>
      </c>
      <c r="F18" s="457">
        <v>41</v>
      </c>
      <c r="G18" s="207">
        <f t="shared" si="0"/>
        <v>2.55213196389667E-3</v>
      </c>
      <c r="I18" s="303"/>
      <c r="J18" s="119"/>
      <c r="L18" s="119"/>
    </row>
    <row r="19" spans="1:13" ht="17.100000000000001" customHeight="1" x14ac:dyDescent="0.15">
      <c r="A19" s="96">
        <v>98</v>
      </c>
      <c r="B19" s="535" t="s">
        <v>73</v>
      </c>
      <c r="C19" s="536"/>
      <c r="D19" s="292">
        <v>22</v>
      </c>
      <c r="E19" s="464">
        <f t="shared" si="1"/>
        <v>2.3975588491717526E-3</v>
      </c>
      <c r="F19" s="457">
        <v>61</v>
      </c>
      <c r="G19" s="207">
        <f t="shared" si="0"/>
        <v>3.7970743853096792E-3</v>
      </c>
      <c r="I19" s="303"/>
      <c r="J19" s="119"/>
      <c r="L19" s="119"/>
    </row>
    <row r="20" spans="1:13" ht="17.100000000000001" customHeight="1" x14ac:dyDescent="0.15">
      <c r="A20" s="96">
        <v>99</v>
      </c>
      <c r="B20" s="543" t="s">
        <v>18</v>
      </c>
      <c r="C20" s="544"/>
      <c r="D20" s="292">
        <v>73</v>
      </c>
      <c r="E20" s="464">
        <f t="shared" si="1"/>
        <v>7.9555361813426328E-3</v>
      </c>
      <c r="F20" s="457">
        <v>116</v>
      </c>
      <c r="G20" s="207">
        <f t="shared" si="0"/>
        <v>7.220666044195456E-3</v>
      </c>
      <c r="I20" s="303"/>
      <c r="J20" s="119"/>
      <c r="L20" s="119"/>
    </row>
    <row r="21" spans="1:13" ht="17.100000000000001" customHeight="1" x14ac:dyDescent="0.15">
      <c r="B21" s="540" t="s">
        <v>346</v>
      </c>
      <c r="C21" s="540"/>
      <c r="D21" s="293">
        <v>9176</v>
      </c>
      <c r="E21" s="465">
        <f>SUM(E7:E20)</f>
        <v>0.99999999999999978</v>
      </c>
      <c r="F21" s="458">
        <v>16065</v>
      </c>
      <c r="G21" s="209">
        <f>SUM(G7:G20)</f>
        <v>1</v>
      </c>
      <c r="I21" s="303"/>
      <c r="J21" s="119"/>
      <c r="L21" s="119"/>
    </row>
    <row r="22" spans="1:13" ht="16.5" customHeight="1" x14ac:dyDescent="0.15">
      <c r="F22" s="36"/>
      <c r="I22" s="303"/>
      <c r="J22" s="119"/>
      <c r="L22" s="119"/>
    </row>
    <row r="23" spans="1:13" x14ac:dyDescent="0.15">
      <c r="B23" s="1" t="s">
        <v>293</v>
      </c>
      <c r="C23" s="206"/>
      <c r="F23" s="36"/>
    </row>
    <row r="24" spans="1:13" x14ac:dyDescent="0.15">
      <c r="F24" s="542" t="s">
        <v>281</v>
      </c>
      <c r="G24" s="542"/>
    </row>
    <row r="25" spans="1:13" ht="20.100000000000001" customHeight="1" x14ac:dyDescent="0.15">
      <c r="B25" s="537"/>
      <c r="C25" s="537"/>
      <c r="D25" s="261" t="s">
        <v>0</v>
      </c>
      <c r="E25" s="459" t="s">
        <v>1</v>
      </c>
      <c r="F25" s="450" t="s">
        <v>0</v>
      </c>
      <c r="G25" s="261" t="s">
        <v>1</v>
      </c>
      <c r="I25" s="299"/>
      <c r="J25" s="299"/>
      <c r="K25" s="303"/>
      <c r="L25" s="303"/>
      <c r="M25" s="303"/>
    </row>
    <row r="26" spans="1:13" ht="16.5" customHeight="1" x14ac:dyDescent="0.15">
      <c r="B26" s="538" t="s">
        <v>415</v>
      </c>
      <c r="C26" s="539"/>
      <c r="D26" s="210">
        <v>210</v>
      </c>
      <c r="E26" s="467">
        <f>SUM(E27:E29)</f>
        <v>0.26854219948849101</v>
      </c>
      <c r="F26" s="466">
        <v>245</v>
      </c>
      <c r="G26" s="207">
        <f>SUM(G27:G29)</f>
        <v>0.12753774076002083</v>
      </c>
      <c r="I26" s="303"/>
      <c r="J26" s="437"/>
      <c r="L26" s="437"/>
    </row>
    <row r="27" spans="1:13" ht="17.25" customHeight="1" x14ac:dyDescent="0.15">
      <c r="A27" s="96">
        <v>10</v>
      </c>
      <c r="B27" s="311"/>
      <c r="C27" s="313" t="s">
        <v>416</v>
      </c>
      <c r="D27" s="65">
        <v>87</v>
      </c>
      <c r="E27" s="468">
        <f>D27/$D$41</f>
        <v>0.11125319693094629</v>
      </c>
      <c r="F27" s="454">
        <v>93</v>
      </c>
      <c r="G27" s="208">
        <f t="shared" ref="G27:G41" si="2">F27/$F$41</f>
        <v>4.8412285268089536E-2</v>
      </c>
      <c r="I27" s="303"/>
      <c r="J27" s="437"/>
      <c r="L27" s="437"/>
    </row>
    <row r="28" spans="1:13" ht="16.5" customHeight="1" x14ac:dyDescent="0.15">
      <c r="A28" s="96">
        <v>11</v>
      </c>
      <c r="B28" s="311"/>
      <c r="C28" s="268" t="s">
        <v>283</v>
      </c>
      <c r="D28" s="211">
        <v>10</v>
      </c>
      <c r="E28" s="469">
        <f t="shared" ref="E28:E40" si="3">D28/$D$41</f>
        <v>1.278772378516624E-2</v>
      </c>
      <c r="F28" s="455">
        <v>10</v>
      </c>
      <c r="G28" s="270">
        <f t="shared" si="2"/>
        <v>5.2056220718375845E-3</v>
      </c>
      <c r="I28" s="303"/>
      <c r="J28" s="437"/>
      <c r="L28" s="437"/>
    </row>
    <row r="29" spans="1:13" ht="21.75" customHeight="1" x14ac:dyDescent="0.15">
      <c r="A29" s="96">
        <v>12</v>
      </c>
      <c r="B29" s="312"/>
      <c r="C29" s="269" t="s">
        <v>409</v>
      </c>
      <c r="D29" s="212">
        <v>113</v>
      </c>
      <c r="E29" s="463">
        <f t="shared" si="3"/>
        <v>0.14450127877237851</v>
      </c>
      <c r="F29" s="456">
        <v>142</v>
      </c>
      <c r="G29" s="160">
        <f t="shared" si="2"/>
        <v>7.39198334200937E-2</v>
      </c>
      <c r="I29" s="303"/>
      <c r="J29" s="437"/>
      <c r="L29" s="437"/>
    </row>
    <row r="30" spans="1:13" ht="16.5" customHeight="1" x14ac:dyDescent="0.15">
      <c r="A30" s="96">
        <v>1</v>
      </c>
      <c r="B30" s="535" t="s">
        <v>19</v>
      </c>
      <c r="C30" s="536"/>
      <c r="D30" s="213">
        <v>78</v>
      </c>
      <c r="E30" s="464">
        <f t="shared" si="3"/>
        <v>9.9744245524296671E-2</v>
      </c>
      <c r="F30" s="457">
        <v>282</v>
      </c>
      <c r="G30" s="207">
        <f t="shared" si="2"/>
        <v>0.14679854242581988</v>
      </c>
      <c r="I30" s="303"/>
      <c r="J30" s="119"/>
      <c r="L30" s="119"/>
    </row>
    <row r="31" spans="1:13" ht="16.5" customHeight="1" x14ac:dyDescent="0.15">
      <c r="A31" s="96">
        <v>2</v>
      </c>
      <c r="B31" s="535" t="s">
        <v>20</v>
      </c>
      <c r="C31" s="536"/>
      <c r="D31" s="213">
        <v>272</v>
      </c>
      <c r="E31" s="464">
        <f t="shared" si="3"/>
        <v>0.34782608695652173</v>
      </c>
      <c r="F31" s="457">
        <v>814</v>
      </c>
      <c r="G31" s="207">
        <f t="shared" si="2"/>
        <v>0.42373763664757941</v>
      </c>
      <c r="I31" s="303"/>
      <c r="J31" s="119"/>
      <c r="L31" s="119"/>
    </row>
    <row r="32" spans="1:13" ht="16.5" customHeight="1" x14ac:dyDescent="0.15">
      <c r="A32" s="96">
        <v>3</v>
      </c>
      <c r="B32" s="535" t="s">
        <v>21</v>
      </c>
      <c r="C32" s="536"/>
      <c r="D32" s="213">
        <v>184</v>
      </c>
      <c r="E32" s="464">
        <f t="shared" si="3"/>
        <v>0.23529411764705882</v>
      </c>
      <c r="F32" s="457">
        <v>380</v>
      </c>
      <c r="G32" s="207">
        <f t="shared" si="2"/>
        <v>0.19781363872982821</v>
      </c>
      <c r="I32" s="303"/>
      <c r="J32" s="437"/>
      <c r="L32" s="437"/>
    </row>
    <row r="33" spans="1:12" ht="16.5" customHeight="1" x14ac:dyDescent="0.15">
      <c r="A33" s="96">
        <v>4</v>
      </c>
      <c r="B33" s="535" t="s">
        <v>25</v>
      </c>
      <c r="C33" s="536"/>
      <c r="D33" s="213">
        <v>20</v>
      </c>
      <c r="E33" s="464">
        <f t="shared" si="3"/>
        <v>2.557544757033248E-2</v>
      </c>
      <c r="F33" s="457">
        <v>76</v>
      </c>
      <c r="G33" s="207">
        <f t="shared" si="2"/>
        <v>3.9562727745965642E-2</v>
      </c>
      <c r="I33" s="303"/>
      <c r="J33" s="437"/>
      <c r="L33" s="437"/>
    </row>
    <row r="34" spans="1:12" ht="16.5" customHeight="1" x14ac:dyDescent="0.15">
      <c r="A34" s="96">
        <v>5</v>
      </c>
      <c r="B34" s="535" t="s">
        <v>26</v>
      </c>
      <c r="C34" s="536"/>
      <c r="D34" s="213">
        <v>2</v>
      </c>
      <c r="E34" s="464">
        <f t="shared" si="3"/>
        <v>2.5575447570332483E-3</v>
      </c>
      <c r="F34" s="457">
        <v>14</v>
      </c>
      <c r="G34" s="207">
        <f t="shared" si="2"/>
        <v>7.2878709005726183E-3</v>
      </c>
      <c r="I34" s="303"/>
      <c r="J34" s="437"/>
      <c r="L34" s="437"/>
    </row>
    <row r="35" spans="1:12" ht="16.5" customHeight="1" x14ac:dyDescent="0.15">
      <c r="A35" s="96">
        <v>6</v>
      </c>
      <c r="B35" s="535" t="s">
        <v>98</v>
      </c>
      <c r="C35" s="536"/>
      <c r="D35" s="292">
        <v>1</v>
      </c>
      <c r="E35" s="464">
        <f t="shared" si="3"/>
        <v>1.2787723785166241E-3</v>
      </c>
      <c r="F35" s="457">
        <v>15</v>
      </c>
      <c r="G35" s="207">
        <f t="shared" si="2"/>
        <v>7.8084331077563768E-3</v>
      </c>
      <c r="I35" s="303"/>
      <c r="J35" s="437"/>
      <c r="L35" s="437"/>
    </row>
    <row r="36" spans="1:12" ht="16.5" customHeight="1" x14ac:dyDescent="0.15">
      <c r="A36" s="96">
        <v>7</v>
      </c>
      <c r="B36" s="535" t="s">
        <v>99</v>
      </c>
      <c r="C36" s="536"/>
      <c r="D36" s="201">
        <v>4</v>
      </c>
      <c r="E36" s="464">
        <f t="shared" si="3"/>
        <v>5.1150895140664966E-3</v>
      </c>
      <c r="F36" s="457">
        <v>28</v>
      </c>
      <c r="G36" s="207">
        <f t="shared" si="2"/>
        <v>1.4575741801145237E-2</v>
      </c>
      <c r="I36" s="303"/>
      <c r="J36" s="119"/>
      <c r="L36" s="119"/>
    </row>
    <row r="37" spans="1:12" ht="16.5" customHeight="1" x14ac:dyDescent="0.15">
      <c r="A37" s="96">
        <v>8</v>
      </c>
      <c r="B37" s="535" t="s">
        <v>100</v>
      </c>
      <c r="C37" s="536"/>
      <c r="D37" s="292">
        <v>1</v>
      </c>
      <c r="E37" s="464">
        <f t="shared" si="3"/>
        <v>1.2787723785166241E-3</v>
      </c>
      <c r="F37" s="457">
        <v>31</v>
      </c>
      <c r="G37" s="207">
        <f t="shared" si="2"/>
        <v>1.6137428422696512E-2</v>
      </c>
      <c r="I37" s="303"/>
      <c r="J37" s="119"/>
      <c r="L37" s="119"/>
    </row>
    <row r="38" spans="1:12" ht="24" customHeight="1" x14ac:dyDescent="0.15">
      <c r="A38" s="96">
        <v>9</v>
      </c>
      <c r="B38" s="535" t="s">
        <v>74</v>
      </c>
      <c r="C38" s="536"/>
      <c r="D38" s="292">
        <v>1</v>
      </c>
      <c r="E38" s="464">
        <f t="shared" si="3"/>
        <v>1.2787723785166241E-3</v>
      </c>
      <c r="F38" s="457">
        <v>10</v>
      </c>
      <c r="G38" s="207">
        <f t="shared" si="2"/>
        <v>5.2056220718375845E-3</v>
      </c>
      <c r="I38" s="303"/>
      <c r="J38" s="119"/>
      <c r="L38" s="119"/>
    </row>
    <row r="39" spans="1:12" ht="16.5" customHeight="1" x14ac:dyDescent="0.15">
      <c r="A39" s="96">
        <v>98</v>
      </c>
      <c r="B39" s="535" t="s">
        <v>73</v>
      </c>
      <c r="C39" s="536"/>
      <c r="D39" s="292">
        <v>2</v>
      </c>
      <c r="E39" s="464">
        <f t="shared" si="3"/>
        <v>2.5575447570332483E-3</v>
      </c>
      <c r="F39" s="457">
        <v>5</v>
      </c>
      <c r="G39" s="207">
        <f t="shared" si="2"/>
        <v>2.6028110359187923E-3</v>
      </c>
      <c r="I39" s="303"/>
      <c r="J39" s="119"/>
      <c r="L39" s="119"/>
    </row>
    <row r="40" spans="1:12" ht="16.5" customHeight="1" x14ac:dyDescent="0.15">
      <c r="A40" s="96">
        <v>99</v>
      </c>
      <c r="B40" s="543" t="s">
        <v>18</v>
      </c>
      <c r="C40" s="544"/>
      <c r="D40" s="292">
        <v>7</v>
      </c>
      <c r="E40" s="464">
        <f t="shared" si="3"/>
        <v>8.9514066496163679E-3</v>
      </c>
      <c r="F40" s="457">
        <v>21</v>
      </c>
      <c r="G40" s="207">
        <f t="shared" si="2"/>
        <v>1.0931806350858927E-2</v>
      </c>
      <c r="I40" s="303"/>
      <c r="J40" s="119"/>
      <c r="L40" s="119"/>
    </row>
    <row r="41" spans="1:12" ht="16.5" customHeight="1" x14ac:dyDescent="0.15">
      <c r="B41" s="540" t="s">
        <v>346</v>
      </c>
      <c r="C41" s="540"/>
      <c r="D41" s="293">
        <v>782</v>
      </c>
      <c r="E41" s="465">
        <f>SUM(E27:E40)</f>
        <v>0.99999999999999989</v>
      </c>
      <c r="F41" s="458">
        <v>1921</v>
      </c>
      <c r="G41" s="209">
        <f t="shared" si="2"/>
        <v>1</v>
      </c>
      <c r="I41" s="303"/>
      <c r="J41" s="119"/>
      <c r="L41" s="119"/>
    </row>
    <row r="42" spans="1:12" x14ac:dyDescent="0.15">
      <c r="I42" s="303"/>
      <c r="J42" s="119"/>
      <c r="L42" s="119"/>
    </row>
    <row r="46" spans="1:12" x14ac:dyDescent="0.15">
      <c r="E46" s="157"/>
      <c r="F46" s="157"/>
    </row>
    <row r="47" spans="1:12" x14ac:dyDescent="0.15">
      <c r="E47" s="157"/>
      <c r="F47" s="157"/>
    </row>
    <row r="49" spans="3:8" ht="29.25" customHeight="1" x14ac:dyDescent="0.15"/>
    <row r="50" spans="3:8" ht="28.5" customHeight="1" x14ac:dyDescent="0.15">
      <c r="C50" s="108"/>
      <c r="D50" s="108"/>
      <c r="E50" s="108"/>
      <c r="F50" s="108"/>
      <c r="H50" s="111"/>
    </row>
    <row r="51" spans="3:8" ht="28.5" customHeight="1" x14ac:dyDescent="0.15">
      <c r="C51" s="4"/>
      <c r="D51" s="54"/>
      <c r="E51" s="104"/>
      <c r="F51" s="104"/>
      <c r="H51" s="111"/>
    </row>
    <row r="52" spans="3:8" ht="28.5" customHeight="1" x14ac:dyDescent="0.15">
      <c r="C52" s="4"/>
      <c r="D52" s="54"/>
      <c r="E52" s="104"/>
      <c r="F52" s="104"/>
      <c r="H52" s="32"/>
    </row>
    <row r="53" spans="3:8" ht="28.5" customHeight="1" x14ac:dyDescent="0.15">
      <c r="C53" s="4"/>
      <c r="D53" s="54"/>
      <c r="E53" s="104"/>
      <c r="F53" s="104"/>
      <c r="H53" s="111"/>
    </row>
    <row r="54" spans="3:8" ht="28.5" customHeight="1" x14ac:dyDescent="0.15">
      <c r="C54" s="4"/>
      <c r="D54" s="54"/>
      <c r="E54" s="104"/>
      <c r="F54" s="104"/>
      <c r="H54" s="111"/>
    </row>
    <row r="55" spans="3:8" ht="28.5" customHeight="1" x14ac:dyDescent="0.15">
      <c r="C55" s="4"/>
      <c r="D55" s="54"/>
      <c r="E55" s="104"/>
      <c r="F55" s="104"/>
      <c r="H55" s="111"/>
    </row>
    <row r="56" spans="3:8" ht="28.5" customHeight="1" x14ac:dyDescent="0.15">
      <c r="C56" s="4"/>
      <c r="D56" s="54"/>
      <c r="E56" s="104"/>
      <c r="F56" s="104"/>
      <c r="H56" s="111"/>
    </row>
    <row r="57" spans="3:8" ht="28.5" customHeight="1" x14ac:dyDescent="0.15">
      <c r="C57" s="4"/>
      <c r="D57" s="54"/>
      <c r="E57" s="104"/>
      <c r="F57" s="104"/>
      <c r="H57" s="111"/>
    </row>
    <row r="58" spans="3:8" ht="28.5" customHeight="1" x14ac:dyDescent="0.15">
      <c r="C58" s="4"/>
      <c r="D58" s="54"/>
      <c r="E58" s="104"/>
      <c r="F58" s="104"/>
      <c r="H58" s="111"/>
    </row>
    <row r="59" spans="3:8" ht="28.5" customHeight="1" x14ac:dyDescent="0.15">
      <c r="C59" s="4"/>
      <c r="D59" s="54"/>
      <c r="E59" s="104"/>
      <c r="F59" s="104"/>
      <c r="H59" s="113"/>
    </row>
    <row r="60" spans="3:8" ht="28.5" customHeight="1" x14ac:dyDescent="0.15">
      <c r="C60" s="4"/>
      <c r="D60" s="54"/>
      <c r="E60" s="104"/>
      <c r="F60" s="104"/>
      <c r="H60" s="113"/>
    </row>
    <row r="61" spans="3:8" ht="28.5" customHeight="1" x14ac:dyDescent="0.15">
      <c r="C61" s="4"/>
      <c r="D61" s="54"/>
      <c r="E61" s="104"/>
      <c r="F61" s="104"/>
      <c r="H61" s="113"/>
    </row>
    <row r="62" spans="3:8" ht="28.5" customHeight="1" x14ac:dyDescent="0.15">
      <c r="C62" s="4"/>
      <c r="D62" s="54"/>
      <c r="E62" s="104"/>
      <c r="F62" s="104"/>
      <c r="H62" s="111"/>
    </row>
    <row r="63" spans="3:8" ht="28.5" customHeight="1" x14ac:dyDescent="0.15">
      <c r="C63" s="4"/>
      <c r="D63" s="54"/>
      <c r="E63" s="104"/>
      <c r="F63" s="104"/>
      <c r="H63" s="32"/>
    </row>
    <row r="64" spans="3:8" ht="22.5" customHeight="1" x14ac:dyDescent="0.15"/>
  </sheetData>
  <mergeCells count="30">
    <mergeCell ref="F4:G4"/>
    <mergeCell ref="F24:G24"/>
    <mergeCell ref="B38:C38"/>
    <mergeCell ref="B39:C39"/>
    <mergeCell ref="B40:C40"/>
    <mergeCell ref="B31:C31"/>
    <mergeCell ref="B14:C14"/>
    <mergeCell ref="B15:C15"/>
    <mergeCell ref="B16:C16"/>
    <mergeCell ref="B17:C17"/>
    <mergeCell ref="B18:C18"/>
    <mergeCell ref="B19:C19"/>
    <mergeCell ref="B20:C20"/>
    <mergeCell ref="B21:C21"/>
    <mergeCell ref="B25:C25"/>
    <mergeCell ref="B26:C26"/>
    <mergeCell ref="B41:C41"/>
    <mergeCell ref="B32:C32"/>
    <mergeCell ref="B33:C33"/>
    <mergeCell ref="B34:C34"/>
    <mergeCell ref="B35:C35"/>
    <mergeCell ref="B36:C36"/>
    <mergeCell ref="B37:C37"/>
    <mergeCell ref="B30:C30"/>
    <mergeCell ref="B13:C13"/>
    <mergeCell ref="B5:C5"/>
    <mergeCell ref="B6:C6"/>
    <mergeCell ref="B10:C10"/>
    <mergeCell ref="B11:C11"/>
    <mergeCell ref="B12:C12"/>
  </mergeCells>
  <phoneticPr fontId="4"/>
  <printOptions horizontalCentered="1"/>
  <pageMargins left="0.70866141732283472" right="0.70866141732283472" top="1.1417322834645669" bottom="0.74803149606299213" header="0.70866141732283472"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50"/>
  <sheetViews>
    <sheetView view="pageBreakPreview" zoomScaleNormal="100" zoomScaleSheetLayoutView="100" workbookViewId="0">
      <selection activeCell="L14" sqref="L14"/>
    </sheetView>
  </sheetViews>
  <sheetFormatPr defaultRowHeight="13.5" x14ac:dyDescent="0.15"/>
  <cols>
    <col min="1" max="1" width="22" customWidth="1"/>
    <col min="2" max="4" width="10.625" customWidth="1"/>
    <col min="5" max="5" width="10.625" style="115" customWidth="1"/>
  </cols>
  <sheetData>
    <row r="1" spans="1:12" ht="14.25" x14ac:dyDescent="0.15">
      <c r="A1" s="24" t="s">
        <v>355</v>
      </c>
    </row>
    <row r="2" spans="1:12" ht="4.5" customHeight="1" x14ac:dyDescent="0.15"/>
    <row r="3" spans="1:12" ht="15" customHeight="1" x14ac:dyDescent="0.15">
      <c r="A3" s="553"/>
      <c r="B3" s="545" t="s">
        <v>286</v>
      </c>
      <c r="C3" s="546"/>
      <c r="D3" s="549"/>
      <c r="E3" s="550"/>
      <c r="F3" s="556" t="s">
        <v>287</v>
      </c>
      <c r="G3" s="557"/>
    </row>
    <row r="4" spans="1:12" x14ac:dyDescent="0.15">
      <c r="A4" s="554"/>
      <c r="B4" s="547"/>
      <c r="C4" s="548"/>
      <c r="D4" s="551" t="s">
        <v>280</v>
      </c>
      <c r="E4" s="552"/>
      <c r="F4" s="558"/>
      <c r="G4" s="559"/>
    </row>
    <row r="5" spans="1:12" ht="15" customHeight="1" x14ac:dyDescent="0.15">
      <c r="A5" s="555"/>
      <c r="B5" s="262" t="s">
        <v>0</v>
      </c>
      <c r="C5" s="452" t="s">
        <v>1</v>
      </c>
      <c r="D5" s="262" t="s">
        <v>0</v>
      </c>
      <c r="E5" s="482" t="s">
        <v>1</v>
      </c>
      <c r="F5" s="470" t="s">
        <v>0</v>
      </c>
      <c r="G5" s="450" t="s">
        <v>1</v>
      </c>
      <c r="I5" s="116"/>
    </row>
    <row r="6" spans="1:12" ht="15" customHeight="1" x14ac:dyDescent="0.15">
      <c r="A6" s="483" t="s">
        <v>62</v>
      </c>
      <c r="B6" s="120">
        <v>787</v>
      </c>
      <c r="C6" s="442">
        <f>B6/B$22</f>
        <v>8.5767218831734965E-2</v>
      </c>
      <c r="D6" s="439">
        <v>141</v>
      </c>
      <c r="E6" s="475">
        <f>D6/D$22</f>
        <v>0.18030690537084398</v>
      </c>
      <c r="F6" s="439">
        <v>1847</v>
      </c>
      <c r="G6" s="438">
        <f>F6/F$22</f>
        <v>0.11497043261749144</v>
      </c>
      <c r="I6" s="116"/>
    </row>
    <row r="7" spans="1:12" ht="15" customHeight="1" x14ac:dyDescent="0.15">
      <c r="A7" s="317" t="s">
        <v>356</v>
      </c>
      <c r="B7" s="120">
        <v>1086</v>
      </c>
      <c r="C7" s="231">
        <f t="shared" ref="C7:C21" si="0">B7/B$22</f>
        <v>0.11835222319093287</v>
      </c>
      <c r="D7" s="440">
        <v>186</v>
      </c>
      <c r="E7" s="476">
        <f t="shared" ref="E7" si="1">D7/D$22</f>
        <v>0.23785166240409208</v>
      </c>
      <c r="F7" s="440">
        <v>2166</v>
      </c>
      <c r="G7" s="214">
        <f t="shared" ref="G7:G21" si="2">F7/F$22</f>
        <v>0.13482726423902894</v>
      </c>
      <c r="I7" s="116"/>
    </row>
    <row r="8" spans="1:12" ht="15" customHeight="1" x14ac:dyDescent="0.15">
      <c r="A8" s="317" t="s">
        <v>357</v>
      </c>
      <c r="B8" s="120">
        <v>847</v>
      </c>
      <c r="C8" s="231">
        <f t="shared" si="0"/>
        <v>9.2306015693112461E-2</v>
      </c>
      <c r="D8" s="440">
        <v>104</v>
      </c>
      <c r="E8" s="476">
        <f t="shared" ref="E8" si="3">D8/D$22</f>
        <v>0.13299232736572891</v>
      </c>
      <c r="F8" s="440">
        <v>1407</v>
      </c>
      <c r="G8" s="214">
        <f t="shared" si="2"/>
        <v>8.7581699346405223E-2</v>
      </c>
      <c r="I8" s="116"/>
    </row>
    <row r="9" spans="1:12" ht="15" customHeight="1" x14ac:dyDescent="0.15">
      <c r="A9" s="317" t="s">
        <v>358</v>
      </c>
      <c r="B9" s="120">
        <v>931</v>
      </c>
      <c r="C9" s="231">
        <f t="shared" si="0"/>
        <v>0.10146033129904097</v>
      </c>
      <c r="D9" s="440">
        <v>79</v>
      </c>
      <c r="E9" s="476">
        <f t="shared" ref="E9" si="4">D9/D$22</f>
        <v>0.1010230179028133</v>
      </c>
      <c r="F9" s="440">
        <v>1447</v>
      </c>
      <c r="G9" s="214">
        <f t="shared" si="2"/>
        <v>9.0071584189231252E-2</v>
      </c>
      <c r="I9" s="116"/>
    </row>
    <row r="10" spans="1:12" ht="15" customHeight="1" x14ac:dyDescent="0.15">
      <c r="A10" s="317" t="s">
        <v>359</v>
      </c>
      <c r="B10" s="120">
        <v>655</v>
      </c>
      <c r="C10" s="231">
        <f t="shared" si="0"/>
        <v>7.138186573670445E-2</v>
      </c>
      <c r="D10" s="440">
        <v>37</v>
      </c>
      <c r="E10" s="476">
        <f t="shared" ref="E10" si="5">D10/D$22</f>
        <v>4.7314578005115092E-2</v>
      </c>
      <c r="F10" s="440">
        <v>1030</v>
      </c>
      <c r="G10" s="214">
        <f t="shared" si="2"/>
        <v>6.4114534702769996E-2</v>
      </c>
      <c r="I10" s="116"/>
    </row>
    <row r="11" spans="1:12" ht="15" customHeight="1" x14ac:dyDescent="0.15">
      <c r="A11" s="317" t="s">
        <v>360</v>
      </c>
      <c r="B11" s="120">
        <v>483</v>
      </c>
      <c r="C11" s="231">
        <f t="shared" si="0"/>
        <v>5.2637314734088926E-2</v>
      </c>
      <c r="D11" s="440">
        <v>32</v>
      </c>
      <c r="E11" s="476">
        <f t="shared" ref="E11" si="6">D11/D$22</f>
        <v>4.0920716112531973E-2</v>
      </c>
      <c r="F11" s="440">
        <v>796</v>
      </c>
      <c r="G11" s="214">
        <f t="shared" si="2"/>
        <v>4.9548708372237786E-2</v>
      </c>
      <c r="I11" s="116"/>
    </row>
    <row r="12" spans="1:12" ht="15" customHeight="1" x14ac:dyDescent="0.15">
      <c r="A12" s="317" t="s">
        <v>361</v>
      </c>
      <c r="B12" s="120">
        <v>716</v>
      </c>
      <c r="C12" s="231">
        <f t="shared" si="0"/>
        <v>7.8029642545771577E-2</v>
      </c>
      <c r="D12" s="440">
        <v>26</v>
      </c>
      <c r="E12" s="476">
        <f t="shared" ref="E12" si="7">D12/D$22</f>
        <v>3.3248081841432228E-2</v>
      </c>
      <c r="F12" s="440">
        <v>1146</v>
      </c>
      <c r="G12" s="214">
        <f t="shared" si="2"/>
        <v>7.1335200746965449E-2</v>
      </c>
      <c r="I12" s="116"/>
    </row>
    <row r="13" spans="1:12" ht="15" customHeight="1" x14ac:dyDescent="0.15">
      <c r="A13" s="317" t="s">
        <v>362</v>
      </c>
      <c r="B13" s="120">
        <v>509</v>
      </c>
      <c r="C13" s="231">
        <f t="shared" si="0"/>
        <v>5.5470793374019181E-2</v>
      </c>
      <c r="D13" s="440">
        <v>31</v>
      </c>
      <c r="E13" s="476">
        <f t="shared" ref="E13" si="8">D13/D$22</f>
        <v>3.9641943734015347E-2</v>
      </c>
      <c r="F13" s="440">
        <v>886</v>
      </c>
      <c r="G13" s="214">
        <f t="shared" si="2"/>
        <v>5.515094926859633E-2</v>
      </c>
      <c r="I13" s="116"/>
      <c r="J13" s="215"/>
    </row>
    <row r="14" spans="1:12" ht="15" customHeight="1" x14ac:dyDescent="0.15">
      <c r="A14" s="317" t="s">
        <v>363</v>
      </c>
      <c r="B14" s="120">
        <v>404</v>
      </c>
      <c r="C14" s="231">
        <f t="shared" si="0"/>
        <v>4.4027898866608545E-2</v>
      </c>
      <c r="D14" s="440">
        <v>19</v>
      </c>
      <c r="E14" s="476">
        <f t="shared" ref="E14" si="9">D14/D$22</f>
        <v>2.4296675191815855E-2</v>
      </c>
      <c r="F14" s="440">
        <v>678</v>
      </c>
      <c r="G14" s="214">
        <f t="shared" si="2"/>
        <v>4.220354808590103E-2</v>
      </c>
      <c r="I14" s="116"/>
    </row>
    <row r="15" spans="1:12" ht="15" customHeight="1" x14ac:dyDescent="0.15">
      <c r="A15" s="317" t="s">
        <v>364</v>
      </c>
      <c r="B15" s="120">
        <v>320</v>
      </c>
      <c r="C15" s="231">
        <f t="shared" si="0"/>
        <v>3.4873583260680033E-2</v>
      </c>
      <c r="D15" s="440">
        <v>14</v>
      </c>
      <c r="E15" s="476">
        <f t="shared" ref="E15" si="10">D15/D$22</f>
        <v>1.7902813299232736E-2</v>
      </c>
      <c r="F15" s="440">
        <v>568</v>
      </c>
      <c r="G15" s="214">
        <f t="shared" si="2"/>
        <v>3.5356364768129471E-2</v>
      </c>
      <c r="I15" s="116"/>
      <c r="L15" s="197"/>
    </row>
    <row r="16" spans="1:12" ht="15" customHeight="1" x14ac:dyDescent="0.15">
      <c r="A16" s="317" t="s">
        <v>365</v>
      </c>
      <c r="B16" s="120">
        <v>296</v>
      </c>
      <c r="C16" s="231">
        <f t="shared" si="0"/>
        <v>3.2258064516129031E-2</v>
      </c>
      <c r="D16" s="440">
        <v>14</v>
      </c>
      <c r="E16" s="476">
        <f t="shared" ref="E16" si="11">D16/D$22</f>
        <v>1.7902813299232736E-2</v>
      </c>
      <c r="F16" s="440">
        <v>505</v>
      </c>
      <c r="G16" s="214">
        <f t="shared" si="2"/>
        <v>3.1434796140678491E-2</v>
      </c>
      <c r="I16" s="116"/>
    </row>
    <row r="17" spans="1:9" ht="15" customHeight="1" x14ac:dyDescent="0.15">
      <c r="A17" s="317" t="s">
        <v>366</v>
      </c>
      <c r="B17" s="120">
        <v>229</v>
      </c>
      <c r="C17" s="231">
        <f t="shared" si="0"/>
        <v>2.4956408020924151E-2</v>
      </c>
      <c r="D17" s="440">
        <v>9</v>
      </c>
      <c r="E17" s="476">
        <f t="shared" ref="E17" si="12">D17/D$22</f>
        <v>1.1508951406649617E-2</v>
      </c>
      <c r="F17" s="440">
        <v>395</v>
      </c>
      <c r="G17" s="214">
        <f t="shared" si="2"/>
        <v>2.4587612822906942E-2</v>
      </c>
      <c r="I17" s="116"/>
    </row>
    <row r="18" spans="1:9" ht="15" customHeight="1" x14ac:dyDescent="0.15">
      <c r="A18" s="317" t="s">
        <v>367</v>
      </c>
      <c r="B18" s="120">
        <v>203</v>
      </c>
      <c r="C18" s="231">
        <f t="shared" si="0"/>
        <v>2.2122929380993896E-2</v>
      </c>
      <c r="D18" s="440">
        <v>5</v>
      </c>
      <c r="E18" s="476">
        <f t="shared" ref="E18" si="13">D18/D$22</f>
        <v>6.3938618925831201E-3</v>
      </c>
      <c r="F18" s="440">
        <v>321</v>
      </c>
      <c r="G18" s="214">
        <f t="shared" si="2"/>
        <v>1.9981325863678803E-2</v>
      </c>
      <c r="I18" s="116"/>
    </row>
    <row r="19" spans="1:9" ht="15" customHeight="1" x14ac:dyDescent="0.15">
      <c r="A19" s="317" t="s">
        <v>368</v>
      </c>
      <c r="B19" s="120">
        <v>194</v>
      </c>
      <c r="C19" s="231">
        <f t="shared" si="0"/>
        <v>2.1142109851787272E-2</v>
      </c>
      <c r="D19" s="440">
        <v>15</v>
      </c>
      <c r="E19" s="476">
        <f t="shared" ref="E19" si="14">D19/D$22</f>
        <v>1.9181585677749361E-2</v>
      </c>
      <c r="F19" s="440">
        <v>320</v>
      </c>
      <c r="G19" s="214">
        <f t="shared" si="2"/>
        <v>1.9919078742608155E-2</v>
      </c>
      <c r="I19" s="116"/>
    </row>
    <row r="20" spans="1:9" ht="15" customHeight="1" x14ac:dyDescent="0.15">
      <c r="A20" s="317" t="s">
        <v>369</v>
      </c>
      <c r="B20" s="120">
        <v>870</v>
      </c>
      <c r="C20" s="231">
        <f t="shared" si="0"/>
        <v>9.4812554489973846E-2</v>
      </c>
      <c r="D20" s="440">
        <v>49</v>
      </c>
      <c r="E20" s="476">
        <f t="shared" ref="E20" si="15">D20/D$22</f>
        <v>6.2659846547314574E-2</v>
      </c>
      <c r="F20" s="440">
        <v>1601</v>
      </c>
      <c r="G20" s="214">
        <f t="shared" si="2"/>
        <v>9.9657640834111424E-2</v>
      </c>
      <c r="I20" s="116"/>
    </row>
    <row r="21" spans="1:9" ht="15" customHeight="1" x14ac:dyDescent="0.15">
      <c r="A21" s="317" t="s">
        <v>63</v>
      </c>
      <c r="B21" s="120">
        <v>646</v>
      </c>
      <c r="C21" s="216">
        <f t="shared" si="0"/>
        <v>7.0401046207497819E-2</v>
      </c>
      <c r="D21" s="441">
        <v>21</v>
      </c>
      <c r="E21" s="477">
        <f t="shared" ref="E21" si="16">D21/D$22</f>
        <v>2.6854219948849106E-2</v>
      </c>
      <c r="F21" s="444">
        <v>952</v>
      </c>
      <c r="G21" s="217">
        <f t="shared" si="2"/>
        <v>5.9259259259259262E-2</v>
      </c>
      <c r="H21" s="194"/>
      <c r="I21" s="218"/>
    </row>
    <row r="22" spans="1:9" ht="15" customHeight="1" x14ac:dyDescent="0.15">
      <c r="A22" s="318" t="s">
        <v>346</v>
      </c>
      <c r="B22" s="314">
        <v>9176</v>
      </c>
      <c r="C22" s="315">
        <f t="shared" ref="C22" si="17">SUM(C6:C21)</f>
        <v>1</v>
      </c>
      <c r="D22" s="314">
        <v>782</v>
      </c>
      <c r="E22" s="478">
        <f t="shared" ref="E22" si="18">SUM(E6:E21)</f>
        <v>1.0000000000000002</v>
      </c>
      <c r="F22" s="471">
        <v>16065</v>
      </c>
      <c r="G22" s="316">
        <f t="shared" ref="G22" si="19">SUM(G6:G21)</f>
        <v>0.99999999999999967</v>
      </c>
      <c r="H22" s="197"/>
    </row>
    <row r="23" spans="1:9" ht="15" customHeight="1" x14ac:dyDescent="0.15">
      <c r="A23" s="63" t="s">
        <v>58</v>
      </c>
      <c r="B23" s="319">
        <v>3651</v>
      </c>
      <c r="C23" s="320">
        <f>B23/B$22</f>
        <v>0.3978857890148213</v>
      </c>
      <c r="D23" s="319">
        <v>510</v>
      </c>
      <c r="E23" s="479">
        <f>D23/D$22</f>
        <v>0.65217391304347827</v>
      </c>
      <c r="F23" s="472">
        <v>6867</v>
      </c>
      <c r="G23" s="320">
        <f>F23/F$22</f>
        <v>0.42745098039215684</v>
      </c>
    </row>
    <row r="24" spans="1:9" ht="15" customHeight="1" x14ac:dyDescent="0.15">
      <c r="A24" s="484" t="s">
        <v>59</v>
      </c>
      <c r="B24" s="321">
        <v>2767</v>
      </c>
      <c r="C24" s="322">
        <f t="shared" ref="C24:E26" si="20">B24/B$22</f>
        <v>0.3015475152571927</v>
      </c>
      <c r="D24" s="321">
        <v>145</v>
      </c>
      <c r="E24" s="480">
        <f t="shared" si="20"/>
        <v>0.18542199488491048</v>
      </c>
      <c r="F24" s="473">
        <v>4536</v>
      </c>
      <c r="G24" s="322">
        <f t="shared" ref="G24" si="21">F24/F$22</f>
        <v>0.28235294117647058</v>
      </c>
    </row>
    <row r="25" spans="1:9" ht="15" customHeight="1" x14ac:dyDescent="0.15">
      <c r="A25" s="484" t="s">
        <v>60</v>
      </c>
      <c r="B25" s="321">
        <v>1242</v>
      </c>
      <c r="C25" s="322">
        <f t="shared" si="20"/>
        <v>0.13535309503051438</v>
      </c>
      <c r="D25" s="321">
        <v>57</v>
      </c>
      <c r="E25" s="480">
        <f t="shared" si="20"/>
        <v>7.2890025575447576E-2</v>
      </c>
      <c r="F25" s="473">
        <v>2109</v>
      </c>
      <c r="G25" s="322">
        <f t="shared" ref="G25" si="22">F25/F$22</f>
        <v>0.13127917833800187</v>
      </c>
    </row>
    <row r="26" spans="1:9" ht="15" customHeight="1" x14ac:dyDescent="0.15">
      <c r="A26" s="66" t="s">
        <v>61</v>
      </c>
      <c r="B26" s="323">
        <v>1516</v>
      </c>
      <c r="C26" s="324">
        <f t="shared" si="20"/>
        <v>0.16521360069747165</v>
      </c>
      <c r="D26" s="323">
        <v>70</v>
      </c>
      <c r="E26" s="481">
        <f t="shared" si="20"/>
        <v>8.9514066496163683E-2</v>
      </c>
      <c r="F26" s="474">
        <v>2553</v>
      </c>
      <c r="G26" s="324">
        <f t="shared" ref="G26" si="23">F26/F$22</f>
        <v>0.15891690009337067</v>
      </c>
    </row>
    <row r="30" spans="1:9" x14ac:dyDescent="0.15">
      <c r="C30" s="157"/>
    </row>
    <row r="33" spans="1:3" x14ac:dyDescent="0.15">
      <c r="A33" s="11"/>
      <c r="B33" s="108"/>
      <c r="C33" s="108"/>
    </row>
    <row r="34" spans="1:3" x14ac:dyDescent="0.15">
      <c r="A34" s="4"/>
      <c r="B34" s="54"/>
      <c r="C34" s="7"/>
    </row>
    <row r="35" spans="1:3" x14ac:dyDescent="0.15">
      <c r="A35" s="4"/>
      <c r="B35" s="54"/>
      <c r="C35" s="7"/>
    </row>
    <row r="36" spans="1:3" x14ac:dyDescent="0.15">
      <c r="A36" s="4"/>
      <c r="B36" s="54"/>
      <c r="C36" s="7"/>
    </row>
    <row r="37" spans="1:3" ht="13.5" customHeight="1" x14ac:dyDescent="0.15">
      <c r="A37" s="4"/>
      <c r="B37" s="54"/>
      <c r="C37" s="7"/>
    </row>
    <row r="38" spans="1:3" x14ac:dyDescent="0.15">
      <c r="A38" s="4"/>
      <c r="B38" s="54"/>
      <c r="C38" s="7"/>
    </row>
    <row r="39" spans="1:3" x14ac:dyDescent="0.15">
      <c r="A39" s="4"/>
      <c r="B39" s="54"/>
      <c r="C39" s="7"/>
    </row>
    <row r="40" spans="1:3" x14ac:dyDescent="0.15">
      <c r="A40" s="4"/>
      <c r="B40" s="54"/>
      <c r="C40" s="7"/>
    </row>
    <row r="41" spans="1:3" x14ac:dyDescent="0.15">
      <c r="A41" s="4"/>
      <c r="B41" s="54"/>
      <c r="C41" s="7"/>
    </row>
    <row r="42" spans="1:3" x14ac:dyDescent="0.15">
      <c r="A42" s="4"/>
      <c r="B42" s="54"/>
      <c r="C42" s="7"/>
    </row>
    <row r="43" spans="1:3" x14ac:dyDescent="0.15">
      <c r="A43" s="4"/>
      <c r="B43" s="54"/>
      <c r="C43" s="7"/>
    </row>
    <row r="44" spans="1:3" x14ac:dyDescent="0.15">
      <c r="A44" s="4"/>
      <c r="B44" s="54"/>
      <c r="C44" s="7"/>
    </row>
    <row r="45" spans="1:3" x14ac:dyDescent="0.15">
      <c r="A45" s="4"/>
      <c r="B45" s="54"/>
      <c r="C45" s="7"/>
    </row>
    <row r="46" spans="1:3" x14ac:dyDescent="0.15">
      <c r="A46" s="4"/>
      <c r="B46" s="54"/>
      <c r="C46" s="7"/>
    </row>
    <row r="47" spans="1:3" x14ac:dyDescent="0.15">
      <c r="A47" s="4"/>
      <c r="B47" s="54"/>
      <c r="C47" s="7"/>
    </row>
    <row r="48" spans="1:3" x14ac:dyDescent="0.15">
      <c r="A48" s="4"/>
      <c r="B48" s="54"/>
      <c r="C48" s="7"/>
    </row>
    <row r="49" spans="1:3" x14ac:dyDescent="0.15">
      <c r="A49" s="4"/>
      <c r="B49" s="54"/>
      <c r="C49" s="7"/>
    </row>
    <row r="50" spans="1:3" x14ac:dyDescent="0.15">
      <c r="A50" s="4"/>
      <c r="B50" s="54"/>
      <c r="C50" s="7"/>
    </row>
  </sheetData>
  <mergeCells count="5">
    <mergeCell ref="B3:C4"/>
    <mergeCell ref="D3:E3"/>
    <mergeCell ref="D4:E4"/>
    <mergeCell ref="A3:A5"/>
    <mergeCell ref="F3:G4"/>
  </mergeCells>
  <phoneticPr fontId="4"/>
  <printOptions horizontalCentered="1"/>
  <pageMargins left="0.70866141732283472" right="0.70866141732283472" top="0.74803149606299213" bottom="0.74803149606299213" header="0.70866141732283472"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36"/>
  <sheetViews>
    <sheetView view="pageBreakPreview" zoomScaleNormal="100" zoomScaleSheetLayoutView="100" workbookViewId="0">
      <selection activeCell="E1" sqref="E1"/>
    </sheetView>
  </sheetViews>
  <sheetFormatPr defaultRowHeight="13.5" x14ac:dyDescent="0.15"/>
  <cols>
    <col min="1" max="1" width="13.125" bestFit="1" customWidth="1"/>
    <col min="2" max="5" width="9.25" customWidth="1"/>
    <col min="6" max="6" width="9" style="115" bestFit="1" customWidth="1"/>
  </cols>
  <sheetData>
    <row r="1" spans="1:5" ht="14.25" x14ac:dyDescent="0.15">
      <c r="A1" s="24" t="s">
        <v>370</v>
      </c>
    </row>
    <row r="3" spans="1:5" x14ac:dyDescent="0.15">
      <c r="A3" s="1" t="s">
        <v>371</v>
      </c>
      <c r="B3" s="1"/>
    </row>
    <row r="4" spans="1:5" x14ac:dyDescent="0.15">
      <c r="D4" s="542" t="s">
        <v>281</v>
      </c>
      <c r="E4" s="542"/>
    </row>
    <row r="5" spans="1:5" x14ac:dyDescent="0.15">
      <c r="A5" s="325"/>
      <c r="B5" s="326" t="s">
        <v>0</v>
      </c>
      <c r="C5" s="485" t="s">
        <v>1</v>
      </c>
      <c r="D5" s="326" t="s">
        <v>0</v>
      </c>
      <c r="E5" s="326" t="s">
        <v>1</v>
      </c>
    </row>
    <row r="6" spans="1:5" x14ac:dyDescent="0.15">
      <c r="A6" s="490" t="s">
        <v>29</v>
      </c>
      <c r="B6" s="120">
        <v>145</v>
      </c>
      <c r="C6" s="449">
        <f>B6/$B$12</f>
        <v>1.5802092414995642E-2</v>
      </c>
      <c r="D6" s="120">
        <v>390</v>
      </c>
      <c r="E6" s="177">
        <f>D6/$D$12</f>
        <v>2.4276377217553689E-2</v>
      </c>
    </row>
    <row r="7" spans="1:5" x14ac:dyDescent="0.15">
      <c r="A7" s="490" t="s">
        <v>30</v>
      </c>
      <c r="B7" s="120">
        <v>637</v>
      </c>
      <c r="C7" s="449">
        <f t="shared" ref="C7:C11" si="0">B7/$B$12</f>
        <v>6.9420226678291189E-2</v>
      </c>
      <c r="D7" s="120">
        <v>1531</v>
      </c>
      <c r="E7" s="177">
        <f t="shared" ref="E7:E11" si="1">D7/$D$12</f>
        <v>9.5300342359165888E-2</v>
      </c>
    </row>
    <row r="8" spans="1:5" x14ac:dyDescent="0.15">
      <c r="A8" s="490" t="s">
        <v>31</v>
      </c>
      <c r="B8" s="120">
        <v>1720</v>
      </c>
      <c r="C8" s="449">
        <f t="shared" si="0"/>
        <v>0.1874455100261552</v>
      </c>
      <c r="D8" s="120">
        <v>3148</v>
      </c>
      <c r="E8" s="177">
        <f t="shared" si="1"/>
        <v>0.19595393713040771</v>
      </c>
    </row>
    <row r="9" spans="1:5" x14ac:dyDescent="0.15">
      <c r="A9" s="490" t="s">
        <v>32</v>
      </c>
      <c r="B9" s="120">
        <v>3800</v>
      </c>
      <c r="C9" s="449">
        <f t="shared" si="0"/>
        <v>0.4141238012205754</v>
      </c>
      <c r="D9" s="120">
        <v>6334</v>
      </c>
      <c r="E9" s="177">
        <f t="shared" si="1"/>
        <v>0.39427326486150016</v>
      </c>
    </row>
    <row r="10" spans="1:5" x14ac:dyDescent="0.15">
      <c r="A10" s="490" t="s">
        <v>33</v>
      </c>
      <c r="B10" s="120">
        <v>2382</v>
      </c>
      <c r="C10" s="449">
        <f t="shared" si="0"/>
        <v>0.25959023539668702</v>
      </c>
      <c r="D10" s="120">
        <v>3914</v>
      </c>
      <c r="E10" s="177">
        <f t="shared" si="1"/>
        <v>0.24363523187052599</v>
      </c>
    </row>
    <row r="11" spans="1:5" x14ac:dyDescent="0.15">
      <c r="A11" s="490" t="s">
        <v>34</v>
      </c>
      <c r="B11" s="120">
        <v>492</v>
      </c>
      <c r="C11" s="449">
        <f t="shared" si="0"/>
        <v>5.3618134263295557E-2</v>
      </c>
      <c r="D11" s="120">
        <v>748</v>
      </c>
      <c r="E11" s="177">
        <f t="shared" si="1"/>
        <v>4.656084656084656E-2</v>
      </c>
    </row>
    <row r="12" spans="1:5" x14ac:dyDescent="0.15">
      <c r="A12" s="491" t="s">
        <v>346</v>
      </c>
      <c r="B12" s="486">
        <f>SUM(B6:B11)</f>
        <v>9176</v>
      </c>
      <c r="C12" s="487">
        <f>SUM(C6:C11)</f>
        <v>1</v>
      </c>
      <c r="D12" s="488">
        <f>SUM(D6:D11)</f>
        <v>16065</v>
      </c>
      <c r="E12" s="489">
        <f>SUM(E6:E11)</f>
        <v>0.99999999999999989</v>
      </c>
    </row>
    <row r="14" spans="1:5" x14ac:dyDescent="0.15">
      <c r="A14" s="1" t="s">
        <v>372</v>
      </c>
    </row>
    <row r="15" spans="1:5" x14ac:dyDescent="0.15">
      <c r="D15" s="542" t="s">
        <v>281</v>
      </c>
      <c r="E15" s="542"/>
    </row>
    <row r="16" spans="1:5" x14ac:dyDescent="0.15">
      <c r="A16" s="325"/>
      <c r="B16" s="326" t="s">
        <v>0</v>
      </c>
      <c r="C16" s="485" t="s">
        <v>1</v>
      </c>
      <c r="D16" s="326" t="s">
        <v>0</v>
      </c>
      <c r="E16" s="326" t="s">
        <v>1</v>
      </c>
    </row>
    <row r="17" spans="1:5" x14ac:dyDescent="0.15">
      <c r="A17" s="490" t="s">
        <v>29</v>
      </c>
      <c r="B17" s="120">
        <v>35</v>
      </c>
      <c r="C17" s="449">
        <f>B17/$B$23</f>
        <v>6.3348416289592761E-3</v>
      </c>
      <c r="D17" s="120">
        <v>77</v>
      </c>
      <c r="E17" s="177">
        <f>D17/$D$23</f>
        <v>8.3713850837138504E-3</v>
      </c>
    </row>
    <row r="18" spans="1:5" x14ac:dyDescent="0.15">
      <c r="A18" s="490" t="s">
        <v>30</v>
      </c>
      <c r="B18" s="120">
        <v>237</v>
      </c>
      <c r="C18" s="449">
        <f t="shared" ref="C18:C22" si="2">B18/$B$23</f>
        <v>4.2895927601809956E-2</v>
      </c>
      <c r="D18" s="120">
        <v>468</v>
      </c>
      <c r="E18" s="177">
        <f t="shared" ref="E18:E22" si="3">D18/$D$23</f>
        <v>5.0880626223091974E-2</v>
      </c>
    </row>
    <row r="19" spans="1:5" x14ac:dyDescent="0.15">
      <c r="A19" s="490" t="s">
        <v>31</v>
      </c>
      <c r="B19" s="120">
        <v>928</v>
      </c>
      <c r="C19" s="449">
        <f t="shared" si="2"/>
        <v>0.16796380090497737</v>
      </c>
      <c r="D19" s="120">
        <v>1577</v>
      </c>
      <c r="E19" s="177">
        <f t="shared" si="3"/>
        <v>0.17145031528593171</v>
      </c>
    </row>
    <row r="20" spans="1:5" x14ac:dyDescent="0.15">
      <c r="A20" s="490" t="s">
        <v>32</v>
      </c>
      <c r="B20" s="120">
        <v>2490</v>
      </c>
      <c r="C20" s="449">
        <f t="shared" si="2"/>
        <v>0.45067873303167422</v>
      </c>
      <c r="D20" s="120">
        <v>4042</v>
      </c>
      <c r="E20" s="177">
        <f t="shared" si="3"/>
        <v>0.43944335725157641</v>
      </c>
    </row>
    <row r="21" spans="1:5" x14ac:dyDescent="0.15">
      <c r="A21" s="490" t="s">
        <v>33</v>
      </c>
      <c r="B21" s="120">
        <v>1520</v>
      </c>
      <c r="C21" s="449">
        <f t="shared" si="2"/>
        <v>0.27511312217194572</v>
      </c>
      <c r="D21" s="120">
        <v>2544</v>
      </c>
      <c r="E21" s="177">
        <f t="shared" si="3"/>
        <v>0.2765818656229615</v>
      </c>
    </row>
    <row r="22" spans="1:5" x14ac:dyDescent="0.15">
      <c r="A22" s="490" t="s">
        <v>34</v>
      </c>
      <c r="B22" s="120">
        <v>315</v>
      </c>
      <c r="C22" s="449">
        <f t="shared" si="2"/>
        <v>5.7013574660633483E-2</v>
      </c>
      <c r="D22" s="120">
        <v>490</v>
      </c>
      <c r="E22" s="177">
        <f t="shared" si="3"/>
        <v>5.3272450532724502E-2</v>
      </c>
    </row>
    <row r="23" spans="1:5" ht="14.25" customHeight="1" x14ac:dyDescent="0.15">
      <c r="A23" s="491" t="s">
        <v>346</v>
      </c>
      <c r="B23" s="486">
        <f>SUM(B17:B22)</f>
        <v>5525</v>
      </c>
      <c r="C23" s="487">
        <f>SUM(C17:C22)</f>
        <v>1</v>
      </c>
      <c r="D23" s="488">
        <f>SUM(D17:D22)</f>
        <v>9198</v>
      </c>
      <c r="E23" s="489">
        <f>SUM(E17:E22)</f>
        <v>1</v>
      </c>
    </row>
    <row r="27" spans="1:5" x14ac:dyDescent="0.15">
      <c r="C27" s="157"/>
      <c r="D27" s="157"/>
      <c r="E27" s="157"/>
    </row>
    <row r="29" spans="1:5" x14ac:dyDescent="0.15">
      <c r="A29" s="11"/>
      <c r="B29" s="108"/>
      <c r="C29" s="108"/>
      <c r="D29" s="108"/>
      <c r="E29" s="108"/>
    </row>
    <row r="30" spans="1:5" x14ac:dyDescent="0.15">
      <c r="A30" s="4"/>
      <c r="B30" s="54"/>
      <c r="C30" s="104"/>
      <c r="D30" s="104"/>
      <c r="E30" s="104"/>
    </row>
    <row r="31" spans="1:5" x14ac:dyDescent="0.15">
      <c r="A31" s="4"/>
      <c r="B31" s="54"/>
      <c r="C31" s="104"/>
      <c r="D31" s="104"/>
      <c r="E31" s="104"/>
    </row>
    <row r="32" spans="1:5" x14ac:dyDescent="0.15">
      <c r="A32" s="4"/>
      <c r="B32" s="54"/>
      <c r="C32" s="104"/>
      <c r="D32" s="104"/>
      <c r="E32" s="104"/>
    </row>
    <row r="33" spans="1:5" x14ac:dyDescent="0.15">
      <c r="A33" s="4"/>
      <c r="B33" s="54"/>
      <c r="C33" s="104"/>
      <c r="D33" s="104"/>
      <c r="E33" s="104"/>
    </row>
    <row r="34" spans="1:5" x14ac:dyDescent="0.15">
      <c r="A34" s="4"/>
      <c r="B34" s="54"/>
      <c r="C34" s="104"/>
      <c r="D34" s="104"/>
      <c r="E34" s="104"/>
    </row>
    <row r="35" spans="1:5" x14ac:dyDescent="0.15">
      <c r="A35" s="4"/>
      <c r="B35" s="54"/>
      <c r="C35" s="104"/>
      <c r="D35" s="104"/>
      <c r="E35" s="104"/>
    </row>
    <row r="36" spans="1:5" x14ac:dyDescent="0.15">
      <c r="A36" s="4"/>
      <c r="B36" s="54"/>
      <c r="C36" s="104"/>
      <c r="D36" s="104"/>
      <c r="E36" s="104"/>
    </row>
  </sheetData>
  <mergeCells count="2">
    <mergeCell ref="D4:E4"/>
    <mergeCell ref="D15:E15"/>
  </mergeCells>
  <phoneticPr fontId="4"/>
  <printOptions horizontalCentered="1"/>
  <pageMargins left="0.70866141732283472" right="0.70866141732283472" top="0.74803149606299213" bottom="0.74803149606299213" header="0.70866141732283472"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68"/>
  <sheetViews>
    <sheetView view="pageBreakPreview" zoomScaleNormal="90" zoomScaleSheetLayoutView="100" workbookViewId="0">
      <selection activeCell="C1" sqref="C1"/>
    </sheetView>
  </sheetViews>
  <sheetFormatPr defaultRowHeight="13.5" x14ac:dyDescent="0.15"/>
  <cols>
    <col min="1" max="1" width="36.375" customWidth="1"/>
    <col min="2" max="5" width="7.625" customWidth="1"/>
    <col min="7" max="7" width="36.375" customWidth="1"/>
    <col min="8" max="11" width="7.625" customWidth="1"/>
  </cols>
  <sheetData>
    <row r="1" spans="1:12" ht="14.25" x14ac:dyDescent="0.15">
      <c r="A1" s="24" t="s">
        <v>373</v>
      </c>
      <c r="G1" s="24"/>
    </row>
    <row r="3" spans="1:12" x14ac:dyDescent="0.15">
      <c r="A3" s="1" t="s">
        <v>13</v>
      </c>
      <c r="G3" s="1" t="s">
        <v>293</v>
      </c>
    </row>
    <row r="4" spans="1:12" x14ac:dyDescent="0.15">
      <c r="A4" s="120"/>
      <c r="B4" s="120"/>
      <c r="C4" s="177"/>
      <c r="D4" s="542" t="s">
        <v>281</v>
      </c>
      <c r="E4" s="542"/>
      <c r="G4" s="120"/>
      <c r="H4" s="120"/>
      <c r="I4" s="177"/>
      <c r="J4" s="542" t="s">
        <v>281</v>
      </c>
      <c r="K4" s="542"/>
    </row>
    <row r="5" spans="1:12" ht="13.5" customHeight="1" x14ac:dyDescent="0.15">
      <c r="A5" s="327"/>
      <c r="B5" s="220" t="s">
        <v>0</v>
      </c>
      <c r="C5" s="328" t="s">
        <v>1</v>
      </c>
      <c r="D5" s="280" t="s">
        <v>0</v>
      </c>
      <c r="E5" s="281" t="s">
        <v>1</v>
      </c>
      <c r="G5" s="327"/>
      <c r="H5" s="271" t="s">
        <v>0</v>
      </c>
      <c r="I5" s="263" t="s">
        <v>1</v>
      </c>
      <c r="J5" s="220" t="s">
        <v>0</v>
      </c>
      <c r="K5" s="281" t="s">
        <v>1</v>
      </c>
      <c r="L5" s="35"/>
    </row>
    <row r="6" spans="1:12" x14ac:dyDescent="0.15">
      <c r="A6" s="275" t="s">
        <v>288</v>
      </c>
      <c r="B6" s="230">
        <v>2207</v>
      </c>
      <c r="C6" s="231">
        <f>B6/B$10</f>
        <v>0.24051874455100261</v>
      </c>
      <c r="D6" s="282">
        <v>3911</v>
      </c>
      <c r="E6" s="231">
        <f>D6/D$10</f>
        <v>0.24344849050731404</v>
      </c>
      <c r="G6" s="275" t="s">
        <v>288</v>
      </c>
      <c r="H6" s="230">
        <v>336</v>
      </c>
      <c r="I6" s="232">
        <f>H6/H$10</f>
        <v>0.42966751918158569</v>
      </c>
      <c r="J6" s="230">
        <v>695</v>
      </c>
      <c r="K6" s="231">
        <f>J6/J$10</f>
        <v>0.36179073399271211</v>
      </c>
    </row>
    <row r="7" spans="1:12" x14ac:dyDescent="0.15">
      <c r="A7" s="276" t="s">
        <v>289</v>
      </c>
      <c r="B7" s="230">
        <v>194</v>
      </c>
      <c r="C7" s="231">
        <f>B7/B$10</f>
        <v>2.1142109851787272E-2</v>
      </c>
      <c r="D7" s="283">
        <v>400</v>
      </c>
      <c r="E7" s="231">
        <f>D7/D$10</f>
        <v>2.4898848428260192E-2</v>
      </c>
      <c r="G7" s="276" t="s">
        <v>289</v>
      </c>
      <c r="H7" s="222">
        <v>78</v>
      </c>
      <c r="I7" s="232">
        <f>H7/H$10</f>
        <v>9.9744245524296671E-2</v>
      </c>
      <c r="J7" s="222">
        <v>206</v>
      </c>
      <c r="K7" s="231">
        <f>J7/J$10</f>
        <v>0.10723581467985424</v>
      </c>
    </row>
    <row r="8" spans="1:12" x14ac:dyDescent="0.15">
      <c r="A8" s="276" t="s">
        <v>290</v>
      </c>
      <c r="B8" s="230">
        <v>6121</v>
      </c>
      <c r="C8" s="231">
        <f>B8/B$10</f>
        <v>0.66706625980819534</v>
      </c>
      <c r="D8" s="283">
        <v>10207</v>
      </c>
      <c r="E8" s="231">
        <f>D8/D$10</f>
        <v>0.63535636476812951</v>
      </c>
      <c r="G8" s="276" t="s">
        <v>290</v>
      </c>
      <c r="H8" s="120">
        <v>115</v>
      </c>
      <c r="I8" s="232">
        <f>H8/H$10</f>
        <v>0.14705882352941177</v>
      </c>
      <c r="J8" s="120">
        <v>278</v>
      </c>
      <c r="K8" s="231">
        <f>J8/J$10</f>
        <v>0.14471629359708485</v>
      </c>
    </row>
    <row r="9" spans="1:12" x14ac:dyDescent="0.15">
      <c r="A9" s="274" t="s">
        <v>291</v>
      </c>
      <c r="B9" s="222">
        <v>654</v>
      </c>
      <c r="C9" s="225">
        <f>B9/B$10</f>
        <v>7.127288578901482E-2</v>
      </c>
      <c r="D9" s="278">
        <v>1547</v>
      </c>
      <c r="E9" s="216">
        <f>D9/D$10</f>
        <v>9.6296296296296297E-2</v>
      </c>
      <c r="G9" s="274" t="s">
        <v>291</v>
      </c>
      <c r="H9" s="121">
        <v>253</v>
      </c>
      <c r="I9" s="226">
        <f>H9/H$10</f>
        <v>0.3235294117647059</v>
      </c>
      <c r="J9" s="121">
        <v>742</v>
      </c>
      <c r="K9" s="216">
        <f>J9/J$10</f>
        <v>0.3862571577303488</v>
      </c>
    </row>
    <row r="10" spans="1:12" x14ac:dyDescent="0.15">
      <c r="A10" s="277" t="s">
        <v>346</v>
      </c>
      <c r="B10" s="233">
        <f t="shared" ref="B10:C10" si="0">SUM(B6:B9)</f>
        <v>9176</v>
      </c>
      <c r="C10" s="234">
        <f t="shared" si="0"/>
        <v>1</v>
      </c>
      <c r="D10" s="284">
        <f>SUM(D6:D9)</f>
        <v>16065</v>
      </c>
      <c r="E10" s="236">
        <f>SUM(E6:E9)</f>
        <v>1</v>
      </c>
      <c r="G10" s="277" t="s">
        <v>346</v>
      </c>
      <c r="H10" s="233">
        <f>SUM(H6:H9)</f>
        <v>782</v>
      </c>
      <c r="I10" s="235">
        <f>SUM(I6:I9)</f>
        <v>1</v>
      </c>
      <c r="J10" s="233">
        <f t="shared" ref="J10:K10" si="1">SUM(J6:J9)</f>
        <v>1921</v>
      </c>
      <c r="K10" s="219">
        <f t="shared" si="1"/>
        <v>1</v>
      </c>
    </row>
    <row r="12" spans="1:12" ht="24.75" customHeight="1" x14ac:dyDescent="0.15">
      <c r="A12" s="24" t="s">
        <v>57</v>
      </c>
      <c r="G12" s="24"/>
    </row>
    <row r="13" spans="1:12" x14ac:dyDescent="0.15">
      <c r="A13" s="120"/>
      <c r="B13" s="120"/>
      <c r="C13" s="177"/>
      <c r="D13" s="542" t="s">
        <v>281</v>
      </c>
      <c r="E13" s="542"/>
      <c r="G13" s="120"/>
      <c r="H13" s="120"/>
      <c r="I13" s="177"/>
      <c r="J13" s="542" t="s">
        <v>281</v>
      </c>
      <c r="K13" s="542"/>
    </row>
    <row r="14" spans="1:12" ht="13.5" customHeight="1" x14ac:dyDescent="0.15">
      <c r="A14" s="327"/>
      <c r="B14" s="220" t="s">
        <v>0</v>
      </c>
      <c r="C14" s="328" t="s">
        <v>1</v>
      </c>
      <c r="D14" s="447" t="s">
        <v>0</v>
      </c>
      <c r="E14" s="281" t="s">
        <v>1</v>
      </c>
      <c r="G14" s="327"/>
      <c r="H14" s="271" t="s">
        <v>0</v>
      </c>
      <c r="I14" s="263" t="s">
        <v>1</v>
      </c>
      <c r="J14" s="220" t="s">
        <v>0</v>
      </c>
      <c r="K14" s="281" t="s">
        <v>1</v>
      </c>
      <c r="L14" s="35"/>
    </row>
    <row r="15" spans="1:12" x14ac:dyDescent="0.15">
      <c r="A15" s="272" t="s">
        <v>40</v>
      </c>
      <c r="B15" s="120">
        <v>950</v>
      </c>
      <c r="C15" s="448">
        <f t="shared" ref="C15:C32" si="2">B15/B$6</f>
        <v>0.43044857272315362</v>
      </c>
      <c r="D15" s="120">
        <v>1768</v>
      </c>
      <c r="E15" s="223">
        <f t="shared" ref="E15:E32" si="3">D15/D$6</f>
        <v>0.45205829711071338</v>
      </c>
      <c r="G15" s="272" t="s">
        <v>40</v>
      </c>
      <c r="H15" s="120">
        <v>55</v>
      </c>
      <c r="I15" s="221">
        <f t="shared" ref="I15:I32" si="4">H15/H$6</f>
        <v>0.16369047619047619</v>
      </c>
      <c r="J15" s="120">
        <v>147</v>
      </c>
      <c r="K15" s="279">
        <f t="shared" ref="K15:K32" si="5">J15/J$6</f>
        <v>0.21151079136690648</v>
      </c>
    </row>
    <row r="16" spans="1:12" x14ac:dyDescent="0.15">
      <c r="A16" s="273" t="s">
        <v>374</v>
      </c>
      <c r="B16" s="120">
        <v>735</v>
      </c>
      <c r="C16" s="449">
        <f t="shared" si="2"/>
        <v>0.33303126415949252</v>
      </c>
      <c r="D16" s="120">
        <v>1433</v>
      </c>
      <c r="E16" s="223">
        <f t="shared" si="3"/>
        <v>0.36640245461518794</v>
      </c>
      <c r="G16" s="273" t="s">
        <v>374</v>
      </c>
      <c r="H16" s="120">
        <v>65</v>
      </c>
      <c r="I16" s="224">
        <f t="shared" si="4"/>
        <v>0.19345238095238096</v>
      </c>
      <c r="J16" s="120">
        <v>146</v>
      </c>
      <c r="K16" s="225">
        <f t="shared" si="5"/>
        <v>0.21007194244604316</v>
      </c>
    </row>
    <row r="17" spans="1:11" x14ac:dyDescent="0.15">
      <c r="A17" s="273" t="s">
        <v>41</v>
      </c>
      <c r="B17" s="120">
        <v>134</v>
      </c>
      <c r="C17" s="224">
        <f t="shared" si="2"/>
        <v>6.0715903942002721E-2</v>
      </c>
      <c r="D17" s="120">
        <v>345</v>
      </c>
      <c r="E17" s="223">
        <f t="shared" si="3"/>
        <v>8.8212733316287401E-2</v>
      </c>
      <c r="G17" s="273" t="s">
        <v>41</v>
      </c>
      <c r="H17" s="120">
        <v>11</v>
      </c>
      <c r="I17" s="224">
        <f t="shared" si="4"/>
        <v>3.273809523809524E-2</v>
      </c>
      <c r="J17" s="120">
        <v>30</v>
      </c>
      <c r="K17" s="225">
        <f t="shared" si="5"/>
        <v>4.3165467625899283E-2</v>
      </c>
    </row>
    <row r="18" spans="1:11" x14ac:dyDescent="0.15">
      <c r="A18" s="273" t="s">
        <v>42</v>
      </c>
      <c r="B18" s="120">
        <v>751</v>
      </c>
      <c r="C18" s="224">
        <f t="shared" si="2"/>
        <v>0.34028092433167195</v>
      </c>
      <c r="D18" s="120">
        <v>1219</v>
      </c>
      <c r="E18" s="223">
        <f t="shared" si="3"/>
        <v>0.31168499105088215</v>
      </c>
      <c r="G18" s="273" t="s">
        <v>42</v>
      </c>
      <c r="H18" s="120">
        <v>144</v>
      </c>
      <c r="I18" s="224">
        <f t="shared" si="4"/>
        <v>0.42857142857142855</v>
      </c>
      <c r="J18" s="120">
        <v>241</v>
      </c>
      <c r="K18" s="225">
        <f t="shared" si="5"/>
        <v>0.34676258992805753</v>
      </c>
    </row>
    <row r="19" spans="1:11" x14ac:dyDescent="0.15">
      <c r="A19" s="273" t="s">
        <v>43</v>
      </c>
      <c r="B19" s="120">
        <v>1090</v>
      </c>
      <c r="C19" s="224">
        <f t="shared" si="2"/>
        <v>0.49388309922972362</v>
      </c>
      <c r="D19" s="120">
        <v>1960</v>
      </c>
      <c r="E19" s="223">
        <f t="shared" si="3"/>
        <v>0.50115060086934293</v>
      </c>
      <c r="G19" s="273" t="s">
        <v>43</v>
      </c>
      <c r="H19" s="120">
        <v>98</v>
      </c>
      <c r="I19" s="224">
        <f t="shared" si="4"/>
        <v>0.29166666666666669</v>
      </c>
      <c r="J19" s="120">
        <v>209</v>
      </c>
      <c r="K19" s="225">
        <f t="shared" si="5"/>
        <v>0.30071942446043165</v>
      </c>
    </row>
    <row r="20" spans="1:11" x14ac:dyDescent="0.15">
      <c r="A20" s="273" t="s">
        <v>44</v>
      </c>
      <c r="B20" s="120">
        <v>558</v>
      </c>
      <c r="C20" s="224">
        <f t="shared" si="2"/>
        <v>0.25283189850475757</v>
      </c>
      <c r="D20" s="120">
        <v>1044</v>
      </c>
      <c r="E20" s="223">
        <f t="shared" si="3"/>
        <v>0.26693940168754793</v>
      </c>
      <c r="G20" s="273" t="s">
        <v>44</v>
      </c>
      <c r="H20" s="120">
        <v>116</v>
      </c>
      <c r="I20" s="224">
        <f t="shared" si="4"/>
        <v>0.34523809523809523</v>
      </c>
      <c r="J20" s="120">
        <v>220</v>
      </c>
      <c r="K20" s="225">
        <f t="shared" si="5"/>
        <v>0.31654676258992803</v>
      </c>
    </row>
    <row r="21" spans="1:11" x14ac:dyDescent="0.15">
      <c r="A21" s="273" t="s">
        <v>45</v>
      </c>
      <c r="B21" s="120">
        <v>208</v>
      </c>
      <c r="C21" s="224">
        <f t="shared" si="2"/>
        <v>9.4245582238332584E-2</v>
      </c>
      <c r="D21" s="120">
        <v>404</v>
      </c>
      <c r="E21" s="223">
        <f t="shared" si="3"/>
        <v>0.10329838915878292</v>
      </c>
      <c r="G21" s="273" t="s">
        <v>45</v>
      </c>
      <c r="H21" s="120">
        <v>13</v>
      </c>
      <c r="I21" s="224">
        <f t="shared" si="4"/>
        <v>3.8690476190476192E-2</v>
      </c>
      <c r="J21" s="120">
        <v>38</v>
      </c>
      <c r="K21" s="225">
        <f t="shared" si="5"/>
        <v>5.4676258992805753E-2</v>
      </c>
    </row>
    <row r="22" spans="1:11" x14ac:dyDescent="0.15">
      <c r="A22" s="273" t="s">
        <v>46</v>
      </c>
      <c r="B22" s="120">
        <v>789</v>
      </c>
      <c r="C22" s="224">
        <f t="shared" si="2"/>
        <v>0.35749886724059809</v>
      </c>
      <c r="D22" s="120">
        <v>1316</v>
      </c>
      <c r="E22" s="223">
        <f t="shared" si="3"/>
        <v>0.33648683201227308</v>
      </c>
      <c r="G22" s="273" t="s">
        <v>46</v>
      </c>
      <c r="H22" s="120">
        <v>72</v>
      </c>
      <c r="I22" s="224">
        <f t="shared" si="4"/>
        <v>0.21428571428571427</v>
      </c>
      <c r="J22" s="120">
        <v>147</v>
      </c>
      <c r="K22" s="225">
        <f t="shared" si="5"/>
        <v>0.21151079136690648</v>
      </c>
    </row>
    <row r="23" spans="1:11" x14ac:dyDescent="0.15">
      <c r="A23" s="273" t="s">
        <v>47</v>
      </c>
      <c r="B23" s="120">
        <v>549</v>
      </c>
      <c r="C23" s="224">
        <f t="shared" si="2"/>
        <v>0.24875396465790667</v>
      </c>
      <c r="D23" s="120">
        <v>899</v>
      </c>
      <c r="E23" s="223">
        <f t="shared" si="3"/>
        <v>0.22986448478649962</v>
      </c>
      <c r="G23" s="273" t="s">
        <v>47</v>
      </c>
      <c r="H23" s="120">
        <v>68</v>
      </c>
      <c r="I23" s="224">
        <f t="shared" si="4"/>
        <v>0.20238095238095238</v>
      </c>
      <c r="J23" s="120">
        <v>127</v>
      </c>
      <c r="K23" s="225">
        <f t="shared" si="5"/>
        <v>0.18273381294964028</v>
      </c>
    </row>
    <row r="24" spans="1:11" x14ac:dyDescent="0.15">
      <c r="A24" s="273" t="s">
        <v>410</v>
      </c>
      <c r="B24" s="120">
        <v>422</v>
      </c>
      <c r="C24" s="224">
        <f t="shared" si="2"/>
        <v>0.19120978704123245</v>
      </c>
      <c r="D24" s="120">
        <v>797</v>
      </c>
      <c r="E24" s="223">
        <f t="shared" si="3"/>
        <v>0.2037841984147277</v>
      </c>
      <c r="G24" s="273" t="s">
        <v>405</v>
      </c>
      <c r="H24" s="120">
        <v>78</v>
      </c>
      <c r="I24" s="224">
        <f t="shared" si="4"/>
        <v>0.23214285714285715</v>
      </c>
      <c r="J24" s="120">
        <v>155</v>
      </c>
      <c r="K24" s="225">
        <f t="shared" si="5"/>
        <v>0.22302158273381295</v>
      </c>
    </row>
    <row r="25" spans="1:11" x14ac:dyDescent="0.15">
      <c r="A25" s="273" t="s">
        <v>48</v>
      </c>
      <c r="B25" s="120">
        <v>706</v>
      </c>
      <c r="C25" s="449">
        <f t="shared" si="2"/>
        <v>0.31989125509741728</v>
      </c>
      <c r="D25" s="120">
        <v>1167</v>
      </c>
      <c r="E25" s="223">
        <f t="shared" si="3"/>
        <v>0.29838915878291999</v>
      </c>
      <c r="G25" s="273" t="s">
        <v>48</v>
      </c>
      <c r="H25" s="120">
        <v>120</v>
      </c>
      <c r="I25" s="224">
        <f t="shared" si="4"/>
        <v>0.35714285714285715</v>
      </c>
      <c r="J25" s="120">
        <v>226</v>
      </c>
      <c r="K25" s="225">
        <f t="shared" si="5"/>
        <v>0.32517985611510791</v>
      </c>
    </row>
    <row r="26" spans="1:11" x14ac:dyDescent="0.15">
      <c r="A26" s="273" t="s">
        <v>49</v>
      </c>
      <c r="B26" s="120">
        <v>124</v>
      </c>
      <c r="C26" s="224">
        <f t="shared" si="2"/>
        <v>5.6184866334390578E-2</v>
      </c>
      <c r="D26" s="120">
        <v>219</v>
      </c>
      <c r="E26" s="223">
        <f t="shared" si="3"/>
        <v>5.599590897468678E-2</v>
      </c>
      <c r="G26" s="273" t="s">
        <v>49</v>
      </c>
      <c r="H26" s="120">
        <v>26</v>
      </c>
      <c r="I26" s="224">
        <f t="shared" si="4"/>
        <v>7.7380952380952384E-2</v>
      </c>
      <c r="J26" s="120">
        <v>45</v>
      </c>
      <c r="K26" s="225">
        <f t="shared" si="5"/>
        <v>6.4748201438848921E-2</v>
      </c>
    </row>
    <row r="27" spans="1:11" x14ac:dyDescent="0.15">
      <c r="A27" s="273" t="s">
        <v>50</v>
      </c>
      <c r="B27" s="120">
        <v>146</v>
      </c>
      <c r="C27" s="224">
        <f t="shared" si="2"/>
        <v>6.6153149071137285E-2</v>
      </c>
      <c r="D27" s="120">
        <v>293</v>
      </c>
      <c r="E27" s="223">
        <f t="shared" si="3"/>
        <v>7.4916901048325241E-2</v>
      </c>
      <c r="G27" s="273" t="s">
        <v>50</v>
      </c>
      <c r="H27" s="120">
        <v>20</v>
      </c>
      <c r="I27" s="224">
        <f t="shared" si="4"/>
        <v>5.9523809523809521E-2</v>
      </c>
      <c r="J27" s="120">
        <v>38</v>
      </c>
      <c r="K27" s="225">
        <f t="shared" si="5"/>
        <v>5.4676258992805753E-2</v>
      </c>
    </row>
    <row r="28" spans="1:11" x14ac:dyDescent="0.15">
      <c r="A28" s="273" t="s">
        <v>51</v>
      </c>
      <c r="B28" s="120">
        <v>25</v>
      </c>
      <c r="C28" s="224">
        <f t="shared" si="2"/>
        <v>1.1327594019030359E-2</v>
      </c>
      <c r="D28" s="120">
        <v>41</v>
      </c>
      <c r="E28" s="223">
        <f t="shared" si="3"/>
        <v>1.0483252365124009E-2</v>
      </c>
      <c r="G28" s="273" t="s">
        <v>51</v>
      </c>
      <c r="H28" s="120">
        <v>1</v>
      </c>
      <c r="I28" s="224">
        <f t="shared" si="4"/>
        <v>2.976190476190476E-3</v>
      </c>
      <c r="J28" s="120">
        <v>2</v>
      </c>
      <c r="K28" s="225">
        <f t="shared" si="5"/>
        <v>2.8776978417266188E-3</v>
      </c>
    </row>
    <row r="29" spans="1:11" x14ac:dyDescent="0.15">
      <c r="A29" s="273" t="s">
        <v>52</v>
      </c>
      <c r="B29" s="120">
        <v>211</v>
      </c>
      <c r="C29" s="224">
        <f t="shared" si="2"/>
        <v>9.5604893520616227E-2</v>
      </c>
      <c r="D29" s="120">
        <v>386</v>
      </c>
      <c r="E29" s="223">
        <f t="shared" si="3"/>
        <v>9.8695985681411399E-2</v>
      </c>
      <c r="G29" s="273" t="s">
        <v>52</v>
      </c>
      <c r="H29" s="120">
        <v>34</v>
      </c>
      <c r="I29" s="224">
        <f t="shared" si="4"/>
        <v>0.10119047619047619</v>
      </c>
      <c r="J29" s="120">
        <v>51</v>
      </c>
      <c r="K29" s="225">
        <f t="shared" si="5"/>
        <v>7.3381294964028773E-2</v>
      </c>
    </row>
    <row r="30" spans="1:11" x14ac:dyDescent="0.15">
      <c r="A30" s="273" t="s">
        <v>53</v>
      </c>
      <c r="B30" s="120">
        <v>223</v>
      </c>
      <c r="C30" s="224">
        <f t="shared" si="2"/>
        <v>0.1010421386497508</v>
      </c>
      <c r="D30" s="120">
        <v>434</v>
      </c>
      <c r="E30" s="223">
        <f t="shared" si="3"/>
        <v>0.11096906162106877</v>
      </c>
      <c r="G30" s="273" t="s">
        <v>53</v>
      </c>
      <c r="H30" s="120">
        <v>44</v>
      </c>
      <c r="I30" s="224">
        <f t="shared" si="4"/>
        <v>0.13095238095238096</v>
      </c>
      <c r="J30" s="120">
        <v>90</v>
      </c>
      <c r="K30" s="225">
        <f t="shared" si="5"/>
        <v>0.12949640287769784</v>
      </c>
    </row>
    <row r="31" spans="1:11" x14ac:dyDescent="0.15">
      <c r="A31" s="273" t="s">
        <v>54</v>
      </c>
      <c r="B31" s="120">
        <v>31</v>
      </c>
      <c r="C31" s="224">
        <f t="shared" si="2"/>
        <v>1.4046216583597644E-2</v>
      </c>
      <c r="D31" s="120">
        <v>53</v>
      </c>
      <c r="E31" s="223">
        <f t="shared" si="3"/>
        <v>1.3551521350038353E-2</v>
      </c>
      <c r="G31" s="273" t="s">
        <v>54</v>
      </c>
      <c r="H31" s="120">
        <v>3</v>
      </c>
      <c r="I31" s="224">
        <f t="shared" si="4"/>
        <v>8.9285714285714281E-3</v>
      </c>
      <c r="J31" s="120">
        <v>6</v>
      </c>
      <c r="K31" s="225">
        <f t="shared" si="5"/>
        <v>8.6330935251798559E-3</v>
      </c>
    </row>
    <row r="32" spans="1:11" x14ac:dyDescent="0.15">
      <c r="A32" s="274" t="s">
        <v>55</v>
      </c>
      <c r="B32" s="444">
        <v>88</v>
      </c>
      <c r="C32" s="226">
        <f t="shared" si="2"/>
        <v>3.9873130946986857E-2</v>
      </c>
      <c r="D32" s="444">
        <v>177</v>
      </c>
      <c r="E32" s="227">
        <f t="shared" si="3"/>
        <v>4.5256967527486577E-2</v>
      </c>
      <c r="G32" s="274" t="s">
        <v>55</v>
      </c>
      <c r="H32" s="444">
        <v>23</v>
      </c>
      <c r="I32" s="226">
        <f t="shared" si="4"/>
        <v>6.8452380952380959E-2</v>
      </c>
      <c r="J32" s="444">
        <v>42</v>
      </c>
      <c r="K32" s="216">
        <f t="shared" si="5"/>
        <v>6.0431654676258995E-2</v>
      </c>
    </row>
    <row r="33" spans="1:11" x14ac:dyDescent="0.15">
      <c r="A33" s="228"/>
      <c r="B33" s="229"/>
      <c r="C33" s="155"/>
      <c r="D33" s="155"/>
      <c r="E33" s="155"/>
      <c r="G33" s="228"/>
      <c r="H33" s="229"/>
      <c r="I33" s="155"/>
      <c r="J33" s="229"/>
      <c r="K33" s="155"/>
    </row>
    <row r="34" spans="1:11" x14ac:dyDescent="0.15">
      <c r="A34" s="4"/>
      <c r="B34" s="4"/>
      <c r="C34" s="4"/>
      <c r="D34" s="4"/>
      <c r="E34" s="4"/>
      <c r="G34" s="4"/>
    </row>
    <row r="35" spans="1:11" x14ac:dyDescent="0.15">
      <c r="A35" s="4"/>
      <c r="B35" s="4"/>
      <c r="C35" s="4"/>
      <c r="D35" s="4"/>
      <c r="E35" s="4"/>
      <c r="G35" s="4"/>
    </row>
    <row r="36" spans="1:11" x14ac:dyDescent="0.15">
      <c r="A36" s="4"/>
      <c r="B36" s="4"/>
      <c r="C36" s="4"/>
      <c r="D36" s="4"/>
      <c r="E36" s="4"/>
      <c r="G36" s="4"/>
    </row>
    <row r="42" spans="1:11" x14ac:dyDescent="0.15">
      <c r="A42" s="11"/>
      <c r="B42" s="11"/>
      <c r="C42" s="11"/>
      <c r="D42" s="11"/>
      <c r="E42" s="11"/>
      <c r="G42" s="11"/>
      <c r="H42" s="11"/>
      <c r="J42" s="11"/>
    </row>
    <row r="43" spans="1:11" x14ac:dyDescent="0.15">
      <c r="A43" s="4"/>
      <c r="B43" s="119"/>
      <c r="C43" s="119"/>
      <c r="D43" s="119"/>
      <c r="E43" s="119"/>
      <c r="G43" s="4"/>
      <c r="H43" s="119"/>
      <c r="J43" s="119"/>
    </row>
    <row r="44" spans="1:11" x14ac:dyDescent="0.15">
      <c r="A44" s="4"/>
      <c r="B44" s="119"/>
      <c r="C44" s="119"/>
      <c r="D44" s="119"/>
      <c r="E44" s="119"/>
      <c r="G44" s="4"/>
      <c r="H44" s="119"/>
      <c r="J44" s="119"/>
    </row>
    <row r="45" spans="1:11" x14ac:dyDescent="0.15">
      <c r="A45" s="4"/>
      <c r="B45" s="119"/>
      <c r="C45" s="119"/>
      <c r="D45" s="119"/>
      <c r="E45" s="119"/>
      <c r="G45" s="4"/>
      <c r="H45" s="119"/>
      <c r="J45" s="119"/>
    </row>
    <row r="46" spans="1:11" x14ac:dyDescent="0.15">
      <c r="A46" s="4"/>
      <c r="B46" s="119"/>
      <c r="C46" s="119"/>
      <c r="D46" s="119"/>
      <c r="E46" s="119"/>
      <c r="G46" s="4"/>
      <c r="H46" s="119"/>
      <c r="J46" s="119"/>
    </row>
    <row r="47" spans="1:11" x14ac:dyDescent="0.15">
      <c r="A47" s="4"/>
      <c r="B47" s="119"/>
      <c r="C47" s="119"/>
      <c r="D47" s="119"/>
      <c r="E47" s="119"/>
      <c r="G47" s="4"/>
      <c r="H47" s="119"/>
      <c r="J47" s="119"/>
    </row>
    <row r="48" spans="1:11" x14ac:dyDescent="0.15">
      <c r="A48" s="4"/>
      <c r="B48" s="119"/>
      <c r="C48" s="119"/>
      <c r="D48" s="119"/>
      <c r="E48" s="119"/>
      <c r="G48" s="4"/>
      <c r="H48" s="119"/>
      <c r="J48" s="119"/>
    </row>
    <row r="49" spans="1:10" x14ac:dyDescent="0.15">
      <c r="A49" s="4"/>
      <c r="B49" s="119"/>
      <c r="C49" s="119"/>
      <c r="D49" s="119"/>
      <c r="E49" s="119"/>
      <c r="G49" s="4"/>
      <c r="H49" s="119"/>
      <c r="J49" s="119"/>
    </row>
    <row r="50" spans="1:10" x14ac:dyDescent="0.15">
      <c r="A50" s="4"/>
      <c r="B50" s="119"/>
      <c r="C50" s="119"/>
      <c r="D50" s="119"/>
      <c r="E50" s="119"/>
      <c r="G50" s="4"/>
      <c r="H50" s="119"/>
      <c r="J50" s="119"/>
    </row>
    <row r="51" spans="1:10" x14ac:dyDescent="0.15">
      <c r="A51" s="4"/>
      <c r="B51" s="119"/>
      <c r="C51" s="119"/>
      <c r="D51" s="119"/>
      <c r="E51" s="119"/>
      <c r="G51" s="4"/>
      <c r="H51" s="119"/>
      <c r="J51" s="119"/>
    </row>
    <row r="52" spans="1:10" x14ac:dyDescent="0.15">
      <c r="A52" s="4"/>
      <c r="B52" s="119"/>
      <c r="C52" s="119"/>
      <c r="D52" s="119"/>
      <c r="E52" s="119"/>
      <c r="G52" s="4"/>
      <c r="H52" s="119"/>
      <c r="J52" s="119"/>
    </row>
    <row r="53" spans="1:10" x14ac:dyDescent="0.15">
      <c r="A53" s="4"/>
      <c r="B53" s="119"/>
      <c r="C53" s="119"/>
      <c r="D53" s="119"/>
      <c r="E53" s="119"/>
      <c r="G53" s="4"/>
      <c r="H53" s="119"/>
      <c r="J53" s="119"/>
    </row>
    <row r="54" spans="1:10" x14ac:dyDescent="0.15">
      <c r="A54" s="4"/>
      <c r="B54" s="119"/>
      <c r="C54" s="119"/>
      <c r="D54" s="119"/>
      <c r="E54" s="119"/>
      <c r="G54" s="4"/>
      <c r="H54" s="119"/>
      <c r="J54" s="119"/>
    </row>
    <row r="55" spans="1:10" x14ac:dyDescent="0.15">
      <c r="A55" s="4"/>
      <c r="B55" s="119"/>
      <c r="C55" s="119"/>
      <c r="D55" s="119"/>
      <c r="E55" s="119"/>
      <c r="G55" s="4"/>
      <c r="H55" s="119"/>
      <c r="J55" s="119"/>
    </row>
    <row r="56" spans="1:10" x14ac:dyDescent="0.15">
      <c r="A56" s="4"/>
      <c r="B56" s="119"/>
      <c r="C56" s="119"/>
      <c r="D56" s="119"/>
      <c r="E56" s="119"/>
      <c r="G56" s="4"/>
      <c r="H56" s="119"/>
      <c r="J56" s="119"/>
    </row>
    <row r="57" spans="1:10" x14ac:dyDescent="0.15">
      <c r="A57" s="4"/>
      <c r="B57" s="119"/>
      <c r="C57" s="119"/>
      <c r="D57" s="119"/>
      <c r="E57" s="119"/>
      <c r="G57" s="4"/>
      <c r="H57" s="119"/>
      <c r="J57" s="119"/>
    </row>
    <row r="58" spans="1:10" x14ac:dyDescent="0.15">
      <c r="A58" s="4"/>
      <c r="B58" s="119"/>
      <c r="C58" s="119"/>
      <c r="D58" s="119"/>
      <c r="E58" s="119"/>
      <c r="G58" s="4"/>
      <c r="H58" s="119"/>
      <c r="J58" s="119"/>
    </row>
    <row r="59" spans="1:10" x14ac:dyDescent="0.15">
      <c r="A59" s="4"/>
      <c r="B59" s="119"/>
      <c r="C59" s="119"/>
      <c r="D59" s="119"/>
      <c r="E59" s="119"/>
      <c r="G59" s="4"/>
      <c r="H59" s="119"/>
      <c r="J59" s="119"/>
    </row>
    <row r="60" spans="1:10" x14ac:dyDescent="0.15">
      <c r="A60" s="32"/>
      <c r="B60" s="120"/>
      <c r="C60" s="120"/>
      <c r="D60" s="120"/>
      <c r="E60" s="120"/>
      <c r="G60" s="32"/>
      <c r="H60" s="119"/>
      <c r="J60" s="119"/>
    </row>
    <row r="61" spans="1:10" x14ac:dyDescent="0.15">
      <c r="A61" s="32"/>
      <c r="B61" s="120"/>
      <c r="C61" s="120"/>
      <c r="D61" s="120"/>
      <c r="E61" s="120"/>
      <c r="G61" s="32"/>
      <c r="H61" s="120"/>
      <c r="J61" s="120"/>
    </row>
    <row r="62" spans="1:10" x14ac:dyDescent="0.15">
      <c r="A62" s="32"/>
      <c r="B62" s="120"/>
      <c r="C62" s="120"/>
      <c r="D62" s="120"/>
      <c r="E62" s="120"/>
      <c r="G62" s="32"/>
      <c r="H62" s="120"/>
      <c r="J62" s="120"/>
    </row>
    <row r="63" spans="1:10" x14ac:dyDescent="0.15">
      <c r="A63" s="32"/>
      <c r="B63" s="120"/>
      <c r="C63" s="120"/>
      <c r="D63" s="120"/>
      <c r="E63" s="120"/>
      <c r="G63" s="32"/>
      <c r="H63" s="120"/>
      <c r="J63" s="120"/>
    </row>
    <row r="64" spans="1:10" x14ac:dyDescent="0.15">
      <c r="A64" s="32"/>
      <c r="B64" s="120"/>
      <c r="C64" s="120"/>
      <c r="D64" s="120"/>
      <c r="E64" s="120"/>
      <c r="G64" s="32"/>
      <c r="H64" s="119"/>
      <c r="J64" s="119"/>
    </row>
    <row r="65" spans="1:7" x14ac:dyDescent="0.15">
      <c r="A65" s="35"/>
      <c r="B65" s="35"/>
      <c r="C65" s="35"/>
      <c r="D65" s="35"/>
      <c r="E65" s="35"/>
      <c r="G65" s="35"/>
    </row>
    <row r="66" spans="1:7" x14ac:dyDescent="0.15">
      <c r="A66" s="35"/>
      <c r="B66" s="35"/>
      <c r="C66" s="35"/>
      <c r="D66" s="35"/>
      <c r="E66" s="35"/>
      <c r="G66" s="35"/>
    </row>
    <row r="67" spans="1:7" x14ac:dyDescent="0.15">
      <c r="A67" s="35"/>
      <c r="B67" s="35"/>
      <c r="C67" s="35"/>
      <c r="D67" s="35"/>
      <c r="E67" s="35"/>
      <c r="G67" s="35"/>
    </row>
    <row r="68" spans="1:7" x14ac:dyDescent="0.15">
      <c r="A68" s="35"/>
      <c r="B68" s="35"/>
      <c r="C68" s="35"/>
      <c r="D68" s="35"/>
      <c r="E68" s="35"/>
      <c r="G68" s="35"/>
    </row>
  </sheetData>
  <mergeCells count="4">
    <mergeCell ref="D4:E4"/>
    <mergeCell ref="J4:K4"/>
    <mergeCell ref="D13:E13"/>
    <mergeCell ref="J13:K13"/>
  </mergeCells>
  <phoneticPr fontId="4"/>
  <printOptions horizontalCentered="1"/>
  <pageMargins left="0.70866141732283472" right="0.70866141732283472" top="1.1417322834645669" bottom="0.74803149606299213" header="0.70866141732283472" footer="0.31496062992125984"/>
  <pageSetup paperSize="9" scale="9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61"/>
  <sheetViews>
    <sheetView view="pageBreakPreview" zoomScale="90" zoomScaleNormal="100" zoomScaleSheetLayoutView="90" workbookViewId="0">
      <selection activeCell="I15" sqref="I15"/>
    </sheetView>
  </sheetViews>
  <sheetFormatPr defaultRowHeight="13.5" x14ac:dyDescent="0.15"/>
  <cols>
    <col min="2" max="2" width="43.625" customWidth="1"/>
    <col min="3" max="6" width="9.625" customWidth="1"/>
    <col min="8" max="8" width="52" bestFit="1" customWidth="1"/>
    <col min="9" max="9" width="12.75" customWidth="1"/>
    <col min="10" max="13" width="9.75" customWidth="1"/>
    <col min="18" max="18" width="1.25" customWidth="1"/>
  </cols>
  <sheetData>
    <row r="1" spans="2:20" ht="19.5" customHeight="1" x14ac:dyDescent="0.15">
      <c r="B1" s="24" t="s">
        <v>377</v>
      </c>
    </row>
    <row r="2" spans="2:20" x14ac:dyDescent="0.15">
      <c r="B2" s="561" t="s">
        <v>83</v>
      </c>
      <c r="C2" s="563" t="s">
        <v>378</v>
      </c>
      <c r="D2" s="565"/>
      <c r="E2" s="565"/>
      <c r="F2" s="564"/>
      <c r="S2" s="560"/>
      <c r="T2" s="560"/>
    </row>
    <row r="3" spans="2:20" ht="30" customHeight="1" x14ac:dyDescent="0.15">
      <c r="B3" s="562"/>
      <c r="C3" s="563" t="s">
        <v>376</v>
      </c>
      <c r="D3" s="564"/>
      <c r="E3" s="563" t="s">
        <v>261</v>
      </c>
      <c r="F3" s="564"/>
      <c r="H3" s="41"/>
      <c r="I3" s="38"/>
      <c r="J3" s="38"/>
      <c r="K3" s="38"/>
      <c r="L3" s="38"/>
      <c r="M3" s="38"/>
      <c r="N3" s="38"/>
      <c r="O3" s="38"/>
      <c r="P3" s="38"/>
      <c r="Q3" s="38"/>
      <c r="S3" s="38"/>
      <c r="T3" s="38"/>
    </row>
    <row r="4" spans="2:20" x14ac:dyDescent="0.15">
      <c r="B4" s="527" t="s">
        <v>35</v>
      </c>
      <c r="C4" s="528">
        <v>1704</v>
      </c>
      <c r="D4" s="529">
        <f>C4/C$8</f>
        <v>0.24735084917985195</v>
      </c>
      <c r="E4" s="528">
        <v>2207</v>
      </c>
      <c r="F4" s="529">
        <f>E4/E$8</f>
        <v>0.24051874455100261</v>
      </c>
      <c r="H4" s="41"/>
      <c r="J4" s="6"/>
      <c r="K4" s="6"/>
      <c r="L4" s="6"/>
      <c r="M4" s="6"/>
      <c r="N4" s="6"/>
      <c r="O4" s="6"/>
      <c r="P4" s="6"/>
      <c r="Q4" s="6"/>
      <c r="S4" s="299"/>
    </row>
    <row r="5" spans="2:20" x14ac:dyDescent="0.15">
      <c r="B5" s="55" t="s">
        <v>36</v>
      </c>
      <c r="C5" s="369">
        <v>206</v>
      </c>
      <c r="D5" s="60">
        <f t="shared" ref="D5:D7" si="0">C5/C$8</f>
        <v>2.990274350413703E-2</v>
      </c>
      <c r="E5" s="59">
        <v>194</v>
      </c>
      <c r="F5" s="60">
        <f t="shared" ref="F5" si="1">E5/E$8</f>
        <v>2.1142109851787272E-2</v>
      </c>
      <c r="H5" s="41"/>
      <c r="J5" s="6"/>
      <c r="K5" s="6"/>
      <c r="L5" s="6"/>
      <c r="M5" s="6"/>
      <c r="N5" s="6"/>
      <c r="O5" s="6"/>
      <c r="P5" s="6"/>
      <c r="Q5" s="6"/>
      <c r="S5" s="299"/>
    </row>
    <row r="6" spans="2:20" x14ac:dyDescent="0.15">
      <c r="B6" s="55" t="s">
        <v>37</v>
      </c>
      <c r="C6" s="369">
        <v>4086</v>
      </c>
      <c r="D6" s="257">
        <f t="shared" si="0"/>
        <v>0.59311946581506747</v>
      </c>
      <c r="E6" s="59">
        <v>6121</v>
      </c>
      <c r="F6" s="257">
        <f t="shared" ref="F6" si="2">E6/E$8</f>
        <v>0.66706625980819534</v>
      </c>
      <c r="H6" s="41"/>
      <c r="J6" s="6"/>
      <c r="K6" s="6"/>
      <c r="L6" s="6"/>
      <c r="M6" s="6"/>
      <c r="N6" s="6"/>
      <c r="O6" s="6"/>
      <c r="P6" s="6"/>
      <c r="Q6" s="6"/>
      <c r="S6" s="299"/>
    </row>
    <row r="7" spans="2:20" x14ac:dyDescent="0.15">
      <c r="B7" s="53" t="s">
        <v>38</v>
      </c>
      <c r="C7" s="61">
        <v>893</v>
      </c>
      <c r="D7" s="62">
        <f t="shared" si="0"/>
        <v>0.12962694150094353</v>
      </c>
      <c r="E7" s="61">
        <v>654</v>
      </c>
      <c r="F7" s="62">
        <f t="shared" ref="F7" si="3">E7/E$8</f>
        <v>7.127288578901482E-2</v>
      </c>
      <c r="H7" s="41"/>
      <c r="J7" s="6"/>
      <c r="K7" s="6"/>
      <c r="L7" s="6"/>
      <c r="M7" s="6"/>
      <c r="N7" s="6"/>
      <c r="O7" s="6"/>
      <c r="P7" s="6"/>
      <c r="Q7" s="6"/>
      <c r="S7" s="299"/>
    </row>
    <row r="8" spans="2:20" x14ac:dyDescent="0.15">
      <c r="B8" s="330" t="s">
        <v>347</v>
      </c>
      <c r="C8" s="331">
        <v>6889</v>
      </c>
      <c r="D8" s="332">
        <f t="shared" ref="D8:F8" si="4">SUM(D4:D7)</f>
        <v>1</v>
      </c>
      <c r="E8" s="331">
        <v>9176</v>
      </c>
      <c r="F8" s="332">
        <f t="shared" si="4"/>
        <v>1</v>
      </c>
      <c r="G8" s="54"/>
      <c r="H8" s="54"/>
      <c r="I8" s="38"/>
      <c r="J8" s="38"/>
      <c r="K8" s="38"/>
      <c r="L8" s="38"/>
      <c r="M8" s="38"/>
      <c r="N8" s="38"/>
      <c r="O8" s="38"/>
      <c r="P8" s="38"/>
      <c r="Q8" s="38"/>
      <c r="S8" s="38"/>
      <c r="T8" s="38"/>
    </row>
    <row r="9" spans="2:20" s="194" customFormat="1" x14ac:dyDescent="0.15">
      <c r="B9" s="492"/>
      <c r="C9" s="493"/>
      <c r="D9" s="494"/>
      <c r="E9" s="493"/>
      <c r="F9" s="496"/>
      <c r="G9" s="200"/>
      <c r="H9" s="195"/>
      <c r="I9" s="497"/>
      <c r="J9" s="497"/>
      <c r="K9" s="497"/>
      <c r="L9" s="497"/>
      <c r="M9" s="497"/>
      <c r="N9" s="497"/>
      <c r="O9" s="497"/>
      <c r="P9" s="497"/>
      <c r="Q9" s="497"/>
      <c r="S9" s="497"/>
      <c r="T9" s="497"/>
    </row>
    <row r="10" spans="2:20" s="35" customFormat="1" ht="13.5" customHeight="1" x14ac:dyDescent="0.15">
      <c r="B10" s="498" t="s">
        <v>40</v>
      </c>
      <c r="C10" s="144">
        <v>818</v>
      </c>
      <c r="D10" s="135">
        <f>C10/C$4</f>
        <v>0.4800469483568075</v>
      </c>
      <c r="E10" s="144">
        <v>950</v>
      </c>
      <c r="F10" s="135">
        <f>E10/E$4</f>
        <v>0.43044857272315362</v>
      </c>
      <c r="H10" s="41"/>
      <c r="I10" s="6"/>
      <c r="J10" s="6"/>
      <c r="K10" s="6"/>
      <c r="L10" s="6"/>
      <c r="M10" s="6"/>
      <c r="N10" s="184"/>
      <c r="O10" s="184"/>
      <c r="P10" s="184"/>
      <c r="Q10" s="184"/>
      <c r="S10" s="299"/>
    </row>
    <row r="11" spans="2:20" s="35" customFormat="1" x14ac:dyDescent="0.15">
      <c r="B11" s="499" t="s">
        <v>67</v>
      </c>
      <c r="C11" s="48">
        <v>698</v>
      </c>
      <c r="D11" s="136">
        <f t="shared" ref="D11:D27" si="5">C11/C$4</f>
        <v>0.40962441314553988</v>
      </c>
      <c r="E11" s="48">
        <v>735</v>
      </c>
      <c r="F11" s="136">
        <f t="shared" ref="F11" si="6">E11/E$4</f>
        <v>0.33303126415949252</v>
      </c>
      <c r="H11" s="41"/>
      <c r="I11" s="6"/>
      <c r="J11" s="6"/>
      <c r="K11" s="6"/>
      <c r="L11" s="6"/>
      <c r="M11" s="6"/>
      <c r="N11" s="184"/>
      <c r="O11" s="184"/>
      <c r="P11" s="184"/>
      <c r="Q11" s="184"/>
      <c r="S11" s="299"/>
    </row>
    <row r="12" spans="2:20" s="35" customFormat="1" x14ac:dyDescent="0.15">
      <c r="B12" s="499" t="s">
        <v>41</v>
      </c>
      <c r="C12" s="48">
        <v>211</v>
      </c>
      <c r="D12" s="136">
        <f t="shared" si="5"/>
        <v>0.1238262910798122</v>
      </c>
      <c r="E12" s="48">
        <v>134</v>
      </c>
      <c r="F12" s="136">
        <f t="shared" ref="F12" si="7">E12/E$4</f>
        <v>6.0715903942002721E-2</v>
      </c>
      <c r="H12" s="41"/>
      <c r="I12" s="6"/>
      <c r="J12" s="6"/>
      <c r="K12" s="6"/>
      <c r="L12" s="6"/>
      <c r="M12" s="6"/>
      <c r="N12" s="184"/>
      <c r="O12" s="184"/>
      <c r="P12" s="184"/>
      <c r="Q12" s="184"/>
      <c r="S12" s="299"/>
    </row>
    <row r="13" spans="2:20" s="35" customFormat="1" x14ac:dyDescent="0.15">
      <c r="B13" s="499" t="s">
        <v>42</v>
      </c>
      <c r="C13" s="48">
        <v>468</v>
      </c>
      <c r="D13" s="49">
        <f t="shared" si="5"/>
        <v>0.27464788732394368</v>
      </c>
      <c r="E13" s="48">
        <v>751</v>
      </c>
      <c r="F13" s="49">
        <f t="shared" ref="F13" si="8">E13/E$4</f>
        <v>0.34028092433167195</v>
      </c>
      <c r="H13" s="41"/>
      <c r="I13" s="6"/>
      <c r="J13" s="6"/>
      <c r="K13" s="6"/>
      <c r="L13" s="6"/>
      <c r="M13" s="6"/>
      <c r="N13" s="184"/>
      <c r="O13" s="184"/>
      <c r="P13" s="184"/>
      <c r="Q13" s="184"/>
      <c r="S13" s="299"/>
    </row>
    <row r="14" spans="2:20" s="35" customFormat="1" x14ac:dyDescent="0.15">
      <c r="B14" s="499" t="s">
        <v>43</v>
      </c>
      <c r="C14" s="146">
        <v>870</v>
      </c>
      <c r="D14" s="138">
        <f t="shared" si="5"/>
        <v>0.51056338028169013</v>
      </c>
      <c r="E14" s="48">
        <v>1090</v>
      </c>
      <c r="F14" s="138">
        <f t="shared" ref="F14" si="9">E14/E$4</f>
        <v>0.49388309922972362</v>
      </c>
      <c r="H14" s="41"/>
      <c r="I14" s="6"/>
      <c r="J14" s="6"/>
      <c r="K14" s="6"/>
      <c r="L14" s="6"/>
      <c r="M14" s="6"/>
      <c r="N14" s="184"/>
      <c r="O14" s="184"/>
      <c r="P14" s="184"/>
      <c r="Q14" s="184"/>
      <c r="S14" s="299"/>
    </row>
    <row r="15" spans="2:20" s="35" customFormat="1" x14ac:dyDescent="0.15">
      <c r="B15" s="499" t="s">
        <v>44</v>
      </c>
      <c r="C15" s="143">
        <v>486</v>
      </c>
      <c r="D15" s="49">
        <f t="shared" si="5"/>
        <v>0.28521126760563381</v>
      </c>
      <c r="E15" s="146">
        <v>558</v>
      </c>
      <c r="F15" s="49">
        <f t="shared" ref="F15" si="10">E15/E$4</f>
        <v>0.25283189850475757</v>
      </c>
      <c r="H15" s="41"/>
      <c r="I15" s="6"/>
      <c r="J15" s="6"/>
      <c r="K15" s="6"/>
      <c r="L15" s="6"/>
      <c r="M15" s="6"/>
      <c r="N15" s="184"/>
      <c r="O15" s="184"/>
      <c r="P15" s="184"/>
      <c r="Q15" s="184"/>
      <c r="S15" s="299"/>
    </row>
    <row r="16" spans="2:20" s="35" customFormat="1" x14ac:dyDescent="0.15">
      <c r="B16" s="499" t="s">
        <v>45</v>
      </c>
      <c r="C16" s="143">
        <v>196</v>
      </c>
      <c r="D16" s="138">
        <f t="shared" si="5"/>
        <v>0.11502347417840375</v>
      </c>
      <c r="E16" s="48">
        <v>208</v>
      </c>
      <c r="F16" s="138">
        <f t="shared" ref="F16" si="11">E16/E$4</f>
        <v>9.4245582238332584E-2</v>
      </c>
      <c r="H16" s="41"/>
      <c r="I16" s="6"/>
      <c r="J16" s="6"/>
      <c r="K16" s="6"/>
      <c r="L16" s="6"/>
      <c r="M16" s="6"/>
      <c r="N16" s="184"/>
      <c r="O16" s="184"/>
      <c r="P16" s="184"/>
      <c r="Q16" s="184"/>
      <c r="S16" s="299"/>
    </row>
    <row r="17" spans="2:20" s="35" customFormat="1" x14ac:dyDescent="0.15">
      <c r="B17" s="499" t="s">
        <v>46</v>
      </c>
      <c r="C17" s="143">
        <v>527</v>
      </c>
      <c r="D17" s="136">
        <f t="shared" si="5"/>
        <v>0.30927230046948356</v>
      </c>
      <c r="E17" s="48">
        <v>789</v>
      </c>
      <c r="F17" s="136">
        <f t="shared" ref="F17" si="12">E17/E$4</f>
        <v>0.35749886724059809</v>
      </c>
      <c r="H17" s="41"/>
      <c r="I17" s="6"/>
      <c r="J17" s="6"/>
      <c r="K17" s="6"/>
      <c r="L17" s="6"/>
      <c r="M17" s="6"/>
      <c r="N17" s="184"/>
      <c r="O17" s="184"/>
      <c r="P17" s="184"/>
      <c r="Q17" s="184"/>
      <c r="S17" s="299"/>
    </row>
    <row r="18" spans="2:20" s="35" customFormat="1" x14ac:dyDescent="0.15">
      <c r="B18" s="499" t="s">
        <v>47</v>
      </c>
      <c r="C18" s="143">
        <v>350</v>
      </c>
      <c r="D18" s="49">
        <f t="shared" si="5"/>
        <v>0.20539906103286384</v>
      </c>
      <c r="E18" s="48">
        <v>549</v>
      </c>
      <c r="F18" s="49">
        <f t="shared" ref="F18" si="13">E18/E$4</f>
        <v>0.24875396465790667</v>
      </c>
      <c r="H18" s="41"/>
      <c r="I18" s="6"/>
      <c r="J18" s="6"/>
      <c r="K18" s="6"/>
      <c r="L18" s="6"/>
      <c r="M18" s="6"/>
      <c r="N18" s="184"/>
      <c r="O18" s="184"/>
      <c r="P18" s="184"/>
      <c r="Q18" s="184"/>
      <c r="S18" s="299"/>
    </row>
    <row r="19" spans="2:20" s="35" customFormat="1" x14ac:dyDescent="0.15">
      <c r="B19" s="499" t="s">
        <v>406</v>
      </c>
      <c r="C19" s="48">
        <v>375</v>
      </c>
      <c r="D19" s="138">
        <f t="shared" si="5"/>
        <v>0.22007042253521128</v>
      </c>
      <c r="E19" s="48">
        <v>422</v>
      </c>
      <c r="F19" s="138">
        <f t="shared" ref="F19" si="14">E19/E$4</f>
        <v>0.19120978704123245</v>
      </c>
      <c r="H19" s="41"/>
      <c r="I19" s="6"/>
      <c r="J19" s="6"/>
      <c r="K19" s="6"/>
      <c r="L19" s="6"/>
      <c r="M19" s="6"/>
      <c r="N19" s="184"/>
      <c r="O19" s="184"/>
      <c r="P19" s="184"/>
      <c r="Q19" s="184"/>
      <c r="S19" s="299"/>
    </row>
    <row r="20" spans="2:20" s="35" customFormat="1" x14ac:dyDescent="0.15">
      <c r="B20" s="499" t="s">
        <v>48</v>
      </c>
      <c r="C20" s="146">
        <v>461</v>
      </c>
      <c r="D20" s="136">
        <f t="shared" si="5"/>
        <v>0.27053990610328638</v>
      </c>
      <c r="E20" s="48">
        <v>706</v>
      </c>
      <c r="F20" s="136">
        <f t="shared" ref="F20" si="15">E20/E$4</f>
        <v>0.31989125509741728</v>
      </c>
      <c r="H20" s="41"/>
      <c r="I20" s="6"/>
      <c r="J20" s="6"/>
      <c r="K20" s="6"/>
      <c r="L20" s="6"/>
      <c r="M20" s="6"/>
      <c r="N20" s="184"/>
      <c r="O20" s="184"/>
      <c r="P20" s="184"/>
      <c r="Q20" s="184"/>
      <c r="S20" s="299"/>
    </row>
    <row r="21" spans="2:20" s="35" customFormat="1" x14ac:dyDescent="0.15">
      <c r="B21" s="499" t="s">
        <v>49</v>
      </c>
      <c r="C21" s="143">
        <v>95</v>
      </c>
      <c r="D21" s="49">
        <f t="shared" si="5"/>
        <v>5.5751173708920188E-2</v>
      </c>
      <c r="E21" s="146">
        <v>124</v>
      </c>
      <c r="F21" s="49">
        <f t="shared" ref="F21" si="16">E21/E$4</f>
        <v>5.6184866334390578E-2</v>
      </c>
      <c r="H21" s="41"/>
      <c r="I21" s="6"/>
      <c r="J21" s="6"/>
      <c r="K21" s="6"/>
      <c r="L21" s="6"/>
      <c r="M21" s="6"/>
      <c r="N21" s="184"/>
      <c r="O21" s="184"/>
      <c r="P21" s="184"/>
      <c r="Q21" s="184"/>
      <c r="S21" s="299"/>
    </row>
    <row r="22" spans="2:20" s="35" customFormat="1" x14ac:dyDescent="0.15">
      <c r="B22" s="499" t="s">
        <v>50</v>
      </c>
      <c r="C22" s="143">
        <v>147</v>
      </c>
      <c r="D22" s="49">
        <f t="shared" si="5"/>
        <v>8.6267605633802813E-2</v>
      </c>
      <c r="E22" s="48">
        <v>146</v>
      </c>
      <c r="F22" s="49">
        <f t="shared" ref="F22" si="17">E22/E$4</f>
        <v>6.6153149071137285E-2</v>
      </c>
      <c r="H22" s="41"/>
      <c r="I22" s="6"/>
      <c r="J22" s="6"/>
      <c r="K22" s="6"/>
      <c r="L22" s="6"/>
      <c r="M22" s="6"/>
      <c r="N22" s="184"/>
      <c r="O22" s="184"/>
      <c r="P22" s="184"/>
      <c r="Q22" s="184"/>
      <c r="S22" s="299"/>
    </row>
    <row r="23" spans="2:20" s="35" customFormat="1" x14ac:dyDescent="0.15">
      <c r="B23" s="499" t="s">
        <v>51</v>
      </c>
      <c r="C23" s="143">
        <v>16</v>
      </c>
      <c r="D23" s="49">
        <f t="shared" si="5"/>
        <v>9.3896713615023476E-3</v>
      </c>
      <c r="E23" s="48">
        <v>25</v>
      </c>
      <c r="F23" s="49">
        <f t="shared" ref="F23" si="18">E23/E$4</f>
        <v>1.1327594019030359E-2</v>
      </c>
      <c r="H23" s="41"/>
      <c r="I23" s="184"/>
      <c r="J23" s="184"/>
      <c r="K23" s="184"/>
      <c r="L23" s="184"/>
      <c r="M23" s="184"/>
      <c r="N23" s="184"/>
      <c r="O23" s="184"/>
      <c r="P23" s="184"/>
      <c r="Q23" s="184"/>
      <c r="S23" s="299"/>
    </row>
    <row r="24" spans="2:20" s="35" customFormat="1" x14ac:dyDescent="0.15">
      <c r="B24" s="499" t="s">
        <v>52</v>
      </c>
      <c r="C24" s="48">
        <v>175</v>
      </c>
      <c r="D24" s="138">
        <f t="shared" si="5"/>
        <v>0.10269953051643192</v>
      </c>
      <c r="E24" s="48">
        <v>211</v>
      </c>
      <c r="F24" s="138">
        <f t="shared" ref="F24" si="19">E24/E$4</f>
        <v>9.5604893520616227E-2</v>
      </c>
      <c r="H24" s="41"/>
      <c r="I24" s="184"/>
      <c r="J24" s="184"/>
      <c r="K24" s="184"/>
      <c r="L24" s="184"/>
      <c r="M24" s="184"/>
      <c r="N24" s="184"/>
      <c r="O24" s="184"/>
      <c r="P24" s="184"/>
      <c r="Q24" s="184"/>
      <c r="S24" s="299"/>
    </row>
    <row r="25" spans="2:20" s="35" customFormat="1" x14ac:dyDescent="0.15">
      <c r="B25" s="499" t="s">
        <v>53</v>
      </c>
      <c r="C25" s="146">
        <v>211</v>
      </c>
      <c r="D25" s="49">
        <f t="shared" si="5"/>
        <v>0.1238262910798122</v>
      </c>
      <c r="E25" s="48">
        <v>223</v>
      </c>
      <c r="F25" s="49">
        <f t="shared" ref="F25" si="20">E25/E$4</f>
        <v>0.1010421386497508</v>
      </c>
      <c r="H25" s="41"/>
      <c r="I25" s="184"/>
      <c r="J25" s="184"/>
      <c r="K25" s="184"/>
      <c r="L25" s="184"/>
      <c r="M25" s="184"/>
      <c r="N25" s="184"/>
      <c r="O25" s="184"/>
      <c r="P25" s="184"/>
      <c r="Q25" s="184"/>
      <c r="S25" s="299"/>
    </row>
    <row r="26" spans="2:20" s="35" customFormat="1" x14ac:dyDescent="0.15">
      <c r="B26" s="499" t="s">
        <v>54</v>
      </c>
      <c r="C26" s="48">
        <v>22</v>
      </c>
      <c r="D26" s="49">
        <f t="shared" si="5"/>
        <v>1.2910798122065728E-2</v>
      </c>
      <c r="E26" s="48">
        <v>31</v>
      </c>
      <c r="F26" s="49">
        <f t="shared" ref="F26" si="21">E26/E$4</f>
        <v>1.4046216583597644E-2</v>
      </c>
      <c r="H26" s="41"/>
      <c r="I26" s="184"/>
      <c r="J26" s="184"/>
      <c r="K26" s="184"/>
      <c r="L26" s="184"/>
      <c r="M26" s="184"/>
      <c r="N26" s="184"/>
      <c r="O26" s="184"/>
      <c r="P26" s="184"/>
      <c r="Q26" s="184"/>
      <c r="S26" s="299"/>
    </row>
    <row r="27" spans="2:20" s="35" customFormat="1" x14ac:dyDescent="0.15">
      <c r="B27" s="500" t="s">
        <v>55</v>
      </c>
      <c r="C27" s="50">
        <v>89</v>
      </c>
      <c r="D27" s="285">
        <f t="shared" si="5"/>
        <v>5.2230046948356805E-2</v>
      </c>
      <c r="E27" s="146">
        <v>88</v>
      </c>
      <c r="F27" s="285">
        <f t="shared" ref="F27" si="22">E27/E$4</f>
        <v>3.9873130946986857E-2</v>
      </c>
      <c r="H27" s="41"/>
      <c r="I27" s="184"/>
      <c r="J27" s="184"/>
      <c r="K27" s="184"/>
      <c r="L27" s="184"/>
      <c r="M27" s="184"/>
      <c r="N27" s="184"/>
      <c r="O27" s="184"/>
      <c r="P27" s="184"/>
      <c r="Q27" s="184"/>
      <c r="S27" s="299"/>
    </row>
    <row r="28" spans="2:20" x14ac:dyDescent="0.15">
      <c r="D28" s="134"/>
      <c r="E28" s="134"/>
      <c r="H28" s="41"/>
      <c r="I28" s="6"/>
      <c r="J28" s="6"/>
      <c r="K28" s="6"/>
      <c r="L28" s="6"/>
      <c r="M28" s="6"/>
      <c r="N28" s="6"/>
      <c r="O28" s="6"/>
      <c r="P28" s="6"/>
      <c r="Q28" s="6"/>
    </row>
    <row r="29" spans="2:20" ht="19.5" customHeight="1" x14ac:dyDescent="0.15">
      <c r="B29" s="24" t="s">
        <v>388</v>
      </c>
    </row>
    <row r="30" spans="2:20" x14ac:dyDescent="0.15">
      <c r="B30" s="561" t="s">
        <v>83</v>
      </c>
      <c r="C30" s="563" t="s">
        <v>378</v>
      </c>
      <c r="D30" s="565"/>
      <c r="E30" s="565"/>
      <c r="F30" s="564"/>
      <c r="S30" s="560"/>
      <c r="T30" s="560"/>
    </row>
    <row r="31" spans="2:20" ht="30" customHeight="1" x14ac:dyDescent="0.15">
      <c r="B31" s="562"/>
      <c r="C31" s="563" t="s">
        <v>379</v>
      </c>
      <c r="D31" s="564"/>
      <c r="E31" s="563" t="s">
        <v>261</v>
      </c>
      <c r="F31" s="564"/>
      <c r="H31" s="41"/>
      <c r="I31" s="38"/>
      <c r="J31" s="38"/>
      <c r="K31" s="38"/>
      <c r="L31" s="38"/>
      <c r="M31" s="38"/>
      <c r="N31" s="38"/>
      <c r="O31" s="38"/>
      <c r="P31" s="38"/>
      <c r="Q31" s="38"/>
      <c r="S31" s="38"/>
      <c r="T31" s="38"/>
    </row>
    <row r="32" spans="2:20" x14ac:dyDescent="0.15">
      <c r="B32" s="527" t="s">
        <v>35</v>
      </c>
      <c r="C32" s="57">
        <v>359</v>
      </c>
      <c r="D32" s="529">
        <f>C32/C$36</f>
        <v>0.31518876207199298</v>
      </c>
      <c r="E32" s="57">
        <v>336</v>
      </c>
      <c r="F32" s="529">
        <f>E32/E$36</f>
        <v>0.42966751918158569</v>
      </c>
      <c r="H32" s="41"/>
      <c r="J32" s="54"/>
      <c r="K32" s="54"/>
      <c r="L32" s="54"/>
      <c r="M32" s="54"/>
      <c r="S32" s="299"/>
    </row>
    <row r="33" spans="1:20" x14ac:dyDescent="0.15">
      <c r="B33" s="55" t="s">
        <v>36</v>
      </c>
      <c r="C33" s="59">
        <v>128</v>
      </c>
      <c r="D33" s="60">
        <f>C33/C$36</f>
        <v>0.11237928007023705</v>
      </c>
      <c r="E33" s="59">
        <v>78</v>
      </c>
      <c r="F33" s="60">
        <f>E33/E$36</f>
        <v>9.9744245524296671E-2</v>
      </c>
      <c r="H33" s="41"/>
      <c r="J33" s="54"/>
      <c r="K33" s="54"/>
      <c r="L33" s="54"/>
      <c r="M33" s="54"/>
      <c r="S33" s="299"/>
    </row>
    <row r="34" spans="1:20" x14ac:dyDescent="0.15">
      <c r="B34" s="55" t="s">
        <v>37</v>
      </c>
      <c r="C34" s="59">
        <v>163</v>
      </c>
      <c r="D34" s="257">
        <f>C34/C$36</f>
        <v>0.1431079894644425</v>
      </c>
      <c r="E34" s="59">
        <v>115</v>
      </c>
      <c r="F34" s="257">
        <f>E34/E$36</f>
        <v>0.14705882352941177</v>
      </c>
      <c r="H34" s="41"/>
      <c r="J34" s="54"/>
      <c r="K34" s="54"/>
      <c r="L34" s="54"/>
      <c r="M34" s="54"/>
      <c r="S34" s="299"/>
    </row>
    <row r="35" spans="1:20" x14ac:dyDescent="0.15">
      <c r="B35" s="53" t="s">
        <v>38</v>
      </c>
      <c r="C35" s="61">
        <v>489</v>
      </c>
      <c r="D35" s="62">
        <f>C35/C$36</f>
        <v>0.42932396839332748</v>
      </c>
      <c r="E35" s="61">
        <v>253</v>
      </c>
      <c r="F35" s="62">
        <f>E35/E$36</f>
        <v>0.3235294117647059</v>
      </c>
      <c r="H35" s="41"/>
      <c r="J35" s="54"/>
      <c r="K35" s="54"/>
      <c r="L35" s="54"/>
      <c r="M35" s="54"/>
      <c r="S35" s="299"/>
    </row>
    <row r="36" spans="1:20" x14ac:dyDescent="0.15">
      <c r="B36" s="330" t="s">
        <v>347</v>
      </c>
      <c r="C36" s="331">
        <v>1139</v>
      </c>
      <c r="D36" s="332">
        <f>SUM(D32:D35)</f>
        <v>1</v>
      </c>
      <c r="E36" s="331">
        <v>782</v>
      </c>
      <c r="F36" s="332">
        <f>SUM(F32:F35)</f>
        <v>1</v>
      </c>
      <c r="G36" s="54"/>
      <c r="H36" s="54"/>
      <c r="I36" s="38"/>
      <c r="J36" s="38"/>
      <c r="K36" s="38"/>
      <c r="L36" s="38"/>
      <c r="M36" s="38"/>
      <c r="N36" s="38"/>
      <c r="O36" s="38"/>
      <c r="P36" s="38"/>
      <c r="Q36" s="38"/>
      <c r="S36" s="38"/>
      <c r="T36" s="38"/>
    </row>
    <row r="37" spans="1:20" x14ac:dyDescent="0.15">
      <c r="A37" s="35"/>
      <c r="B37" s="492"/>
      <c r="C37" s="493"/>
      <c r="D37" s="494"/>
      <c r="E37" s="495"/>
      <c r="F37" s="494"/>
      <c r="G37" s="140"/>
      <c r="H37" s="54"/>
      <c r="I37" s="451"/>
      <c r="J37" s="451"/>
      <c r="K37" s="451"/>
      <c r="L37" s="451"/>
      <c r="M37" s="451"/>
      <c r="N37" s="451"/>
      <c r="O37" s="451"/>
      <c r="P37" s="451"/>
      <c r="Q37" s="451"/>
      <c r="S37" s="451"/>
      <c r="T37" s="451"/>
    </row>
    <row r="38" spans="1:20" s="35" customFormat="1" ht="13.5" customHeight="1" x14ac:dyDescent="0.15">
      <c r="B38" s="498" t="s">
        <v>40</v>
      </c>
      <c r="C38" s="144">
        <v>92</v>
      </c>
      <c r="D38" s="135">
        <f t="shared" ref="D38:D45" si="23">C38/C$32</f>
        <v>0.25626740947075211</v>
      </c>
      <c r="E38" s="144">
        <v>55</v>
      </c>
      <c r="F38" s="135">
        <f t="shared" ref="F38:F45" si="24">E38/E$32</f>
        <v>0.16369047619047619</v>
      </c>
      <c r="H38" s="41"/>
      <c r="I38" s="54"/>
      <c r="J38" s="54"/>
      <c r="K38" s="54"/>
      <c r="L38" s="54"/>
      <c r="M38" s="54"/>
      <c r="S38" s="299"/>
    </row>
    <row r="39" spans="1:20" s="35" customFormat="1" x14ac:dyDescent="0.15">
      <c r="B39" s="499" t="s">
        <v>67</v>
      </c>
      <c r="C39" s="48">
        <v>81</v>
      </c>
      <c r="D39" s="136">
        <f t="shared" si="23"/>
        <v>0.22562674094707522</v>
      </c>
      <c r="E39" s="143">
        <v>65</v>
      </c>
      <c r="F39" s="136">
        <f t="shared" si="24"/>
        <v>0.19345238095238096</v>
      </c>
      <c r="H39" s="41"/>
      <c r="I39" s="54"/>
      <c r="J39" s="54"/>
      <c r="K39" s="54"/>
      <c r="L39" s="54"/>
      <c r="M39" s="54"/>
      <c r="S39" s="299"/>
    </row>
    <row r="40" spans="1:20" s="35" customFormat="1" x14ac:dyDescent="0.15">
      <c r="B40" s="499" t="s">
        <v>41</v>
      </c>
      <c r="C40" s="146">
        <v>19</v>
      </c>
      <c r="D40" s="136">
        <f t="shared" si="23"/>
        <v>5.2924791086350974E-2</v>
      </c>
      <c r="E40" s="143">
        <v>11</v>
      </c>
      <c r="F40" s="136">
        <f t="shared" si="24"/>
        <v>3.273809523809524E-2</v>
      </c>
      <c r="H40" s="41"/>
      <c r="I40" s="54"/>
      <c r="J40" s="54"/>
      <c r="K40" s="54"/>
      <c r="L40" s="54"/>
      <c r="M40" s="54"/>
      <c r="S40" s="299"/>
    </row>
    <row r="41" spans="1:20" s="35" customFormat="1" x14ac:dyDescent="0.15">
      <c r="B41" s="499" t="s">
        <v>42</v>
      </c>
      <c r="C41" s="143">
        <v>97</v>
      </c>
      <c r="D41" s="49">
        <f t="shared" si="23"/>
        <v>0.27019498607242337</v>
      </c>
      <c r="E41" s="143">
        <v>144</v>
      </c>
      <c r="F41" s="49">
        <f t="shared" si="24"/>
        <v>0.42857142857142855</v>
      </c>
      <c r="H41" s="41"/>
      <c r="I41" s="54"/>
      <c r="J41" s="54"/>
      <c r="K41" s="54"/>
      <c r="L41" s="54"/>
      <c r="M41" s="54"/>
      <c r="S41" s="299"/>
    </row>
    <row r="42" spans="1:20" s="35" customFormat="1" x14ac:dyDescent="0.15">
      <c r="B42" s="499" t="s">
        <v>43</v>
      </c>
      <c r="C42" s="48">
        <v>111</v>
      </c>
      <c r="D42" s="138">
        <f t="shared" si="23"/>
        <v>0.30919220055710306</v>
      </c>
      <c r="E42" s="143">
        <v>98</v>
      </c>
      <c r="F42" s="138">
        <f t="shared" si="24"/>
        <v>0.29166666666666669</v>
      </c>
      <c r="H42" s="41"/>
      <c r="I42" s="54"/>
      <c r="J42" s="54"/>
      <c r="K42" s="54"/>
      <c r="L42" s="54"/>
      <c r="M42" s="54"/>
      <c r="S42" s="299"/>
    </row>
    <row r="43" spans="1:20" s="35" customFormat="1" x14ac:dyDescent="0.15">
      <c r="B43" s="499" t="s">
        <v>44</v>
      </c>
      <c r="C43" s="48">
        <v>104</v>
      </c>
      <c r="D43" s="49">
        <f t="shared" si="23"/>
        <v>0.28969359331476324</v>
      </c>
      <c r="E43" s="48">
        <v>116</v>
      </c>
      <c r="F43" s="49">
        <f t="shared" si="24"/>
        <v>0.34523809523809523</v>
      </c>
      <c r="H43" s="41"/>
      <c r="I43" s="54"/>
      <c r="J43" s="54"/>
      <c r="K43" s="54"/>
      <c r="L43" s="54"/>
      <c r="M43" s="54"/>
      <c r="S43" s="299"/>
    </row>
    <row r="44" spans="1:20" s="35" customFormat="1" x14ac:dyDescent="0.15">
      <c r="B44" s="499" t="s">
        <v>45</v>
      </c>
      <c r="C44" s="48">
        <v>25</v>
      </c>
      <c r="D44" s="138">
        <f t="shared" si="23"/>
        <v>6.9637883008356549E-2</v>
      </c>
      <c r="E44" s="146">
        <v>13</v>
      </c>
      <c r="F44" s="138">
        <f t="shared" si="24"/>
        <v>3.8690476190476192E-2</v>
      </c>
      <c r="H44" s="41"/>
      <c r="I44" s="54"/>
      <c r="J44" s="54"/>
      <c r="K44" s="54"/>
      <c r="L44" s="54"/>
      <c r="M44" s="54"/>
      <c r="S44" s="299"/>
    </row>
    <row r="45" spans="1:20" s="35" customFormat="1" x14ac:dyDescent="0.15">
      <c r="B45" s="499" t="s">
        <v>46</v>
      </c>
      <c r="C45" s="146">
        <v>75</v>
      </c>
      <c r="D45" s="136">
        <f t="shared" si="23"/>
        <v>0.20891364902506965</v>
      </c>
      <c r="E45" s="143">
        <v>72</v>
      </c>
      <c r="F45" s="136">
        <f t="shared" si="24"/>
        <v>0.21428571428571427</v>
      </c>
      <c r="H45" s="41"/>
      <c r="I45" s="54"/>
      <c r="J45" s="54"/>
      <c r="K45" s="54"/>
      <c r="L45" s="54"/>
      <c r="M45" s="54"/>
      <c r="S45" s="299"/>
    </row>
    <row r="46" spans="1:20" s="35" customFormat="1" x14ac:dyDescent="0.15">
      <c r="B46" s="499" t="s">
        <v>47</v>
      </c>
      <c r="C46" s="143">
        <v>59</v>
      </c>
      <c r="D46" s="49">
        <f t="shared" ref="D46:F55" si="25">C46/C$32</f>
        <v>0.16434540389972144</v>
      </c>
      <c r="E46" s="48">
        <v>68</v>
      </c>
      <c r="F46" s="49">
        <f t="shared" si="25"/>
        <v>0.20238095238095238</v>
      </c>
      <c r="H46" s="41"/>
      <c r="I46" s="54"/>
      <c r="J46" s="54"/>
      <c r="K46" s="54"/>
      <c r="L46" s="54"/>
      <c r="M46" s="54"/>
      <c r="S46" s="299"/>
    </row>
    <row r="47" spans="1:20" s="35" customFormat="1" x14ac:dyDescent="0.15">
      <c r="B47" s="499" t="s">
        <v>406</v>
      </c>
      <c r="C47" s="48">
        <v>77</v>
      </c>
      <c r="D47" s="138">
        <f t="shared" si="25"/>
        <v>0.21448467966573817</v>
      </c>
      <c r="E47" s="48">
        <v>78</v>
      </c>
      <c r="F47" s="138">
        <f t="shared" si="25"/>
        <v>0.23214285714285715</v>
      </c>
      <c r="H47" s="41"/>
      <c r="I47" s="54"/>
      <c r="J47" s="54"/>
      <c r="K47" s="54"/>
      <c r="L47" s="54"/>
      <c r="M47" s="54"/>
      <c r="S47" s="299"/>
    </row>
    <row r="48" spans="1:20" s="35" customFormat="1" x14ac:dyDescent="0.15">
      <c r="B48" s="499" t="s">
        <v>48</v>
      </c>
      <c r="C48" s="48">
        <v>106</v>
      </c>
      <c r="D48" s="136">
        <f t="shared" si="25"/>
        <v>0.29526462395543174</v>
      </c>
      <c r="E48" s="48">
        <v>120</v>
      </c>
      <c r="F48" s="136">
        <f t="shared" si="25"/>
        <v>0.35714285714285715</v>
      </c>
      <c r="H48" s="41"/>
      <c r="I48" s="54"/>
      <c r="J48" s="54"/>
      <c r="K48" s="54"/>
      <c r="L48" s="54"/>
      <c r="M48" s="54"/>
      <c r="S48" s="299"/>
    </row>
    <row r="49" spans="2:19" s="35" customFormat="1" x14ac:dyDescent="0.15">
      <c r="B49" s="499" t="s">
        <v>49</v>
      </c>
      <c r="C49" s="146">
        <v>19</v>
      </c>
      <c r="D49" s="49">
        <f t="shared" si="25"/>
        <v>5.2924791086350974E-2</v>
      </c>
      <c r="E49" s="146">
        <v>26</v>
      </c>
      <c r="F49" s="49">
        <f t="shared" si="25"/>
        <v>7.7380952380952384E-2</v>
      </c>
      <c r="H49" s="41"/>
      <c r="I49" s="54"/>
      <c r="J49" s="54"/>
      <c r="K49" s="54"/>
      <c r="L49" s="54"/>
      <c r="M49" s="54"/>
      <c r="S49" s="299"/>
    </row>
    <row r="50" spans="2:19" s="35" customFormat="1" x14ac:dyDescent="0.15">
      <c r="B50" s="499" t="s">
        <v>50</v>
      </c>
      <c r="C50" s="48">
        <v>18</v>
      </c>
      <c r="D50" s="49">
        <f t="shared" si="25"/>
        <v>5.0139275766016712E-2</v>
      </c>
      <c r="E50" s="48">
        <v>20</v>
      </c>
      <c r="F50" s="49">
        <f t="shared" si="25"/>
        <v>5.9523809523809521E-2</v>
      </c>
      <c r="H50" s="41"/>
      <c r="I50" s="54"/>
      <c r="J50" s="54"/>
      <c r="K50" s="54"/>
      <c r="L50" s="54"/>
      <c r="M50" s="54"/>
      <c r="S50" s="299"/>
    </row>
    <row r="51" spans="2:19" s="35" customFormat="1" x14ac:dyDescent="0.15">
      <c r="B51" s="499" t="s">
        <v>51</v>
      </c>
      <c r="C51" s="48">
        <v>1</v>
      </c>
      <c r="D51" s="49">
        <f t="shared" si="25"/>
        <v>2.7855153203342618E-3</v>
      </c>
      <c r="E51" s="48">
        <v>1</v>
      </c>
      <c r="F51" s="49">
        <f t="shared" si="25"/>
        <v>2.976190476190476E-3</v>
      </c>
      <c r="G51" s="258"/>
      <c r="H51" s="41"/>
      <c r="S51" s="299"/>
    </row>
    <row r="52" spans="2:19" s="35" customFormat="1" x14ac:dyDescent="0.15">
      <c r="B52" s="499" t="s">
        <v>52</v>
      </c>
      <c r="C52" s="146">
        <v>17</v>
      </c>
      <c r="D52" s="139">
        <f t="shared" si="25"/>
        <v>4.7353760445682451E-2</v>
      </c>
      <c r="E52" s="146">
        <v>34</v>
      </c>
      <c r="F52" s="139">
        <f t="shared" si="25"/>
        <v>0.10119047619047619</v>
      </c>
      <c r="H52" s="41"/>
      <c r="S52" s="299"/>
    </row>
    <row r="53" spans="2:19" s="35" customFormat="1" x14ac:dyDescent="0.15">
      <c r="B53" s="499" t="s">
        <v>53</v>
      </c>
      <c r="C53" s="143">
        <v>46</v>
      </c>
      <c r="D53" s="49">
        <f t="shared" si="25"/>
        <v>0.12813370473537605</v>
      </c>
      <c r="E53" s="48">
        <v>44</v>
      </c>
      <c r="F53" s="49">
        <f t="shared" si="25"/>
        <v>0.13095238095238096</v>
      </c>
      <c r="H53" s="41"/>
      <c r="S53" s="299"/>
    </row>
    <row r="54" spans="2:19" s="35" customFormat="1" x14ac:dyDescent="0.15">
      <c r="B54" s="499" t="s">
        <v>54</v>
      </c>
      <c r="C54" s="48">
        <v>3</v>
      </c>
      <c r="D54" s="49">
        <f t="shared" si="25"/>
        <v>8.356545961002786E-3</v>
      </c>
      <c r="E54" s="48">
        <v>3</v>
      </c>
      <c r="F54" s="49">
        <f t="shared" si="25"/>
        <v>8.9285714285714281E-3</v>
      </c>
      <c r="H54" s="41"/>
      <c r="S54" s="299"/>
    </row>
    <row r="55" spans="2:19" s="35" customFormat="1" x14ac:dyDescent="0.15">
      <c r="B55" s="500" t="s">
        <v>55</v>
      </c>
      <c r="C55" s="50">
        <v>19</v>
      </c>
      <c r="D55" s="285">
        <f t="shared" si="25"/>
        <v>5.2924791086350974E-2</v>
      </c>
      <c r="E55" s="50">
        <v>23</v>
      </c>
      <c r="F55" s="285">
        <f t="shared" si="25"/>
        <v>6.8452380952380959E-2</v>
      </c>
      <c r="H55" s="41"/>
      <c r="S55" s="299"/>
    </row>
    <row r="56" spans="2:19" x14ac:dyDescent="0.15">
      <c r="C56" s="35"/>
      <c r="F56" s="36"/>
    </row>
    <row r="57" spans="2:19" x14ac:dyDescent="0.15">
      <c r="F57" s="36"/>
    </row>
    <row r="58" spans="2:19" x14ac:dyDescent="0.15">
      <c r="F58" s="36"/>
    </row>
    <row r="59" spans="2:19" x14ac:dyDescent="0.15">
      <c r="F59" s="36"/>
    </row>
    <row r="60" spans="2:19" x14ac:dyDescent="0.15">
      <c r="F60" s="36"/>
    </row>
    <row r="61" spans="2:19" x14ac:dyDescent="0.15">
      <c r="F61" s="36"/>
    </row>
  </sheetData>
  <mergeCells count="10">
    <mergeCell ref="S2:T2"/>
    <mergeCell ref="S30:T30"/>
    <mergeCell ref="B2:B3"/>
    <mergeCell ref="C3:D3"/>
    <mergeCell ref="E3:F3"/>
    <mergeCell ref="B30:B31"/>
    <mergeCell ref="C31:D31"/>
    <mergeCell ref="E31:F31"/>
    <mergeCell ref="C2:F2"/>
    <mergeCell ref="C30:F30"/>
  </mergeCells>
  <phoneticPr fontId="4"/>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S49"/>
  <sheetViews>
    <sheetView view="pageBreakPreview" zoomScaleNormal="100" zoomScaleSheetLayoutView="100" workbookViewId="0">
      <selection activeCell="M16" sqref="M16"/>
    </sheetView>
  </sheetViews>
  <sheetFormatPr defaultColWidth="13.75" defaultRowHeight="13.5" x14ac:dyDescent="0.15"/>
  <cols>
    <col min="1" max="1" width="14.75" style="9" customWidth="1"/>
    <col min="2" max="2" width="8.625" style="9" bestFit="1" customWidth="1"/>
    <col min="3" max="3" width="7.875" style="9" bestFit="1" customWidth="1"/>
    <col min="4" max="4" width="4.125" style="9" customWidth="1"/>
    <col min="5" max="5" width="14.75" style="9" customWidth="1"/>
    <col min="6" max="6" width="6.5" style="9" customWidth="1"/>
    <col min="7" max="7" width="9.75" style="9" bestFit="1" customWidth="1"/>
    <col min="8" max="8" width="8.375" style="9" customWidth="1"/>
    <col min="9" max="9" width="7.875" style="9" bestFit="1" customWidth="1"/>
    <col min="10" max="16384" width="13.75" style="9"/>
  </cols>
  <sheetData>
    <row r="1" spans="1:19" s="25" customFormat="1" ht="14.25" x14ac:dyDescent="0.15">
      <c r="A1" s="24" t="s">
        <v>292</v>
      </c>
    </row>
    <row r="2" spans="1:19" customFormat="1" x14ac:dyDescent="0.15">
      <c r="A2" s="1"/>
      <c r="B2" s="2"/>
      <c r="C2" s="2"/>
      <c r="D2" s="2"/>
      <c r="E2" s="2"/>
      <c r="F2" s="2"/>
      <c r="G2" s="2"/>
      <c r="H2" s="2"/>
    </row>
    <row r="3" spans="1:19" s="8" customFormat="1" ht="14.25" x14ac:dyDescent="0.15">
      <c r="A3" s="171" t="s">
        <v>13</v>
      </c>
      <c r="B3" s="68"/>
      <c r="C3" s="68"/>
      <c r="E3" s="171" t="s">
        <v>293</v>
      </c>
      <c r="F3" s="68"/>
      <c r="G3" s="68"/>
      <c r="H3" s="68"/>
      <c r="I3" s="68"/>
    </row>
    <row r="4" spans="1:19" customFormat="1" x14ac:dyDescent="0.15">
      <c r="A4" s="3"/>
      <c r="B4" s="3" t="s">
        <v>0</v>
      </c>
      <c r="C4" s="3" t="s">
        <v>1</v>
      </c>
      <c r="D4" s="2"/>
      <c r="E4" s="3"/>
      <c r="F4" s="3" t="s">
        <v>295</v>
      </c>
      <c r="G4" s="3" t="s">
        <v>297</v>
      </c>
      <c r="H4" s="3" t="s">
        <v>12</v>
      </c>
      <c r="I4" s="3" t="s">
        <v>1</v>
      </c>
    </row>
    <row r="5" spans="1:19" customFormat="1" x14ac:dyDescent="0.15">
      <c r="A5" s="32" t="s">
        <v>2</v>
      </c>
      <c r="B5" s="264">
        <v>139</v>
      </c>
      <c r="C5" s="21">
        <f>B5/B$14</f>
        <v>8.652349828820417E-3</v>
      </c>
      <c r="D5" s="2"/>
      <c r="E5" s="32" t="s">
        <v>2</v>
      </c>
      <c r="F5" s="140">
        <v>7</v>
      </c>
      <c r="G5" s="140">
        <v>26</v>
      </c>
      <c r="H5" s="33">
        <f>SUM(F5:G5)</f>
        <v>33</v>
      </c>
      <c r="I5" s="21">
        <f>H5/H$14</f>
        <v>1.7178552837064029E-2</v>
      </c>
      <c r="J5" s="239"/>
      <c r="K5" s="240"/>
      <c r="L5" s="241"/>
      <c r="M5" s="241"/>
      <c r="N5" s="239"/>
      <c r="O5" s="239"/>
      <c r="P5" s="239"/>
      <c r="Q5" s="239"/>
      <c r="R5" s="239"/>
      <c r="S5" s="239"/>
    </row>
    <row r="6" spans="1:19" customFormat="1" x14ac:dyDescent="0.15">
      <c r="A6" s="32" t="s">
        <v>3</v>
      </c>
      <c r="B6" s="264">
        <v>344</v>
      </c>
      <c r="C6" s="21">
        <f t="shared" ref="C6:C13" si="0">B6/B$14</f>
        <v>2.1413009648303765E-2</v>
      </c>
      <c r="D6" s="2"/>
      <c r="E6" s="32" t="s">
        <v>3</v>
      </c>
      <c r="F6" s="140">
        <v>20</v>
      </c>
      <c r="G6" s="140">
        <v>50</v>
      </c>
      <c r="H6" s="33">
        <f t="shared" ref="H6:H13" si="1">SUM(F6:G6)</f>
        <v>70</v>
      </c>
      <c r="I6" s="21">
        <f t="shared" ref="I6:I13" si="2">H6/H$14</f>
        <v>3.6439354502863092E-2</v>
      </c>
      <c r="J6" s="242"/>
      <c r="K6" s="243"/>
      <c r="L6" s="244"/>
      <c r="M6" s="245"/>
      <c r="N6" s="242"/>
      <c r="O6" s="239"/>
      <c r="P6" s="239"/>
      <c r="Q6" s="239"/>
      <c r="R6" s="239"/>
      <c r="S6" s="239"/>
    </row>
    <row r="7" spans="1:19" customFormat="1" x14ac:dyDescent="0.15">
      <c r="A7" s="32" t="s">
        <v>4</v>
      </c>
      <c r="B7" s="264">
        <v>757</v>
      </c>
      <c r="C7" s="21">
        <f t="shared" si="0"/>
        <v>4.7121070650482412E-2</v>
      </c>
      <c r="D7" s="2"/>
      <c r="E7" s="32" t="s">
        <v>4</v>
      </c>
      <c r="F7" s="140">
        <v>31</v>
      </c>
      <c r="G7" s="140">
        <v>132</v>
      </c>
      <c r="H7" s="33">
        <f t="shared" si="1"/>
        <v>163</v>
      </c>
      <c r="I7" s="21">
        <f t="shared" si="2"/>
        <v>8.4851639770952628E-2</v>
      </c>
      <c r="J7" s="242"/>
      <c r="K7" s="243"/>
      <c r="L7" s="244"/>
      <c r="M7" s="245"/>
      <c r="N7" s="242"/>
      <c r="O7" s="239"/>
      <c r="P7" s="239"/>
      <c r="Q7" s="239"/>
      <c r="R7" s="239"/>
      <c r="S7" s="239"/>
    </row>
    <row r="8" spans="1:19" customFormat="1" x14ac:dyDescent="0.15">
      <c r="A8" s="32" t="s">
        <v>5</v>
      </c>
      <c r="B8" s="264">
        <v>1837</v>
      </c>
      <c r="C8" s="21">
        <f t="shared" si="0"/>
        <v>0.11434796140678494</v>
      </c>
      <c r="D8" s="2"/>
      <c r="E8" s="32" t="s">
        <v>5</v>
      </c>
      <c r="F8" s="140">
        <v>74</v>
      </c>
      <c r="G8" s="140">
        <v>248</v>
      </c>
      <c r="H8" s="33">
        <f t="shared" si="1"/>
        <v>322</v>
      </c>
      <c r="I8" s="21">
        <f t="shared" si="2"/>
        <v>0.16762103071317022</v>
      </c>
      <c r="J8" s="239"/>
      <c r="K8" s="246"/>
      <c r="L8" s="247"/>
      <c r="M8" s="248"/>
      <c r="N8" s="239"/>
      <c r="O8" s="239"/>
      <c r="P8" s="239"/>
      <c r="Q8" s="239"/>
      <c r="R8" s="239"/>
      <c r="S8" s="239"/>
    </row>
    <row r="9" spans="1:19" customFormat="1" x14ac:dyDescent="0.15">
      <c r="A9" s="32" t="s">
        <v>6</v>
      </c>
      <c r="B9" s="264">
        <v>2481</v>
      </c>
      <c r="C9" s="21">
        <f t="shared" si="0"/>
        <v>0.15443510737628385</v>
      </c>
      <c r="D9" s="2"/>
      <c r="E9" s="32" t="s">
        <v>6</v>
      </c>
      <c r="F9" s="140">
        <v>79</v>
      </c>
      <c r="G9" s="140">
        <v>296</v>
      </c>
      <c r="H9" s="33">
        <f t="shared" si="1"/>
        <v>375</v>
      </c>
      <c r="I9" s="21">
        <f t="shared" si="2"/>
        <v>0.19521082769390943</v>
      </c>
      <c r="J9" s="239"/>
      <c r="K9" s="246"/>
      <c r="L9" s="247"/>
      <c r="M9" s="248"/>
      <c r="N9" s="239"/>
      <c r="O9" s="239"/>
      <c r="P9" s="239"/>
      <c r="Q9" s="239"/>
      <c r="R9" s="239"/>
      <c r="S9" s="239"/>
    </row>
    <row r="10" spans="1:19" customFormat="1" x14ac:dyDescent="0.15">
      <c r="A10" s="32" t="s">
        <v>7</v>
      </c>
      <c r="B10" s="264">
        <v>3321</v>
      </c>
      <c r="C10" s="21">
        <f t="shared" si="0"/>
        <v>0.20672268907563024</v>
      </c>
      <c r="D10" s="2"/>
      <c r="E10" s="32" t="s">
        <v>7</v>
      </c>
      <c r="F10" s="140">
        <v>80</v>
      </c>
      <c r="G10" s="140">
        <v>308</v>
      </c>
      <c r="H10" s="33">
        <f t="shared" si="1"/>
        <v>388</v>
      </c>
      <c r="I10" s="21">
        <f t="shared" si="2"/>
        <v>0.20197813638729828</v>
      </c>
      <c r="J10" s="239"/>
      <c r="K10" s="246"/>
      <c r="L10" s="247"/>
      <c r="M10" s="248"/>
      <c r="N10" s="239"/>
      <c r="O10" s="239"/>
      <c r="P10" s="239"/>
      <c r="Q10" s="239"/>
      <c r="R10" s="239"/>
      <c r="S10" s="239"/>
    </row>
    <row r="11" spans="1:19" customFormat="1" x14ac:dyDescent="0.15">
      <c r="A11" s="32" t="s">
        <v>8</v>
      </c>
      <c r="B11" s="264">
        <v>3839</v>
      </c>
      <c r="C11" s="21">
        <f t="shared" si="0"/>
        <v>0.23896669779022719</v>
      </c>
      <c r="D11" s="2"/>
      <c r="E11" s="32" t="s">
        <v>8</v>
      </c>
      <c r="F11" s="140">
        <v>62</v>
      </c>
      <c r="G11" s="140">
        <v>293</v>
      </c>
      <c r="H11" s="33">
        <f t="shared" si="1"/>
        <v>355</v>
      </c>
      <c r="I11" s="21">
        <f t="shared" si="2"/>
        <v>0.18479958355023426</v>
      </c>
      <c r="J11" s="239"/>
      <c r="K11" s="246"/>
      <c r="L11" s="247"/>
      <c r="M11" s="248"/>
      <c r="N11" s="239"/>
      <c r="O11" s="239"/>
      <c r="P11" s="239"/>
      <c r="Q11" s="239"/>
      <c r="R11" s="239"/>
      <c r="S11" s="239"/>
    </row>
    <row r="12" spans="1:19" customFormat="1" x14ac:dyDescent="0.15">
      <c r="A12" s="32" t="s">
        <v>9</v>
      </c>
      <c r="B12" s="264">
        <v>2773</v>
      </c>
      <c r="C12" s="21">
        <f t="shared" si="0"/>
        <v>0.17261126672891378</v>
      </c>
      <c r="D12" s="2"/>
      <c r="E12" s="32" t="s">
        <v>9</v>
      </c>
      <c r="F12" s="140">
        <v>35</v>
      </c>
      <c r="G12" s="140">
        <v>156</v>
      </c>
      <c r="H12" s="33">
        <f t="shared" si="1"/>
        <v>191</v>
      </c>
      <c r="I12" s="21">
        <f t="shared" si="2"/>
        <v>9.9427381572097864E-2</v>
      </c>
      <c r="J12" s="239"/>
      <c r="K12" s="246"/>
      <c r="L12" s="247"/>
      <c r="M12" s="248"/>
      <c r="N12" s="239"/>
      <c r="O12" s="239"/>
      <c r="P12" s="239"/>
      <c r="Q12" s="239"/>
      <c r="R12" s="239"/>
      <c r="S12" s="239"/>
    </row>
    <row r="13" spans="1:19" customFormat="1" x14ac:dyDescent="0.15">
      <c r="A13" s="32" t="s">
        <v>10</v>
      </c>
      <c r="B13" s="264">
        <v>574</v>
      </c>
      <c r="C13" s="21">
        <f t="shared" si="0"/>
        <v>3.5729847494553379E-2</v>
      </c>
      <c r="D13" s="2"/>
      <c r="E13" s="32" t="s">
        <v>10</v>
      </c>
      <c r="F13" s="140">
        <v>2</v>
      </c>
      <c r="G13" s="140">
        <v>22</v>
      </c>
      <c r="H13" s="33">
        <f t="shared" si="1"/>
        <v>24</v>
      </c>
      <c r="I13" s="21">
        <f t="shared" si="2"/>
        <v>1.2493492972410203E-2</v>
      </c>
      <c r="J13" s="239"/>
      <c r="K13" s="246"/>
      <c r="L13" s="247"/>
      <c r="M13" s="248"/>
      <c r="N13" s="239"/>
      <c r="O13" s="239"/>
      <c r="P13" s="239"/>
      <c r="Q13" s="239"/>
      <c r="R13" s="239"/>
      <c r="S13" s="239"/>
    </row>
    <row r="14" spans="1:19" customFormat="1" x14ac:dyDescent="0.15">
      <c r="A14" s="172" t="s">
        <v>11</v>
      </c>
      <c r="B14" s="249">
        <f>SUM(B5:B13)</f>
        <v>16065</v>
      </c>
      <c r="C14" s="164">
        <f>SUM(C5:C13)</f>
        <v>1</v>
      </c>
      <c r="D14" s="2"/>
      <c r="E14" s="172" t="s">
        <v>11</v>
      </c>
      <c r="F14" s="249">
        <f t="shared" ref="F14:G14" si="3">SUM(F5:F13)</f>
        <v>390</v>
      </c>
      <c r="G14" s="249">
        <f t="shared" si="3"/>
        <v>1531</v>
      </c>
      <c r="H14" s="249">
        <f>SUM(H5:H13)</f>
        <v>1921</v>
      </c>
      <c r="I14" s="164">
        <f>SUM(I5:I13)</f>
        <v>1</v>
      </c>
      <c r="J14" s="239"/>
      <c r="K14" s="246"/>
      <c r="L14" s="247"/>
      <c r="M14" s="248"/>
      <c r="N14" s="239"/>
      <c r="O14" s="239"/>
      <c r="P14" s="239"/>
      <c r="Q14" s="239"/>
      <c r="R14" s="239"/>
      <c r="S14" s="239"/>
    </row>
    <row r="15" spans="1:19" ht="15.75" customHeight="1" x14ac:dyDescent="0.15">
      <c r="A15" s="154" t="s">
        <v>263</v>
      </c>
      <c r="B15" s="188">
        <v>6889</v>
      </c>
      <c r="C15" s="155">
        <f>B15/B14</f>
        <v>0.42882041705571117</v>
      </c>
      <c r="D15" s="69"/>
      <c r="E15" s="154" t="s">
        <v>263</v>
      </c>
      <c r="F15" s="265">
        <f>F14-F16</f>
        <v>245</v>
      </c>
      <c r="G15" s="265">
        <f>G14-G16</f>
        <v>894</v>
      </c>
      <c r="H15" s="265">
        <f>H14-H16</f>
        <v>1139</v>
      </c>
      <c r="I15" s="155">
        <f>H15/H14</f>
        <v>0.59292035398230092</v>
      </c>
      <c r="J15" s="239"/>
      <c r="K15" s="239"/>
      <c r="L15" s="239"/>
      <c r="M15" s="239"/>
      <c r="N15" s="239"/>
      <c r="O15" s="239"/>
      <c r="P15" s="239"/>
      <c r="Q15" s="239"/>
      <c r="R15" s="239"/>
      <c r="S15" s="239"/>
    </row>
    <row r="16" spans="1:19" ht="15.75" customHeight="1" x14ac:dyDescent="0.15">
      <c r="A16" s="69" t="s">
        <v>262</v>
      </c>
      <c r="B16" s="188">
        <f>B14-B15</f>
        <v>9176</v>
      </c>
      <c r="C16" s="177">
        <f>B16/B14</f>
        <v>0.57117958294428883</v>
      </c>
      <c r="D16" s="69"/>
      <c r="E16" s="69" t="s">
        <v>262</v>
      </c>
      <c r="F16" s="264">
        <v>145</v>
      </c>
      <c r="G16" s="264">
        <v>637</v>
      </c>
      <c r="H16" s="264">
        <f t="shared" ref="H16" si="4">SUM(F16:G16)</f>
        <v>782</v>
      </c>
      <c r="I16" s="177">
        <f>H16/H14</f>
        <v>0.40707964601769914</v>
      </c>
      <c r="J16" s="239"/>
      <c r="K16" s="239"/>
      <c r="L16" s="239"/>
      <c r="M16" s="239"/>
      <c r="N16" s="239"/>
      <c r="O16" s="239"/>
      <c r="P16" s="239"/>
      <c r="Q16" s="239"/>
      <c r="R16" s="239"/>
      <c r="S16" s="239"/>
    </row>
    <row r="17" spans="2:19" x14ac:dyDescent="0.15">
      <c r="B17" s="118"/>
      <c r="D17" s="69"/>
      <c r="H17" s="69"/>
      <c r="J17" s="239"/>
      <c r="K17" s="246"/>
      <c r="L17" s="239"/>
      <c r="M17" s="239"/>
      <c r="N17" s="239"/>
      <c r="O17" s="239"/>
      <c r="P17" s="239"/>
      <c r="Q17" s="239"/>
      <c r="R17" s="239"/>
      <c r="S17" s="239"/>
    </row>
    <row r="18" spans="2:19" ht="28.5" customHeight="1" x14ac:dyDescent="0.15">
      <c r="B18" s="188"/>
      <c r="J18" s="239"/>
      <c r="K18" s="240"/>
      <c r="L18" s="241"/>
      <c r="M18" s="241"/>
      <c r="N18" s="240"/>
      <c r="O18" s="241"/>
      <c r="P18" s="241"/>
      <c r="Q18" s="239"/>
      <c r="R18" s="239"/>
      <c r="S18" s="239"/>
    </row>
    <row r="19" spans="2:19" x14ac:dyDescent="0.15">
      <c r="J19" s="239"/>
      <c r="K19" s="243"/>
      <c r="L19" s="244"/>
      <c r="M19" s="245"/>
      <c r="N19" s="243"/>
      <c r="O19" s="244"/>
      <c r="P19" s="245"/>
      <c r="Q19" s="242"/>
      <c r="R19" s="239"/>
      <c r="S19" s="239"/>
    </row>
    <row r="20" spans="2:19" x14ac:dyDescent="0.15">
      <c r="G20" s="2"/>
      <c r="J20" s="239"/>
      <c r="K20" s="243"/>
      <c r="L20" s="244"/>
      <c r="M20" s="245"/>
      <c r="N20" s="243"/>
      <c r="O20" s="244"/>
      <c r="P20" s="245"/>
      <c r="Q20" s="242"/>
      <c r="R20" s="239"/>
      <c r="S20" s="239"/>
    </row>
    <row r="21" spans="2:19" x14ac:dyDescent="0.15">
      <c r="E21" s="239"/>
      <c r="J21" s="239"/>
      <c r="K21" s="246"/>
      <c r="L21" s="247"/>
      <c r="M21" s="248"/>
      <c r="N21" s="246"/>
      <c r="O21" s="247"/>
      <c r="P21" s="248"/>
      <c r="Q21" s="239"/>
      <c r="R21" s="239"/>
      <c r="S21" s="239"/>
    </row>
    <row r="22" spans="2:19" x14ac:dyDescent="0.15">
      <c r="G22" s="2"/>
      <c r="J22" s="239"/>
      <c r="K22" s="246"/>
      <c r="L22" s="247"/>
      <c r="M22" s="248"/>
      <c r="N22" s="246"/>
      <c r="O22" s="247"/>
      <c r="P22" s="248"/>
      <c r="Q22" s="239"/>
      <c r="R22" s="239"/>
      <c r="S22" s="239"/>
    </row>
    <row r="23" spans="2:19" x14ac:dyDescent="0.15">
      <c r="J23" s="239"/>
      <c r="K23" s="246"/>
      <c r="L23" s="247"/>
      <c r="M23" s="248"/>
      <c r="N23" s="246"/>
      <c r="O23" s="247"/>
      <c r="P23" s="248"/>
      <c r="Q23" s="239"/>
      <c r="R23" s="239"/>
      <c r="S23" s="239"/>
    </row>
    <row r="24" spans="2:19" x14ac:dyDescent="0.15">
      <c r="J24" s="239"/>
      <c r="K24" s="246"/>
      <c r="L24" s="247"/>
      <c r="M24" s="248"/>
      <c r="N24" s="246"/>
      <c r="O24" s="247"/>
      <c r="P24" s="248"/>
      <c r="Q24" s="239"/>
      <c r="R24" s="239"/>
      <c r="S24" s="239"/>
    </row>
    <row r="25" spans="2:19" customFormat="1" x14ac:dyDescent="0.15">
      <c r="J25" s="239"/>
      <c r="K25" s="246"/>
      <c r="L25" s="247"/>
      <c r="M25" s="248"/>
      <c r="N25" s="246"/>
      <c r="O25" s="247"/>
      <c r="P25" s="248"/>
      <c r="Q25" s="239"/>
      <c r="R25" s="239"/>
      <c r="S25" s="239"/>
    </row>
    <row r="26" spans="2:19" x14ac:dyDescent="0.15">
      <c r="J26" s="239"/>
      <c r="K26" s="246"/>
      <c r="L26" s="247"/>
      <c r="M26" s="248"/>
      <c r="N26" s="246"/>
      <c r="O26" s="247"/>
      <c r="P26" s="248"/>
      <c r="Q26" s="239"/>
      <c r="R26" s="239"/>
      <c r="S26" s="239"/>
    </row>
    <row r="27" spans="2:19" x14ac:dyDescent="0.15">
      <c r="J27" s="242"/>
      <c r="K27" s="243"/>
      <c r="L27" s="244"/>
      <c r="M27" s="245"/>
      <c r="N27" s="243"/>
      <c r="O27" s="244"/>
      <c r="P27" s="245"/>
      <c r="Q27" s="242"/>
      <c r="R27" s="242"/>
      <c r="S27" s="242"/>
    </row>
    <row r="28" spans="2:19" x14ac:dyDescent="0.15">
      <c r="J28" s="242"/>
      <c r="K28" s="250"/>
      <c r="L28" s="251"/>
      <c r="M28" s="252"/>
      <c r="N28" s="250"/>
      <c r="O28" s="251"/>
      <c r="P28" s="252"/>
      <c r="Q28" s="242"/>
      <c r="R28" s="242"/>
      <c r="S28" s="242"/>
    </row>
    <row r="29" spans="2:19" x14ac:dyDescent="0.15">
      <c r="J29" s="242"/>
      <c r="K29" s="242"/>
      <c r="L29" s="242"/>
      <c r="M29" s="242"/>
      <c r="N29" s="243"/>
      <c r="O29" s="242"/>
      <c r="P29" s="242"/>
      <c r="Q29" s="242"/>
      <c r="R29" s="242"/>
      <c r="S29" s="242"/>
    </row>
    <row r="30" spans="2:19" x14ac:dyDescent="0.15">
      <c r="J30" s="242"/>
      <c r="K30" s="242"/>
      <c r="L30" s="242"/>
      <c r="M30" s="242"/>
      <c r="N30" s="240"/>
      <c r="O30" s="241"/>
      <c r="P30" s="241"/>
      <c r="Q30" s="242"/>
      <c r="R30" s="242"/>
      <c r="S30" s="242"/>
    </row>
    <row r="31" spans="2:19" x14ac:dyDescent="0.15">
      <c r="J31" s="242"/>
      <c r="K31" s="242"/>
      <c r="L31" s="242"/>
      <c r="M31" s="242"/>
      <c r="N31" s="243"/>
      <c r="O31" s="244"/>
      <c r="P31" s="245"/>
      <c r="Q31" s="242"/>
      <c r="R31" s="242"/>
      <c r="S31" s="242"/>
    </row>
    <row r="32" spans="2:19" x14ac:dyDescent="0.15">
      <c r="J32" s="242"/>
      <c r="K32" s="242"/>
      <c r="L32" s="242"/>
      <c r="M32" s="242"/>
      <c r="N32" s="243"/>
      <c r="O32" s="244"/>
      <c r="P32" s="245"/>
      <c r="Q32" s="242"/>
      <c r="R32" s="242"/>
      <c r="S32" s="242"/>
    </row>
    <row r="33" spans="10:19" x14ac:dyDescent="0.15">
      <c r="J33" s="242"/>
      <c r="K33" s="242"/>
      <c r="L33" s="242"/>
      <c r="M33" s="242"/>
      <c r="N33" s="243"/>
      <c r="O33" s="244"/>
      <c r="P33" s="245"/>
      <c r="Q33" s="242"/>
      <c r="R33" s="242"/>
      <c r="S33" s="242"/>
    </row>
    <row r="34" spans="10:19" x14ac:dyDescent="0.15">
      <c r="J34" s="242"/>
      <c r="K34" s="242"/>
      <c r="L34" s="242"/>
      <c r="M34" s="242"/>
      <c r="N34" s="243"/>
      <c r="O34" s="244"/>
      <c r="P34" s="245"/>
      <c r="Q34" s="242"/>
      <c r="R34" s="242"/>
      <c r="S34" s="242"/>
    </row>
    <row r="35" spans="10:19" x14ac:dyDescent="0.15">
      <c r="J35" s="239"/>
      <c r="K35" s="239"/>
      <c r="L35" s="239"/>
      <c r="M35" s="239"/>
      <c r="N35" s="246"/>
      <c r="O35" s="247"/>
      <c r="P35" s="248"/>
      <c r="Q35" s="239"/>
      <c r="R35" s="239"/>
      <c r="S35" s="239"/>
    </row>
    <row r="36" spans="10:19" x14ac:dyDescent="0.15">
      <c r="J36" s="239"/>
      <c r="K36" s="239"/>
      <c r="L36" s="239"/>
      <c r="M36" s="239"/>
      <c r="N36" s="246"/>
      <c r="O36" s="247"/>
      <c r="P36" s="248"/>
      <c r="Q36" s="239"/>
      <c r="R36" s="239"/>
      <c r="S36" s="239"/>
    </row>
    <row r="37" spans="10:19" x14ac:dyDescent="0.15">
      <c r="J37" s="239"/>
      <c r="K37" s="239"/>
      <c r="L37" s="239"/>
      <c r="M37" s="239"/>
      <c r="N37" s="246"/>
      <c r="O37" s="247"/>
      <c r="P37" s="248"/>
      <c r="Q37" s="239"/>
      <c r="R37" s="239"/>
      <c r="S37" s="239"/>
    </row>
    <row r="38" spans="10:19" x14ac:dyDescent="0.15">
      <c r="J38" s="239"/>
      <c r="K38" s="239"/>
      <c r="L38" s="239"/>
      <c r="M38" s="239"/>
      <c r="N38" s="246"/>
      <c r="O38" s="247"/>
      <c r="P38" s="248"/>
      <c r="Q38" s="239"/>
      <c r="R38" s="239"/>
      <c r="S38" s="239"/>
    </row>
    <row r="39" spans="10:19" x14ac:dyDescent="0.15">
      <c r="J39" s="239"/>
      <c r="K39" s="239"/>
      <c r="L39" s="239"/>
      <c r="M39" s="239"/>
      <c r="N39" s="243"/>
      <c r="O39" s="244"/>
      <c r="P39" s="245"/>
      <c r="Q39" s="242"/>
      <c r="R39" s="239"/>
      <c r="S39" s="239"/>
    </row>
    <row r="40" spans="10:19" x14ac:dyDescent="0.15">
      <c r="J40" s="239"/>
      <c r="K40" s="239"/>
      <c r="L40" s="239"/>
      <c r="M40" s="239"/>
      <c r="N40" s="250"/>
      <c r="O40" s="251"/>
      <c r="P40" s="252"/>
      <c r="Q40" s="242"/>
      <c r="R40" s="239"/>
      <c r="S40" s="239"/>
    </row>
    <row r="41" spans="10:19" x14ac:dyDescent="0.15">
      <c r="J41" s="239"/>
      <c r="K41" s="239"/>
      <c r="L41" s="239"/>
      <c r="M41" s="239"/>
      <c r="N41" s="239"/>
      <c r="O41" s="239"/>
      <c r="P41" s="239"/>
      <c r="Q41" s="239"/>
      <c r="R41" s="239"/>
      <c r="S41" s="239"/>
    </row>
    <row r="42" spans="10:19" x14ac:dyDescent="0.15">
      <c r="J42" s="239"/>
      <c r="K42" s="239"/>
      <c r="L42" s="239"/>
      <c r="M42" s="239"/>
      <c r="N42" s="239"/>
      <c r="O42" s="239"/>
      <c r="P42" s="239"/>
      <c r="Q42" s="239"/>
      <c r="R42" s="239"/>
      <c r="S42" s="239"/>
    </row>
    <row r="43" spans="10:19" x14ac:dyDescent="0.15">
      <c r="J43" s="239"/>
      <c r="K43" s="239"/>
      <c r="L43" s="239"/>
      <c r="M43" s="239"/>
      <c r="N43" s="239"/>
      <c r="O43" s="239"/>
      <c r="P43" s="239"/>
      <c r="Q43" s="239"/>
      <c r="R43" s="239"/>
      <c r="S43" s="239"/>
    </row>
    <row r="44" spans="10:19" x14ac:dyDescent="0.15">
      <c r="J44" s="239"/>
      <c r="K44" s="239"/>
      <c r="L44" s="239"/>
      <c r="M44" s="239"/>
      <c r="N44" s="239"/>
      <c r="O44" s="239"/>
      <c r="P44" s="239"/>
      <c r="Q44" s="239"/>
      <c r="R44" s="239"/>
      <c r="S44" s="239"/>
    </row>
    <row r="45" spans="10:19" x14ac:dyDescent="0.15">
      <c r="J45" s="239"/>
      <c r="K45" s="239"/>
      <c r="L45" s="239"/>
      <c r="M45" s="239"/>
      <c r="N45" s="239"/>
      <c r="O45" s="239"/>
      <c r="P45" s="239"/>
      <c r="Q45" s="239"/>
      <c r="R45" s="239"/>
      <c r="S45" s="239"/>
    </row>
    <row r="46" spans="10:19" x14ac:dyDescent="0.15">
      <c r="J46" s="239"/>
      <c r="K46" s="246"/>
      <c r="L46" s="253"/>
      <c r="M46" s="253"/>
      <c r="N46" s="253"/>
      <c r="O46" s="253"/>
      <c r="P46" s="253"/>
      <c r="Q46" s="253"/>
      <c r="R46" s="253"/>
      <c r="S46" s="239"/>
    </row>
    <row r="47" spans="10:19" x14ac:dyDescent="0.15">
      <c r="J47" s="239"/>
      <c r="K47" s="246"/>
      <c r="L47" s="253"/>
      <c r="M47" s="253"/>
      <c r="N47" s="253"/>
      <c r="O47" s="253"/>
      <c r="P47" s="253"/>
      <c r="Q47" s="253"/>
      <c r="R47" s="253"/>
      <c r="S47" s="239"/>
    </row>
    <row r="48" spans="10:19" x14ac:dyDescent="0.15">
      <c r="J48" s="239"/>
      <c r="K48" s="246"/>
      <c r="L48" s="253"/>
      <c r="M48" s="253"/>
      <c r="N48" s="253"/>
      <c r="O48" s="253"/>
      <c r="P48" s="253"/>
      <c r="Q48" s="253"/>
      <c r="R48" s="253"/>
      <c r="S48" s="239"/>
    </row>
    <row r="49" spans="10:19" x14ac:dyDescent="0.15">
      <c r="J49" s="239"/>
      <c r="K49" s="239"/>
      <c r="L49" s="239"/>
      <c r="M49" s="239"/>
      <c r="N49" s="239"/>
      <c r="O49" s="239"/>
      <c r="P49" s="239"/>
      <c r="Q49" s="239"/>
      <c r="R49" s="239"/>
      <c r="S49" s="239"/>
    </row>
  </sheetData>
  <phoneticPr fontId="4"/>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B61"/>
  <sheetViews>
    <sheetView view="pageBreakPreview" zoomScaleNormal="100" zoomScaleSheetLayoutView="100" workbookViewId="0">
      <selection activeCell="I1" sqref="I1"/>
    </sheetView>
  </sheetViews>
  <sheetFormatPr defaultRowHeight="13.5" x14ac:dyDescent="0.15"/>
  <cols>
    <col min="1" max="1" width="2" customWidth="1"/>
    <col min="2" max="2" width="35.25" customWidth="1"/>
    <col min="3" max="10" width="6.625" customWidth="1"/>
    <col min="12" max="12" width="45.375" bestFit="1" customWidth="1"/>
    <col min="13" max="14" width="11.125" bestFit="1" customWidth="1"/>
    <col min="15" max="15" width="12.375" bestFit="1" customWidth="1"/>
    <col min="16" max="24" width="11.125" bestFit="1" customWidth="1"/>
    <col min="25" max="25" width="12.375" bestFit="1" customWidth="1"/>
    <col min="26" max="27" width="11.125" bestFit="1" customWidth="1"/>
    <col min="28" max="28" width="12.375" bestFit="1" customWidth="1"/>
  </cols>
  <sheetData>
    <row r="1" spans="2:28" ht="19.5" customHeight="1" x14ac:dyDescent="0.15">
      <c r="B1" s="24" t="s">
        <v>85</v>
      </c>
    </row>
    <row r="2" spans="2:28" x14ac:dyDescent="0.15">
      <c r="B2" s="569" t="s">
        <v>83</v>
      </c>
      <c r="C2" s="571" t="s">
        <v>65</v>
      </c>
      <c r="D2" s="572"/>
      <c r="E2" s="572"/>
      <c r="F2" s="572"/>
      <c r="G2" s="572"/>
      <c r="H2" s="572"/>
      <c r="I2" s="572"/>
      <c r="J2" s="573"/>
    </row>
    <row r="3" spans="2:28" ht="22.5" customHeight="1" x14ac:dyDescent="0.15">
      <c r="B3" s="570"/>
      <c r="C3" s="568" t="s">
        <v>75</v>
      </c>
      <c r="D3" s="567"/>
      <c r="E3" s="566" t="s">
        <v>76</v>
      </c>
      <c r="F3" s="567"/>
      <c r="G3" s="566" t="s">
        <v>77</v>
      </c>
      <c r="H3" s="567"/>
      <c r="I3" s="568" t="s">
        <v>78</v>
      </c>
      <c r="J3" s="567"/>
      <c r="L3" s="37"/>
      <c r="M3" s="41"/>
      <c r="N3" s="41"/>
      <c r="O3" s="41"/>
      <c r="P3" s="41"/>
      <c r="Q3" s="41"/>
      <c r="R3" s="41"/>
      <c r="S3" s="41"/>
      <c r="T3" s="41"/>
      <c r="U3" s="41"/>
      <c r="V3" s="41"/>
      <c r="W3" s="41"/>
      <c r="X3" s="41"/>
      <c r="Y3" s="41"/>
      <c r="Z3" s="41"/>
      <c r="AA3" s="41"/>
      <c r="AB3" s="41"/>
    </row>
    <row r="4" spans="2:28" x14ac:dyDescent="0.15">
      <c r="B4" s="530" t="s">
        <v>35</v>
      </c>
      <c r="C4" s="531">
        <v>1370</v>
      </c>
      <c r="D4" s="532">
        <f>C4/C$8</f>
        <v>0.19950487840396097</v>
      </c>
      <c r="E4" s="531">
        <v>1244</v>
      </c>
      <c r="F4" s="532">
        <f>E4/E$8</f>
        <v>0.2742504409171076</v>
      </c>
      <c r="G4" s="531">
        <v>575</v>
      </c>
      <c r="H4" s="532">
        <f>G4/G$8</f>
        <v>0.27264106211474631</v>
      </c>
      <c r="I4" s="531">
        <v>722</v>
      </c>
      <c r="J4" s="532">
        <f>I4/I$8</f>
        <v>0.2828045436741089</v>
      </c>
      <c r="L4" s="41"/>
    </row>
    <row r="5" spans="2:28" x14ac:dyDescent="0.15">
      <c r="B5" s="167" t="s">
        <v>36</v>
      </c>
      <c r="C5" s="405">
        <v>329</v>
      </c>
      <c r="D5" s="406">
        <f t="shared" ref="D5:F7" si="0">C5/C$8</f>
        <v>4.7910295616717634E-2</v>
      </c>
      <c r="E5" s="405">
        <v>38</v>
      </c>
      <c r="F5" s="406">
        <f t="shared" si="0"/>
        <v>8.3774250440917103E-3</v>
      </c>
      <c r="G5" s="405">
        <v>14</v>
      </c>
      <c r="H5" s="406">
        <f t="shared" ref="H5:J5" si="1">G5/G$8</f>
        <v>6.6382171645329542E-3</v>
      </c>
      <c r="I5" s="405">
        <v>19</v>
      </c>
      <c r="J5" s="406">
        <f t="shared" si="1"/>
        <v>7.4422248335291813E-3</v>
      </c>
      <c r="L5" s="41"/>
    </row>
    <row r="6" spans="2:28" x14ac:dyDescent="0.15">
      <c r="B6" s="167" t="s">
        <v>37</v>
      </c>
      <c r="C6" s="405">
        <v>3793</v>
      </c>
      <c r="D6" s="406">
        <f t="shared" si="0"/>
        <v>0.5523518275811854</v>
      </c>
      <c r="E6" s="405">
        <v>3126</v>
      </c>
      <c r="F6" s="406">
        <f t="shared" si="0"/>
        <v>0.68915343915343918</v>
      </c>
      <c r="G6" s="405">
        <v>1493</v>
      </c>
      <c r="H6" s="406">
        <f t="shared" ref="H6:J6" si="2">G6/G$8</f>
        <v>0.70791844476054999</v>
      </c>
      <c r="I6" s="405">
        <v>1795</v>
      </c>
      <c r="J6" s="406">
        <f t="shared" si="2"/>
        <v>0.70309439874657265</v>
      </c>
      <c r="L6" s="41"/>
    </row>
    <row r="7" spans="2:28" x14ac:dyDescent="0.15">
      <c r="B7" s="403" t="s">
        <v>38</v>
      </c>
      <c r="C7" s="407">
        <v>1375</v>
      </c>
      <c r="D7" s="408">
        <f t="shared" si="0"/>
        <v>0.20023299839813602</v>
      </c>
      <c r="E7" s="407">
        <v>128</v>
      </c>
      <c r="F7" s="408">
        <f t="shared" si="0"/>
        <v>2.821869488536155E-2</v>
      </c>
      <c r="G7" s="407">
        <v>27</v>
      </c>
      <c r="H7" s="408">
        <f t="shared" ref="H7:J7" si="3">G7/G$8</f>
        <v>1.2802275960170697E-2</v>
      </c>
      <c r="I7" s="407">
        <v>17</v>
      </c>
      <c r="J7" s="408">
        <f t="shared" si="3"/>
        <v>6.658832745789268E-3</v>
      </c>
      <c r="L7" s="41"/>
    </row>
    <row r="8" spans="2:28" x14ac:dyDescent="0.15">
      <c r="B8" s="404" t="s">
        <v>347</v>
      </c>
      <c r="C8" s="409">
        <v>6867</v>
      </c>
      <c r="D8" s="410">
        <f t="shared" ref="D8" si="4">SUM(D4:D7)</f>
        <v>1</v>
      </c>
      <c r="E8" s="409">
        <v>4536</v>
      </c>
      <c r="F8" s="410">
        <f t="shared" ref="F8" si="5">SUM(F4:F7)</f>
        <v>1</v>
      </c>
      <c r="G8" s="409">
        <v>2109</v>
      </c>
      <c r="H8" s="410">
        <f t="shared" ref="H8" si="6">SUM(H4:H7)</f>
        <v>1</v>
      </c>
      <c r="I8" s="409">
        <v>2553</v>
      </c>
      <c r="J8" s="410">
        <f t="shared" ref="J8" si="7">SUM(J4:J7)</f>
        <v>1</v>
      </c>
      <c r="K8" s="54"/>
      <c r="M8" s="41"/>
      <c r="N8" s="41"/>
      <c r="O8" s="41"/>
      <c r="P8" s="41"/>
      <c r="Q8" s="41"/>
      <c r="R8" s="41"/>
      <c r="S8" s="41"/>
      <c r="T8" s="41"/>
      <c r="U8" s="41"/>
      <c r="V8" s="41"/>
      <c r="W8" s="41"/>
      <c r="X8" s="41"/>
      <c r="Y8" s="41"/>
      <c r="Z8" s="41"/>
      <c r="AA8" s="41"/>
      <c r="AB8" s="41"/>
    </row>
    <row r="9" spans="2:28" s="194" customFormat="1" x14ac:dyDescent="0.15">
      <c r="B9" s="502"/>
      <c r="C9" s="503"/>
      <c r="D9" s="504"/>
      <c r="E9" s="503"/>
      <c r="F9" s="505"/>
      <c r="G9" s="503"/>
      <c r="H9" s="504"/>
      <c r="I9" s="503"/>
      <c r="J9" s="505"/>
      <c r="K9" s="200"/>
      <c r="M9" s="501"/>
      <c r="N9" s="501"/>
      <c r="O9" s="501"/>
      <c r="P9" s="501"/>
      <c r="Q9" s="501"/>
      <c r="R9" s="501"/>
      <c r="S9" s="501"/>
      <c r="T9" s="501"/>
      <c r="U9" s="501"/>
      <c r="V9" s="501"/>
      <c r="W9" s="501"/>
      <c r="X9" s="501"/>
      <c r="Y9" s="501"/>
      <c r="Z9" s="501"/>
      <c r="AA9" s="501"/>
      <c r="AB9" s="501"/>
    </row>
    <row r="10" spans="2:28" s="35" customFormat="1" ht="13.5" customHeight="1" x14ac:dyDescent="0.15">
      <c r="B10" s="512" t="s">
        <v>40</v>
      </c>
      <c r="C10" s="411">
        <v>640</v>
      </c>
      <c r="D10" s="412">
        <f>C10/C$4</f>
        <v>0.46715328467153283</v>
      </c>
      <c r="E10" s="413">
        <v>566</v>
      </c>
      <c r="F10" s="412">
        <f>E10/E$4</f>
        <v>0.454983922829582</v>
      </c>
      <c r="G10" s="413">
        <v>255</v>
      </c>
      <c r="H10" s="412">
        <f>G10/G$4</f>
        <v>0.44347826086956521</v>
      </c>
      <c r="I10" s="413">
        <v>307</v>
      </c>
      <c r="J10" s="412">
        <f>I10/I$4</f>
        <v>0.42520775623268697</v>
      </c>
      <c r="L10" s="41"/>
      <c r="M10" s="54"/>
      <c r="N10" s="54"/>
      <c r="O10" s="54"/>
      <c r="P10" s="54"/>
      <c r="Q10" s="54"/>
      <c r="R10" s="54"/>
      <c r="S10" s="54"/>
      <c r="T10" s="54"/>
      <c r="U10" s="54"/>
      <c r="V10" s="54"/>
      <c r="W10" s="54"/>
      <c r="X10" s="54"/>
      <c r="Y10" s="54"/>
      <c r="Z10" s="54"/>
      <c r="AA10" s="54"/>
      <c r="AB10" s="54"/>
    </row>
    <row r="11" spans="2:28" s="35" customFormat="1" x14ac:dyDescent="0.15">
      <c r="B11" s="513" t="s">
        <v>84</v>
      </c>
      <c r="C11" s="414">
        <v>434</v>
      </c>
      <c r="D11" s="415">
        <f t="shared" ref="D11:F27" si="8">C11/C$4</f>
        <v>0.31678832116788319</v>
      </c>
      <c r="E11" s="416">
        <v>470</v>
      </c>
      <c r="F11" s="415">
        <f t="shared" si="8"/>
        <v>0.37781350482315113</v>
      </c>
      <c r="G11" s="417">
        <v>224</v>
      </c>
      <c r="H11" s="415">
        <f t="shared" ref="H11:J11" si="9">G11/G$4</f>
        <v>0.38956521739130434</v>
      </c>
      <c r="I11" s="417">
        <v>305</v>
      </c>
      <c r="J11" s="415">
        <f t="shared" si="9"/>
        <v>0.42243767313019392</v>
      </c>
      <c r="L11" s="41"/>
      <c r="M11" s="54"/>
      <c r="N11" s="54"/>
      <c r="O11" s="54"/>
      <c r="P11" s="54"/>
      <c r="Q11" s="54"/>
      <c r="R11" s="54"/>
      <c r="S11" s="54"/>
      <c r="T11" s="54"/>
      <c r="U11" s="54"/>
      <c r="V11" s="54"/>
      <c r="W11" s="54"/>
      <c r="X11" s="54"/>
      <c r="Y11" s="54"/>
      <c r="Z11" s="54"/>
      <c r="AA11" s="54"/>
      <c r="AB11" s="54"/>
    </row>
    <row r="12" spans="2:28" s="35" customFormat="1" x14ac:dyDescent="0.15">
      <c r="B12" s="513" t="s">
        <v>41</v>
      </c>
      <c r="C12" s="414">
        <v>98</v>
      </c>
      <c r="D12" s="415">
        <f t="shared" si="8"/>
        <v>7.153284671532846E-2</v>
      </c>
      <c r="E12" s="417">
        <v>116</v>
      </c>
      <c r="F12" s="415">
        <f t="shared" si="8"/>
        <v>9.3247588424437297E-2</v>
      </c>
      <c r="G12" s="417">
        <v>63</v>
      </c>
      <c r="H12" s="415">
        <f t="shared" ref="H12:J12" si="10">G12/G$4</f>
        <v>0.10956521739130434</v>
      </c>
      <c r="I12" s="417">
        <v>68</v>
      </c>
      <c r="J12" s="415">
        <f t="shared" si="10"/>
        <v>9.4182825484764546E-2</v>
      </c>
      <c r="L12" s="41"/>
      <c r="M12" s="54"/>
      <c r="N12" s="54"/>
      <c r="O12" s="54"/>
      <c r="P12" s="54"/>
      <c r="Q12" s="54"/>
      <c r="R12" s="54"/>
      <c r="S12" s="54"/>
      <c r="T12" s="54"/>
      <c r="U12" s="54"/>
      <c r="V12" s="54"/>
      <c r="W12" s="54"/>
      <c r="X12" s="54"/>
      <c r="Y12" s="54"/>
      <c r="Z12" s="54"/>
      <c r="AA12" s="54"/>
      <c r="AB12" s="54"/>
    </row>
    <row r="13" spans="2:28" s="35" customFormat="1" x14ac:dyDescent="0.15">
      <c r="B13" s="513" t="s">
        <v>42</v>
      </c>
      <c r="C13" s="417">
        <v>265</v>
      </c>
      <c r="D13" s="418">
        <f t="shared" si="8"/>
        <v>0.19343065693430658</v>
      </c>
      <c r="E13" s="417">
        <v>387</v>
      </c>
      <c r="F13" s="418">
        <f t="shared" si="8"/>
        <v>0.31109324758842444</v>
      </c>
      <c r="G13" s="417">
        <v>219</v>
      </c>
      <c r="H13" s="418">
        <f t="shared" ref="H13:J13" si="11">G13/G$4</f>
        <v>0.38086956521739129</v>
      </c>
      <c r="I13" s="417">
        <v>348</v>
      </c>
      <c r="J13" s="418">
        <f t="shared" si="11"/>
        <v>0.48199445983379502</v>
      </c>
      <c r="L13" s="41"/>
      <c r="M13" s="54"/>
      <c r="N13" s="54"/>
      <c r="O13" s="54"/>
      <c r="P13" s="54"/>
      <c r="Q13" s="54"/>
      <c r="R13" s="54"/>
      <c r="S13" s="54"/>
      <c r="T13" s="54"/>
      <c r="U13" s="54"/>
      <c r="V13" s="54"/>
      <c r="W13" s="54"/>
      <c r="X13" s="54"/>
      <c r="Y13" s="54"/>
      <c r="Z13" s="54"/>
      <c r="AA13" s="54"/>
      <c r="AB13" s="54"/>
    </row>
    <row r="14" spans="2:28" s="35" customFormat="1" x14ac:dyDescent="0.15">
      <c r="B14" s="513" t="s">
        <v>43</v>
      </c>
      <c r="C14" s="417">
        <v>592</v>
      </c>
      <c r="D14" s="418">
        <f t="shared" si="8"/>
        <v>0.4321167883211679</v>
      </c>
      <c r="E14" s="417">
        <v>613</v>
      </c>
      <c r="F14" s="418">
        <f t="shared" si="8"/>
        <v>0.49276527331189712</v>
      </c>
      <c r="G14" s="417">
        <v>314</v>
      </c>
      <c r="H14" s="418">
        <f t="shared" ref="H14:J14" si="12">G14/G$4</f>
        <v>0.54608695652173911</v>
      </c>
      <c r="I14" s="417">
        <v>441</v>
      </c>
      <c r="J14" s="418">
        <f t="shared" si="12"/>
        <v>0.61080332409972304</v>
      </c>
      <c r="L14" s="41"/>
      <c r="M14" s="54"/>
      <c r="N14" s="54"/>
      <c r="O14" s="54"/>
      <c r="P14" s="54"/>
      <c r="Q14" s="54"/>
      <c r="R14" s="54"/>
      <c r="S14" s="54"/>
      <c r="T14" s="54"/>
      <c r="U14" s="54"/>
      <c r="V14" s="54"/>
      <c r="W14" s="54"/>
      <c r="X14" s="54"/>
      <c r="Y14" s="54"/>
      <c r="Z14" s="54"/>
      <c r="AA14" s="54"/>
      <c r="AB14" s="54"/>
    </row>
    <row r="15" spans="2:28" s="35" customFormat="1" x14ac:dyDescent="0.15">
      <c r="B15" s="513" t="s">
        <v>44</v>
      </c>
      <c r="C15" s="419">
        <v>294</v>
      </c>
      <c r="D15" s="420">
        <f t="shared" si="8"/>
        <v>0.21459854014598539</v>
      </c>
      <c r="E15" s="419">
        <v>339</v>
      </c>
      <c r="F15" s="420">
        <f t="shared" si="8"/>
        <v>0.272508038585209</v>
      </c>
      <c r="G15" s="419">
        <v>165</v>
      </c>
      <c r="H15" s="420">
        <f t="shared" ref="H15:J15" si="13">G15/G$4</f>
        <v>0.28695652173913044</v>
      </c>
      <c r="I15" s="419">
        <v>246</v>
      </c>
      <c r="J15" s="420">
        <f t="shared" si="13"/>
        <v>0.34072022160664822</v>
      </c>
      <c r="L15" s="41"/>
      <c r="M15" s="54"/>
      <c r="N15" s="54"/>
      <c r="O15" s="54"/>
      <c r="P15" s="54"/>
      <c r="Q15" s="54"/>
      <c r="R15" s="54"/>
      <c r="S15" s="54"/>
      <c r="T15" s="54"/>
      <c r="U15" s="54"/>
      <c r="V15" s="54"/>
      <c r="W15" s="54"/>
      <c r="X15" s="54"/>
      <c r="Y15" s="54"/>
      <c r="Z15" s="54"/>
      <c r="AA15" s="54"/>
      <c r="AB15" s="54"/>
    </row>
    <row r="16" spans="2:28" s="35" customFormat="1" x14ac:dyDescent="0.15">
      <c r="B16" s="513" t="s">
        <v>45</v>
      </c>
      <c r="C16" s="417">
        <v>120</v>
      </c>
      <c r="D16" s="418">
        <f t="shared" si="8"/>
        <v>8.7591240875912413E-2</v>
      </c>
      <c r="E16" s="417">
        <v>130</v>
      </c>
      <c r="F16" s="418">
        <f t="shared" si="8"/>
        <v>0.1045016077170418</v>
      </c>
      <c r="G16" s="417">
        <v>68</v>
      </c>
      <c r="H16" s="418">
        <f t="shared" ref="H16:J16" si="14">G16/G$4</f>
        <v>0.11826086956521739</v>
      </c>
      <c r="I16" s="417">
        <v>86</v>
      </c>
      <c r="J16" s="418">
        <f t="shared" si="14"/>
        <v>0.11911357340720222</v>
      </c>
      <c r="L16" s="41"/>
      <c r="M16" s="54"/>
      <c r="N16" s="54"/>
      <c r="O16" s="54"/>
      <c r="P16" s="54"/>
      <c r="Q16" s="54"/>
      <c r="R16" s="54"/>
      <c r="S16" s="54"/>
      <c r="T16" s="54"/>
      <c r="U16" s="54"/>
      <c r="V16" s="54"/>
      <c r="W16" s="54"/>
      <c r="X16" s="54"/>
      <c r="Y16" s="54"/>
      <c r="Z16" s="54"/>
      <c r="AA16" s="54"/>
      <c r="AB16" s="54"/>
    </row>
    <row r="17" spans="2:28" s="35" customFormat="1" x14ac:dyDescent="0.15">
      <c r="B17" s="513" t="s">
        <v>46</v>
      </c>
      <c r="C17" s="417">
        <v>390</v>
      </c>
      <c r="D17" s="418">
        <f t="shared" si="8"/>
        <v>0.28467153284671531</v>
      </c>
      <c r="E17" s="417">
        <v>440</v>
      </c>
      <c r="F17" s="418">
        <f t="shared" si="8"/>
        <v>0.3536977491961415</v>
      </c>
      <c r="G17" s="417">
        <v>202</v>
      </c>
      <c r="H17" s="418">
        <f t="shared" ref="H17:J17" si="15">G17/G$4</f>
        <v>0.35130434782608694</v>
      </c>
      <c r="I17" s="417">
        <v>284</v>
      </c>
      <c r="J17" s="418">
        <f t="shared" si="15"/>
        <v>0.39335180055401664</v>
      </c>
      <c r="L17" s="41"/>
      <c r="M17" s="54"/>
      <c r="N17" s="54"/>
      <c r="O17" s="54"/>
      <c r="P17" s="54"/>
      <c r="Q17" s="54"/>
      <c r="R17" s="54"/>
      <c r="S17" s="54"/>
      <c r="T17" s="54"/>
      <c r="U17" s="54"/>
      <c r="V17" s="54"/>
      <c r="W17" s="54"/>
      <c r="X17" s="54"/>
      <c r="Y17" s="54"/>
      <c r="Z17" s="54"/>
      <c r="AA17" s="54"/>
      <c r="AB17" s="54"/>
    </row>
    <row r="18" spans="2:28" s="35" customFormat="1" x14ac:dyDescent="0.15">
      <c r="B18" s="513" t="s">
        <v>47</v>
      </c>
      <c r="C18" s="417">
        <v>260</v>
      </c>
      <c r="D18" s="418">
        <f t="shared" si="8"/>
        <v>0.18978102189781021</v>
      </c>
      <c r="E18" s="417">
        <v>280</v>
      </c>
      <c r="F18" s="418">
        <f t="shared" si="8"/>
        <v>0.22508038585209003</v>
      </c>
      <c r="G18" s="417">
        <v>143</v>
      </c>
      <c r="H18" s="418">
        <f t="shared" ref="H18:J18" si="16">G18/G$4</f>
        <v>0.24869565217391304</v>
      </c>
      <c r="I18" s="417">
        <v>216</v>
      </c>
      <c r="J18" s="418">
        <f t="shared" si="16"/>
        <v>0.29916897506925205</v>
      </c>
      <c r="L18" s="41"/>
      <c r="M18" s="54"/>
      <c r="N18" s="54"/>
      <c r="O18" s="54"/>
      <c r="P18" s="54"/>
      <c r="Q18" s="54"/>
      <c r="R18" s="54"/>
      <c r="S18" s="54"/>
      <c r="T18" s="54"/>
      <c r="U18" s="54"/>
      <c r="V18" s="54"/>
      <c r="W18" s="54"/>
      <c r="X18" s="54"/>
      <c r="Y18" s="54"/>
      <c r="Z18" s="54"/>
      <c r="AA18" s="54"/>
      <c r="AB18" s="54"/>
    </row>
    <row r="19" spans="2:28" s="35" customFormat="1" x14ac:dyDescent="0.15">
      <c r="B19" s="513" t="s">
        <v>403</v>
      </c>
      <c r="C19" s="417">
        <v>219</v>
      </c>
      <c r="D19" s="418">
        <f t="shared" si="8"/>
        <v>0.15985401459854015</v>
      </c>
      <c r="E19" s="417">
        <v>282</v>
      </c>
      <c r="F19" s="418">
        <f t="shared" si="8"/>
        <v>0.22668810289389069</v>
      </c>
      <c r="G19" s="417">
        <v>132</v>
      </c>
      <c r="H19" s="418">
        <f t="shared" ref="H19:J19" si="17">G19/G$4</f>
        <v>0.22956521739130434</v>
      </c>
      <c r="I19" s="417">
        <v>164</v>
      </c>
      <c r="J19" s="418">
        <f t="shared" si="17"/>
        <v>0.22714681440443213</v>
      </c>
      <c r="L19" s="41"/>
      <c r="M19" s="54"/>
      <c r="N19" s="54"/>
      <c r="O19" s="54"/>
      <c r="P19" s="54"/>
      <c r="Q19" s="54"/>
      <c r="R19" s="54"/>
      <c r="S19" s="54"/>
      <c r="T19" s="54"/>
      <c r="U19" s="54"/>
      <c r="V19" s="54"/>
      <c r="W19" s="54"/>
      <c r="X19" s="54"/>
      <c r="Y19" s="54"/>
      <c r="Z19" s="54"/>
      <c r="AA19" s="54"/>
      <c r="AB19" s="54"/>
    </row>
    <row r="20" spans="2:28" s="35" customFormat="1" x14ac:dyDescent="0.15">
      <c r="B20" s="514" t="s">
        <v>48</v>
      </c>
      <c r="C20" s="417">
        <v>416</v>
      </c>
      <c r="D20" s="418">
        <f t="shared" si="8"/>
        <v>0.30364963503649633</v>
      </c>
      <c r="E20" s="417">
        <v>385</v>
      </c>
      <c r="F20" s="418">
        <f t="shared" si="8"/>
        <v>0.30948553054662381</v>
      </c>
      <c r="G20" s="417">
        <v>175</v>
      </c>
      <c r="H20" s="418">
        <f t="shared" ref="H20:J20" si="18">G20/G$4</f>
        <v>0.30434782608695654</v>
      </c>
      <c r="I20" s="417">
        <v>191</v>
      </c>
      <c r="J20" s="418">
        <f t="shared" si="18"/>
        <v>0.26454293628808867</v>
      </c>
      <c r="L20" s="41"/>
      <c r="M20" s="54"/>
      <c r="N20" s="54"/>
      <c r="O20" s="54"/>
      <c r="P20" s="54"/>
      <c r="Q20" s="54"/>
      <c r="R20" s="54"/>
      <c r="S20" s="54"/>
      <c r="T20" s="54"/>
      <c r="U20" s="54"/>
      <c r="V20" s="54"/>
      <c r="W20" s="54"/>
      <c r="X20" s="54"/>
      <c r="Y20" s="54"/>
      <c r="Z20" s="54"/>
      <c r="AA20" s="54"/>
      <c r="AB20" s="54"/>
    </row>
    <row r="21" spans="2:28" s="35" customFormat="1" x14ac:dyDescent="0.15">
      <c r="B21" s="513" t="s">
        <v>49</v>
      </c>
      <c r="C21" s="417">
        <v>68</v>
      </c>
      <c r="D21" s="418">
        <f t="shared" si="8"/>
        <v>4.9635036496350364E-2</v>
      </c>
      <c r="E21" s="417">
        <v>76</v>
      </c>
      <c r="F21" s="418">
        <f t="shared" si="8"/>
        <v>6.1093247588424437E-2</v>
      </c>
      <c r="G21" s="417">
        <v>34</v>
      </c>
      <c r="H21" s="418">
        <f t="shared" ref="H21:J21" si="19">G21/G$4</f>
        <v>5.9130434782608696E-2</v>
      </c>
      <c r="I21" s="417">
        <v>41</v>
      </c>
      <c r="J21" s="418">
        <f t="shared" si="19"/>
        <v>5.6786703601108032E-2</v>
      </c>
      <c r="L21" s="41"/>
      <c r="M21" s="54"/>
      <c r="N21" s="54"/>
      <c r="O21" s="54"/>
      <c r="P21" s="54"/>
      <c r="Q21" s="54"/>
      <c r="R21" s="54"/>
      <c r="S21" s="54"/>
      <c r="T21" s="54"/>
      <c r="U21" s="54"/>
      <c r="V21" s="54"/>
      <c r="W21" s="54"/>
      <c r="X21" s="54"/>
      <c r="Y21" s="54"/>
      <c r="Z21" s="54"/>
      <c r="AA21" s="54"/>
      <c r="AB21" s="54"/>
    </row>
    <row r="22" spans="2:28" s="35" customFormat="1" x14ac:dyDescent="0.15">
      <c r="B22" s="513" t="s">
        <v>50</v>
      </c>
      <c r="C22" s="417">
        <v>97</v>
      </c>
      <c r="D22" s="418">
        <f t="shared" si="8"/>
        <v>7.0802919708029197E-2</v>
      </c>
      <c r="E22" s="417">
        <v>81</v>
      </c>
      <c r="F22" s="418">
        <f t="shared" si="8"/>
        <v>6.5112540192926047E-2</v>
      </c>
      <c r="G22" s="417">
        <v>47</v>
      </c>
      <c r="H22" s="418">
        <f t="shared" ref="H22:J22" si="20">G22/G$4</f>
        <v>8.1739130434782606E-2</v>
      </c>
      <c r="I22" s="417">
        <v>68</v>
      </c>
      <c r="J22" s="418">
        <f t="shared" si="20"/>
        <v>9.4182825484764546E-2</v>
      </c>
      <c r="L22" s="41"/>
      <c r="M22" s="54"/>
      <c r="N22" s="54"/>
      <c r="O22" s="54"/>
      <c r="P22" s="54"/>
      <c r="Q22" s="54"/>
      <c r="R22" s="54"/>
      <c r="S22" s="54"/>
      <c r="T22" s="54"/>
      <c r="U22" s="54"/>
      <c r="V22" s="54"/>
      <c r="W22" s="54"/>
      <c r="X22" s="54"/>
      <c r="Y22" s="54"/>
      <c r="Z22" s="54"/>
      <c r="AA22" s="54"/>
      <c r="AB22" s="54"/>
    </row>
    <row r="23" spans="2:28" s="35" customFormat="1" x14ac:dyDescent="0.15">
      <c r="B23" s="513" t="s">
        <v>51</v>
      </c>
      <c r="C23" s="414">
        <v>26</v>
      </c>
      <c r="D23" s="415">
        <f t="shared" si="8"/>
        <v>1.8978102189781021E-2</v>
      </c>
      <c r="E23" s="414">
        <v>8</v>
      </c>
      <c r="F23" s="415">
        <f t="shared" si="8"/>
        <v>6.4308681672025723E-3</v>
      </c>
      <c r="G23" s="414">
        <v>4</v>
      </c>
      <c r="H23" s="415">
        <f t="shared" ref="H23:J23" si="21">G23/G$4</f>
        <v>6.956521739130435E-3</v>
      </c>
      <c r="I23" s="414">
        <v>3</v>
      </c>
      <c r="J23" s="415">
        <f t="shared" si="21"/>
        <v>4.1551246537396124E-3</v>
      </c>
      <c r="L23" s="41"/>
      <c r="M23" s="54"/>
      <c r="N23" s="54"/>
      <c r="O23" s="54"/>
      <c r="P23" s="54"/>
      <c r="Q23" s="54"/>
      <c r="R23" s="54"/>
      <c r="S23" s="54"/>
      <c r="T23" s="54"/>
      <c r="U23" s="54"/>
      <c r="V23" s="54"/>
      <c r="W23" s="54"/>
      <c r="X23" s="54"/>
      <c r="Y23" s="54"/>
      <c r="Z23" s="54"/>
      <c r="AA23" s="54"/>
      <c r="AB23" s="54"/>
    </row>
    <row r="24" spans="2:28" s="35" customFormat="1" x14ac:dyDescent="0.15">
      <c r="B24" s="513" t="s">
        <v>52</v>
      </c>
      <c r="C24" s="421">
        <v>117</v>
      </c>
      <c r="D24" s="418">
        <f t="shared" si="8"/>
        <v>8.5401459854014594E-2</v>
      </c>
      <c r="E24" s="417">
        <v>120</v>
      </c>
      <c r="F24" s="418">
        <f t="shared" si="8"/>
        <v>9.6463022508038579E-2</v>
      </c>
      <c r="G24" s="417">
        <v>61</v>
      </c>
      <c r="H24" s="418">
        <f t="shared" ref="H24:J24" si="22">G24/G$4</f>
        <v>0.10608695652173913</v>
      </c>
      <c r="I24" s="417">
        <v>88</v>
      </c>
      <c r="J24" s="418">
        <f t="shared" si="22"/>
        <v>0.12188365650969529</v>
      </c>
      <c r="L24" s="41"/>
      <c r="M24" s="54"/>
      <c r="N24" s="54"/>
      <c r="O24" s="54"/>
      <c r="P24" s="54"/>
      <c r="Q24" s="54"/>
      <c r="R24" s="54"/>
      <c r="S24" s="54"/>
      <c r="T24" s="54"/>
      <c r="U24" s="54"/>
      <c r="V24" s="54"/>
      <c r="W24" s="54"/>
      <c r="X24" s="54"/>
      <c r="Y24" s="54"/>
      <c r="Z24" s="54"/>
      <c r="AA24" s="54"/>
      <c r="AB24" s="54"/>
    </row>
    <row r="25" spans="2:28" s="35" customFormat="1" x14ac:dyDescent="0.15">
      <c r="B25" s="513" t="s">
        <v>53</v>
      </c>
      <c r="C25" s="421">
        <v>153</v>
      </c>
      <c r="D25" s="418">
        <f t="shared" si="8"/>
        <v>0.11167883211678832</v>
      </c>
      <c r="E25" s="417">
        <v>142</v>
      </c>
      <c r="F25" s="418">
        <f t="shared" si="8"/>
        <v>0.11414790996784566</v>
      </c>
      <c r="G25" s="417">
        <v>56</v>
      </c>
      <c r="H25" s="418">
        <f t="shared" ref="H25:J25" si="23">G25/G$4</f>
        <v>9.7391304347826085E-2</v>
      </c>
      <c r="I25" s="417">
        <v>83</v>
      </c>
      <c r="J25" s="418">
        <f t="shared" si="23"/>
        <v>0.1149584487534626</v>
      </c>
      <c r="L25" s="41"/>
      <c r="M25" s="54"/>
      <c r="N25" s="54"/>
      <c r="O25" s="54"/>
      <c r="P25" s="54"/>
      <c r="Q25" s="54"/>
      <c r="R25" s="54"/>
      <c r="S25" s="54"/>
      <c r="T25" s="54"/>
      <c r="U25" s="54"/>
      <c r="V25" s="54"/>
      <c r="W25" s="54"/>
      <c r="X25" s="54"/>
      <c r="Y25" s="54"/>
      <c r="Z25" s="54"/>
      <c r="AA25" s="54"/>
      <c r="AB25" s="54"/>
    </row>
    <row r="26" spans="2:28" s="35" customFormat="1" x14ac:dyDescent="0.15">
      <c r="B26" s="513" t="s">
        <v>54</v>
      </c>
      <c r="C26" s="421">
        <v>20</v>
      </c>
      <c r="D26" s="418">
        <f t="shared" si="8"/>
        <v>1.4598540145985401E-2</v>
      </c>
      <c r="E26" s="417">
        <v>18</v>
      </c>
      <c r="F26" s="418">
        <f t="shared" si="8"/>
        <v>1.4469453376205787E-2</v>
      </c>
      <c r="G26" s="417">
        <v>10</v>
      </c>
      <c r="H26" s="418">
        <f t="shared" ref="H26:J26" si="24">G26/G$4</f>
        <v>1.7391304347826087E-2</v>
      </c>
      <c r="I26" s="417">
        <v>5</v>
      </c>
      <c r="J26" s="418">
        <f t="shared" si="24"/>
        <v>6.9252077562326868E-3</v>
      </c>
      <c r="L26" s="41"/>
      <c r="M26" s="54"/>
      <c r="N26" s="54"/>
      <c r="O26" s="54"/>
      <c r="P26" s="54"/>
      <c r="Q26" s="54"/>
      <c r="R26" s="54"/>
      <c r="S26" s="54"/>
      <c r="T26" s="54"/>
      <c r="U26" s="54"/>
      <c r="V26" s="54"/>
      <c r="W26" s="54"/>
      <c r="X26" s="54"/>
      <c r="Y26" s="54"/>
      <c r="Z26" s="54"/>
      <c r="AA26" s="54"/>
      <c r="AB26" s="54"/>
    </row>
    <row r="27" spans="2:28" s="35" customFormat="1" x14ac:dyDescent="0.15">
      <c r="B27" s="515" t="s">
        <v>55</v>
      </c>
      <c r="C27" s="422">
        <v>62</v>
      </c>
      <c r="D27" s="423">
        <f t="shared" si="8"/>
        <v>4.5255474452554748E-2</v>
      </c>
      <c r="E27" s="424">
        <v>58</v>
      </c>
      <c r="F27" s="423">
        <f t="shared" si="8"/>
        <v>4.6623794212218649E-2</v>
      </c>
      <c r="G27" s="424">
        <v>25</v>
      </c>
      <c r="H27" s="423">
        <f t="shared" ref="H27:J27" si="25">G27/G$4</f>
        <v>4.3478260869565216E-2</v>
      </c>
      <c r="I27" s="424">
        <v>32</v>
      </c>
      <c r="J27" s="423">
        <f t="shared" si="25"/>
        <v>4.4321329639889197E-2</v>
      </c>
      <c r="L27" s="41"/>
      <c r="M27" s="54"/>
      <c r="N27" s="54"/>
      <c r="O27" s="54"/>
      <c r="P27" s="54"/>
      <c r="Q27" s="54"/>
      <c r="R27" s="54"/>
      <c r="S27" s="54"/>
      <c r="T27" s="54"/>
      <c r="U27" s="54"/>
      <c r="V27" s="54"/>
      <c r="W27" s="54"/>
      <c r="X27" s="54"/>
      <c r="Y27" s="54"/>
      <c r="Z27" s="54"/>
      <c r="AA27" s="54"/>
      <c r="AB27" s="54"/>
    </row>
    <row r="28" spans="2:28" x14ac:dyDescent="0.15">
      <c r="E28" s="140"/>
      <c r="F28" s="35"/>
      <c r="I28" s="35"/>
    </row>
    <row r="29" spans="2:28" ht="19.5" customHeight="1" x14ac:dyDescent="0.15">
      <c r="B29" s="24" t="s">
        <v>86</v>
      </c>
      <c r="E29" s="150"/>
    </row>
    <row r="30" spans="2:28" x14ac:dyDescent="0.15">
      <c r="B30" s="569" t="s">
        <v>83</v>
      </c>
      <c r="C30" s="571" t="s">
        <v>65</v>
      </c>
      <c r="D30" s="572"/>
      <c r="E30" s="572"/>
      <c r="F30" s="572"/>
      <c r="G30" s="572"/>
      <c r="H30" s="572"/>
      <c r="I30" s="572"/>
      <c r="J30" s="573"/>
    </row>
    <row r="31" spans="2:28" ht="24" customHeight="1" x14ac:dyDescent="0.15">
      <c r="B31" s="570"/>
      <c r="C31" s="568" t="s">
        <v>75</v>
      </c>
      <c r="D31" s="567"/>
      <c r="E31" s="566" t="s">
        <v>76</v>
      </c>
      <c r="F31" s="567"/>
      <c r="G31" s="566" t="s">
        <v>77</v>
      </c>
      <c r="H31" s="567"/>
      <c r="I31" s="568" t="s">
        <v>78</v>
      </c>
      <c r="J31" s="567"/>
      <c r="L31" s="37"/>
      <c r="M31" s="41"/>
      <c r="N31" s="41"/>
      <c r="O31" s="41"/>
      <c r="P31" s="41"/>
      <c r="Q31" s="41"/>
      <c r="R31" s="41"/>
      <c r="S31" s="41"/>
      <c r="T31" s="41"/>
      <c r="U31" s="41"/>
      <c r="V31" s="41"/>
      <c r="W31" s="41"/>
      <c r="X31" s="41"/>
      <c r="Y31" s="41"/>
      <c r="Z31" s="41"/>
      <c r="AA31" s="41"/>
      <c r="AB31" s="41"/>
    </row>
    <row r="32" spans="2:28" x14ac:dyDescent="0.15">
      <c r="B32" s="530" t="s">
        <v>35</v>
      </c>
      <c r="C32" s="531">
        <v>333</v>
      </c>
      <c r="D32" s="532">
        <f>C32/C$36</f>
        <v>0.24200581395348839</v>
      </c>
      <c r="E32" s="531">
        <v>193</v>
      </c>
      <c r="F32" s="532">
        <f>E32/E$36</f>
        <v>0.62057877813504825</v>
      </c>
      <c r="G32" s="531">
        <v>74</v>
      </c>
      <c r="H32" s="532">
        <f>G32/G$36</f>
        <v>0.69811320754716977</v>
      </c>
      <c r="I32" s="531">
        <v>95</v>
      </c>
      <c r="J32" s="532">
        <f>I32/I$36</f>
        <v>0.7421875</v>
      </c>
      <c r="L32" s="533"/>
    </row>
    <row r="33" spans="2:28" x14ac:dyDescent="0.15">
      <c r="B33" s="167" t="s">
        <v>36</v>
      </c>
      <c r="C33" s="405">
        <v>171</v>
      </c>
      <c r="D33" s="406">
        <f>C33/C$36</f>
        <v>0.12427325581395349</v>
      </c>
      <c r="E33" s="405">
        <v>20</v>
      </c>
      <c r="F33" s="406">
        <f>E33/E$36</f>
        <v>6.4308681672025719E-2</v>
      </c>
      <c r="G33" s="405">
        <v>6</v>
      </c>
      <c r="H33" s="406">
        <f>G33/G$36</f>
        <v>5.6603773584905662E-2</v>
      </c>
      <c r="I33" s="405">
        <v>9</v>
      </c>
      <c r="J33" s="406">
        <f>I33/I$36</f>
        <v>7.03125E-2</v>
      </c>
      <c r="L33" s="41"/>
    </row>
    <row r="34" spans="2:28" x14ac:dyDescent="0.15">
      <c r="B34" s="167" t="s">
        <v>37</v>
      </c>
      <c r="C34" s="425">
        <v>192</v>
      </c>
      <c r="D34" s="406">
        <f>C34/C$36</f>
        <v>0.13953488372093023</v>
      </c>
      <c r="E34" s="405">
        <v>49</v>
      </c>
      <c r="F34" s="406">
        <f>E34/E$36</f>
        <v>0.15755627009646303</v>
      </c>
      <c r="G34" s="405">
        <v>17</v>
      </c>
      <c r="H34" s="406">
        <f>G34/G$36</f>
        <v>0.16037735849056603</v>
      </c>
      <c r="I34" s="405">
        <v>20</v>
      </c>
      <c r="J34" s="406">
        <f>I34/I$36</f>
        <v>0.15625</v>
      </c>
      <c r="L34" s="41"/>
    </row>
    <row r="35" spans="2:28" x14ac:dyDescent="0.15">
      <c r="B35" s="403" t="s">
        <v>38</v>
      </c>
      <c r="C35" s="405">
        <v>680</v>
      </c>
      <c r="D35" s="426">
        <f>C35/C$36</f>
        <v>0.4941860465116279</v>
      </c>
      <c r="E35" s="425">
        <v>49</v>
      </c>
      <c r="F35" s="426">
        <f>E35/E$36</f>
        <v>0.15755627009646303</v>
      </c>
      <c r="G35" s="425">
        <v>9</v>
      </c>
      <c r="H35" s="426">
        <f>G35/G$36</f>
        <v>8.4905660377358486E-2</v>
      </c>
      <c r="I35" s="425">
        <v>4</v>
      </c>
      <c r="J35" s="426">
        <f>I35/I$36</f>
        <v>3.125E-2</v>
      </c>
      <c r="L35" s="41"/>
    </row>
    <row r="36" spans="2:28" x14ac:dyDescent="0.15">
      <c r="B36" s="330" t="s">
        <v>347</v>
      </c>
      <c r="C36" s="409">
        <v>1376</v>
      </c>
      <c r="D36" s="410">
        <f t="shared" ref="D36:J36" si="26">SUM(D32:D35)</f>
        <v>1</v>
      </c>
      <c r="E36" s="409">
        <v>311</v>
      </c>
      <c r="F36" s="410">
        <f t="shared" si="26"/>
        <v>1</v>
      </c>
      <c r="G36" s="409">
        <v>106</v>
      </c>
      <c r="H36" s="410">
        <f t="shared" si="26"/>
        <v>0.99999999999999989</v>
      </c>
      <c r="I36" s="409">
        <v>128</v>
      </c>
      <c r="J36" s="410">
        <f t="shared" si="26"/>
        <v>1</v>
      </c>
      <c r="K36" s="54"/>
      <c r="M36" s="41"/>
      <c r="N36" s="41"/>
      <c r="O36" s="41"/>
      <c r="P36" s="41"/>
      <c r="Q36" s="41"/>
      <c r="R36" s="41"/>
      <c r="S36" s="41"/>
      <c r="T36" s="41"/>
      <c r="U36" s="41"/>
      <c r="V36" s="41"/>
      <c r="W36" s="41"/>
      <c r="X36" s="41"/>
      <c r="Y36" s="41"/>
      <c r="Z36" s="41"/>
      <c r="AA36" s="41"/>
      <c r="AB36" s="41"/>
    </row>
    <row r="37" spans="2:28" s="194" customFormat="1" x14ac:dyDescent="0.15">
      <c r="B37" s="492"/>
      <c r="C37" s="506"/>
      <c r="D37" s="505"/>
      <c r="E37" s="503"/>
      <c r="F37" s="505"/>
      <c r="G37" s="503"/>
      <c r="H37" s="507"/>
      <c r="I37" s="506"/>
      <c r="J37" s="505"/>
      <c r="K37" s="195"/>
      <c r="M37" s="501"/>
      <c r="N37" s="501"/>
      <c r="O37" s="501"/>
      <c r="P37" s="501"/>
      <c r="Q37" s="501"/>
      <c r="R37" s="501"/>
      <c r="S37" s="501"/>
      <c r="T37" s="501"/>
      <c r="U37" s="501"/>
      <c r="V37" s="501"/>
      <c r="W37" s="501"/>
      <c r="X37" s="501"/>
      <c r="Y37" s="501"/>
      <c r="Z37" s="501"/>
      <c r="AA37" s="501"/>
      <c r="AB37" s="501"/>
    </row>
    <row r="38" spans="2:28" s="35" customFormat="1" ht="13.5" customHeight="1" x14ac:dyDescent="0.15">
      <c r="B38" s="512" t="s">
        <v>40</v>
      </c>
      <c r="C38" s="413">
        <v>89</v>
      </c>
      <c r="D38" s="427">
        <f>C38/C$32</f>
        <v>0.26726726726726729</v>
      </c>
      <c r="E38" s="413">
        <v>31</v>
      </c>
      <c r="F38" s="427">
        <f>E38/E$32</f>
        <v>0.16062176165803108</v>
      </c>
      <c r="G38" s="413">
        <v>13</v>
      </c>
      <c r="H38" s="427">
        <f>G38/G$32</f>
        <v>0.17567567567567569</v>
      </c>
      <c r="I38" s="413">
        <v>14</v>
      </c>
      <c r="J38" s="427">
        <f>I38/I$32</f>
        <v>0.14736842105263157</v>
      </c>
      <c r="L38" s="41"/>
      <c r="M38" s="54"/>
      <c r="N38" s="54"/>
      <c r="O38" s="54"/>
      <c r="P38" s="54"/>
      <c r="Q38" s="54"/>
      <c r="R38" s="54"/>
      <c r="S38" s="54"/>
      <c r="T38" s="54"/>
      <c r="U38" s="54"/>
      <c r="V38" s="54"/>
      <c r="W38" s="54"/>
      <c r="X38" s="54"/>
      <c r="Y38" s="54"/>
      <c r="Z38" s="54"/>
      <c r="AA38" s="54"/>
      <c r="AB38" s="54"/>
    </row>
    <row r="39" spans="2:28" s="35" customFormat="1" x14ac:dyDescent="0.15">
      <c r="B39" s="513" t="s">
        <v>84</v>
      </c>
      <c r="C39" s="417">
        <v>53</v>
      </c>
      <c r="D39" s="418">
        <f t="shared" ref="D39:F55" si="27">C39/C$32</f>
        <v>0.15915915915915915</v>
      </c>
      <c r="E39" s="417">
        <v>53</v>
      </c>
      <c r="F39" s="418">
        <f t="shared" si="27"/>
        <v>0.27461139896373055</v>
      </c>
      <c r="G39" s="417">
        <v>18</v>
      </c>
      <c r="H39" s="418">
        <f t="shared" ref="H39:J39" si="28">G39/G$32</f>
        <v>0.24324324324324326</v>
      </c>
      <c r="I39" s="417">
        <v>22</v>
      </c>
      <c r="J39" s="418">
        <f t="shared" si="28"/>
        <v>0.23157894736842105</v>
      </c>
      <c r="L39" s="41"/>
      <c r="M39" s="54"/>
      <c r="N39" s="54"/>
      <c r="O39" s="54"/>
      <c r="P39" s="54"/>
      <c r="Q39" s="54"/>
      <c r="R39" s="54"/>
      <c r="S39" s="54"/>
      <c r="T39" s="54"/>
      <c r="U39" s="54"/>
      <c r="V39" s="54"/>
      <c r="W39" s="54"/>
      <c r="X39" s="54"/>
      <c r="Y39" s="54"/>
      <c r="Z39" s="54"/>
      <c r="AA39" s="54"/>
      <c r="AB39" s="54"/>
    </row>
    <row r="40" spans="2:28" s="35" customFormat="1" x14ac:dyDescent="0.15">
      <c r="B40" s="513" t="s">
        <v>41</v>
      </c>
      <c r="C40" s="428">
        <v>15</v>
      </c>
      <c r="D40" s="429">
        <f t="shared" si="27"/>
        <v>4.5045045045045043E-2</v>
      </c>
      <c r="E40" s="416">
        <v>5</v>
      </c>
      <c r="F40" s="429">
        <f t="shared" si="27"/>
        <v>2.5906735751295335E-2</v>
      </c>
      <c r="G40" s="416">
        <v>5</v>
      </c>
      <c r="H40" s="429">
        <f t="shared" ref="H40:J40" si="29">G40/G$32</f>
        <v>6.7567567567567571E-2</v>
      </c>
      <c r="I40" s="416">
        <v>5</v>
      </c>
      <c r="J40" s="429">
        <f t="shared" si="29"/>
        <v>5.2631578947368418E-2</v>
      </c>
      <c r="L40" s="41"/>
      <c r="M40" s="54"/>
      <c r="N40" s="54"/>
      <c r="O40" s="54"/>
      <c r="P40" s="54"/>
      <c r="Q40" s="54"/>
      <c r="R40" s="54"/>
      <c r="S40" s="54"/>
      <c r="T40" s="54"/>
      <c r="U40" s="54"/>
      <c r="V40" s="54"/>
      <c r="W40" s="54"/>
      <c r="X40" s="54"/>
      <c r="Y40" s="54"/>
      <c r="Z40" s="54"/>
      <c r="AA40" s="54"/>
      <c r="AB40" s="54"/>
    </row>
    <row r="41" spans="2:28" s="35" customFormat="1" x14ac:dyDescent="0.15">
      <c r="B41" s="513" t="s">
        <v>42</v>
      </c>
      <c r="C41" s="421">
        <v>74</v>
      </c>
      <c r="D41" s="418">
        <f t="shared" si="27"/>
        <v>0.22222222222222221</v>
      </c>
      <c r="E41" s="417">
        <v>83</v>
      </c>
      <c r="F41" s="418">
        <f t="shared" si="27"/>
        <v>0.43005181347150256</v>
      </c>
      <c r="G41" s="417">
        <v>34</v>
      </c>
      <c r="H41" s="418">
        <f t="shared" ref="H41:J41" si="30">G41/G$32</f>
        <v>0.45945945945945948</v>
      </c>
      <c r="I41" s="417">
        <v>50</v>
      </c>
      <c r="J41" s="418">
        <f t="shared" si="30"/>
        <v>0.52631578947368418</v>
      </c>
      <c r="L41" s="41"/>
      <c r="M41" s="54"/>
      <c r="N41" s="54"/>
      <c r="O41" s="54"/>
      <c r="P41" s="54"/>
      <c r="Q41" s="54"/>
      <c r="R41" s="54"/>
      <c r="S41" s="54"/>
      <c r="T41" s="54"/>
      <c r="U41" s="54"/>
      <c r="V41" s="54"/>
      <c r="W41" s="54"/>
      <c r="X41" s="54"/>
      <c r="Y41" s="54"/>
      <c r="Z41" s="54"/>
      <c r="AA41" s="54"/>
      <c r="AB41" s="54"/>
    </row>
    <row r="42" spans="2:28" s="35" customFormat="1" x14ac:dyDescent="0.15">
      <c r="B42" s="513" t="s">
        <v>43</v>
      </c>
      <c r="C42" s="430">
        <v>83</v>
      </c>
      <c r="D42" s="431">
        <f t="shared" si="27"/>
        <v>0.24924924924924924</v>
      </c>
      <c r="E42" s="417">
        <v>64</v>
      </c>
      <c r="F42" s="431">
        <f t="shared" si="27"/>
        <v>0.33160621761658032</v>
      </c>
      <c r="G42" s="417">
        <v>30</v>
      </c>
      <c r="H42" s="431">
        <f t="shared" ref="H42:J42" si="31">G42/G$32</f>
        <v>0.40540540540540543</v>
      </c>
      <c r="I42" s="417">
        <v>32</v>
      </c>
      <c r="J42" s="431">
        <f t="shared" si="31"/>
        <v>0.33684210526315789</v>
      </c>
      <c r="L42" s="41"/>
      <c r="M42" s="54"/>
      <c r="N42" s="54"/>
      <c r="O42" s="54"/>
      <c r="P42" s="54"/>
      <c r="Q42" s="54"/>
      <c r="R42" s="54"/>
      <c r="S42" s="54"/>
      <c r="T42" s="54"/>
      <c r="U42" s="54"/>
      <c r="V42" s="54"/>
      <c r="W42" s="54"/>
      <c r="X42" s="54"/>
      <c r="Y42" s="54"/>
      <c r="Z42" s="54"/>
      <c r="AA42" s="54"/>
      <c r="AB42" s="54"/>
    </row>
    <row r="43" spans="2:28" s="35" customFormat="1" x14ac:dyDescent="0.15">
      <c r="B43" s="513" t="s">
        <v>44</v>
      </c>
      <c r="C43" s="432">
        <v>83</v>
      </c>
      <c r="D43" s="433">
        <f t="shared" si="27"/>
        <v>0.24924924924924924</v>
      </c>
      <c r="E43" s="417">
        <v>68</v>
      </c>
      <c r="F43" s="433">
        <f t="shared" si="27"/>
        <v>0.35233160621761656</v>
      </c>
      <c r="G43" s="417">
        <v>31</v>
      </c>
      <c r="H43" s="433">
        <f t="shared" ref="H43:J43" si="32">G43/G$32</f>
        <v>0.41891891891891891</v>
      </c>
      <c r="I43" s="417">
        <v>38</v>
      </c>
      <c r="J43" s="433">
        <f t="shared" si="32"/>
        <v>0.4</v>
      </c>
      <c r="L43" s="41"/>
      <c r="M43" s="54"/>
      <c r="N43" s="54"/>
      <c r="O43" s="54"/>
      <c r="P43" s="54"/>
      <c r="Q43" s="54"/>
      <c r="R43" s="54"/>
      <c r="S43" s="54"/>
      <c r="T43" s="54"/>
      <c r="U43" s="54"/>
      <c r="V43" s="54"/>
      <c r="W43" s="54"/>
      <c r="X43" s="54"/>
      <c r="Y43" s="54"/>
      <c r="Z43" s="54"/>
      <c r="AA43" s="54"/>
      <c r="AB43" s="54"/>
    </row>
    <row r="44" spans="2:28" s="35" customFormat="1" x14ac:dyDescent="0.15">
      <c r="B44" s="513" t="s">
        <v>45</v>
      </c>
      <c r="C44" s="421">
        <v>15</v>
      </c>
      <c r="D44" s="420">
        <f t="shared" si="27"/>
        <v>4.5045045045045043E-2</v>
      </c>
      <c r="E44" s="419">
        <v>13</v>
      </c>
      <c r="F44" s="420">
        <f t="shared" si="27"/>
        <v>6.7357512953367879E-2</v>
      </c>
      <c r="G44" s="419">
        <v>5</v>
      </c>
      <c r="H44" s="420">
        <f t="shared" ref="H44:J44" si="33">G44/G$32</f>
        <v>6.7567567567567571E-2</v>
      </c>
      <c r="I44" s="419">
        <v>5</v>
      </c>
      <c r="J44" s="420">
        <f t="shared" si="33"/>
        <v>5.2631578947368418E-2</v>
      </c>
      <c r="L44" s="41"/>
      <c r="M44" s="54"/>
      <c r="N44" s="54"/>
      <c r="O44" s="54"/>
      <c r="P44" s="54"/>
      <c r="Q44" s="54"/>
      <c r="R44" s="54"/>
      <c r="S44" s="54"/>
      <c r="T44" s="54"/>
      <c r="U44" s="54"/>
      <c r="V44" s="54"/>
      <c r="W44" s="54"/>
      <c r="X44" s="54"/>
      <c r="Y44" s="54"/>
      <c r="Z44" s="54"/>
      <c r="AA44" s="54"/>
      <c r="AB44" s="54"/>
    </row>
    <row r="45" spans="2:28" s="35" customFormat="1" x14ac:dyDescent="0.15">
      <c r="B45" s="513" t="s">
        <v>46</v>
      </c>
      <c r="C45" s="428">
        <v>52</v>
      </c>
      <c r="D45" s="429">
        <f t="shared" si="27"/>
        <v>0.15615615615615616</v>
      </c>
      <c r="E45" s="416">
        <v>59</v>
      </c>
      <c r="F45" s="429">
        <f t="shared" si="27"/>
        <v>0.30569948186528495</v>
      </c>
      <c r="G45" s="416">
        <v>16</v>
      </c>
      <c r="H45" s="429">
        <f t="shared" ref="H45:J45" si="34">G45/G$32</f>
        <v>0.21621621621621623</v>
      </c>
      <c r="I45" s="416">
        <v>20</v>
      </c>
      <c r="J45" s="429">
        <f t="shared" si="34"/>
        <v>0.21052631578947367</v>
      </c>
      <c r="L45" s="41"/>
      <c r="M45" s="54"/>
      <c r="N45" s="54"/>
      <c r="O45" s="54"/>
      <c r="P45" s="54"/>
      <c r="Q45" s="54"/>
      <c r="R45" s="54"/>
      <c r="S45" s="54"/>
      <c r="T45" s="54"/>
      <c r="U45" s="54"/>
      <c r="V45" s="54"/>
      <c r="W45" s="54"/>
      <c r="X45" s="54"/>
      <c r="Y45" s="54"/>
      <c r="Z45" s="54"/>
      <c r="AA45" s="54"/>
      <c r="AB45" s="54"/>
    </row>
    <row r="46" spans="2:28" s="35" customFormat="1" x14ac:dyDescent="0.15">
      <c r="B46" s="513" t="s">
        <v>47</v>
      </c>
      <c r="C46" s="434">
        <v>45</v>
      </c>
      <c r="D46" s="415">
        <f t="shared" si="27"/>
        <v>0.13513513513513514</v>
      </c>
      <c r="E46" s="414">
        <v>35</v>
      </c>
      <c r="F46" s="415">
        <f t="shared" si="27"/>
        <v>0.18134715025906736</v>
      </c>
      <c r="G46" s="414">
        <v>21</v>
      </c>
      <c r="H46" s="415">
        <f t="shared" ref="H46:J46" si="35">G46/G$32</f>
        <v>0.28378378378378377</v>
      </c>
      <c r="I46" s="414">
        <v>26</v>
      </c>
      <c r="J46" s="415">
        <f t="shared" si="35"/>
        <v>0.27368421052631581</v>
      </c>
      <c r="L46" s="41"/>
      <c r="M46" s="54"/>
      <c r="N46" s="54"/>
      <c r="O46" s="54"/>
      <c r="P46" s="54"/>
      <c r="Q46" s="54"/>
      <c r="R46" s="54"/>
      <c r="S46" s="54"/>
      <c r="T46" s="54"/>
      <c r="U46" s="54"/>
      <c r="V46" s="54"/>
      <c r="W46" s="54"/>
      <c r="X46" s="54"/>
      <c r="Y46" s="54"/>
      <c r="Z46" s="54"/>
      <c r="AA46" s="54"/>
      <c r="AB46" s="54"/>
    </row>
    <row r="47" spans="2:28" s="35" customFormat="1" x14ac:dyDescent="0.15">
      <c r="B47" s="513" t="s">
        <v>403</v>
      </c>
      <c r="C47" s="421">
        <v>42</v>
      </c>
      <c r="D47" s="418">
        <f t="shared" si="27"/>
        <v>0.12612612612612611</v>
      </c>
      <c r="E47" s="417">
        <v>56</v>
      </c>
      <c r="F47" s="418">
        <f t="shared" si="27"/>
        <v>0.29015544041450775</v>
      </c>
      <c r="G47" s="417">
        <v>23</v>
      </c>
      <c r="H47" s="418">
        <f t="shared" ref="H47:J47" si="36">G47/G$32</f>
        <v>0.3108108108108108</v>
      </c>
      <c r="I47" s="417">
        <v>34</v>
      </c>
      <c r="J47" s="418">
        <f t="shared" si="36"/>
        <v>0.35789473684210527</v>
      </c>
      <c r="L47" s="41"/>
      <c r="M47" s="54"/>
      <c r="N47" s="54"/>
      <c r="O47" s="54"/>
      <c r="P47" s="54"/>
      <c r="Q47" s="54"/>
      <c r="R47" s="54"/>
      <c r="S47" s="54"/>
      <c r="T47" s="54"/>
      <c r="U47" s="54"/>
      <c r="V47" s="54"/>
      <c r="W47" s="54"/>
      <c r="X47" s="54"/>
      <c r="Y47" s="54"/>
      <c r="Z47" s="54"/>
      <c r="AA47" s="54"/>
      <c r="AB47" s="54"/>
    </row>
    <row r="48" spans="2:28" s="35" customFormat="1" x14ac:dyDescent="0.15">
      <c r="B48" s="513" t="s">
        <v>48</v>
      </c>
      <c r="C48" s="421">
        <v>106</v>
      </c>
      <c r="D48" s="418">
        <f t="shared" si="27"/>
        <v>0.31831831831831831</v>
      </c>
      <c r="E48" s="417">
        <v>63</v>
      </c>
      <c r="F48" s="418">
        <f t="shared" si="27"/>
        <v>0.32642487046632124</v>
      </c>
      <c r="G48" s="417">
        <v>27</v>
      </c>
      <c r="H48" s="418">
        <f t="shared" ref="H48:J48" si="37">G48/G$32</f>
        <v>0.36486486486486486</v>
      </c>
      <c r="I48" s="417">
        <v>30</v>
      </c>
      <c r="J48" s="418">
        <f t="shared" si="37"/>
        <v>0.31578947368421051</v>
      </c>
      <c r="L48" s="41"/>
      <c r="M48" s="54"/>
      <c r="N48" s="54"/>
      <c r="O48" s="54"/>
      <c r="P48" s="54"/>
      <c r="Q48" s="54"/>
      <c r="R48" s="54"/>
      <c r="S48" s="54"/>
      <c r="T48" s="54"/>
      <c r="U48" s="54"/>
      <c r="V48" s="54"/>
      <c r="W48" s="54"/>
      <c r="X48" s="54"/>
      <c r="Y48" s="54"/>
      <c r="Z48" s="54"/>
      <c r="AA48" s="54"/>
      <c r="AB48" s="54"/>
    </row>
    <row r="49" spans="2:28" s="35" customFormat="1" x14ac:dyDescent="0.15">
      <c r="B49" s="513" t="s">
        <v>49</v>
      </c>
      <c r="C49" s="428">
        <v>19</v>
      </c>
      <c r="D49" s="429">
        <f t="shared" si="27"/>
        <v>5.7057057057057055E-2</v>
      </c>
      <c r="E49" s="416">
        <v>13</v>
      </c>
      <c r="F49" s="429">
        <f t="shared" si="27"/>
        <v>6.7357512953367879E-2</v>
      </c>
      <c r="G49" s="416">
        <v>7</v>
      </c>
      <c r="H49" s="429">
        <f t="shared" ref="H49:J49" si="38">G49/G$32</f>
        <v>9.45945945945946E-2</v>
      </c>
      <c r="I49" s="416">
        <v>6</v>
      </c>
      <c r="J49" s="429">
        <f t="shared" si="38"/>
        <v>6.3157894736842107E-2</v>
      </c>
      <c r="L49" s="41"/>
      <c r="M49" s="54"/>
      <c r="N49" s="54"/>
      <c r="O49" s="54"/>
      <c r="P49" s="54"/>
      <c r="Q49" s="54"/>
      <c r="R49" s="54"/>
      <c r="S49" s="54"/>
      <c r="T49" s="54"/>
      <c r="U49" s="54"/>
      <c r="V49" s="54"/>
      <c r="W49" s="54"/>
      <c r="X49" s="54"/>
      <c r="Y49" s="54"/>
      <c r="Z49" s="54"/>
      <c r="AA49" s="54"/>
      <c r="AB49" s="54"/>
    </row>
    <row r="50" spans="2:28" s="35" customFormat="1" x14ac:dyDescent="0.15">
      <c r="B50" s="513" t="s">
        <v>50</v>
      </c>
      <c r="C50" s="421">
        <v>15</v>
      </c>
      <c r="D50" s="418">
        <f t="shared" si="27"/>
        <v>4.5045045045045043E-2</v>
      </c>
      <c r="E50" s="417">
        <v>12</v>
      </c>
      <c r="F50" s="418">
        <f t="shared" si="27"/>
        <v>6.2176165803108807E-2</v>
      </c>
      <c r="G50" s="417">
        <v>7</v>
      </c>
      <c r="H50" s="418">
        <f t="shared" ref="H50:J50" si="39">G50/G$32</f>
        <v>9.45945945945946E-2</v>
      </c>
      <c r="I50" s="417">
        <v>4</v>
      </c>
      <c r="J50" s="418">
        <f t="shared" si="39"/>
        <v>4.2105263157894736E-2</v>
      </c>
      <c r="L50" s="41"/>
      <c r="M50" s="54"/>
      <c r="N50" s="54"/>
      <c r="O50" s="54"/>
      <c r="P50" s="54"/>
      <c r="Q50" s="54"/>
      <c r="R50" s="54"/>
      <c r="S50" s="54"/>
      <c r="T50" s="54"/>
      <c r="U50" s="54"/>
      <c r="V50" s="54"/>
      <c r="W50" s="54"/>
      <c r="X50" s="54"/>
      <c r="Y50" s="54"/>
      <c r="Z50" s="54"/>
      <c r="AA50" s="54"/>
      <c r="AB50" s="54"/>
    </row>
    <row r="51" spans="2:28" s="35" customFormat="1" x14ac:dyDescent="0.15">
      <c r="B51" s="513" t="s">
        <v>51</v>
      </c>
      <c r="C51" s="428">
        <v>2</v>
      </c>
      <c r="D51" s="418">
        <f t="shared" si="27"/>
        <v>6.006006006006006E-3</v>
      </c>
      <c r="E51" s="417">
        <v>0</v>
      </c>
      <c r="F51" s="418">
        <f t="shared" si="27"/>
        <v>0</v>
      </c>
      <c r="G51" s="417">
        <v>0</v>
      </c>
      <c r="H51" s="418">
        <f t="shared" ref="H51:J51" si="40">G51/G$32</f>
        <v>0</v>
      </c>
      <c r="I51" s="417">
        <v>0</v>
      </c>
      <c r="J51" s="418">
        <f t="shared" si="40"/>
        <v>0</v>
      </c>
      <c r="L51" s="41"/>
      <c r="M51" s="54"/>
      <c r="N51" s="54"/>
      <c r="O51" s="54"/>
      <c r="P51" s="54"/>
      <c r="Q51" s="54"/>
      <c r="R51" s="54"/>
      <c r="S51" s="54"/>
      <c r="T51" s="54"/>
      <c r="U51" s="54"/>
      <c r="V51" s="54"/>
      <c r="W51" s="54"/>
      <c r="X51" s="54"/>
      <c r="Y51" s="54"/>
      <c r="Z51" s="54"/>
      <c r="AA51" s="54"/>
      <c r="AB51" s="54"/>
    </row>
    <row r="52" spans="2:28" s="35" customFormat="1" x14ac:dyDescent="0.15">
      <c r="B52" s="513" t="s">
        <v>52</v>
      </c>
      <c r="C52" s="434">
        <v>21</v>
      </c>
      <c r="D52" s="429">
        <f t="shared" si="27"/>
        <v>6.3063063063063057E-2</v>
      </c>
      <c r="E52" s="416">
        <v>11</v>
      </c>
      <c r="F52" s="429">
        <f t="shared" si="27"/>
        <v>5.6994818652849742E-2</v>
      </c>
      <c r="G52" s="416">
        <v>8</v>
      </c>
      <c r="H52" s="429">
        <f t="shared" ref="H52:J52" si="41">G52/G$32</f>
        <v>0.10810810810810811</v>
      </c>
      <c r="I52" s="416">
        <v>11</v>
      </c>
      <c r="J52" s="429">
        <f t="shared" si="41"/>
        <v>0.11578947368421053</v>
      </c>
      <c r="L52" s="41"/>
      <c r="M52" s="54"/>
      <c r="N52" s="54"/>
      <c r="O52" s="54"/>
      <c r="P52" s="54"/>
      <c r="Q52" s="54"/>
      <c r="R52" s="54"/>
      <c r="S52" s="54"/>
      <c r="T52" s="54"/>
      <c r="U52" s="54"/>
      <c r="V52" s="54"/>
      <c r="W52" s="54"/>
      <c r="X52" s="54"/>
      <c r="Y52" s="54"/>
      <c r="Z52" s="54"/>
      <c r="AA52" s="54"/>
      <c r="AB52" s="54"/>
    </row>
    <row r="53" spans="2:28" s="35" customFormat="1" x14ac:dyDescent="0.15">
      <c r="B53" s="513" t="s">
        <v>53</v>
      </c>
      <c r="C53" s="421">
        <v>39</v>
      </c>
      <c r="D53" s="418">
        <f t="shared" si="27"/>
        <v>0.11711711711711711</v>
      </c>
      <c r="E53" s="417">
        <v>26</v>
      </c>
      <c r="F53" s="418">
        <f t="shared" si="27"/>
        <v>0.13471502590673576</v>
      </c>
      <c r="G53" s="417">
        <v>8</v>
      </c>
      <c r="H53" s="418">
        <f t="shared" ref="H53:J53" si="42">G53/G$32</f>
        <v>0.10810810810810811</v>
      </c>
      <c r="I53" s="417">
        <v>17</v>
      </c>
      <c r="J53" s="418">
        <f t="shared" si="42"/>
        <v>0.17894736842105263</v>
      </c>
      <c r="L53" s="41"/>
      <c r="M53" s="54"/>
      <c r="N53" s="54"/>
      <c r="O53" s="54"/>
      <c r="P53" s="54"/>
      <c r="Q53" s="54"/>
      <c r="R53" s="54"/>
      <c r="S53" s="54"/>
      <c r="T53" s="54"/>
      <c r="U53" s="54"/>
      <c r="V53" s="54"/>
      <c r="W53" s="54"/>
      <c r="X53" s="54"/>
      <c r="Y53" s="54"/>
      <c r="Z53" s="54"/>
      <c r="AA53" s="54"/>
      <c r="AB53" s="54"/>
    </row>
    <row r="54" spans="2:28" s="35" customFormat="1" x14ac:dyDescent="0.15">
      <c r="B54" s="513" t="s">
        <v>54</v>
      </c>
      <c r="C54" s="421">
        <v>4</v>
      </c>
      <c r="D54" s="418">
        <f t="shared" si="27"/>
        <v>1.2012012012012012E-2</v>
      </c>
      <c r="E54" s="417">
        <v>0</v>
      </c>
      <c r="F54" s="418">
        <f t="shared" si="27"/>
        <v>0</v>
      </c>
      <c r="G54" s="417">
        <v>1</v>
      </c>
      <c r="H54" s="418">
        <f t="shared" ref="H54:J54" si="43">G54/G$32</f>
        <v>1.3513513513513514E-2</v>
      </c>
      <c r="I54" s="417">
        <v>1</v>
      </c>
      <c r="J54" s="418">
        <f t="shared" si="43"/>
        <v>1.0526315789473684E-2</v>
      </c>
      <c r="L54" s="41"/>
      <c r="M54" s="54"/>
      <c r="N54" s="54"/>
      <c r="O54" s="54"/>
      <c r="P54" s="54"/>
      <c r="Q54" s="54"/>
      <c r="R54" s="54"/>
      <c r="S54" s="54"/>
      <c r="T54" s="54"/>
      <c r="U54" s="54"/>
      <c r="V54" s="54"/>
      <c r="W54" s="54"/>
      <c r="X54" s="54"/>
      <c r="Y54" s="54"/>
      <c r="Z54" s="54"/>
      <c r="AA54" s="54"/>
      <c r="AB54" s="54"/>
    </row>
    <row r="55" spans="2:28" s="35" customFormat="1" x14ac:dyDescent="0.15">
      <c r="B55" s="515" t="s">
        <v>55</v>
      </c>
      <c r="C55" s="424">
        <v>21</v>
      </c>
      <c r="D55" s="423">
        <f t="shared" si="27"/>
        <v>6.3063063063063057E-2</v>
      </c>
      <c r="E55" s="424">
        <v>16</v>
      </c>
      <c r="F55" s="423">
        <f t="shared" si="27"/>
        <v>8.2901554404145081E-2</v>
      </c>
      <c r="G55" s="424">
        <v>3</v>
      </c>
      <c r="H55" s="423">
        <f t="shared" ref="H55:J55" si="44">G55/G$32</f>
        <v>4.0540540540540543E-2</v>
      </c>
      <c r="I55" s="424">
        <v>2</v>
      </c>
      <c r="J55" s="423">
        <f t="shared" si="44"/>
        <v>2.1052631578947368E-2</v>
      </c>
      <c r="L55" s="41"/>
      <c r="M55" s="54"/>
      <c r="N55" s="54"/>
      <c r="O55" s="54"/>
      <c r="P55" s="54"/>
      <c r="Q55" s="54"/>
      <c r="R55" s="54"/>
      <c r="S55" s="54"/>
      <c r="T55" s="54"/>
      <c r="U55" s="54"/>
      <c r="V55" s="54"/>
      <c r="W55" s="54"/>
      <c r="X55" s="54"/>
      <c r="Y55" s="54"/>
      <c r="Z55" s="54"/>
      <c r="AA55" s="54"/>
      <c r="AB55" s="54"/>
    </row>
    <row r="56" spans="2:28" x14ac:dyDescent="0.15">
      <c r="C56" s="134"/>
      <c r="D56" s="134"/>
      <c r="E56" s="134"/>
      <c r="F56" s="36"/>
      <c r="I56" s="134"/>
      <c r="J56" s="259"/>
      <c r="L56" s="40"/>
      <c r="M56" s="35"/>
      <c r="N56" s="35"/>
      <c r="O56" s="35"/>
      <c r="P56" s="35"/>
      <c r="Q56" s="35"/>
      <c r="R56" s="35"/>
      <c r="S56" s="35"/>
      <c r="T56" s="35"/>
      <c r="U56" s="35"/>
      <c r="V56" s="35"/>
      <c r="W56" s="35"/>
      <c r="X56" s="35"/>
      <c r="Y56" s="35"/>
      <c r="Z56" s="35"/>
      <c r="AA56" s="35"/>
      <c r="AB56" s="35"/>
    </row>
    <row r="57" spans="2:28" x14ac:dyDescent="0.15">
      <c r="F57" s="36"/>
      <c r="J57" s="36"/>
      <c r="L57" s="40"/>
      <c r="M57" s="35"/>
      <c r="N57" s="35"/>
      <c r="O57" s="35"/>
      <c r="P57" s="35"/>
      <c r="Q57" s="35"/>
      <c r="R57" s="35"/>
      <c r="S57" s="35"/>
      <c r="T57" s="35"/>
      <c r="U57" s="35"/>
      <c r="V57" s="35"/>
      <c r="W57" s="35"/>
      <c r="X57" s="35"/>
      <c r="Y57" s="35"/>
      <c r="Z57" s="35"/>
      <c r="AA57" s="35"/>
      <c r="AB57" s="35"/>
    </row>
    <row r="58" spans="2:28" x14ac:dyDescent="0.15">
      <c r="F58" s="36"/>
      <c r="J58" s="36"/>
      <c r="L58" s="40"/>
      <c r="M58" s="35"/>
      <c r="N58" s="35"/>
      <c r="O58" s="35"/>
      <c r="P58" s="35"/>
      <c r="Q58" s="35"/>
      <c r="R58" s="35"/>
      <c r="S58" s="35"/>
      <c r="T58" s="35"/>
      <c r="U58" s="35"/>
      <c r="V58" s="35"/>
      <c r="W58" s="35"/>
      <c r="X58" s="35"/>
      <c r="Y58" s="35"/>
      <c r="Z58" s="35"/>
      <c r="AA58" s="35"/>
      <c r="AB58" s="35"/>
    </row>
    <row r="59" spans="2:28" x14ac:dyDescent="0.15">
      <c r="F59" s="36"/>
      <c r="J59" s="36"/>
      <c r="L59" s="40"/>
      <c r="M59" s="35"/>
      <c r="N59" s="35"/>
      <c r="O59" s="35"/>
      <c r="P59" s="35"/>
      <c r="Q59" s="35"/>
      <c r="R59" s="35"/>
      <c r="S59" s="35"/>
      <c r="T59" s="35"/>
      <c r="U59" s="35"/>
      <c r="V59" s="35"/>
      <c r="W59" s="35"/>
      <c r="X59" s="35"/>
      <c r="Y59" s="35"/>
      <c r="Z59" s="35"/>
      <c r="AA59" s="35"/>
      <c r="AB59" s="35"/>
    </row>
    <row r="60" spans="2:28" x14ac:dyDescent="0.15">
      <c r="F60" s="36"/>
      <c r="J60" s="36"/>
    </row>
    <row r="61" spans="2:28" x14ac:dyDescent="0.15">
      <c r="F61" s="36"/>
      <c r="J61" s="36"/>
    </row>
  </sheetData>
  <mergeCells count="12">
    <mergeCell ref="G3:H3"/>
    <mergeCell ref="I3:J3"/>
    <mergeCell ref="G31:H31"/>
    <mergeCell ref="I31:J31"/>
    <mergeCell ref="B2:B3"/>
    <mergeCell ref="C2:J2"/>
    <mergeCell ref="C3:D3"/>
    <mergeCell ref="E3:F3"/>
    <mergeCell ref="B30:B31"/>
    <mergeCell ref="C30:J30"/>
    <mergeCell ref="C31:D31"/>
    <mergeCell ref="E31:F31"/>
  </mergeCells>
  <phoneticPr fontId="4"/>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59"/>
  <sheetViews>
    <sheetView view="pageBreakPreview" zoomScaleNormal="100" zoomScaleSheetLayoutView="100" workbookViewId="0">
      <selection activeCell="J1" sqref="J1"/>
    </sheetView>
  </sheetViews>
  <sheetFormatPr defaultRowHeight="13.5" x14ac:dyDescent="0.15"/>
  <cols>
    <col min="1" max="1" width="3" customWidth="1"/>
    <col min="2" max="2" width="31" customWidth="1"/>
    <col min="3" max="6" width="7.625" customWidth="1"/>
    <col min="7" max="7" width="7.5" customWidth="1"/>
    <col min="8" max="10" width="7.625" customWidth="1"/>
    <col min="12" max="12" width="45.375" bestFit="1" customWidth="1"/>
    <col min="13" max="31" width="9.875" customWidth="1"/>
  </cols>
  <sheetData>
    <row r="1" spans="1:29" ht="19.5" customHeight="1" x14ac:dyDescent="0.15">
      <c r="B1" s="24" t="s">
        <v>87</v>
      </c>
    </row>
    <row r="2" spans="1:29" x14ac:dyDescent="0.15">
      <c r="B2" s="569" t="s">
        <v>83</v>
      </c>
      <c r="C2" s="575" t="s">
        <v>88</v>
      </c>
      <c r="D2" s="576"/>
      <c r="E2" s="576"/>
      <c r="F2" s="576"/>
      <c r="G2" s="576"/>
      <c r="H2" s="576"/>
      <c r="I2" s="576"/>
      <c r="J2" s="577"/>
      <c r="L2" s="239"/>
    </row>
    <row r="3" spans="1:29" x14ac:dyDescent="0.15">
      <c r="B3" s="570"/>
      <c r="C3" s="575" t="s">
        <v>399</v>
      </c>
      <c r="D3" s="576"/>
      <c r="E3" s="576"/>
      <c r="F3" s="577"/>
      <c r="G3" s="581" t="s">
        <v>79</v>
      </c>
      <c r="H3" s="582"/>
      <c r="I3" s="581" t="s">
        <v>82</v>
      </c>
      <c r="J3" s="582"/>
      <c r="L3" s="239"/>
    </row>
    <row r="4" spans="1:29" ht="55.5" customHeight="1" x14ac:dyDescent="0.15">
      <c r="B4" s="574"/>
      <c r="C4" s="578" t="s">
        <v>417</v>
      </c>
      <c r="D4" s="579"/>
      <c r="E4" s="578" t="s">
        <v>350</v>
      </c>
      <c r="F4" s="580"/>
      <c r="G4" s="583"/>
      <c r="H4" s="584"/>
      <c r="I4" s="583"/>
      <c r="J4" s="584"/>
      <c r="L4" s="37"/>
      <c r="M4" s="348"/>
      <c r="N4" s="348"/>
      <c r="O4" s="348"/>
      <c r="P4" s="287"/>
      <c r="Q4" s="287"/>
      <c r="R4" s="287"/>
      <c r="S4" s="348"/>
      <c r="T4" s="348"/>
      <c r="U4" s="348"/>
      <c r="V4" s="287"/>
      <c r="W4" s="287"/>
      <c r="X4" s="287"/>
      <c r="Y4" s="287"/>
      <c r="Z4" s="287"/>
      <c r="AA4" s="287"/>
      <c r="AB4" s="287"/>
      <c r="AC4" s="299"/>
    </row>
    <row r="5" spans="1:29" x14ac:dyDescent="0.15">
      <c r="B5" s="519" t="s">
        <v>35</v>
      </c>
      <c r="C5" s="57">
        <v>363</v>
      </c>
      <c r="D5" s="58">
        <f>C5/C$9</f>
        <v>0.16986429574169395</v>
      </c>
      <c r="E5" s="57">
        <v>413</v>
      </c>
      <c r="F5" s="58">
        <f>E5/E$9</f>
        <v>0.22592997811816193</v>
      </c>
      <c r="G5" s="57">
        <v>2263</v>
      </c>
      <c r="H5" s="58">
        <f>G5/G$9</f>
        <v>0.26545454545454544</v>
      </c>
      <c r="I5" s="57">
        <v>407</v>
      </c>
      <c r="J5" s="58">
        <f>I5/I$9</f>
        <v>0.2510795805058606</v>
      </c>
      <c r="L5" s="41"/>
      <c r="O5" s="54"/>
      <c r="AC5" s="303"/>
    </row>
    <row r="6" spans="1:29" x14ac:dyDescent="0.15">
      <c r="B6" s="520" t="s">
        <v>36</v>
      </c>
      <c r="C6" s="59">
        <v>61</v>
      </c>
      <c r="D6" s="60">
        <f t="shared" ref="D6:F8" si="0">C6/C$9</f>
        <v>2.8544688816097334E-2</v>
      </c>
      <c r="E6" s="59">
        <v>48</v>
      </c>
      <c r="F6" s="60">
        <f t="shared" si="0"/>
        <v>2.6258205689277898E-2</v>
      </c>
      <c r="G6" s="59">
        <v>149</v>
      </c>
      <c r="H6" s="60">
        <f t="shared" ref="H6:J8" si="1">G6/G$9</f>
        <v>1.747800586510264E-2</v>
      </c>
      <c r="I6" s="59">
        <v>74</v>
      </c>
      <c r="J6" s="60">
        <f t="shared" si="1"/>
        <v>4.5650832819247381E-2</v>
      </c>
      <c r="L6" s="41"/>
      <c r="O6" s="54"/>
      <c r="AC6" s="303"/>
    </row>
    <row r="7" spans="1:29" x14ac:dyDescent="0.15">
      <c r="B7" s="520" t="s">
        <v>37</v>
      </c>
      <c r="C7" s="59">
        <v>1564</v>
      </c>
      <c r="D7" s="60">
        <f t="shared" si="0"/>
        <v>0.73186710341600369</v>
      </c>
      <c r="E7" s="59">
        <v>1216</v>
      </c>
      <c r="F7" s="60">
        <f t="shared" si="0"/>
        <v>0.66520787746170673</v>
      </c>
      <c r="G7" s="59">
        <v>5521</v>
      </c>
      <c r="H7" s="60">
        <f t="shared" si="1"/>
        <v>0.64762463343108501</v>
      </c>
      <c r="I7" s="59">
        <v>848</v>
      </c>
      <c r="J7" s="60">
        <f t="shared" si="1"/>
        <v>0.52313386798272676</v>
      </c>
      <c r="L7" s="41"/>
      <c r="O7" s="54"/>
      <c r="AC7" s="303"/>
    </row>
    <row r="8" spans="1:29" x14ac:dyDescent="0.15">
      <c r="B8" s="521" t="s">
        <v>38</v>
      </c>
      <c r="C8" s="61">
        <v>149</v>
      </c>
      <c r="D8" s="62">
        <f t="shared" si="0"/>
        <v>6.9723912026204954E-2</v>
      </c>
      <c r="E8" s="61">
        <v>151</v>
      </c>
      <c r="F8" s="62">
        <f t="shared" si="0"/>
        <v>8.2603938730853393E-2</v>
      </c>
      <c r="G8" s="61">
        <v>592</v>
      </c>
      <c r="H8" s="62">
        <f t="shared" si="1"/>
        <v>6.9442815249266862E-2</v>
      </c>
      <c r="I8" s="61">
        <v>292</v>
      </c>
      <c r="J8" s="62">
        <f t="shared" si="1"/>
        <v>0.18013571869216533</v>
      </c>
      <c r="L8" s="41"/>
      <c r="O8" s="54"/>
      <c r="AC8" s="303"/>
    </row>
    <row r="9" spans="1:29" ht="15" customHeight="1" x14ac:dyDescent="0.15">
      <c r="B9" s="45" t="s">
        <v>11</v>
      </c>
      <c r="C9" s="52">
        <v>2137</v>
      </c>
      <c r="D9" s="256">
        <f t="shared" ref="D9:J9" si="2">SUM(D5:D8)</f>
        <v>1</v>
      </c>
      <c r="E9" s="52">
        <v>1828</v>
      </c>
      <c r="F9" s="256">
        <f t="shared" si="2"/>
        <v>0.99999999999999989</v>
      </c>
      <c r="G9" s="52">
        <v>8525</v>
      </c>
      <c r="H9" s="256">
        <f t="shared" si="2"/>
        <v>0.99999999999999989</v>
      </c>
      <c r="I9" s="52">
        <v>1621</v>
      </c>
      <c r="J9" s="256">
        <f t="shared" si="2"/>
        <v>1</v>
      </c>
      <c r="K9" s="54"/>
      <c r="M9" s="349"/>
      <c r="N9" s="349"/>
      <c r="O9" s="349"/>
      <c r="P9" s="286"/>
      <c r="Q9" s="286"/>
      <c r="R9" s="286"/>
      <c r="S9" s="349"/>
      <c r="T9" s="349"/>
      <c r="U9" s="349"/>
      <c r="V9" s="286"/>
      <c r="W9" s="286"/>
      <c r="X9" s="286"/>
      <c r="Y9" s="286"/>
      <c r="Z9" s="286"/>
      <c r="AA9" s="286"/>
      <c r="AB9" s="286"/>
      <c r="AC9" s="303"/>
    </row>
    <row r="10" spans="1:29" ht="15" customHeight="1" x14ac:dyDescent="0.15">
      <c r="A10" s="35"/>
      <c r="B10" s="524"/>
      <c r="C10" s="509"/>
      <c r="D10" s="510"/>
      <c r="E10" s="509"/>
      <c r="F10" s="510"/>
      <c r="G10" s="509"/>
      <c r="H10" s="511"/>
      <c r="I10" s="509"/>
      <c r="J10" s="510"/>
      <c r="K10" s="523"/>
      <c r="M10" s="349"/>
      <c r="N10" s="349"/>
      <c r="O10" s="349"/>
      <c r="P10" s="286"/>
      <c r="Q10" s="286"/>
      <c r="R10" s="286"/>
      <c r="S10" s="349"/>
      <c r="T10" s="349"/>
      <c r="U10" s="349"/>
      <c r="V10" s="286"/>
      <c r="W10" s="286"/>
      <c r="X10" s="286"/>
      <c r="Y10" s="286"/>
      <c r="Z10" s="286"/>
      <c r="AA10" s="286"/>
      <c r="AB10" s="286"/>
      <c r="AC10" s="303"/>
    </row>
    <row r="11" spans="1:29" s="35" customFormat="1" ht="13.5" customHeight="1" x14ac:dyDescent="0.15">
      <c r="B11" s="516" t="s">
        <v>40</v>
      </c>
      <c r="C11" s="144">
        <v>166</v>
      </c>
      <c r="D11" s="135">
        <f>C11/C$5</f>
        <v>0.45730027548209368</v>
      </c>
      <c r="E11" s="46">
        <v>179</v>
      </c>
      <c r="F11" s="135">
        <f>E11/E$5</f>
        <v>0.43341404358353514</v>
      </c>
      <c r="G11" s="46">
        <v>1054</v>
      </c>
      <c r="H11" s="135">
        <f>G11/G$5</f>
        <v>0.46575342465753422</v>
      </c>
      <c r="I11" s="46">
        <v>179</v>
      </c>
      <c r="J11" s="135">
        <f>I11/I$5</f>
        <v>0.43980343980343978</v>
      </c>
      <c r="L11" s="41"/>
      <c r="M11" s="54"/>
      <c r="N11" s="54"/>
      <c r="O11" s="54"/>
      <c r="AC11" s="350"/>
    </row>
    <row r="12" spans="1:29" s="35" customFormat="1" x14ac:dyDescent="0.15">
      <c r="B12" s="517" t="s">
        <v>67</v>
      </c>
      <c r="C12" s="143">
        <v>95</v>
      </c>
      <c r="D12" s="136">
        <f t="shared" ref="D12:F27" si="3">C12/C$5</f>
        <v>0.26170798898071623</v>
      </c>
      <c r="E12" s="146">
        <v>106</v>
      </c>
      <c r="F12" s="136">
        <f t="shared" si="3"/>
        <v>0.2566585956416465</v>
      </c>
      <c r="G12" s="48">
        <v>978</v>
      </c>
      <c r="H12" s="136">
        <f t="shared" ref="H12:J27" si="4">G12/G$5</f>
        <v>0.43216968625718072</v>
      </c>
      <c r="I12" s="48">
        <v>81</v>
      </c>
      <c r="J12" s="136">
        <f t="shared" si="4"/>
        <v>0.19901719901719903</v>
      </c>
      <c r="L12" s="41"/>
      <c r="M12" s="54"/>
      <c r="N12" s="54"/>
      <c r="O12" s="54"/>
      <c r="AC12" s="350"/>
    </row>
    <row r="13" spans="1:29" s="35" customFormat="1" x14ac:dyDescent="0.15">
      <c r="B13" s="517" t="s">
        <v>41</v>
      </c>
      <c r="C13" s="143">
        <v>20</v>
      </c>
      <c r="D13" s="136">
        <f t="shared" si="3"/>
        <v>5.5096418732782371E-2</v>
      </c>
      <c r="E13" s="48">
        <v>31</v>
      </c>
      <c r="F13" s="136">
        <f t="shared" si="3"/>
        <v>7.5060532687651338E-2</v>
      </c>
      <c r="G13" s="48">
        <v>229</v>
      </c>
      <c r="H13" s="136">
        <f t="shared" si="4"/>
        <v>0.10119310649580203</v>
      </c>
      <c r="I13" s="48">
        <v>13</v>
      </c>
      <c r="J13" s="136">
        <f t="shared" si="4"/>
        <v>3.1941031941031942E-2</v>
      </c>
      <c r="L13" s="41"/>
      <c r="M13" s="54"/>
      <c r="N13" s="54"/>
      <c r="O13" s="54"/>
    </row>
    <row r="14" spans="1:29" s="35" customFormat="1" x14ac:dyDescent="0.15">
      <c r="B14" s="517" t="s">
        <v>42</v>
      </c>
      <c r="C14" s="48">
        <v>56</v>
      </c>
      <c r="D14" s="49">
        <f t="shared" si="3"/>
        <v>0.15426997245179064</v>
      </c>
      <c r="E14" s="48">
        <v>79</v>
      </c>
      <c r="F14" s="49">
        <f t="shared" si="3"/>
        <v>0.19128329297820823</v>
      </c>
      <c r="G14" s="48">
        <v>816</v>
      </c>
      <c r="H14" s="49">
        <f t="shared" si="4"/>
        <v>0.36058329650905879</v>
      </c>
      <c r="I14" s="48">
        <v>156</v>
      </c>
      <c r="J14" s="49">
        <f t="shared" si="4"/>
        <v>0.3832923832923833</v>
      </c>
      <c r="L14" s="41"/>
      <c r="M14" s="54"/>
      <c r="N14" s="54"/>
      <c r="O14" s="54"/>
    </row>
    <row r="15" spans="1:29" s="35" customFormat="1" x14ac:dyDescent="0.15">
      <c r="B15" s="517" t="s">
        <v>43</v>
      </c>
      <c r="C15" s="48">
        <v>150</v>
      </c>
      <c r="D15" s="49">
        <f t="shared" si="3"/>
        <v>0.41322314049586778</v>
      </c>
      <c r="E15" s="48">
        <v>168</v>
      </c>
      <c r="F15" s="49">
        <f t="shared" si="3"/>
        <v>0.40677966101694918</v>
      </c>
      <c r="G15" s="48">
        <v>1270</v>
      </c>
      <c r="H15" s="49">
        <f t="shared" si="4"/>
        <v>0.5612019443216969</v>
      </c>
      <c r="I15" s="48">
        <v>143</v>
      </c>
      <c r="J15" s="49">
        <f t="shared" si="4"/>
        <v>0.35135135135135137</v>
      </c>
      <c r="L15" s="41"/>
      <c r="M15" s="54"/>
      <c r="N15" s="54"/>
      <c r="O15" s="54"/>
    </row>
    <row r="16" spans="1:29" s="35" customFormat="1" x14ac:dyDescent="0.15">
      <c r="B16" s="517" t="s">
        <v>44</v>
      </c>
      <c r="C16" s="145">
        <v>53</v>
      </c>
      <c r="D16" s="137">
        <f t="shared" si="3"/>
        <v>0.14600550964187328</v>
      </c>
      <c r="E16" s="145">
        <v>69</v>
      </c>
      <c r="F16" s="137">
        <f t="shared" si="3"/>
        <v>0.16707021791767554</v>
      </c>
      <c r="G16" s="145">
        <v>658</v>
      </c>
      <c r="H16" s="137">
        <f t="shared" si="4"/>
        <v>0.29076447193990279</v>
      </c>
      <c r="I16" s="145">
        <v>137</v>
      </c>
      <c r="J16" s="137">
        <f t="shared" si="4"/>
        <v>0.33660933660933662</v>
      </c>
      <c r="L16" s="41"/>
      <c r="M16" s="54"/>
      <c r="N16" s="54"/>
      <c r="O16" s="54"/>
    </row>
    <row r="17" spans="2:15" s="35" customFormat="1" x14ac:dyDescent="0.15">
      <c r="B17" s="517" t="s">
        <v>45</v>
      </c>
      <c r="C17" s="48">
        <v>29</v>
      </c>
      <c r="D17" s="49">
        <f t="shared" si="3"/>
        <v>7.9889807162534437E-2</v>
      </c>
      <c r="E17" s="48">
        <v>36</v>
      </c>
      <c r="F17" s="49">
        <f t="shared" si="3"/>
        <v>8.7167070217917669E-2</v>
      </c>
      <c r="G17" s="48">
        <v>267</v>
      </c>
      <c r="H17" s="49">
        <f t="shared" si="4"/>
        <v>0.11798497569597879</v>
      </c>
      <c r="I17" s="48">
        <v>29</v>
      </c>
      <c r="J17" s="49">
        <f t="shared" si="4"/>
        <v>7.125307125307126E-2</v>
      </c>
      <c r="L17" s="41"/>
      <c r="M17" s="54"/>
      <c r="N17" s="54"/>
      <c r="O17" s="54"/>
    </row>
    <row r="18" spans="2:15" s="35" customFormat="1" x14ac:dyDescent="0.15">
      <c r="B18" s="517" t="s">
        <v>46</v>
      </c>
      <c r="C18" s="48">
        <v>116</v>
      </c>
      <c r="D18" s="49">
        <f t="shared" si="3"/>
        <v>0.31955922865013775</v>
      </c>
      <c r="E18" s="48">
        <v>117</v>
      </c>
      <c r="F18" s="49">
        <f t="shared" si="3"/>
        <v>0.28329297820823246</v>
      </c>
      <c r="G18" s="48">
        <v>805</v>
      </c>
      <c r="H18" s="49">
        <f t="shared" si="4"/>
        <v>0.35572249226690233</v>
      </c>
      <c r="I18" s="48">
        <v>113</v>
      </c>
      <c r="J18" s="49">
        <f t="shared" si="4"/>
        <v>0.27764127764127766</v>
      </c>
      <c r="L18" s="41"/>
      <c r="M18" s="54"/>
      <c r="N18" s="54"/>
      <c r="O18" s="54"/>
    </row>
    <row r="19" spans="2:15" s="35" customFormat="1" x14ac:dyDescent="0.15">
      <c r="B19" s="517" t="s">
        <v>47</v>
      </c>
      <c r="C19" s="48">
        <v>82</v>
      </c>
      <c r="D19" s="49">
        <f t="shared" si="3"/>
        <v>0.22589531680440772</v>
      </c>
      <c r="E19" s="48">
        <v>84</v>
      </c>
      <c r="F19" s="49">
        <f t="shared" si="3"/>
        <v>0.20338983050847459</v>
      </c>
      <c r="G19" s="48">
        <v>560</v>
      </c>
      <c r="H19" s="49">
        <f t="shared" si="4"/>
        <v>0.2474591250552364</v>
      </c>
      <c r="I19" s="48">
        <v>65</v>
      </c>
      <c r="J19" s="49">
        <f t="shared" si="4"/>
        <v>0.15970515970515969</v>
      </c>
      <c r="L19" s="41"/>
      <c r="M19" s="54"/>
      <c r="N19" s="54"/>
      <c r="O19" s="54"/>
    </row>
    <row r="20" spans="2:15" s="35" customFormat="1" x14ac:dyDescent="0.15">
      <c r="B20" s="517" t="s">
        <v>403</v>
      </c>
      <c r="C20" s="48">
        <v>55</v>
      </c>
      <c r="D20" s="49">
        <f t="shared" si="3"/>
        <v>0.15151515151515152</v>
      </c>
      <c r="E20" s="48">
        <v>78</v>
      </c>
      <c r="F20" s="49">
        <f t="shared" si="3"/>
        <v>0.18886198547215496</v>
      </c>
      <c r="G20" s="48">
        <v>504</v>
      </c>
      <c r="H20" s="49">
        <f t="shared" si="4"/>
        <v>0.22271321254971277</v>
      </c>
      <c r="I20" s="48">
        <v>63</v>
      </c>
      <c r="J20" s="49">
        <f t="shared" si="4"/>
        <v>0.15479115479115479</v>
      </c>
      <c r="L20" s="41"/>
      <c r="M20" s="54"/>
      <c r="N20" s="54"/>
      <c r="O20" s="54"/>
    </row>
    <row r="21" spans="2:15" s="35" customFormat="1" x14ac:dyDescent="0.15">
      <c r="B21" s="517" t="s">
        <v>48</v>
      </c>
      <c r="C21" s="149">
        <v>142</v>
      </c>
      <c r="D21" s="49">
        <f t="shared" si="3"/>
        <v>0.39118457300275483</v>
      </c>
      <c r="E21" s="48">
        <v>148</v>
      </c>
      <c r="F21" s="49">
        <f t="shared" si="3"/>
        <v>0.3583535108958838</v>
      </c>
      <c r="G21" s="48">
        <v>662</v>
      </c>
      <c r="H21" s="49">
        <f t="shared" si="4"/>
        <v>0.29253203711886877</v>
      </c>
      <c r="I21" s="48">
        <v>79</v>
      </c>
      <c r="J21" s="49">
        <f t="shared" si="4"/>
        <v>0.1941031941031941</v>
      </c>
      <c r="L21" s="41"/>
      <c r="M21" s="54"/>
      <c r="N21" s="54"/>
      <c r="O21" s="54"/>
    </row>
    <row r="22" spans="2:15" s="35" customFormat="1" x14ac:dyDescent="0.15">
      <c r="B22" s="517" t="s">
        <v>49</v>
      </c>
      <c r="C22" s="48">
        <v>21</v>
      </c>
      <c r="D22" s="49">
        <f t="shared" si="3"/>
        <v>5.7851239669421489E-2</v>
      </c>
      <c r="E22" s="48">
        <v>24</v>
      </c>
      <c r="F22" s="49">
        <f t="shared" si="3"/>
        <v>5.8111380145278453E-2</v>
      </c>
      <c r="G22" s="48">
        <v>131</v>
      </c>
      <c r="H22" s="49">
        <f t="shared" si="4"/>
        <v>5.788775961113566E-2</v>
      </c>
      <c r="I22" s="48">
        <v>14</v>
      </c>
      <c r="J22" s="49">
        <f t="shared" si="4"/>
        <v>3.4398034398034398E-2</v>
      </c>
      <c r="L22" s="41"/>
      <c r="M22" s="54"/>
      <c r="N22" s="54"/>
      <c r="O22" s="54"/>
    </row>
    <row r="23" spans="2:15" s="35" customFormat="1" x14ac:dyDescent="0.15">
      <c r="B23" s="517" t="s">
        <v>50</v>
      </c>
      <c r="C23" s="48">
        <v>11</v>
      </c>
      <c r="D23" s="49">
        <f t="shared" si="3"/>
        <v>3.0303030303030304E-2</v>
      </c>
      <c r="E23" s="48">
        <v>31</v>
      </c>
      <c r="F23" s="49">
        <f t="shared" si="3"/>
        <v>7.5060532687651338E-2</v>
      </c>
      <c r="G23" s="48">
        <v>195</v>
      </c>
      <c r="H23" s="49">
        <f t="shared" si="4"/>
        <v>8.6168802474591244E-2</v>
      </c>
      <c r="I23" s="48">
        <v>19</v>
      </c>
      <c r="J23" s="49">
        <f t="shared" si="4"/>
        <v>4.6683046683046681E-2</v>
      </c>
      <c r="L23" s="41"/>
      <c r="M23" s="54"/>
      <c r="N23" s="54"/>
      <c r="O23" s="54"/>
    </row>
    <row r="24" spans="2:15" s="35" customFormat="1" x14ac:dyDescent="0.15">
      <c r="B24" s="517" t="s">
        <v>51</v>
      </c>
      <c r="C24" s="143">
        <v>4</v>
      </c>
      <c r="D24" s="136">
        <f t="shared" si="3"/>
        <v>1.1019283746556474E-2</v>
      </c>
      <c r="E24" s="143">
        <v>12</v>
      </c>
      <c r="F24" s="136">
        <f t="shared" si="3"/>
        <v>2.9055690072639227E-2</v>
      </c>
      <c r="G24" s="143">
        <v>19</v>
      </c>
      <c r="H24" s="136">
        <f t="shared" si="4"/>
        <v>8.395934600088379E-3</v>
      </c>
      <c r="I24" s="143">
        <v>3</v>
      </c>
      <c r="J24" s="136">
        <f t="shared" si="4"/>
        <v>7.3710073710073713E-3</v>
      </c>
      <c r="L24" s="41"/>
      <c r="M24" s="54"/>
      <c r="N24" s="54"/>
    </row>
    <row r="25" spans="2:15" s="35" customFormat="1" x14ac:dyDescent="0.15">
      <c r="B25" s="517" t="s">
        <v>52</v>
      </c>
      <c r="C25" s="149">
        <v>39</v>
      </c>
      <c r="D25" s="49">
        <f t="shared" si="3"/>
        <v>0.10743801652892562</v>
      </c>
      <c r="E25" s="48">
        <v>39</v>
      </c>
      <c r="F25" s="49">
        <f t="shared" si="3"/>
        <v>9.4430992736077482E-2</v>
      </c>
      <c r="G25" s="48">
        <v>228</v>
      </c>
      <c r="H25" s="49">
        <f t="shared" si="4"/>
        <v>0.10075121520106053</v>
      </c>
      <c r="I25" s="48">
        <v>28</v>
      </c>
      <c r="J25" s="49">
        <f t="shared" si="4"/>
        <v>6.8796068796068796E-2</v>
      </c>
      <c r="L25" s="41"/>
      <c r="M25" s="54"/>
      <c r="N25" s="54"/>
    </row>
    <row r="26" spans="2:15" s="35" customFormat="1" x14ac:dyDescent="0.15">
      <c r="B26" s="517" t="s">
        <v>53</v>
      </c>
      <c r="C26" s="149">
        <v>29</v>
      </c>
      <c r="D26" s="49">
        <f t="shared" si="3"/>
        <v>7.9889807162534437E-2</v>
      </c>
      <c r="E26" s="48">
        <v>54</v>
      </c>
      <c r="F26" s="49">
        <f t="shared" si="3"/>
        <v>0.13075060532687652</v>
      </c>
      <c r="G26" s="48">
        <v>261</v>
      </c>
      <c r="H26" s="49">
        <f t="shared" si="4"/>
        <v>0.11533362792752982</v>
      </c>
      <c r="I26" s="48">
        <v>38</v>
      </c>
      <c r="J26" s="49">
        <f t="shared" si="4"/>
        <v>9.3366093366093361E-2</v>
      </c>
      <c r="L26" s="41"/>
      <c r="M26" s="54"/>
      <c r="N26" s="54"/>
    </row>
    <row r="27" spans="2:15" s="35" customFormat="1" x14ac:dyDescent="0.15">
      <c r="B27" s="517" t="s">
        <v>54</v>
      </c>
      <c r="C27" s="48">
        <v>6</v>
      </c>
      <c r="D27" s="49">
        <f t="shared" si="3"/>
        <v>1.6528925619834711E-2</v>
      </c>
      <c r="E27" s="48">
        <v>2</v>
      </c>
      <c r="F27" s="49">
        <f t="shared" si="3"/>
        <v>4.8426150121065378E-3</v>
      </c>
      <c r="G27" s="48">
        <v>33</v>
      </c>
      <c r="H27" s="49">
        <f t="shared" si="4"/>
        <v>1.4582412726469289E-2</v>
      </c>
      <c r="I27" s="48">
        <v>5</v>
      </c>
      <c r="J27" s="49">
        <f t="shared" si="4"/>
        <v>1.2285012285012284E-2</v>
      </c>
      <c r="L27" s="41"/>
      <c r="M27" s="54"/>
      <c r="N27" s="54"/>
    </row>
    <row r="28" spans="2:15" s="35" customFormat="1" x14ac:dyDescent="0.15">
      <c r="B28" s="518" t="s">
        <v>55</v>
      </c>
      <c r="C28" s="50">
        <v>16</v>
      </c>
      <c r="D28" s="51">
        <f t="shared" ref="D28:F28" si="5">C28/C$5</f>
        <v>4.4077134986225897E-2</v>
      </c>
      <c r="E28" s="50">
        <v>20</v>
      </c>
      <c r="F28" s="51">
        <f t="shared" si="5"/>
        <v>4.8426150121065374E-2</v>
      </c>
      <c r="G28" s="50">
        <v>99</v>
      </c>
      <c r="H28" s="51">
        <f t="shared" ref="H28:J28" si="6">G28/G$5</f>
        <v>4.3747238179407864E-2</v>
      </c>
      <c r="I28" s="50">
        <v>19</v>
      </c>
      <c r="J28" s="51">
        <f t="shared" si="6"/>
        <v>4.6683046683046681E-2</v>
      </c>
      <c r="L28" s="41"/>
      <c r="M28" s="54"/>
      <c r="N28" s="54"/>
    </row>
    <row r="29" spans="2:15" x14ac:dyDescent="0.15">
      <c r="C29" s="134"/>
    </row>
    <row r="30" spans="2:15" ht="19.5" customHeight="1" x14ac:dyDescent="0.15">
      <c r="B30" s="24" t="s">
        <v>89</v>
      </c>
    </row>
    <row r="31" spans="2:15" x14ac:dyDescent="0.15">
      <c r="B31" s="569" t="s">
        <v>83</v>
      </c>
      <c r="C31" s="575" t="s">
        <v>88</v>
      </c>
      <c r="D31" s="576"/>
      <c r="E31" s="576"/>
      <c r="F31" s="576"/>
      <c r="G31" s="576"/>
      <c r="H31" s="576"/>
      <c r="I31" s="576"/>
      <c r="J31" s="577"/>
      <c r="L31" s="239"/>
    </row>
    <row r="32" spans="2:15" x14ac:dyDescent="0.15">
      <c r="B32" s="570"/>
      <c r="C32" s="575" t="s">
        <v>400</v>
      </c>
      <c r="D32" s="576"/>
      <c r="E32" s="576"/>
      <c r="F32" s="577"/>
      <c r="G32" s="585" t="s">
        <v>79</v>
      </c>
      <c r="H32" s="586"/>
      <c r="I32" s="589" t="s">
        <v>82</v>
      </c>
      <c r="J32" s="582"/>
      <c r="L32" s="239"/>
    </row>
    <row r="33" spans="1:29" ht="55.5" customHeight="1" x14ac:dyDescent="0.15">
      <c r="B33" s="570"/>
      <c r="C33" s="578" t="s">
        <v>418</v>
      </c>
      <c r="D33" s="579"/>
      <c r="E33" s="578" t="s">
        <v>350</v>
      </c>
      <c r="F33" s="579"/>
      <c r="G33" s="587"/>
      <c r="H33" s="588"/>
      <c r="I33" s="590"/>
      <c r="J33" s="584"/>
      <c r="L33" s="162"/>
      <c r="M33" s="348"/>
      <c r="N33" s="348"/>
      <c r="O33" s="348"/>
      <c r="P33" s="287"/>
      <c r="Q33" s="287"/>
      <c r="R33" s="287"/>
      <c r="S33" s="348"/>
      <c r="T33" s="348"/>
      <c r="U33" s="348"/>
      <c r="V33" s="287"/>
      <c r="W33" s="287"/>
      <c r="X33" s="287"/>
      <c r="Y33" s="287"/>
      <c r="Z33" s="287"/>
      <c r="AA33" s="287"/>
      <c r="AB33" s="287"/>
      <c r="AC33" s="299"/>
    </row>
    <row r="34" spans="1:29" x14ac:dyDescent="0.15">
      <c r="B34" s="519" t="s">
        <v>35</v>
      </c>
      <c r="C34" s="57">
        <v>32</v>
      </c>
      <c r="D34" s="58">
        <f>C34/C$38</f>
        <v>0.31067961165048541</v>
      </c>
      <c r="E34" s="57">
        <v>52</v>
      </c>
      <c r="F34" s="58">
        <f>E34/E$38</f>
        <v>0.36619718309859156</v>
      </c>
      <c r="G34" s="57">
        <v>352</v>
      </c>
      <c r="H34" s="58">
        <f>G34/G$38</f>
        <v>0.43243243243243246</v>
      </c>
      <c r="I34" s="57">
        <v>131</v>
      </c>
      <c r="J34" s="58">
        <f>I34/I$38</f>
        <v>0.34473684210526317</v>
      </c>
      <c r="L34" s="41"/>
      <c r="N34" s="54"/>
      <c r="O34" s="54"/>
      <c r="AC34" s="303"/>
    </row>
    <row r="35" spans="1:29" x14ac:dyDescent="0.15">
      <c r="B35" s="520" t="s">
        <v>36</v>
      </c>
      <c r="C35" s="59">
        <v>11</v>
      </c>
      <c r="D35" s="60">
        <f t="shared" ref="D35:F37" si="7">C35/C$38</f>
        <v>0.10679611650485436</v>
      </c>
      <c r="E35" s="59">
        <v>26</v>
      </c>
      <c r="F35" s="60">
        <f t="shared" si="7"/>
        <v>0.18309859154929578</v>
      </c>
      <c r="G35" s="59">
        <v>72</v>
      </c>
      <c r="H35" s="60">
        <f t="shared" ref="H35:J35" si="8">G35/G$38</f>
        <v>8.8452088452088448E-2</v>
      </c>
      <c r="I35" s="59">
        <v>51</v>
      </c>
      <c r="J35" s="60">
        <f t="shared" si="8"/>
        <v>0.13421052631578947</v>
      </c>
      <c r="L35" s="41"/>
      <c r="N35" s="54"/>
      <c r="O35" s="54"/>
      <c r="AC35" s="303"/>
    </row>
    <row r="36" spans="1:29" x14ac:dyDescent="0.15">
      <c r="B36" s="520" t="s">
        <v>37</v>
      </c>
      <c r="C36" s="59">
        <v>20</v>
      </c>
      <c r="D36" s="60">
        <f t="shared" si="7"/>
        <v>0.1941747572815534</v>
      </c>
      <c r="E36" s="59">
        <v>18</v>
      </c>
      <c r="F36" s="60">
        <f t="shared" si="7"/>
        <v>0.12676056338028169</v>
      </c>
      <c r="G36" s="59">
        <v>105</v>
      </c>
      <c r="H36" s="60">
        <f t="shared" ref="H36:J36" si="9">G36/G$38</f>
        <v>0.128992628992629</v>
      </c>
      <c r="I36" s="59">
        <v>44</v>
      </c>
      <c r="J36" s="60">
        <f t="shared" si="9"/>
        <v>0.11578947368421053</v>
      </c>
      <c r="L36" s="41"/>
      <c r="N36" s="54"/>
      <c r="O36" s="54"/>
      <c r="AC36" s="303"/>
    </row>
    <row r="37" spans="1:29" x14ac:dyDescent="0.15">
      <c r="B37" s="522" t="s">
        <v>38</v>
      </c>
      <c r="C37" s="61">
        <v>40</v>
      </c>
      <c r="D37" s="62">
        <f t="shared" si="7"/>
        <v>0.38834951456310679</v>
      </c>
      <c r="E37" s="61">
        <v>46</v>
      </c>
      <c r="F37" s="62">
        <f t="shared" si="7"/>
        <v>0.323943661971831</v>
      </c>
      <c r="G37" s="61">
        <v>285</v>
      </c>
      <c r="H37" s="62">
        <f t="shared" ref="H37:J37" si="10">G37/G$38</f>
        <v>0.3501228501228501</v>
      </c>
      <c r="I37" s="61">
        <v>154</v>
      </c>
      <c r="J37" s="62">
        <f t="shared" si="10"/>
        <v>0.40526315789473683</v>
      </c>
      <c r="L37" s="41"/>
      <c r="N37" s="54"/>
      <c r="O37" s="54"/>
      <c r="AC37" s="303"/>
    </row>
    <row r="38" spans="1:29" ht="15" customHeight="1" x14ac:dyDescent="0.15">
      <c r="B38" s="45" t="s">
        <v>11</v>
      </c>
      <c r="C38" s="52">
        <v>103</v>
      </c>
      <c r="D38" s="256">
        <f t="shared" ref="D38" si="11">SUM(D34:D37)</f>
        <v>1</v>
      </c>
      <c r="E38" s="52">
        <v>142</v>
      </c>
      <c r="F38" s="256">
        <f t="shared" ref="F38" si="12">SUM(F34:F37)</f>
        <v>1</v>
      </c>
      <c r="G38" s="52">
        <v>814</v>
      </c>
      <c r="H38" s="256">
        <f t="shared" ref="H38" si="13">SUM(H34:H37)</f>
        <v>1</v>
      </c>
      <c r="I38" s="52">
        <v>380</v>
      </c>
      <c r="J38" s="256">
        <f t="shared" ref="J38" si="14">SUM(J34:J37)</f>
        <v>1</v>
      </c>
      <c r="K38" s="54"/>
      <c r="M38" s="286"/>
      <c r="N38" s="286"/>
      <c r="O38" s="286"/>
      <c r="P38" s="286"/>
      <c r="Q38" s="286"/>
      <c r="R38" s="286"/>
      <c r="S38" s="286"/>
      <c r="T38" s="286"/>
      <c r="U38" s="286"/>
      <c r="V38" s="286"/>
      <c r="W38" s="286"/>
      <c r="X38" s="286"/>
      <c r="Y38" s="286"/>
      <c r="Z38" s="286"/>
      <c r="AA38" s="286"/>
      <c r="AB38" s="286"/>
      <c r="AC38" s="303"/>
    </row>
    <row r="39" spans="1:29" ht="15" customHeight="1" x14ac:dyDescent="0.15">
      <c r="A39" s="525"/>
      <c r="B39" s="508"/>
      <c r="C39" s="509"/>
      <c r="D39" s="510"/>
      <c r="E39" s="509"/>
      <c r="F39" s="510"/>
      <c r="G39" s="509"/>
      <c r="H39" s="510"/>
      <c r="I39" s="509"/>
      <c r="J39" s="510"/>
      <c r="K39" s="526"/>
      <c r="M39" s="286"/>
      <c r="N39" s="286"/>
      <c r="O39" s="286"/>
      <c r="P39" s="286"/>
      <c r="Q39" s="286"/>
      <c r="R39" s="286"/>
      <c r="S39" s="286"/>
      <c r="T39" s="286"/>
      <c r="U39" s="286"/>
      <c r="V39" s="286"/>
      <c r="W39" s="286"/>
      <c r="X39" s="286"/>
      <c r="Y39" s="286"/>
      <c r="Z39" s="286"/>
      <c r="AA39" s="286"/>
      <c r="AB39" s="286"/>
      <c r="AC39" s="303"/>
    </row>
    <row r="40" spans="1:29" s="35" customFormat="1" ht="13.5" customHeight="1" x14ac:dyDescent="0.15">
      <c r="B40" s="516" t="s">
        <v>40</v>
      </c>
      <c r="C40" s="144">
        <v>6</v>
      </c>
      <c r="D40" s="135">
        <f>C40/C$34</f>
        <v>0.1875</v>
      </c>
      <c r="E40" s="46">
        <v>8</v>
      </c>
      <c r="F40" s="135">
        <f>E40/E$34</f>
        <v>0.15384615384615385</v>
      </c>
      <c r="G40" s="46">
        <v>78</v>
      </c>
      <c r="H40" s="135">
        <f>G40/G$34</f>
        <v>0.22159090909090909</v>
      </c>
      <c r="I40" s="46">
        <v>25</v>
      </c>
      <c r="J40" s="135">
        <f>I40/I$34</f>
        <v>0.19083969465648856</v>
      </c>
      <c r="L40" s="41"/>
      <c r="M40" s="54"/>
      <c r="N40" s="54"/>
      <c r="O40" s="54"/>
      <c r="AC40" s="350"/>
    </row>
    <row r="41" spans="1:29" s="35" customFormat="1" x14ac:dyDescent="0.15">
      <c r="B41" s="517" t="s">
        <v>344</v>
      </c>
      <c r="C41" s="143">
        <v>3</v>
      </c>
      <c r="D41" s="136">
        <f t="shared" ref="D41:F57" si="15">C41/C$34</f>
        <v>9.375E-2</v>
      </c>
      <c r="E41" s="146">
        <v>8</v>
      </c>
      <c r="F41" s="136">
        <f t="shared" si="15"/>
        <v>0.15384615384615385</v>
      </c>
      <c r="G41" s="48">
        <v>97</v>
      </c>
      <c r="H41" s="136">
        <f t="shared" ref="H41:J41" si="16">G41/G$34</f>
        <v>0.27556818181818182</v>
      </c>
      <c r="I41" s="48">
        <v>12</v>
      </c>
      <c r="J41" s="136">
        <f t="shared" si="16"/>
        <v>9.1603053435114504E-2</v>
      </c>
      <c r="L41" s="41"/>
      <c r="M41" s="54"/>
      <c r="N41" s="54"/>
      <c r="O41" s="54"/>
      <c r="AC41" s="350"/>
    </row>
    <row r="42" spans="1:29" s="35" customFormat="1" x14ac:dyDescent="0.15">
      <c r="B42" s="517" t="s">
        <v>41</v>
      </c>
      <c r="C42" s="143">
        <v>1</v>
      </c>
      <c r="D42" s="136">
        <f t="shared" si="15"/>
        <v>3.125E-2</v>
      </c>
      <c r="E42" s="48">
        <v>1</v>
      </c>
      <c r="F42" s="136">
        <f t="shared" si="15"/>
        <v>1.9230769230769232E-2</v>
      </c>
      <c r="G42" s="48">
        <v>18</v>
      </c>
      <c r="H42" s="136">
        <f t="shared" ref="H42:J42" si="17">G42/G$34</f>
        <v>5.113636363636364E-2</v>
      </c>
      <c r="I42" s="48">
        <v>1</v>
      </c>
      <c r="J42" s="136">
        <f t="shared" si="17"/>
        <v>7.6335877862595417E-3</v>
      </c>
      <c r="L42" s="41"/>
      <c r="M42" s="54"/>
      <c r="N42" s="54"/>
      <c r="O42" s="54"/>
      <c r="AC42" s="350"/>
    </row>
    <row r="43" spans="1:29" s="35" customFormat="1" x14ac:dyDescent="0.15">
      <c r="B43" s="517" t="s">
        <v>42</v>
      </c>
      <c r="C43" s="48">
        <v>5</v>
      </c>
      <c r="D43" s="49">
        <f t="shared" si="15"/>
        <v>0.15625</v>
      </c>
      <c r="E43" s="48">
        <v>16</v>
      </c>
      <c r="F43" s="49">
        <f t="shared" si="15"/>
        <v>0.30769230769230771</v>
      </c>
      <c r="G43" s="48">
        <v>133</v>
      </c>
      <c r="H43" s="49">
        <f t="shared" ref="H43:J43" si="18">G43/G$34</f>
        <v>0.37784090909090912</v>
      </c>
      <c r="I43" s="48">
        <v>61</v>
      </c>
      <c r="J43" s="49">
        <f t="shared" si="18"/>
        <v>0.46564885496183206</v>
      </c>
      <c r="L43" s="41"/>
      <c r="M43" s="54"/>
      <c r="N43" s="54"/>
      <c r="O43" s="54"/>
    </row>
    <row r="44" spans="1:29" s="35" customFormat="1" x14ac:dyDescent="0.15">
      <c r="B44" s="517" t="s">
        <v>43</v>
      </c>
      <c r="C44" s="48">
        <v>8</v>
      </c>
      <c r="D44" s="49">
        <f t="shared" si="15"/>
        <v>0.25</v>
      </c>
      <c r="E44" s="48">
        <v>16</v>
      </c>
      <c r="F44" s="49">
        <f t="shared" si="15"/>
        <v>0.30769230769230771</v>
      </c>
      <c r="G44" s="48">
        <v>122</v>
      </c>
      <c r="H44" s="49">
        <f t="shared" ref="H44:J44" si="19">G44/G$34</f>
        <v>0.34659090909090912</v>
      </c>
      <c r="I44" s="48">
        <v>26</v>
      </c>
      <c r="J44" s="49">
        <f t="shared" si="19"/>
        <v>0.19847328244274809</v>
      </c>
      <c r="L44" s="41"/>
      <c r="M44" s="54"/>
      <c r="N44" s="54"/>
      <c r="O44" s="54"/>
    </row>
    <row r="45" spans="1:29" s="35" customFormat="1" x14ac:dyDescent="0.15">
      <c r="B45" s="517" t="s">
        <v>44</v>
      </c>
      <c r="C45" s="145">
        <v>7</v>
      </c>
      <c r="D45" s="137">
        <f t="shared" si="15"/>
        <v>0.21875</v>
      </c>
      <c r="E45" s="145">
        <v>8</v>
      </c>
      <c r="F45" s="137">
        <f t="shared" si="15"/>
        <v>0.15384615384615385</v>
      </c>
      <c r="G45" s="145">
        <v>116</v>
      </c>
      <c r="H45" s="137">
        <f t="shared" ref="H45:J45" si="20">G45/G$34</f>
        <v>0.32954545454545453</v>
      </c>
      <c r="I45" s="145">
        <v>53</v>
      </c>
      <c r="J45" s="137">
        <f t="shared" si="20"/>
        <v>0.40458015267175573</v>
      </c>
      <c r="L45" s="41"/>
      <c r="M45" s="54"/>
      <c r="N45" s="54"/>
      <c r="O45" s="54"/>
    </row>
    <row r="46" spans="1:29" s="35" customFormat="1" x14ac:dyDescent="0.15">
      <c r="B46" s="517" t="s">
        <v>45</v>
      </c>
      <c r="C46" s="48">
        <v>1</v>
      </c>
      <c r="D46" s="49">
        <f t="shared" si="15"/>
        <v>3.125E-2</v>
      </c>
      <c r="E46" s="48">
        <v>3</v>
      </c>
      <c r="F46" s="49">
        <f t="shared" si="15"/>
        <v>5.7692307692307696E-2</v>
      </c>
      <c r="G46" s="48">
        <v>24</v>
      </c>
      <c r="H46" s="49">
        <f t="shared" ref="H46:J46" si="21">G46/G$34</f>
        <v>6.8181818181818177E-2</v>
      </c>
      <c r="I46" s="48">
        <v>4</v>
      </c>
      <c r="J46" s="49">
        <f t="shared" si="21"/>
        <v>3.0534351145038167E-2</v>
      </c>
      <c r="L46" s="41"/>
      <c r="M46" s="54"/>
      <c r="N46" s="54"/>
      <c r="O46" s="54"/>
    </row>
    <row r="47" spans="1:29" s="35" customFormat="1" x14ac:dyDescent="0.15">
      <c r="B47" s="517" t="s">
        <v>46</v>
      </c>
      <c r="C47" s="48">
        <v>5</v>
      </c>
      <c r="D47" s="49">
        <f t="shared" si="15"/>
        <v>0.15625</v>
      </c>
      <c r="E47" s="48">
        <v>5</v>
      </c>
      <c r="F47" s="49">
        <f t="shared" si="15"/>
        <v>9.6153846153846159E-2</v>
      </c>
      <c r="G47" s="48">
        <v>82</v>
      </c>
      <c r="H47" s="49">
        <f t="shared" ref="H47:J47" si="22">G47/G$34</f>
        <v>0.23295454545454544</v>
      </c>
      <c r="I47" s="48">
        <v>22</v>
      </c>
      <c r="J47" s="49">
        <f t="shared" si="22"/>
        <v>0.16793893129770993</v>
      </c>
      <c r="L47" s="41"/>
      <c r="M47" s="54"/>
      <c r="N47" s="54"/>
      <c r="O47" s="54"/>
    </row>
    <row r="48" spans="1:29" s="35" customFormat="1" x14ac:dyDescent="0.15">
      <c r="B48" s="517" t="s">
        <v>47</v>
      </c>
      <c r="C48" s="48">
        <v>8</v>
      </c>
      <c r="D48" s="49">
        <f t="shared" si="15"/>
        <v>0.25</v>
      </c>
      <c r="E48" s="48">
        <v>8</v>
      </c>
      <c r="F48" s="49">
        <f t="shared" si="15"/>
        <v>0.15384615384615385</v>
      </c>
      <c r="G48" s="48">
        <v>70</v>
      </c>
      <c r="H48" s="49">
        <f t="shared" ref="H48:J48" si="23">G48/G$34</f>
        <v>0.19886363636363635</v>
      </c>
      <c r="I48" s="48">
        <v>16</v>
      </c>
      <c r="J48" s="49">
        <f t="shared" si="23"/>
        <v>0.12213740458015267</v>
      </c>
      <c r="L48" s="41"/>
      <c r="M48" s="54"/>
      <c r="N48" s="54"/>
      <c r="O48" s="54"/>
    </row>
    <row r="49" spans="2:15" s="35" customFormat="1" x14ac:dyDescent="0.15">
      <c r="B49" s="517" t="s">
        <v>403</v>
      </c>
      <c r="C49" s="48">
        <v>6</v>
      </c>
      <c r="D49" s="49">
        <f t="shared" si="15"/>
        <v>0.1875</v>
      </c>
      <c r="E49" s="48">
        <v>12</v>
      </c>
      <c r="F49" s="49">
        <f t="shared" si="15"/>
        <v>0.23076923076923078</v>
      </c>
      <c r="G49" s="48">
        <v>94</v>
      </c>
      <c r="H49" s="49">
        <f t="shared" ref="H49:J49" si="24">G49/G$34</f>
        <v>0.26704545454545453</v>
      </c>
      <c r="I49" s="48">
        <v>22</v>
      </c>
      <c r="J49" s="49">
        <f t="shared" si="24"/>
        <v>0.16793893129770993</v>
      </c>
      <c r="L49" s="41"/>
      <c r="M49" s="54"/>
      <c r="N49" s="54"/>
      <c r="O49" s="54"/>
    </row>
    <row r="50" spans="2:15" s="35" customFormat="1" x14ac:dyDescent="0.15">
      <c r="B50" s="517" t="s">
        <v>48</v>
      </c>
      <c r="C50" s="149">
        <v>18</v>
      </c>
      <c r="D50" s="49">
        <f t="shared" si="15"/>
        <v>0.5625</v>
      </c>
      <c r="E50" s="48">
        <v>22</v>
      </c>
      <c r="F50" s="49">
        <f t="shared" si="15"/>
        <v>0.42307692307692307</v>
      </c>
      <c r="G50" s="48">
        <v>123</v>
      </c>
      <c r="H50" s="49">
        <f t="shared" ref="H50:J50" si="25">G50/G$34</f>
        <v>0.34943181818181818</v>
      </c>
      <c r="I50" s="48">
        <v>20</v>
      </c>
      <c r="J50" s="49">
        <f t="shared" si="25"/>
        <v>0.15267175572519084</v>
      </c>
      <c r="L50" s="41"/>
      <c r="M50" s="54"/>
      <c r="N50" s="54"/>
      <c r="O50" s="54"/>
    </row>
    <row r="51" spans="2:15" s="35" customFormat="1" x14ac:dyDescent="0.15">
      <c r="B51" s="517" t="s">
        <v>49</v>
      </c>
      <c r="C51" s="48">
        <v>4</v>
      </c>
      <c r="D51" s="49">
        <f t="shared" si="15"/>
        <v>0.125</v>
      </c>
      <c r="E51" s="48">
        <v>5</v>
      </c>
      <c r="F51" s="49">
        <f t="shared" si="15"/>
        <v>9.6153846153846159E-2</v>
      </c>
      <c r="G51" s="48">
        <v>22</v>
      </c>
      <c r="H51" s="49">
        <f t="shared" ref="H51:J51" si="26">G51/G$34</f>
        <v>6.25E-2</v>
      </c>
      <c r="I51" s="48">
        <v>4</v>
      </c>
      <c r="J51" s="49">
        <f t="shared" si="26"/>
        <v>3.0534351145038167E-2</v>
      </c>
      <c r="L51" s="41"/>
      <c r="M51" s="54"/>
      <c r="N51" s="54"/>
      <c r="O51" s="54"/>
    </row>
    <row r="52" spans="2:15" s="35" customFormat="1" x14ac:dyDescent="0.15">
      <c r="B52" s="517" t="s">
        <v>50</v>
      </c>
      <c r="C52" s="48">
        <v>0</v>
      </c>
      <c r="D52" s="49">
        <f t="shared" si="15"/>
        <v>0</v>
      </c>
      <c r="E52" s="48">
        <v>1</v>
      </c>
      <c r="F52" s="49">
        <f t="shared" si="15"/>
        <v>1.9230769230769232E-2</v>
      </c>
      <c r="G52" s="48">
        <v>20</v>
      </c>
      <c r="H52" s="49">
        <f t="shared" ref="H52:J52" si="27">G52/G$34</f>
        <v>5.6818181818181816E-2</v>
      </c>
      <c r="I52" s="48">
        <v>6</v>
      </c>
      <c r="J52" s="49">
        <f t="shared" si="27"/>
        <v>4.5801526717557252E-2</v>
      </c>
      <c r="L52" s="41"/>
      <c r="M52" s="54"/>
      <c r="N52" s="54"/>
      <c r="O52" s="54"/>
    </row>
    <row r="53" spans="2:15" s="35" customFormat="1" x14ac:dyDescent="0.15">
      <c r="B53" s="517" t="s">
        <v>51</v>
      </c>
      <c r="C53" s="143">
        <v>0</v>
      </c>
      <c r="D53" s="136">
        <f t="shared" si="15"/>
        <v>0</v>
      </c>
      <c r="E53" s="143">
        <v>0</v>
      </c>
      <c r="F53" s="136">
        <f t="shared" si="15"/>
        <v>0</v>
      </c>
      <c r="G53" s="143">
        <v>2</v>
      </c>
      <c r="H53" s="136">
        <f t="shared" ref="H53:J53" si="28">G53/G$34</f>
        <v>5.681818181818182E-3</v>
      </c>
      <c r="I53" s="143">
        <v>0</v>
      </c>
      <c r="J53" s="136">
        <f t="shared" si="28"/>
        <v>0</v>
      </c>
      <c r="L53" s="41"/>
      <c r="M53" s="54"/>
    </row>
    <row r="54" spans="2:15" s="35" customFormat="1" x14ac:dyDescent="0.15">
      <c r="B54" s="517" t="s">
        <v>52</v>
      </c>
      <c r="C54" s="149">
        <v>2</v>
      </c>
      <c r="D54" s="49">
        <f t="shared" si="15"/>
        <v>6.25E-2</v>
      </c>
      <c r="E54" s="48">
        <v>3</v>
      </c>
      <c r="F54" s="49">
        <f t="shared" si="15"/>
        <v>5.7692307692307696E-2</v>
      </c>
      <c r="G54" s="48">
        <v>26</v>
      </c>
      <c r="H54" s="49">
        <f t="shared" ref="H54:J54" si="29">G54/G$34</f>
        <v>7.3863636363636367E-2</v>
      </c>
      <c r="I54" s="48">
        <v>11</v>
      </c>
      <c r="J54" s="49">
        <f t="shared" si="29"/>
        <v>8.3969465648854963E-2</v>
      </c>
      <c r="L54" s="41"/>
      <c r="M54" s="54"/>
    </row>
    <row r="55" spans="2:15" s="35" customFormat="1" x14ac:dyDescent="0.15">
      <c r="B55" s="517" t="s">
        <v>53</v>
      </c>
      <c r="C55" s="149">
        <v>2</v>
      </c>
      <c r="D55" s="49">
        <f t="shared" si="15"/>
        <v>6.25E-2</v>
      </c>
      <c r="E55" s="48">
        <v>9</v>
      </c>
      <c r="F55" s="49">
        <f t="shared" si="15"/>
        <v>0.17307692307692307</v>
      </c>
      <c r="G55" s="48">
        <v>51</v>
      </c>
      <c r="H55" s="49">
        <f t="shared" ref="H55:J55" si="30">G55/G$34</f>
        <v>0.14488636363636365</v>
      </c>
      <c r="I55" s="48">
        <v>12</v>
      </c>
      <c r="J55" s="49">
        <f t="shared" si="30"/>
        <v>9.1603053435114504E-2</v>
      </c>
      <c r="L55" s="41"/>
      <c r="M55" s="54"/>
    </row>
    <row r="56" spans="2:15" s="35" customFormat="1" x14ac:dyDescent="0.15">
      <c r="B56" s="517" t="s">
        <v>54</v>
      </c>
      <c r="C56" s="48">
        <v>1</v>
      </c>
      <c r="D56" s="49">
        <f t="shared" si="15"/>
        <v>3.125E-2</v>
      </c>
      <c r="E56" s="48">
        <v>0</v>
      </c>
      <c r="F56" s="49">
        <f t="shared" si="15"/>
        <v>0</v>
      </c>
      <c r="G56" s="48">
        <v>3</v>
      </c>
      <c r="H56" s="49">
        <f t="shared" ref="H56:J56" si="31">G56/G$34</f>
        <v>8.5227272727272721E-3</v>
      </c>
      <c r="I56" s="48">
        <v>0</v>
      </c>
      <c r="J56" s="49">
        <f t="shared" si="31"/>
        <v>0</v>
      </c>
      <c r="L56" s="41"/>
      <c r="M56" s="54"/>
    </row>
    <row r="57" spans="2:15" s="35" customFormat="1" x14ac:dyDescent="0.15">
      <c r="B57" s="518" t="s">
        <v>55</v>
      </c>
      <c r="C57" s="50">
        <v>2</v>
      </c>
      <c r="D57" s="51">
        <f t="shared" si="15"/>
        <v>6.25E-2</v>
      </c>
      <c r="E57" s="50">
        <v>3</v>
      </c>
      <c r="F57" s="51">
        <f t="shared" si="15"/>
        <v>5.7692307692307696E-2</v>
      </c>
      <c r="G57" s="50">
        <v>17</v>
      </c>
      <c r="H57" s="51">
        <f t="shared" ref="H57:J57" si="32">G57/G$34</f>
        <v>4.8295454545454544E-2</v>
      </c>
      <c r="I57" s="50">
        <v>6</v>
      </c>
      <c r="J57" s="51">
        <f t="shared" si="32"/>
        <v>4.5801526717557252E-2</v>
      </c>
      <c r="L57" s="41"/>
      <c r="M57" s="54"/>
    </row>
    <row r="58" spans="2:15" x14ac:dyDescent="0.15">
      <c r="F58" s="36"/>
      <c r="H58" s="36"/>
      <c r="J58" s="36"/>
    </row>
    <row r="59" spans="2:15" x14ac:dyDescent="0.15">
      <c r="F59" s="36"/>
      <c r="H59" s="36"/>
      <c r="J59" s="36"/>
    </row>
  </sheetData>
  <mergeCells count="14">
    <mergeCell ref="B31:B33"/>
    <mergeCell ref="C31:J31"/>
    <mergeCell ref="C33:D33"/>
    <mergeCell ref="E33:F33"/>
    <mergeCell ref="C32:F32"/>
    <mergeCell ref="G32:H33"/>
    <mergeCell ref="I32:J33"/>
    <mergeCell ref="B2:B4"/>
    <mergeCell ref="C2:J2"/>
    <mergeCell ref="C4:D4"/>
    <mergeCell ref="E4:F4"/>
    <mergeCell ref="G3:H4"/>
    <mergeCell ref="I3:J4"/>
    <mergeCell ref="C3:F3"/>
  </mergeCells>
  <phoneticPr fontId="4"/>
  <printOptions horizontalCentered="1"/>
  <pageMargins left="0.70866141732283472" right="0.70866141732283472" top="0.74803149606299213" bottom="0.74803149606299213" header="0.31496062992125984" footer="0.31496062992125984"/>
  <pageSetup paperSize="9" scale="80"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W230"/>
  <sheetViews>
    <sheetView view="pageBreakPreview" zoomScaleNormal="100" zoomScaleSheetLayoutView="100" workbookViewId="0">
      <selection activeCell="M1" sqref="M1"/>
    </sheetView>
  </sheetViews>
  <sheetFormatPr defaultRowHeight="13.5" x14ac:dyDescent="0.15"/>
  <cols>
    <col min="1" max="1" width="4" customWidth="1"/>
    <col min="2" max="2" width="11.25" customWidth="1"/>
    <col min="3" max="3" width="7.625" customWidth="1"/>
    <col min="4" max="4" width="7.125" customWidth="1"/>
    <col min="5" max="5" width="7.625" customWidth="1"/>
    <col min="6" max="6" width="7.125" customWidth="1"/>
    <col min="7" max="7" width="7.625" customWidth="1"/>
    <col min="8" max="8" width="7.125" customWidth="1"/>
    <col min="9" max="9" width="7.625" customWidth="1"/>
    <col min="10" max="10" width="7.125" customWidth="1"/>
    <col min="11" max="11" width="7.625" customWidth="1"/>
    <col min="12" max="12" width="7.125" customWidth="1"/>
    <col min="13" max="13" width="16.5" customWidth="1"/>
    <col min="14" max="14" width="2.5" customWidth="1"/>
    <col min="15" max="15" width="17.75" bestFit="1" customWidth="1"/>
    <col min="16" max="17" width="11.125" bestFit="1" customWidth="1"/>
    <col min="18" max="18" width="12.375" bestFit="1" customWidth="1"/>
  </cols>
  <sheetData>
    <row r="1" spans="2:38" ht="19.5" customHeight="1" x14ac:dyDescent="0.15">
      <c r="B1" s="24" t="s">
        <v>80</v>
      </c>
    </row>
    <row r="2" spans="2:38" x14ac:dyDescent="0.15">
      <c r="B2" s="561" t="s">
        <v>66</v>
      </c>
      <c r="C2" s="591" t="s">
        <v>65</v>
      </c>
      <c r="D2" s="592"/>
      <c r="E2" s="592"/>
      <c r="F2" s="592"/>
      <c r="G2" s="592"/>
      <c r="H2" s="592"/>
      <c r="I2" s="592"/>
      <c r="J2" s="592"/>
      <c r="K2" s="592"/>
      <c r="L2" s="593"/>
    </row>
    <row r="3" spans="2:38" ht="22.5" customHeight="1" x14ac:dyDescent="0.15">
      <c r="B3" s="562"/>
      <c r="C3" s="594" t="s">
        <v>75</v>
      </c>
      <c r="D3" s="595"/>
      <c r="E3" s="596" t="s">
        <v>76</v>
      </c>
      <c r="F3" s="595"/>
      <c r="G3" s="596" t="s">
        <v>77</v>
      </c>
      <c r="H3" s="595"/>
      <c r="I3" s="594" t="s">
        <v>78</v>
      </c>
      <c r="J3" s="595"/>
      <c r="K3" s="594" t="s">
        <v>64</v>
      </c>
      <c r="L3" s="595"/>
      <c r="O3" s="41"/>
      <c r="P3" s="38"/>
      <c r="Q3" s="56"/>
      <c r="R3" s="56"/>
      <c r="S3" s="56"/>
      <c r="T3" s="56"/>
      <c r="U3" s="56"/>
      <c r="V3" s="56"/>
      <c r="W3" s="56"/>
      <c r="X3" s="56"/>
      <c r="Y3" s="56"/>
      <c r="Z3" s="56"/>
      <c r="AA3" s="56"/>
      <c r="AB3" s="56"/>
      <c r="AC3" s="56"/>
      <c r="AD3" s="56"/>
      <c r="AE3" s="38"/>
    </row>
    <row r="4" spans="2:38" s="35" customFormat="1" ht="13.5" customHeight="1" x14ac:dyDescent="0.15">
      <c r="B4" s="42" t="s">
        <v>2</v>
      </c>
      <c r="C4" s="144">
        <v>27</v>
      </c>
      <c r="D4" s="135">
        <f>C4/$C$13</f>
        <v>1.0116148370176097E-2</v>
      </c>
      <c r="E4" s="144">
        <v>0</v>
      </c>
      <c r="F4" s="135">
        <f>E4/$E$13</f>
        <v>0</v>
      </c>
      <c r="G4" s="144">
        <v>0</v>
      </c>
      <c r="H4" s="135">
        <f>G4/$G$13</f>
        <v>0</v>
      </c>
      <c r="I4" s="144">
        <v>0</v>
      </c>
      <c r="J4" s="135">
        <f>I4/$I$13</f>
        <v>0</v>
      </c>
      <c r="K4" s="144">
        <v>27</v>
      </c>
      <c r="L4" s="47">
        <f>K4/$K$13</f>
        <v>3.1671554252199413E-3</v>
      </c>
      <c r="O4" s="39"/>
      <c r="P4" s="54"/>
      <c r="Q4" s="54"/>
      <c r="R4" s="54"/>
      <c r="S4" s="140"/>
      <c r="T4" s="140"/>
      <c r="U4" s="140"/>
      <c r="V4" s="140"/>
      <c r="W4" s="140"/>
      <c r="X4" s="140"/>
      <c r="Y4" s="140"/>
      <c r="Z4" s="140"/>
      <c r="AA4" s="140"/>
      <c r="AB4" s="140"/>
      <c r="AC4" s="140"/>
      <c r="AD4" s="140"/>
      <c r="AE4" s="140"/>
      <c r="AH4" s="36"/>
      <c r="AI4" s="36"/>
      <c r="AL4" s="147"/>
    </row>
    <row r="5" spans="2:38" s="35" customFormat="1" x14ac:dyDescent="0.15">
      <c r="B5" s="43" t="s">
        <v>3</v>
      </c>
      <c r="C5" s="353">
        <v>115</v>
      </c>
      <c r="D5" s="255">
        <f t="shared" ref="D5:D15" si="0">C5/$C$13</f>
        <v>4.3087298613713E-2</v>
      </c>
      <c r="E5" s="48">
        <v>42</v>
      </c>
      <c r="F5" s="49">
        <f t="shared" ref="F5:F15" si="1">E5/$E$13</f>
        <v>1.7933390264730998E-2</v>
      </c>
      <c r="G5" s="48">
        <v>7</v>
      </c>
      <c r="H5" s="49">
        <f t="shared" ref="H5:H15" si="2">G5/$G$13</f>
        <v>5.076142131979695E-3</v>
      </c>
      <c r="I5" s="48">
        <v>0</v>
      </c>
      <c r="J5" s="49">
        <f t="shared" ref="J5:J15" si="3">I5/$I$13</f>
        <v>0</v>
      </c>
      <c r="K5" s="354">
        <v>164</v>
      </c>
      <c r="L5" s="355">
        <f t="shared" ref="L5:L15" si="4">K5/$K$13</f>
        <v>1.9237536656891496E-2</v>
      </c>
      <c r="O5" s="40"/>
      <c r="P5" s="54"/>
      <c r="Q5" s="54"/>
      <c r="R5" s="54"/>
      <c r="S5" s="140"/>
      <c r="T5" s="140"/>
      <c r="U5" s="140"/>
      <c r="V5" s="140"/>
      <c r="W5" s="140"/>
      <c r="X5" s="140"/>
      <c r="Y5" s="140"/>
      <c r="Z5" s="140"/>
      <c r="AA5" s="140"/>
      <c r="AB5" s="140"/>
      <c r="AC5" s="140"/>
      <c r="AD5" s="140"/>
      <c r="AE5" s="140"/>
      <c r="AH5" s="36"/>
      <c r="AI5" s="36"/>
      <c r="AJ5" s="36"/>
      <c r="AL5" s="147"/>
    </row>
    <row r="6" spans="2:38" s="35" customFormat="1" x14ac:dyDescent="0.15">
      <c r="B6" s="43" t="s">
        <v>4</v>
      </c>
      <c r="C6" s="143">
        <v>266</v>
      </c>
      <c r="D6" s="138">
        <f t="shared" si="0"/>
        <v>9.9662795054327458E-2</v>
      </c>
      <c r="E6" s="146">
        <v>132</v>
      </c>
      <c r="F6" s="138">
        <f t="shared" si="1"/>
        <v>5.6362083689154567E-2</v>
      </c>
      <c r="G6" s="146">
        <v>60</v>
      </c>
      <c r="H6" s="49">
        <f t="shared" si="2"/>
        <v>4.3509789702683106E-2</v>
      </c>
      <c r="I6" s="145">
        <v>36</v>
      </c>
      <c r="J6" s="138">
        <f t="shared" si="3"/>
        <v>1.6861826697892272E-2</v>
      </c>
      <c r="K6" s="145">
        <v>494</v>
      </c>
      <c r="L6" s="136">
        <f t="shared" si="4"/>
        <v>5.7947214076246333E-2</v>
      </c>
      <c r="O6" s="40"/>
      <c r="P6" s="54"/>
      <c r="Q6" s="54"/>
      <c r="R6" s="54"/>
      <c r="S6" s="140"/>
      <c r="T6" s="140"/>
      <c r="U6" s="140"/>
      <c r="V6" s="140"/>
      <c r="W6" s="140"/>
      <c r="X6" s="140"/>
      <c r="Y6" s="140"/>
      <c r="Z6" s="140"/>
      <c r="AA6" s="140"/>
      <c r="AB6" s="140"/>
      <c r="AC6" s="140"/>
      <c r="AD6" s="140"/>
      <c r="AE6" s="140"/>
      <c r="AH6" s="36"/>
      <c r="AI6" s="36"/>
      <c r="AJ6" s="36"/>
      <c r="AL6" s="147"/>
    </row>
    <row r="7" spans="2:38" s="35" customFormat="1" x14ac:dyDescent="0.15">
      <c r="B7" s="43" t="s">
        <v>5</v>
      </c>
      <c r="C7" s="48">
        <v>516</v>
      </c>
      <c r="D7" s="49">
        <f t="shared" si="0"/>
        <v>0.19333083551892094</v>
      </c>
      <c r="E7" s="48">
        <v>359</v>
      </c>
      <c r="F7" s="49">
        <f t="shared" si="1"/>
        <v>0.15328778821520067</v>
      </c>
      <c r="G7" s="143">
        <v>204</v>
      </c>
      <c r="H7" s="49">
        <f t="shared" si="2"/>
        <v>0.14793328498912256</v>
      </c>
      <c r="I7" s="146">
        <v>250</v>
      </c>
      <c r="J7" s="49">
        <f t="shared" si="3"/>
        <v>0.117096018735363</v>
      </c>
      <c r="K7" s="48">
        <v>1329</v>
      </c>
      <c r="L7" s="49">
        <f t="shared" si="4"/>
        <v>0.15589442815249266</v>
      </c>
      <c r="O7" s="40"/>
      <c r="P7" s="54"/>
      <c r="Q7" s="54"/>
      <c r="R7" s="54"/>
      <c r="S7" s="140"/>
      <c r="T7" s="140"/>
      <c r="U7" s="140"/>
      <c r="V7" s="140"/>
      <c r="W7" s="140"/>
      <c r="X7" s="140"/>
      <c r="Y7" s="140"/>
      <c r="Z7" s="140"/>
      <c r="AA7" s="140"/>
      <c r="AB7" s="140"/>
      <c r="AC7" s="140"/>
      <c r="AD7" s="140"/>
      <c r="AE7" s="140"/>
      <c r="AH7" s="36"/>
      <c r="AI7" s="36"/>
      <c r="AJ7" s="36"/>
      <c r="AL7" s="147"/>
    </row>
    <row r="8" spans="2:38" s="35" customFormat="1" x14ac:dyDescent="0.15">
      <c r="B8" s="43" t="s">
        <v>6</v>
      </c>
      <c r="C8" s="48">
        <v>559</v>
      </c>
      <c r="D8" s="138">
        <f t="shared" si="0"/>
        <v>0.20944173847883102</v>
      </c>
      <c r="E8" s="48">
        <v>482</v>
      </c>
      <c r="F8" s="49">
        <f t="shared" si="1"/>
        <v>0.20580700256191289</v>
      </c>
      <c r="G8" s="143">
        <v>294</v>
      </c>
      <c r="H8" s="49">
        <f t="shared" si="2"/>
        <v>0.21319796954314721</v>
      </c>
      <c r="I8" s="143">
        <v>393</v>
      </c>
      <c r="J8" s="49">
        <f t="shared" si="3"/>
        <v>0.18407494145199063</v>
      </c>
      <c r="K8" s="48">
        <v>1728</v>
      </c>
      <c r="L8" s="49">
        <f t="shared" si="4"/>
        <v>0.20269794721407625</v>
      </c>
      <c r="O8" s="40"/>
      <c r="P8" s="54"/>
      <c r="Q8" s="54"/>
      <c r="R8" s="54"/>
      <c r="S8" s="140"/>
      <c r="T8" s="140"/>
      <c r="U8" s="140"/>
      <c r="V8" s="140"/>
      <c r="W8" s="140"/>
      <c r="X8" s="140"/>
      <c r="Y8" s="140"/>
      <c r="Z8" s="140"/>
      <c r="AA8" s="140"/>
      <c r="AB8" s="140"/>
      <c r="AC8" s="140"/>
      <c r="AD8" s="140"/>
      <c r="AE8" s="140"/>
      <c r="AH8" s="36"/>
      <c r="AI8" s="36"/>
      <c r="AJ8" s="36"/>
      <c r="AL8" s="147"/>
    </row>
    <row r="9" spans="2:38" s="35" customFormat="1" x14ac:dyDescent="0.15">
      <c r="B9" s="43" t="s">
        <v>7</v>
      </c>
      <c r="C9" s="48">
        <v>537</v>
      </c>
      <c r="D9" s="49">
        <f t="shared" si="0"/>
        <v>0.20119895091794679</v>
      </c>
      <c r="E9" s="146">
        <v>596</v>
      </c>
      <c r="F9" s="49">
        <f t="shared" si="1"/>
        <v>0.25448334756618274</v>
      </c>
      <c r="G9" s="143">
        <v>372</v>
      </c>
      <c r="H9" s="138">
        <f t="shared" si="2"/>
        <v>0.26976069615663523</v>
      </c>
      <c r="I9" s="48">
        <v>640</v>
      </c>
      <c r="J9" s="49">
        <f t="shared" si="3"/>
        <v>0.29976580796252927</v>
      </c>
      <c r="K9" s="48">
        <v>2145</v>
      </c>
      <c r="L9" s="49">
        <f t="shared" si="4"/>
        <v>0.25161290322580643</v>
      </c>
      <c r="O9" s="40"/>
      <c r="P9" s="54"/>
      <c r="Q9" s="54"/>
      <c r="R9" s="54"/>
      <c r="S9" s="140"/>
      <c r="T9" s="140"/>
      <c r="U9" s="140"/>
      <c r="V9" s="140"/>
      <c r="W9" s="140"/>
      <c r="X9" s="140"/>
      <c r="Y9" s="140"/>
      <c r="Z9" s="140"/>
      <c r="AA9" s="140"/>
      <c r="AB9" s="140"/>
      <c r="AC9" s="140"/>
      <c r="AD9" s="140"/>
      <c r="AE9" s="140"/>
      <c r="AH9" s="36"/>
      <c r="AI9" s="36"/>
      <c r="AJ9" s="36"/>
      <c r="AL9" s="147"/>
    </row>
    <row r="10" spans="2:38" s="35" customFormat="1" x14ac:dyDescent="0.15">
      <c r="B10" s="43" t="s">
        <v>8</v>
      </c>
      <c r="C10" s="146">
        <v>479</v>
      </c>
      <c r="D10" s="49">
        <f t="shared" si="0"/>
        <v>0.17946796553016112</v>
      </c>
      <c r="E10" s="143">
        <v>538</v>
      </c>
      <c r="F10" s="138">
        <f t="shared" si="1"/>
        <v>0.22971818958155424</v>
      </c>
      <c r="G10" s="143">
        <v>314</v>
      </c>
      <c r="H10" s="49">
        <f t="shared" si="2"/>
        <v>0.22770123277737492</v>
      </c>
      <c r="I10" s="48">
        <v>611</v>
      </c>
      <c r="J10" s="49">
        <f t="shared" si="3"/>
        <v>0.28618266978922718</v>
      </c>
      <c r="K10" s="48">
        <v>1942</v>
      </c>
      <c r="L10" s="49">
        <f t="shared" si="4"/>
        <v>0.22780058651026394</v>
      </c>
      <c r="O10" s="40"/>
      <c r="P10" s="54"/>
      <c r="Q10" s="54"/>
      <c r="R10" s="54"/>
      <c r="S10" s="140"/>
      <c r="T10" s="140"/>
      <c r="U10" s="140"/>
      <c r="V10" s="140"/>
      <c r="W10" s="140"/>
      <c r="X10" s="140"/>
      <c r="Y10" s="140"/>
      <c r="Z10" s="140"/>
      <c r="AA10" s="140"/>
      <c r="AB10" s="140"/>
      <c r="AC10" s="140"/>
      <c r="AD10" s="140"/>
      <c r="AE10" s="140"/>
      <c r="AH10" s="36"/>
      <c r="AI10" s="36"/>
      <c r="AJ10" s="36"/>
      <c r="AL10" s="147"/>
    </row>
    <row r="11" spans="2:38" s="35" customFormat="1" x14ac:dyDescent="0.15">
      <c r="B11" s="43" t="s">
        <v>9</v>
      </c>
      <c r="C11" s="48">
        <v>166</v>
      </c>
      <c r="D11" s="138">
        <f t="shared" si="0"/>
        <v>6.2195578868490073E-2</v>
      </c>
      <c r="E11" s="143">
        <v>175</v>
      </c>
      <c r="F11" s="49">
        <f t="shared" si="1"/>
        <v>7.472245943637916E-2</v>
      </c>
      <c r="G11" s="143">
        <v>114</v>
      </c>
      <c r="H11" s="138">
        <f t="shared" si="2"/>
        <v>8.2668600435097897E-2</v>
      </c>
      <c r="I11" s="146">
        <v>180</v>
      </c>
      <c r="J11" s="138">
        <f t="shared" si="3"/>
        <v>8.4309133489461355E-2</v>
      </c>
      <c r="K11" s="48">
        <v>635</v>
      </c>
      <c r="L11" s="49">
        <f t="shared" si="4"/>
        <v>7.448680351906159E-2</v>
      </c>
      <c r="O11" s="40"/>
      <c r="P11" s="54"/>
      <c r="Q11" s="54"/>
      <c r="R11" s="54"/>
      <c r="S11" s="140"/>
      <c r="T11" s="140"/>
      <c r="U11" s="140"/>
      <c r="V11" s="140"/>
      <c r="W11" s="140"/>
      <c r="X11" s="140"/>
      <c r="Y11" s="140"/>
      <c r="Z11" s="140"/>
      <c r="AA11" s="140"/>
      <c r="AB11" s="140"/>
      <c r="AC11" s="140"/>
      <c r="AD11" s="140"/>
      <c r="AE11" s="140"/>
      <c r="AH11" s="36"/>
      <c r="AI11" s="36"/>
      <c r="AJ11" s="36"/>
      <c r="AL11" s="147"/>
    </row>
    <row r="12" spans="2:38" s="35" customFormat="1" x14ac:dyDescent="0.15">
      <c r="B12" s="44" t="s">
        <v>10</v>
      </c>
      <c r="C12" s="145">
        <v>4</v>
      </c>
      <c r="D12" s="51">
        <f t="shared" si="0"/>
        <v>1.4986886474334957E-3</v>
      </c>
      <c r="E12" s="50">
        <v>18</v>
      </c>
      <c r="F12" s="51">
        <f t="shared" si="1"/>
        <v>7.6857386848847142E-3</v>
      </c>
      <c r="G12" s="50">
        <v>14</v>
      </c>
      <c r="H12" s="51">
        <f t="shared" si="2"/>
        <v>1.015228426395939E-2</v>
      </c>
      <c r="I12" s="50">
        <v>25</v>
      </c>
      <c r="J12" s="51">
        <f t="shared" si="3"/>
        <v>1.1709601873536301E-2</v>
      </c>
      <c r="K12" s="50">
        <v>61</v>
      </c>
      <c r="L12" s="137">
        <f t="shared" si="4"/>
        <v>7.155425219941349E-3</v>
      </c>
      <c r="O12" s="40"/>
      <c r="P12" s="54"/>
      <c r="Q12" s="54"/>
      <c r="R12" s="54"/>
      <c r="S12" s="140"/>
      <c r="T12" s="140"/>
      <c r="U12" s="140"/>
      <c r="V12" s="140"/>
      <c r="W12" s="140"/>
      <c r="X12" s="140"/>
      <c r="Y12" s="140"/>
      <c r="Z12" s="140"/>
      <c r="AA12" s="140"/>
      <c r="AB12" s="140"/>
      <c r="AC12" s="140"/>
      <c r="AD12" s="140"/>
      <c r="AE12" s="140"/>
      <c r="AH12" s="36"/>
      <c r="AI12" s="36"/>
      <c r="AJ12" s="36"/>
      <c r="AL12" s="147"/>
    </row>
    <row r="13" spans="2:38" s="35" customFormat="1" x14ac:dyDescent="0.15">
      <c r="B13" s="45" t="s">
        <v>347</v>
      </c>
      <c r="C13" s="351">
        <v>2669</v>
      </c>
      <c r="D13" s="352">
        <f t="shared" si="0"/>
        <v>1</v>
      </c>
      <c r="E13" s="351">
        <v>2342</v>
      </c>
      <c r="F13" s="352">
        <f t="shared" si="1"/>
        <v>1</v>
      </c>
      <c r="G13" s="351">
        <v>1379</v>
      </c>
      <c r="H13" s="352">
        <f t="shared" si="2"/>
        <v>1</v>
      </c>
      <c r="I13" s="351">
        <v>2135</v>
      </c>
      <c r="J13" s="352">
        <f t="shared" si="3"/>
        <v>1</v>
      </c>
      <c r="K13" s="351">
        <v>8525</v>
      </c>
      <c r="L13" s="352">
        <f t="shared" si="4"/>
        <v>1</v>
      </c>
      <c r="P13" s="38"/>
      <c r="Q13" s="38"/>
      <c r="R13" s="38"/>
      <c r="S13" s="38"/>
      <c r="T13" s="38"/>
      <c r="U13" s="38"/>
      <c r="V13" s="38"/>
      <c r="W13" s="38"/>
      <c r="X13" s="38"/>
      <c r="Y13" s="38"/>
      <c r="Z13" s="38"/>
      <c r="AA13" s="38"/>
      <c r="AB13" s="38"/>
      <c r="AC13" s="38"/>
      <c r="AD13" s="38"/>
      <c r="AE13" s="38"/>
      <c r="AH13" s="147"/>
      <c r="AI13" s="147"/>
      <c r="AL13" s="147"/>
    </row>
    <row r="14" spans="2:38" s="35" customFormat="1" x14ac:dyDescent="0.15">
      <c r="B14" s="165" t="s">
        <v>267</v>
      </c>
      <c r="C14" s="329">
        <v>1711</v>
      </c>
      <c r="D14" s="47">
        <f t="shared" si="0"/>
        <v>0.64106406893967782</v>
      </c>
      <c r="E14" s="329">
        <v>1287</v>
      </c>
      <c r="F14" s="47">
        <f t="shared" si="1"/>
        <v>0.54953031596925705</v>
      </c>
      <c r="G14" s="329">
        <v>701</v>
      </c>
      <c r="H14" s="47">
        <f t="shared" si="2"/>
        <v>0.50833937635968096</v>
      </c>
      <c r="I14" s="329">
        <v>928</v>
      </c>
      <c r="J14" s="47">
        <f t="shared" si="3"/>
        <v>0.43466042154566747</v>
      </c>
      <c r="K14" s="329">
        <v>4627</v>
      </c>
      <c r="L14" s="47">
        <f t="shared" si="4"/>
        <v>0.54275659824046918</v>
      </c>
      <c r="O14" s="141"/>
      <c r="P14" s="294"/>
      <c r="Q14" s="294"/>
      <c r="R14" s="294"/>
      <c r="S14" s="294"/>
      <c r="T14" s="294"/>
      <c r="U14" s="294"/>
      <c r="V14" s="294"/>
      <c r="W14" s="294"/>
      <c r="X14" s="294"/>
      <c r="Y14" s="294"/>
      <c r="Z14" s="294"/>
      <c r="AA14" s="294"/>
      <c r="AB14" s="294"/>
      <c r="AC14" s="294"/>
      <c r="AD14" s="294"/>
      <c r="AE14" s="294"/>
    </row>
    <row r="15" spans="2:38" s="35" customFormat="1" x14ac:dyDescent="0.15">
      <c r="B15" s="166" t="s">
        <v>262</v>
      </c>
      <c r="C15" s="329">
        <v>958</v>
      </c>
      <c r="D15" s="356">
        <f t="shared" si="0"/>
        <v>0.35893593106032223</v>
      </c>
      <c r="E15" s="329">
        <v>1055</v>
      </c>
      <c r="F15" s="356">
        <f t="shared" si="1"/>
        <v>0.45046968403074295</v>
      </c>
      <c r="G15" s="329">
        <v>678</v>
      </c>
      <c r="H15" s="356">
        <f t="shared" si="2"/>
        <v>0.49166062364031909</v>
      </c>
      <c r="I15" s="329">
        <v>1207</v>
      </c>
      <c r="J15" s="356">
        <f t="shared" si="3"/>
        <v>0.56533957845433258</v>
      </c>
      <c r="K15" s="329">
        <v>3898</v>
      </c>
      <c r="L15" s="356">
        <f t="shared" si="4"/>
        <v>0.45724340175953077</v>
      </c>
      <c r="O15" s="141"/>
      <c r="P15" s="140"/>
      <c r="Q15" s="140"/>
      <c r="R15" s="140"/>
      <c r="S15" s="140"/>
      <c r="T15" s="140"/>
      <c r="U15" s="140"/>
      <c r="V15" s="140"/>
      <c r="W15" s="140"/>
      <c r="X15" s="140"/>
      <c r="Y15" s="140"/>
      <c r="Z15" s="140"/>
      <c r="AA15" s="140"/>
      <c r="AB15" s="140"/>
      <c r="AC15" s="140"/>
      <c r="AD15" s="140"/>
      <c r="AE15" s="140"/>
    </row>
    <row r="16" spans="2:38" x14ac:dyDescent="0.15">
      <c r="D16" s="134"/>
      <c r="H16" s="134"/>
      <c r="J16" s="134"/>
      <c r="K16" s="134"/>
      <c r="L16" s="134"/>
    </row>
    <row r="17" spans="2:38" ht="19.5" customHeight="1" x14ac:dyDescent="0.15">
      <c r="B17" s="24" t="s">
        <v>81</v>
      </c>
    </row>
    <row r="18" spans="2:38" x14ac:dyDescent="0.15">
      <c r="B18" s="561" t="s">
        <v>66</v>
      </c>
      <c r="C18" s="591" t="s">
        <v>65</v>
      </c>
      <c r="D18" s="592"/>
      <c r="E18" s="592"/>
      <c r="F18" s="592"/>
      <c r="G18" s="592"/>
      <c r="H18" s="592"/>
      <c r="I18" s="592"/>
      <c r="J18" s="592"/>
      <c r="K18" s="592"/>
      <c r="L18" s="593"/>
    </row>
    <row r="19" spans="2:38" ht="28.5" customHeight="1" x14ac:dyDescent="0.15">
      <c r="B19" s="562"/>
      <c r="C19" s="594" t="s">
        <v>75</v>
      </c>
      <c r="D19" s="595"/>
      <c r="E19" s="596" t="s">
        <v>76</v>
      </c>
      <c r="F19" s="595"/>
      <c r="G19" s="596" t="s">
        <v>77</v>
      </c>
      <c r="H19" s="595"/>
      <c r="I19" s="594" t="s">
        <v>78</v>
      </c>
      <c r="J19" s="595"/>
      <c r="K19" s="594" t="s">
        <v>64</v>
      </c>
      <c r="L19" s="595"/>
      <c r="O19" s="41"/>
      <c r="P19" s="38"/>
      <c r="Q19" s="56"/>
      <c r="R19" s="56"/>
      <c r="S19" s="56"/>
      <c r="T19" s="56"/>
      <c r="U19" s="56"/>
      <c r="V19" s="56"/>
      <c r="W19" s="56"/>
      <c r="X19" s="56"/>
      <c r="Y19" s="56"/>
      <c r="Z19" s="56"/>
      <c r="AA19" s="56"/>
      <c r="AB19" s="56"/>
      <c r="AC19" s="56"/>
      <c r="AD19" s="56"/>
      <c r="AE19" s="38"/>
    </row>
    <row r="20" spans="2:38" s="35" customFormat="1" ht="13.5" customHeight="1" x14ac:dyDescent="0.15">
      <c r="B20" s="42" t="s">
        <v>2</v>
      </c>
      <c r="C20" s="144">
        <v>6</v>
      </c>
      <c r="D20" s="135">
        <f>C20/$C$29</f>
        <v>1.2875536480686695E-2</v>
      </c>
      <c r="E20" s="144">
        <v>0</v>
      </c>
      <c r="F20" s="135">
        <f>E20/$E$29</f>
        <v>0</v>
      </c>
      <c r="G20" s="46">
        <v>0</v>
      </c>
      <c r="H20" s="135">
        <f>G20/$G$29</f>
        <v>0</v>
      </c>
      <c r="I20" s="144">
        <v>0</v>
      </c>
      <c r="J20" s="135">
        <f>I20/$I$29</f>
        <v>0</v>
      </c>
      <c r="K20" s="46">
        <v>6</v>
      </c>
      <c r="L20" s="135">
        <f>K20/$K$29</f>
        <v>7.3710073710073713E-3</v>
      </c>
      <c r="O20" s="39"/>
      <c r="P20" s="54"/>
      <c r="Q20" s="54"/>
      <c r="R20" s="54"/>
      <c r="S20" s="54"/>
      <c r="T20" s="54"/>
      <c r="U20" s="54"/>
      <c r="V20" s="54"/>
      <c r="W20" s="54"/>
      <c r="X20" s="54"/>
      <c r="Y20" s="54"/>
      <c r="Z20" s="54"/>
      <c r="AA20" s="54"/>
      <c r="AB20" s="54"/>
      <c r="AC20" s="54"/>
      <c r="AD20" s="54"/>
      <c r="AE20" s="54"/>
    </row>
    <row r="21" spans="2:38" s="35" customFormat="1" x14ac:dyDescent="0.15">
      <c r="B21" s="43" t="s">
        <v>3</v>
      </c>
      <c r="C21" s="143">
        <v>19</v>
      </c>
      <c r="D21" s="49">
        <f t="shared" ref="D21:D31" si="5">C21/$C$29</f>
        <v>4.07725321888412E-2</v>
      </c>
      <c r="E21" s="143">
        <v>5</v>
      </c>
      <c r="F21" s="49">
        <f t="shared" ref="F21:F31" si="6">E21/$E$29</f>
        <v>2.976190476190476E-2</v>
      </c>
      <c r="G21" s="48">
        <v>0</v>
      </c>
      <c r="H21" s="49">
        <f t="shared" ref="H21:H31" si="7">G21/$G$29</f>
        <v>0</v>
      </c>
      <c r="I21" s="143">
        <v>0</v>
      </c>
      <c r="J21" s="49">
        <f t="shared" ref="J21:J31" si="8">I21/$I$29</f>
        <v>0</v>
      </c>
      <c r="K21" s="48">
        <v>24</v>
      </c>
      <c r="L21" s="136">
        <f t="shared" ref="L21:L31" si="9">K21/$K$29</f>
        <v>2.9484029484029485E-2</v>
      </c>
      <c r="O21" s="40"/>
      <c r="P21" s="54"/>
      <c r="Q21" s="54"/>
      <c r="R21" s="54"/>
      <c r="S21" s="54"/>
      <c r="T21" s="54"/>
      <c r="U21" s="54"/>
      <c r="V21" s="54"/>
      <c r="W21" s="54"/>
      <c r="X21" s="54"/>
      <c r="Y21" s="54"/>
      <c r="Z21" s="54"/>
      <c r="AA21" s="54"/>
      <c r="AB21" s="54"/>
      <c r="AC21" s="54"/>
      <c r="AD21" s="54"/>
      <c r="AE21" s="54"/>
    </row>
    <row r="22" spans="2:38" s="35" customFormat="1" x14ac:dyDescent="0.15">
      <c r="B22" s="43" t="s">
        <v>4</v>
      </c>
      <c r="C22" s="48">
        <v>58</v>
      </c>
      <c r="D22" s="49">
        <f t="shared" si="5"/>
        <v>0.12446351931330472</v>
      </c>
      <c r="E22" s="143">
        <v>13</v>
      </c>
      <c r="F22" s="136">
        <f t="shared" si="6"/>
        <v>7.7380952380952384E-2</v>
      </c>
      <c r="G22" s="146">
        <v>2</v>
      </c>
      <c r="H22" s="49">
        <f t="shared" si="7"/>
        <v>2.6666666666666668E-2</v>
      </c>
      <c r="I22" s="48">
        <v>2</v>
      </c>
      <c r="J22" s="138">
        <f t="shared" si="8"/>
        <v>1.9047619047619049E-2</v>
      </c>
      <c r="K22" s="48">
        <v>75</v>
      </c>
      <c r="L22" s="136">
        <f t="shared" si="9"/>
        <v>9.2137592137592136E-2</v>
      </c>
      <c r="O22" s="40"/>
      <c r="P22" s="54"/>
      <c r="Q22" s="54"/>
      <c r="R22" s="54"/>
      <c r="S22" s="54"/>
      <c r="T22" s="54"/>
      <c r="U22" s="54"/>
      <c r="V22" s="54"/>
      <c r="W22" s="54"/>
      <c r="X22" s="54"/>
      <c r="Y22" s="54"/>
      <c r="Z22" s="54"/>
      <c r="AA22" s="54"/>
      <c r="AB22" s="54"/>
      <c r="AC22" s="54"/>
      <c r="AD22" s="54"/>
      <c r="AE22" s="54"/>
    </row>
    <row r="23" spans="2:38" s="35" customFormat="1" x14ac:dyDescent="0.15">
      <c r="B23" s="43" t="s">
        <v>5</v>
      </c>
      <c r="C23" s="48">
        <v>110</v>
      </c>
      <c r="D23" s="49">
        <f t="shared" si="5"/>
        <v>0.23605150214592274</v>
      </c>
      <c r="E23" s="48">
        <v>27</v>
      </c>
      <c r="F23" s="136">
        <f t="shared" si="6"/>
        <v>0.16071428571428573</v>
      </c>
      <c r="G23" s="48">
        <v>13</v>
      </c>
      <c r="H23" s="138">
        <f t="shared" si="7"/>
        <v>0.17333333333333334</v>
      </c>
      <c r="I23" s="48">
        <v>14</v>
      </c>
      <c r="J23" s="136">
        <f t="shared" si="8"/>
        <v>0.13333333333333333</v>
      </c>
      <c r="K23" s="48">
        <v>164</v>
      </c>
      <c r="L23" s="136">
        <f t="shared" si="9"/>
        <v>0.20147420147420148</v>
      </c>
      <c r="O23" s="40"/>
      <c r="P23" s="54"/>
      <c r="Q23" s="54"/>
      <c r="R23" s="54"/>
      <c r="S23" s="54"/>
      <c r="T23" s="54"/>
      <c r="U23" s="54"/>
      <c r="V23" s="54"/>
      <c r="W23" s="54"/>
      <c r="X23" s="54"/>
      <c r="Y23" s="54"/>
      <c r="Z23" s="54"/>
      <c r="AA23" s="54"/>
      <c r="AB23" s="54"/>
      <c r="AC23" s="54"/>
      <c r="AD23" s="54"/>
      <c r="AE23" s="54"/>
    </row>
    <row r="24" spans="2:38" s="35" customFormat="1" x14ac:dyDescent="0.15">
      <c r="B24" s="43" t="s">
        <v>6</v>
      </c>
      <c r="C24" s="146">
        <v>112</v>
      </c>
      <c r="D24" s="49">
        <f t="shared" si="5"/>
        <v>0.24034334763948498</v>
      </c>
      <c r="E24" s="48">
        <v>42</v>
      </c>
      <c r="F24" s="136">
        <f t="shared" si="6"/>
        <v>0.25</v>
      </c>
      <c r="G24" s="146">
        <v>17</v>
      </c>
      <c r="H24" s="49">
        <f t="shared" si="7"/>
        <v>0.22666666666666666</v>
      </c>
      <c r="I24" s="48">
        <v>23</v>
      </c>
      <c r="J24" s="49">
        <f t="shared" si="8"/>
        <v>0.21904761904761905</v>
      </c>
      <c r="K24" s="48">
        <v>194</v>
      </c>
      <c r="L24" s="136">
        <f t="shared" si="9"/>
        <v>0.23832923832923833</v>
      </c>
      <c r="O24" s="40"/>
      <c r="P24" s="54"/>
      <c r="Q24" s="54"/>
      <c r="R24" s="54"/>
      <c r="S24" s="54"/>
      <c r="T24" s="54"/>
      <c r="U24" s="54"/>
      <c r="V24" s="54"/>
      <c r="W24" s="54"/>
      <c r="X24" s="54"/>
      <c r="Y24" s="54"/>
      <c r="Z24" s="54"/>
      <c r="AA24" s="54"/>
      <c r="AB24" s="54"/>
      <c r="AC24" s="54"/>
      <c r="AD24" s="54"/>
      <c r="AE24" s="54"/>
    </row>
    <row r="25" spans="2:38" s="35" customFormat="1" x14ac:dyDescent="0.15">
      <c r="B25" s="43" t="s">
        <v>7</v>
      </c>
      <c r="C25" s="353">
        <v>89</v>
      </c>
      <c r="D25" s="357">
        <f t="shared" si="5"/>
        <v>0.19098712446351931</v>
      </c>
      <c r="E25" s="48">
        <v>37</v>
      </c>
      <c r="F25" s="136">
        <f t="shared" si="6"/>
        <v>0.22023809523809523</v>
      </c>
      <c r="G25" s="143">
        <v>26</v>
      </c>
      <c r="H25" s="138">
        <f t="shared" si="7"/>
        <v>0.34666666666666668</v>
      </c>
      <c r="I25" s="48">
        <v>33</v>
      </c>
      <c r="J25" s="138">
        <f t="shared" si="8"/>
        <v>0.31428571428571428</v>
      </c>
      <c r="K25" s="48">
        <v>185</v>
      </c>
      <c r="L25" s="136">
        <f t="shared" si="9"/>
        <v>0.22727272727272727</v>
      </c>
      <c r="O25" s="40"/>
      <c r="P25" s="54"/>
      <c r="Q25" s="54"/>
      <c r="R25" s="54"/>
      <c r="S25" s="54"/>
      <c r="T25" s="54"/>
      <c r="U25" s="54"/>
      <c r="V25" s="54"/>
      <c r="W25" s="54"/>
      <c r="X25" s="54"/>
      <c r="Y25" s="54"/>
      <c r="Z25" s="54"/>
      <c r="AA25" s="54"/>
      <c r="AB25" s="54"/>
      <c r="AC25" s="54"/>
      <c r="AD25" s="54"/>
      <c r="AE25" s="54"/>
    </row>
    <row r="26" spans="2:38" s="35" customFormat="1" x14ac:dyDescent="0.15">
      <c r="B26" s="43" t="s">
        <v>8</v>
      </c>
      <c r="C26" s="48">
        <v>54</v>
      </c>
      <c r="D26" s="136">
        <f t="shared" si="5"/>
        <v>0.11587982832618025</v>
      </c>
      <c r="E26" s="48">
        <v>34</v>
      </c>
      <c r="F26" s="136">
        <f t="shared" si="6"/>
        <v>0.20238095238095238</v>
      </c>
      <c r="G26" s="143">
        <v>16</v>
      </c>
      <c r="H26" s="49">
        <f t="shared" si="7"/>
        <v>0.21333333333333335</v>
      </c>
      <c r="I26" s="48">
        <v>27</v>
      </c>
      <c r="J26" s="136">
        <f t="shared" si="8"/>
        <v>0.25714285714285712</v>
      </c>
      <c r="K26" s="48">
        <v>131</v>
      </c>
      <c r="L26" s="49">
        <f t="shared" si="9"/>
        <v>0.16093366093366093</v>
      </c>
      <c r="O26" s="40"/>
      <c r="P26" s="54"/>
      <c r="Q26" s="54"/>
      <c r="R26" s="54"/>
      <c r="S26" s="54"/>
      <c r="T26" s="54"/>
      <c r="U26" s="54"/>
      <c r="V26" s="54"/>
      <c r="W26" s="54"/>
      <c r="X26" s="54"/>
      <c r="Y26" s="54"/>
      <c r="Z26" s="54"/>
      <c r="AA26" s="54"/>
      <c r="AB26" s="54"/>
      <c r="AC26" s="54"/>
      <c r="AD26" s="54"/>
      <c r="AE26" s="54"/>
    </row>
    <row r="27" spans="2:38" s="35" customFormat="1" x14ac:dyDescent="0.15">
      <c r="B27" s="43" t="s">
        <v>9</v>
      </c>
      <c r="C27" s="146">
        <v>18</v>
      </c>
      <c r="D27" s="136">
        <f t="shared" si="5"/>
        <v>3.8626609442060089E-2</v>
      </c>
      <c r="E27" s="146">
        <v>10</v>
      </c>
      <c r="F27" s="136">
        <f t="shared" si="6"/>
        <v>5.9523809523809521E-2</v>
      </c>
      <c r="G27" s="48">
        <v>1</v>
      </c>
      <c r="H27" s="138">
        <f t="shared" si="7"/>
        <v>1.3333333333333334E-2</v>
      </c>
      <c r="I27" s="48">
        <v>6</v>
      </c>
      <c r="J27" s="136">
        <f t="shared" si="8"/>
        <v>5.7142857142857141E-2</v>
      </c>
      <c r="K27" s="48">
        <v>35</v>
      </c>
      <c r="L27" s="138">
        <f t="shared" si="9"/>
        <v>4.2997542997542999E-2</v>
      </c>
      <c r="O27" s="40"/>
      <c r="P27" s="54"/>
      <c r="Q27" s="54"/>
      <c r="R27" s="54"/>
      <c r="S27" s="54"/>
      <c r="T27" s="54"/>
      <c r="U27" s="54"/>
      <c r="V27" s="54"/>
      <c r="W27" s="54"/>
      <c r="X27" s="54"/>
      <c r="Y27" s="54"/>
      <c r="Z27" s="54"/>
      <c r="AA27" s="54"/>
      <c r="AB27" s="54"/>
      <c r="AC27" s="54"/>
      <c r="AD27" s="54"/>
      <c r="AE27" s="54"/>
    </row>
    <row r="28" spans="2:38" s="35" customFormat="1" x14ac:dyDescent="0.15">
      <c r="B28" s="44" t="s">
        <v>10</v>
      </c>
      <c r="C28" s="50">
        <v>0</v>
      </c>
      <c r="D28" s="51">
        <f t="shared" si="5"/>
        <v>0</v>
      </c>
      <c r="E28" s="50">
        <v>0</v>
      </c>
      <c r="F28" s="51">
        <f t="shared" si="6"/>
        <v>0</v>
      </c>
      <c r="G28" s="145">
        <v>0</v>
      </c>
      <c r="H28" s="51">
        <f t="shared" si="7"/>
        <v>0</v>
      </c>
      <c r="I28" s="145">
        <v>0</v>
      </c>
      <c r="J28" s="51">
        <f t="shared" si="8"/>
        <v>0</v>
      </c>
      <c r="K28" s="50">
        <v>0</v>
      </c>
      <c r="L28" s="51">
        <f t="shared" si="9"/>
        <v>0</v>
      </c>
      <c r="M28" s="163"/>
      <c r="O28" s="40"/>
      <c r="P28" s="54"/>
      <c r="Q28" s="54"/>
      <c r="R28" s="54"/>
      <c r="S28" s="54"/>
      <c r="T28" s="54"/>
      <c r="U28" s="54"/>
      <c r="V28" s="54"/>
      <c r="W28" s="54"/>
      <c r="X28" s="54"/>
      <c r="Y28" s="54"/>
      <c r="Z28" s="54"/>
      <c r="AA28" s="54"/>
      <c r="AB28" s="54"/>
      <c r="AC28" s="54"/>
      <c r="AD28" s="54"/>
      <c r="AE28" s="54"/>
    </row>
    <row r="29" spans="2:38" s="35" customFormat="1" x14ac:dyDescent="0.15">
      <c r="B29" s="45" t="s">
        <v>347</v>
      </c>
      <c r="C29" s="351">
        <v>466</v>
      </c>
      <c r="D29" s="352">
        <f t="shared" si="5"/>
        <v>1</v>
      </c>
      <c r="E29" s="351">
        <v>168</v>
      </c>
      <c r="F29" s="352">
        <f t="shared" si="6"/>
        <v>1</v>
      </c>
      <c r="G29" s="351">
        <v>75</v>
      </c>
      <c r="H29" s="352">
        <f t="shared" si="7"/>
        <v>1</v>
      </c>
      <c r="I29" s="351">
        <v>105</v>
      </c>
      <c r="J29" s="352">
        <f t="shared" si="8"/>
        <v>1</v>
      </c>
      <c r="K29" s="351">
        <v>814</v>
      </c>
      <c r="L29" s="352">
        <f t="shared" si="9"/>
        <v>1</v>
      </c>
      <c r="P29" s="38"/>
      <c r="Q29" s="38"/>
      <c r="R29" s="38"/>
      <c r="S29" s="38"/>
      <c r="T29" s="38"/>
      <c r="U29" s="38"/>
      <c r="V29" s="38"/>
      <c r="W29" s="38"/>
      <c r="X29" s="38"/>
      <c r="Y29" s="38"/>
      <c r="Z29" s="38"/>
      <c r="AA29" s="38"/>
      <c r="AB29" s="38"/>
      <c r="AC29" s="38"/>
      <c r="AD29" s="38"/>
      <c r="AE29" s="38"/>
      <c r="AL29" s="148"/>
    </row>
    <row r="30" spans="2:38" s="35" customFormat="1" x14ac:dyDescent="0.15">
      <c r="B30" s="165" t="s">
        <v>267</v>
      </c>
      <c r="C30" s="329">
        <v>342</v>
      </c>
      <c r="D30" s="47">
        <f t="shared" si="5"/>
        <v>0.73390557939914158</v>
      </c>
      <c r="E30" s="329">
        <v>105</v>
      </c>
      <c r="F30" s="47">
        <f t="shared" si="6"/>
        <v>0.625</v>
      </c>
      <c r="G30" s="329">
        <v>40</v>
      </c>
      <c r="H30" s="47">
        <f t="shared" si="7"/>
        <v>0.53333333333333333</v>
      </c>
      <c r="I30" s="329">
        <v>55</v>
      </c>
      <c r="J30" s="47">
        <f t="shared" si="8"/>
        <v>0.52380952380952384</v>
      </c>
      <c r="K30" s="329">
        <v>542</v>
      </c>
      <c r="L30" s="47">
        <f t="shared" si="9"/>
        <v>0.66584766584766586</v>
      </c>
      <c r="O30" s="141"/>
      <c r="P30" s="294"/>
      <c r="Q30" s="294"/>
      <c r="R30" s="294"/>
      <c r="S30" s="294"/>
      <c r="T30" s="294"/>
      <c r="U30" s="294"/>
      <c r="V30" s="294"/>
      <c r="W30" s="294"/>
      <c r="X30" s="294"/>
      <c r="Y30" s="294"/>
      <c r="Z30" s="294"/>
      <c r="AA30" s="294"/>
      <c r="AB30" s="294"/>
      <c r="AC30" s="294"/>
      <c r="AD30" s="294"/>
      <c r="AE30" s="294"/>
    </row>
    <row r="31" spans="2:38" x14ac:dyDescent="0.15">
      <c r="B31" s="166" t="s">
        <v>262</v>
      </c>
      <c r="C31" s="329">
        <v>124</v>
      </c>
      <c r="D31" s="356">
        <f t="shared" si="5"/>
        <v>0.26609442060085836</v>
      </c>
      <c r="E31" s="329">
        <v>63</v>
      </c>
      <c r="F31" s="356">
        <f t="shared" si="6"/>
        <v>0.375</v>
      </c>
      <c r="G31" s="329">
        <v>35</v>
      </c>
      <c r="H31" s="356">
        <f t="shared" si="7"/>
        <v>0.46666666666666667</v>
      </c>
      <c r="I31" s="329">
        <v>50</v>
      </c>
      <c r="J31" s="356">
        <f t="shared" si="8"/>
        <v>0.47619047619047616</v>
      </c>
      <c r="K31" s="329">
        <v>272</v>
      </c>
      <c r="L31" s="356">
        <f t="shared" si="9"/>
        <v>0.33415233415233414</v>
      </c>
      <c r="O31" s="141"/>
      <c r="P31" s="54"/>
      <c r="Q31" s="54"/>
      <c r="R31" s="54"/>
      <c r="S31" s="54"/>
      <c r="T31" s="54"/>
      <c r="U31" s="54"/>
      <c r="V31" s="54"/>
      <c r="W31" s="54"/>
      <c r="X31" s="54"/>
      <c r="Y31" s="54"/>
      <c r="Z31" s="54"/>
      <c r="AA31" s="54"/>
      <c r="AB31" s="54"/>
      <c r="AC31" s="54"/>
      <c r="AD31" s="54"/>
      <c r="AE31" s="54"/>
    </row>
    <row r="32" spans="2:38" x14ac:dyDescent="0.15">
      <c r="F32" s="36"/>
      <c r="H32" s="36"/>
      <c r="J32" s="36"/>
      <c r="K32" s="7"/>
    </row>
    <row r="34" spans="2:49" x14ac:dyDescent="0.15">
      <c r="C34" s="38"/>
      <c r="D34" s="56"/>
      <c r="E34" s="56"/>
      <c r="F34" s="56"/>
      <c r="G34" s="56"/>
      <c r="H34" s="56"/>
      <c r="I34" s="56"/>
      <c r="J34" s="56"/>
      <c r="K34" s="56"/>
      <c r="L34" s="56"/>
      <c r="M34" s="56"/>
      <c r="N34" s="56"/>
      <c r="O34" s="56"/>
      <c r="P34" s="56"/>
      <c r="Q34" s="56"/>
      <c r="R34" s="238"/>
    </row>
    <row r="35" spans="2:49" x14ac:dyDescent="0.15">
      <c r="B35" s="4"/>
      <c r="C35" s="119"/>
      <c r="D35" s="119"/>
      <c r="E35" s="119"/>
      <c r="F35" s="119"/>
      <c r="G35" s="119"/>
      <c r="H35" s="119"/>
      <c r="I35" s="119"/>
      <c r="J35" s="119"/>
      <c r="K35" s="119"/>
      <c r="L35" s="119"/>
      <c r="M35" s="119"/>
      <c r="N35" s="119"/>
      <c r="O35" s="119"/>
      <c r="P35" s="119"/>
      <c r="Q35" s="119"/>
      <c r="R35" s="119"/>
      <c r="S35" s="119"/>
    </row>
    <row r="36" spans="2:49" x14ac:dyDescent="0.15">
      <c r="B36" s="4"/>
      <c r="C36" s="119"/>
      <c r="D36" s="119"/>
      <c r="E36" s="119"/>
      <c r="F36" s="119"/>
      <c r="G36" s="119"/>
      <c r="H36" s="119"/>
      <c r="I36" s="119"/>
      <c r="J36" s="119"/>
      <c r="K36" s="119"/>
      <c r="L36" s="119"/>
      <c r="M36" s="119"/>
      <c r="N36" s="119"/>
      <c r="O36" s="119"/>
      <c r="P36" s="119"/>
      <c r="Q36" s="119"/>
      <c r="R36" s="119"/>
      <c r="S36" s="119"/>
    </row>
    <row r="37" spans="2:49" x14ac:dyDescent="0.15">
      <c r="B37" s="178"/>
      <c r="C37" s="193"/>
      <c r="D37" s="193"/>
      <c r="E37" s="193"/>
      <c r="F37" s="193"/>
      <c r="G37" s="193"/>
      <c r="H37" s="193"/>
      <c r="I37" s="193"/>
      <c r="J37" s="193"/>
      <c r="K37" s="193"/>
      <c r="L37" s="193"/>
      <c r="M37" s="193"/>
      <c r="N37" s="193"/>
      <c r="O37" s="193"/>
      <c r="P37" s="193"/>
      <c r="Q37" s="193"/>
      <c r="R37" s="193"/>
      <c r="S37" s="193"/>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row>
    <row r="38" spans="2:49" ht="35.25" customHeight="1" x14ac:dyDescent="0.1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row>
    <row r="39" spans="2:49" x14ac:dyDescent="0.15">
      <c r="B39" s="32"/>
      <c r="C39" s="120"/>
      <c r="D39" s="120"/>
      <c r="E39" s="120"/>
      <c r="F39" s="120"/>
      <c r="G39" s="120"/>
      <c r="H39" s="120"/>
      <c r="I39" s="120"/>
      <c r="J39" s="120"/>
      <c r="K39" s="120"/>
      <c r="L39" s="120"/>
      <c r="M39" s="120"/>
      <c r="N39" s="120"/>
      <c r="O39" s="120"/>
      <c r="P39" s="120"/>
      <c r="Q39" s="120"/>
      <c r="R39" s="120"/>
      <c r="S39" s="120"/>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row>
    <row r="40" spans="2:49" x14ac:dyDescent="0.15">
      <c r="B40" s="32"/>
      <c r="C40" s="120"/>
      <c r="D40" s="120"/>
      <c r="E40" s="120"/>
      <c r="F40" s="120"/>
      <c r="G40" s="120"/>
      <c r="H40" s="120"/>
      <c r="I40" s="120"/>
      <c r="J40" s="120"/>
      <c r="K40" s="120"/>
      <c r="L40" s="120"/>
      <c r="M40" s="120"/>
      <c r="N40" s="120"/>
      <c r="O40" s="120"/>
      <c r="P40" s="120"/>
      <c r="Q40" s="120"/>
      <c r="R40" s="120"/>
      <c r="S40" s="120"/>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row>
    <row r="41" spans="2:49" x14ac:dyDescent="0.15">
      <c r="B41" s="32"/>
      <c r="C41" s="120"/>
      <c r="D41" s="120"/>
      <c r="E41" s="120"/>
      <c r="F41" s="120"/>
      <c r="G41" s="120"/>
      <c r="H41" s="120"/>
      <c r="I41" s="120"/>
      <c r="J41" s="120"/>
      <c r="K41" s="120"/>
      <c r="L41" s="120"/>
      <c r="M41" s="120"/>
      <c r="N41" s="120"/>
      <c r="O41" s="120"/>
      <c r="P41" s="120"/>
      <c r="Q41" s="120"/>
      <c r="R41" s="120"/>
      <c r="S41" s="120"/>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row>
    <row r="42" spans="2:49" x14ac:dyDescent="0.1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row>
    <row r="43" spans="2:49" x14ac:dyDescent="0.1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row>
    <row r="44" spans="2:49" x14ac:dyDescent="0.1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row>
    <row r="45" spans="2:49" x14ac:dyDescent="0.1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row>
    <row r="46" spans="2:49" x14ac:dyDescent="0.1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row>
    <row r="47" spans="2:49" x14ac:dyDescent="0.1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row>
    <row r="48" spans="2:49" x14ac:dyDescent="0.1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row>
    <row r="49" spans="2:49" x14ac:dyDescent="0.1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row>
    <row r="50" spans="2:49" x14ac:dyDescent="0.1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row>
    <row r="51" spans="2:49" x14ac:dyDescent="0.1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row>
    <row r="52" spans="2:49" x14ac:dyDescent="0.1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row>
    <row r="53" spans="2:49" x14ac:dyDescent="0.1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row>
    <row r="54" spans="2:49" x14ac:dyDescent="0.1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row>
    <row r="55" spans="2:49" x14ac:dyDescent="0.1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row>
    <row r="56" spans="2:49" x14ac:dyDescent="0.1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row>
    <row r="57" spans="2:49" x14ac:dyDescent="0.1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row>
    <row r="58" spans="2:49" x14ac:dyDescent="0.1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row>
    <row r="59" spans="2:49" x14ac:dyDescent="0.1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row>
    <row r="60" spans="2:49" x14ac:dyDescent="0.1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row>
    <row r="61" spans="2:49" x14ac:dyDescent="0.1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row>
    <row r="62" spans="2:49" x14ac:dyDescent="0.1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row>
    <row r="63" spans="2:49" x14ac:dyDescent="0.1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row>
    <row r="64" spans="2:49" x14ac:dyDescent="0.1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row>
    <row r="65" spans="2:49" x14ac:dyDescent="0.1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row>
    <row r="66" spans="2:49" x14ac:dyDescent="0.1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row>
    <row r="67" spans="2:49" x14ac:dyDescent="0.1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row>
    <row r="68" spans="2:49" x14ac:dyDescent="0.1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row>
    <row r="69" spans="2:49" x14ac:dyDescent="0.1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row>
    <row r="70" spans="2:49" x14ac:dyDescent="0.1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row>
    <row r="71" spans="2:49" x14ac:dyDescent="0.1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row>
    <row r="72" spans="2:49" x14ac:dyDescent="0.1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row>
    <row r="73" spans="2:49" x14ac:dyDescent="0.1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row>
    <row r="74" spans="2:49" x14ac:dyDescent="0.1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row>
    <row r="75" spans="2:49" x14ac:dyDescent="0.1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row>
    <row r="76" spans="2:49" x14ac:dyDescent="0.1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row>
    <row r="77" spans="2:49" x14ac:dyDescent="0.1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row>
    <row r="78" spans="2:49" x14ac:dyDescent="0.1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row>
    <row r="79" spans="2:49" x14ac:dyDescent="0.1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row>
    <row r="80" spans="2:49" x14ac:dyDescent="0.1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row>
    <row r="81" spans="2:49" x14ac:dyDescent="0.1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row>
    <row r="82" spans="2:49" x14ac:dyDescent="0.1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row>
    <row r="83" spans="2:49" x14ac:dyDescent="0.1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row>
    <row r="84" spans="2:49" x14ac:dyDescent="0.1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row>
    <row r="85" spans="2:49" x14ac:dyDescent="0.1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row>
    <row r="86" spans="2:49" x14ac:dyDescent="0.1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row>
    <row r="87" spans="2:49" x14ac:dyDescent="0.1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row>
    <row r="88" spans="2:49" x14ac:dyDescent="0.1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row>
    <row r="89" spans="2:49" x14ac:dyDescent="0.1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row>
    <row r="90" spans="2:49" x14ac:dyDescent="0.1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row>
    <row r="91" spans="2:49" x14ac:dyDescent="0.1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row>
    <row r="92" spans="2:49" x14ac:dyDescent="0.1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row>
    <row r="93" spans="2:49" x14ac:dyDescent="0.1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row>
    <row r="94" spans="2:49" x14ac:dyDescent="0.1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row>
    <row r="95" spans="2:49" x14ac:dyDescent="0.1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row>
    <row r="96" spans="2:49" x14ac:dyDescent="0.1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row>
    <row r="97" spans="2:49" x14ac:dyDescent="0.1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row>
    <row r="98" spans="2:49" x14ac:dyDescent="0.1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row>
    <row r="99" spans="2:49" x14ac:dyDescent="0.1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row>
    <row r="100" spans="2:49" x14ac:dyDescent="0.1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row>
    <row r="101" spans="2:49" x14ac:dyDescent="0.1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row>
    <row r="102" spans="2:49" x14ac:dyDescent="0.1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row>
    <row r="103" spans="2:49" x14ac:dyDescent="0.1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row>
    <row r="104" spans="2:49" x14ac:dyDescent="0.1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row>
    <row r="105" spans="2:49" x14ac:dyDescent="0.1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row>
    <row r="106" spans="2:49" x14ac:dyDescent="0.1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row>
    <row r="107" spans="2:49" x14ac:dyDescent="0.1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row>
    <row r="108" spans="2:49" x14ac:dyDescent="0.1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row>
    <row r="109" spans="2:49" x14ac:dyDescent="0.1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row>
    <row r="110" spans="2:49" x14ac:dyDescent="0.1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row>
    <row r="111" spans="2:49" x14ac:dyDescent="0.1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row>
    <row r="112" spans="2:49" x14ac:dyDescent="0.1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row>
    <row r="113" spans="2:49" x14ac:dyDescent="0.1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row>
    <row r="114" spans="2:49" x14ac:dyDescent="0.1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row>
    <row r="115" spans="2:49" x14ac:dyDescent="0.1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row>
    <row r="116" spans="2:49" x14ac:dyDescent="0.1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row>
    <row r="117" spans="2:49" x14ac:dyDescent="0.1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row>
    <row r="118" spans="2:49" x14ac:dyDescent="0.1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row>
    <row r="119" spans="2:49" x14ac:dyDescent="0.1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row>
    <row r="120" spans="2:49" x14ac:dyDescent="0.1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row>
    <row r="121" spans="2:49" x14ac:dyDescent="0.1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row>
    <row r="122" spans="2:49" x14ac:dyDescent="0.1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row>
    <row r="123" spans="2:49" x14ac:dyDescent="0.1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row>
    <row r="124" spans="2:49" x14ac:dyDescent="0.1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row>
    <row r="125" spans="2:49" x14ac:dyDescent="0.1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row>
    <row r="126" spans="2:49" x14ac:dyDescent="0.1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row>
    <row r="127" spans="2:49" x14ac:dyDescent="0.1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row>
    <row r="128" spans="2:49" x14ac:dyDescent="0.1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row>
    <row r="129" spans="2:49" x14ac:dyDescent="0.1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row>
    <row r="130" spans="2:49" x14ac:dyDescent="0.1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row>
    <row r="131" spans="2:49" x14ac:dyDescent="0.1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row>
    <row r="132" spans="2:49" x14ac:dyDescent="0.1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row>
    <row r="133" spans="2:49" x14ac:dyDescent="0.1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row>
    <row r="134" spans="2:49" x14ac:dyDescent="0.1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row>
    <row r="135" spans="2:49" x14ac:dyDescent="0.1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row>
    <row r="136" spans="2:49" x14ac:dyDescent="0.1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row>
    <row r="137" spans="2:49" x14ac:dyDescent="0.1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row>
    <row r="138" spans="2:49" x14ac:dyDescent="0.1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row>
    <row r="139" spans="2:49" x14ac:dyDescent="0.1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row>
    <row r="140" spans="2:49" x14ac:dyDescent="0.1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row>
    <row r="141" spans="2:49" x14ac:dyDescent="0.1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row>
    <row r="142" spans="2:49" x14ac:dyDescent="0.1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row>
    <row r="143" spans="2:49" x14ac:dyDescent="0.1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row>
    <row r="144" spans="2:49" x14ac:dyDescent="0.1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row>
    <row r="145" spans="2:49" x14ac:dyDescent="0.1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row>
    <row r="146" spans="2:49" x14ac:dyDescent="0.1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row>
    <row r="147" spans="2:49" x14ac:dyDescent="0.1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row>
    <row r="148" spans="2:49" x14ac:dyDescent="0.1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row>
    <row r="149" spans="2:49" x14ac:dyDescent="0.1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row>
    <row r="150" spans="2:49" x14ac:dyDescent="0.1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row>
    <row r="151" spans="2:49" x14ac:dyDescent="0.1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row>
    <row r="152" spans="2:49" x14ac:dyDescent="0.1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row>
    <row r="153" spans="2:49" x14ac:dyDescent="0.1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row>
    <row r="154" spans="2:49" x14ac:dyDescent="0.1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row>
    <row r="155" spans="2:49" x14ac:dyDescent="0.1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row>
    <row r="156" spans="2:49" x14ac:dyDescent="0.1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row>
    <row r="157" spans="2:49" x14ac:dyDescent="0.1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row>
    <row r="158" spans="2:49" x14ac:dyDescent="0.1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row>
    <row r="159" spans="2:49" x14ac:dyDescent="0.1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row>
    <row r="160" spans="2:49" x14ac:dyDescent="0.1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row>
    <row r="161" spans="2:49" x14ac:dyDescent="0.1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row>
    <row r="162" spans="2:49" x14ac:dyDescent="0.1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row>
    <row r="163" spans="2:49" x14ac:dyDescent="0.1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row>
    <row r="164" spans="2:49" x14ac:dyDescent="0.1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row>
    <row r="165" spans="2:49" x14ac:dyDescent="0.1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row>
    <row r="166" spans="2:49" x14ac:dyDescent="0.1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row>
    <row r="167" spans="2:49" x14ac:dyDescent="0.1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row>
    <row r="168" spans="2:49" x14ac:dyDescent="0.1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row>
    <row r="169" spans="2:49" x14ac:dyDescent="0.1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row>
    <row r="170" spans="2:49" x14ac:dyDescent="0.1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row>
    <row r="171" spans="2:49" x14ac:dyDescent="0.1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row>
    <row r="172" spans="2:49" x14ac:dyDescent="0.1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row>
    <row r="173" spans="2:49" x14ac:dyDescent="0.1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row>
    <row r="174" spans="2:49" x14ac:dyDescent="0.1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row>
    <row r="175" spans="2:49" x14ac:dyDescent="0.1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row>
    <row r="176" spans="2:49" x14ac:dyDescent="0.1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row>
    <row r="177" spans="2:49" x14ac:dyDescent="0.1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row>
    <row r="178" spans="2:49" x14ac:dyDescent="0.1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row>
    <row r="179" spans="2:49" x14ac:dyDescent="0.1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row>
    <row r="180" spans="2:49" x14ac:dyDescent="0.1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row>
    <row r="181" spans="2:49" x14ac:dyDescent="0.1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row>
    <row r="182" spans="2:49" x14ac:dyDescent="0.1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row>
    <row r="183" spans="2:49" x14ac:dyDescent="0.1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row>
    <row r="184" spans="2:49" x14ac:dyDescent="0.1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row>
    <row r="185" spans="2:49" x14ac:dyDescent="0.1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row>
    <row r="186" spans="2:49" x14ac:dyDescent="0.1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row>
    <row r="187" spans="2:49" x14ac:dyDescent="0.1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row>
    <row r="188" spans="2:49" x14ac:dyDescent="0.1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row>
    <row r="189" spans="2:49" x14ac:dyDescent="0.1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row>
    <row r="190" spans="2:49" x14ac:dyDescent="0.1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row>
    <row r="191" spans="2:49" x14ac:dyDescent="0.1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row>
    <row r="192" spans="2:49" x14ac:dyDescent="0.1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row>
    <row r="193" spans="2:49" x14ac:dyDescent="0.1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row>
    <row r="194" spans="2:49" x14ac:dyDescent="0.1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row>
    <row r="195" spans="2:49" x14ac:dyDescent="0.1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row>
    <row r="196" spans="2:49" x14ac:dyDescent="0.1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row>
    <row r="197" spans="2:49" x14ac:dyDescent="0.1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row>
    <row r="198" spans="2:49" x14ac:dyDescent="0.1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row>
    <row r="199" spans="2:49" x14ac:dyDescent="0.1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row>
    <row r="200" spans="2:49" x14ac:dyDescent="0.1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row>
    <row r="201" spans="2:49" x14ac:dyDescent="0.1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row>
    <row r="202" spans="2:49" x14ac:dyDescent="0.1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row>
    <row r="203" spans="2:49" x14ac:dyDescent="0.1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row>
    <row r="204" spans="2:49" x14ac:dyDescent="0.1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row>
    <row r="205" spans="2:49" x14ac:dyDescent="0.1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row>
    <row r="206" spans="2:49" x14ac:dyDescent="0.1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row>
    <row r="207" spans="2:49" x14ac:dyDescent="0.1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row>
    <row r="208" spans="2:49" x14ac:dyDescent="0.1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row>
    <row r="209" spans="2:49" x14ac:dyDescent="0.1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row>
    <row r="210" spans="2:49" x14ac:dyDescent="0.1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row>
    <row r="211" spans="2:49" x14ac:dyDescent="0.1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row>
    <row r="212" spans="2:49" x14ac:dyDescent="0.1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35"/>
    </row>
    <row r="213" spans="2:49" x14ac:dyDescent="0.1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row>
    <row r="214" spans="2:49" x14ac:dyDescent="0.1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row>
    <row r="215" spans="2:49" x14ac:dyDescent="0.1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row>
    <row r="216" spans="2:49" x14ac:dyDescent="0.1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35"/>
    </row>
    <row r="217" spans="2:49" x14ac:dyDescent="0.1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row>
    <row r="218" spans="2:49" x14ac:dyDescent="0.1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row>
    <row r="219" spans="2:49" x14ac:dyDescent="0.1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35"/>
      <c r="AT219" s="35"/>
      <c r="AU219" s="35"/>
      <c r="AV219" s="35"/>
      <c r="AW219" s="35"/>
    </row>
    <row r="220" spans="2:49" x14ac:dyDescent="0.1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5"/>
      <c r="AW220" s="35"/>
    </row>
    <row r="221" spans="2:49" x14ac:dyDescent="0.1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5"/>
      <c r="AW221" s="35"/>
    </row>
    <row r="222" spans="2:49" x14ac:dyDescent="0.1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5"/>
      <c r="AW222" s="35"/>
    </row>
    <row r="223" spans="2:49" x14ac:dyDescent="0.1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35"/>
    </row>
    <row r="224" spans="2:49" x14ac:dyDescent="0.1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row>
    <row r="225" spans="2:49" x14ac:dyDescent="0.1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35"/>
    </row>
    <row r="226" spans="2:49" x14ac:dyDescent="0.1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35"/>
    </row>
    <row r="227" spans="2:49" x14ac:dyDescent="0.1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35"/>
    </row>
    <row r="228" spans="2:49" x14ac:dyDescent="0.1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row>
    <row r="229" spans="2:49" x14ac:dyDescent="0.1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5"/>
      <c r="AW229" s="35"/>
    </row>
    <row r="230" spans="2:49" x14ac:dyDescent="0.1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row>
  </sheetData>
  <mergeCells count="14">
    <mergeCell ref="B2:B3"/>
    <mergeCell ref="C2:L2"/>
    <mergeCell ref="C3:D3"/>
    <mergeCell ref="E3:F3"/>
    <mergeCell ref="G3:H3"/>
    <mergeCell ref="I3:J3"/>
    <mergeCell ref="K3:L3"/>
    <mergeCell ref="B18:B19"/>
    <mergeCell ref="C18:L18"/>
    <mergeCell ref="C19:D19"/>
    <mergeCell ref="E19:F19"/>
    <mergeCell ref="G19:H19"/>
    <mergeCell ref="I19:J19"/>
    <mergeCell ref="K19:L19"/>
  </mergeCells>
  <phoneticPr fontId="4"/>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W230"/>
  <sheetViews>
    <sheetView view="pageBreakPreview" zoomScaleNormal="100" zoomScaleSheetLayoutView="100" workbookViewId="0">
      <selection activeCell="M1" sqref="M1"/>
    </sheetView>
  </sheetViews>
  <sheetFormatPr defaultRowHeight="13.5" x14ac:dyDescent="0.15"/>
  <cols>
    <col min="1" max="1" width="4" customWidth="1"/>
    <col min="2" max="2" width="11.25" customWidth="1"/>
    <col min="3" max="3" width="7.625" customWidth="1"/>
    <col min="4" max="4" width="7.125" customWidth="1"/>
    <col min="5" max="5" width="7.625" customWidth="1"/>
    <col min="6" max="6" width="7.125" customWidth="1"/>
    <col min="7" max="7" width="7.625" customWidth="1"/>
    <col min="8" max="8" width="7.125" customWidth="1"/>
    <col min="9" max="9" width="7.625" customWidth="1"/>
    <col min="10" max="10" width="7.125" customWidth="1"/>
    <col min="11" max="11" width="7.625" customWidth="1"/>
    <col min="12" max="12" width="7.125" customWidth="1"/>
    <col min="13" max="13" width="16.5" customWidth="1"/>
    <col min="14" max="14" width="2.5" customWidth="1"/>
    <col min="15" max="15" width="17.75" bestFit="1" customWidth="1"/>
    <col min="16" max="17" width="11.125" bestFit="1" customWidth="1"/>
    <col min="18" max="18" width="12.375" bestFit="1" customWidth="1"/>
  </cols>
  <sheetData>
    <row r="1" spans="2:38" ht="19.5" customHeight="1" x14ac:dyDescent="0.15">
      <c r="B1" s="24" t="s">
        <v>419</v>
      </c>
    </row>
    <row r="2" spans="2:38" x14ac:dyDescent="0.15">
      <c r="B2" s="561" t="s">
        <v>66</v>
      </c>
      <c r="C2" s="591" t="s">
        <v>65</v>
      </c>
      <c r="D2" s="592"/>
      <c r="E2" s="592"/>
      <c r="F2" s="592"/>
      <c r="G2" s="592"/>
      <c r="H2" s="592"/>
      <c r="I2" s="592"/>
      <c r="J2" s="592"/>
      <c r="K2" s="592"/>
      <c r="L2" s="593"/>
    </row>
    <row r="3" spans="2:38" ht="22.5" customHeight="1" x14ac:dyDescent="0.15">
      <c r="B3" s="562"/>
      <c r="C3" s="594" t="s">
        <v>75</v>
      </c>
      <c r="D3" s="595"/>
      <c r="E3" s="596" t="s">
        <v>76</v>
      </c>
      <c r="F3" s="595"/>
      <c r="G3" s="596" t="s">
        <v>77</v>
      </c>
      <c r="H3" s="595"/>
      <c r="I3" s="594" t="s">
        <v>78</v>
      </c>
      <c r="J3" s="595"/>
      <c r="K3" s="594" t="s">
        <v>64</v>
      </c>
      <c r="L3" s="595"/>
      <c r="O3" s="41"/>
      <c r="P3" s="38"/>
      <c r="Q3" s="56"/>
      <c r="R3" s="56"/>
      <c r="S3" s="56"/>
      <c r="T3" s="56"/>
      <c r="U3" s="56"/>
      <c r="V3" s="56"/>
      <c r="W3" s="56"/>
      <c r="X3" s="56"/>
      <c r="Y3" s="56"/>
      <c r="Z3" s="56"/>
      <c r="AA3" s="56"/>
      <c r="AB3" s="56"/>
      <c r="AC3" s="56"/>
      <c r="AD3" s="56"/>
      <c r="AE3" s="38"/>
    </row>
    <row r="4" spans="2:38" s="35" customFormat="1" ht="13.5" customHeight="1" x14ac:dyDescent="0.15">
      <c r="B4" s="42" t="s">
        <v>2</v>
      </c>
      <c r="C4" s="144">
        <v>0</v>
      </c>
      <c r="D4" s="333" t="str">
        <f>IFERROR(C4/$K4,"-")</f>
        <v>-</v>
      </c>
      <c r="E4" s="144">
        <v>0</v>
      </c>
      <c r="F4" s="333" t="str">
        <f>IFERROR(E4/$K4,"-")</f>
        <v>-</v>
      </c>
      <c r="G4" s="144">
        <v>0</v>
      </c>
      <c r="H4" s="333" t="str">
        <f>IFERROR(G4/$K4,"-")</f>
        <v>-</v>
      </c>
      <c r="I4" s="46">
        <v>0</v>
      </c>
      <c r="J4" s="333" t="str">
        <f>IFERROR(I4/$K4,"-")</f>
        <v>-</v>
      </c>
      <c r="K4" s="46">
        <v>0</v>
      </c>
      <c r="L4" s="333" t="str">
        <f>IFERROR(K4/$K4,"-")</f>
        <v>-</v>
      </c>
      <c r="O4" s="39"/>
      <c r="P4" s="54"/>
      <c r="Q4" s="54"/>
      <c r="R4" s="54"/>
      <c r="S4" s="140"/>
      <c r="T4" s="140"/>
      <c r="U4" s="140"/>
      <c r="V4" s="140"/>
      <c r="W4" s="140"/>
      <c r="X4" s="140"/>
      <c r="Y4" s="140"/>
      <c r="Z4" s="140"/>
      <c r="AA4" s="140"/>
      <c r="AB4" s="140"/>
      <c r="AC4" s="140"/>
      <c r="AD4" s="140"/>
      <c r="AE4" s="140"/>
      <c r="AH4" s="36"/>
      <c r="AI4" s="36"/>
      <c r="AL4" s="147"/>
    </row>
    <row r="5" spans="2:38" s="35" customFormat="1" x14ac:dyDescent="0.15">
      <c r="B5" s="43" t="s">
        <v>3</v>
      </c>
      <c r="C5" s="143">
        <v>0</v>
      </c>
      <c r="D5" s="334" t="str">
        <f t="shared" ref="D5:F5" si="0">IFERROR(C5/$K5,"-")</f>
        <v>-</v>
      </c>
      <c r="E5" s="48">
        <v>0</v>
      </c>
      <c r="F5" s="334" t="str">
        <f t="shared" si="0"/>
        <v>-</v>
      </c>
      <c r="G5" s="143">
        <v>0</v>
      </c>
      <c r="H5" s="334" t="str">
        <f t="shared" ref="H5:J5" si="1">IFERROR(G5/$K5,"-")</f>
        <v>-</v>
      </c>
      <c r="I5" s="146">
        <v>0</v>
      </c>
      <c r="J5" s="334" t="str">
        <f t="shared" si="1"/>
        <v>-</v>
      </c>
      <c r="K5" s="48">
        <v>0</v>
      </c>
      <c r="L5" s="334" t="str">
        <f t="shared" ref="L5" si="2">IFERROR(K5/$K5,"-")</f>
        <v>-</v>
      </c>
      <c r="O5" s="40"/>
      <c r="P5" s="54"/>
      <c r="Q5" s="54"/>
      <c r="R5" s="54"/>
      <c r="S5" s="140"/>
      <c r="T5" s="140"/>
      <c r="U5" s="140"/>
      <c r="V5" s="140"/>
      <c r="W5" s="140"/>
      <c r="X5" s="140"/>
      <c r="Y5" s="140"/>
      <c r="Z5" s="140"/>
      <c r="AA5" s="140"/>
      <c r="AB5" s="140"/>
      <c r="AC5" s="140"/>
      <c r="AD5" s="140"/>
      <c r="AE5" s="140"/>
      <c r="AH5" s="36"/>
      <c r="AI5" s="36"/>
      <c r="AJ5" s="36"/>
      <c r="AL5" s="147"/>
    </row>
    <row r="6" spans="2:38" s="35" customFormat="1" x14ac:dyDescent="0.15">
      <c r="B6" s="43" t="s">
        <v>4</v>
      </c>
      <c r="C6" s="143">
        <v>2</v>
      </c>
      <c r="D6" s="334">
        <f>IFERROR(C6/$C$13,"-")</f>
        <v>1.8921475875118259E-3</v>
      </c>
      <c r="E6" s="146">
        <v>0</v>
      </c>
      <c r="F6" s="334">
        <f>IFERROR(E6/$E13,"-")</f>
        <v>0</v>
      </c>
      <c r="G6" s="143">
        <v>0</v>
      </c>
      <c r="H6" s="334">
        <f>IFERROR(G6/$G$13,"-")</f>
        <v>0</v>
      </c>
      <c r="I6" s="48">
        <v>0</v>
      </c>
      <c r="J6" s="334">
        <f>IFERROR(I6/$I$13,"-")</f>
        <v>0</v>
      </c>
      <c r="K6" s="48">
        <v>2</v>
      </c>
      <c r="L6" s="334">
        <f>IFERROR(K6/$K$13,"-")</f>
        <v>9.3589143659335522E-4</v>
      </c>
      <c r="O6" s="40"/>
      <c r="P6" s="54"/>
      <c r="Q6" s="54"/>
      <c r="R6" s="54"/>
      <c r="S6" s="140"/>
      <c r="T6" s="140"/>
      <c r="U6" s="140"/>
      <c r="V6" s="140"/>
      <c r="W6" s="140"/>
      <c r="X6" s="140"/>
      <c r="Y6" s="140"/>
      <c r="Z6" s="140"/>
      <c r="AA6" s="140"/>
      <c r="AB6" s="140"/>
      <c r="AC6" s="140"/>
      <c r="AD6" s="140"/>
      <c r="AE6" s="140"/>
      <c r="AH6" s="36"/>
      <c r="AI6" s="36"/>
      <c r="AJ6" s="36"/>
      <c r="AL6" s="147"/>
    </row>
    <row r="7" spans="2:38" s="35" customFormat="1" x14ac:dyDescent="0.15">
      <c r="B7" s="43" t="s">
        <v>5</v>
      </c>
      <c r="C7" s="48">
        <v>0</v>
      </c>
      <c r="D7" s="334">
        <f t="shared" ref="D7:D15" si="3">IFERROR(C7/$C$13,"-")</f>
        <v>0</v>
      </c>
      <c r="E7" s="48">
        <v>1</v>
      </c>
      <c r="F7" s="334">
        <f t="shared" ref="F7:F15" si="4">IFERROR(E7/$E$13,"-")</f>
        <v>1.2820512820512821E-3</v>
      </c>
      <c r="G7" s="143">
        <v>2</v>
      </c>
      <c r="H7" s="334">
        <f t="shared" ref="H7:H15" si="5">IFERROR(G7/$G$13,"-")</f>
        <v>9.0090090090090089E-3</v>
      </c>
      <c r="I7" s="146">
        <v>0</v>
      </c>
      <c r="J7" s="334">
        <f t="shared" ref="J7:J15" si="6">IFERROR(I7/$I$13,"-")</f>
        <v>0</v>
      </c>
      <c r="K7" s="48">
        <v>3</v>
      </c>
      <c r="L7" s="334">
        <f t="shared" ref="L7:L15" si="7">IFERROR(K7/$K$13,"-")</f>
        <v>1.4038371548900327E-3</v>
      </c>
      <c r="O7" s="40"/>
      <c r="P7" s="54"/>
      <c r="Q7" s="54"/>
      <c r="R7" s="54"/>
      <c r="S7" s="140"/>
      <c r="T7" s="140"/>
      <c r="U7" s="140"/>
      <c r="V7" s="140"/>
      <c r="W7" s="140"/>
      <c r="X7" s="140"/>
      <c r="Y7" s="140"/>
      <c r="Z7" s="140"/>
      <c r="AA7" s="140"/>
      <c r="AB7" s="140"/>
      <c r="AC7" s="140"/>
      <c r="AD7" s="140"/>
      <c r="AE7" s="140"/>
      <c r="AH7" s="36"/>
      <c r="AI7" s="36"/>
      <c r="AJ7" s="36"/>
      <c r="AL7" s="147"/>
    </row>
    <row r="8" spans="2:38" s="35" customFormat="1" x14ac:dyDescent="0.15">
      <c r="B8" s="43" t="s">
        <v>6</v>
      </c>
      <c r="C8" s="48">
        <v>7</v>
      </c>
      <c r="D8" s="334">
        <f t="shared" si="3"/>
        <v>6.6225165562913907E-3</v>
      </c>
      <c r="E8" s="48">
        <v>7</v>
      </c>
      <c r="F8" s="334">
        <f t="shared" si="4"/>
        <v>8.9743589743589737E-3</v>
      </c>
      <c r="G8" s="143">
        <v>2</v>
      </c>
      <c r="H8" s="334">
        <f t="shared" si="5"/>
        <v>9.0090090090090089E-3</v>
      </c>
      <c r="I8" s="143">
        <v>0</v>
      </c>
      <c r="J8" s="334">
        <f t="shared" si="6"/>
        <v>0</v>
      </c>
      <c r="K8" s="48">
        <v>16</v>
      </c>
      <c r="L8" s="334">
        <f t="shared" si="7"/>
        <v>7.4871314927468418E-3</v>
      </c>
      <c r="O8" s="40"/>
      <c r="P8" s="54"/>
      <c r="Q8" s="54"/>
      <c r="R8" s="54"/>
      <c r="S8" s="140"/>
      <c r="T8" s="140"/>
      <c r="U8" s="140"/>
      <c r="V8" s="140"/>
      <c r="W8" s="140"/>
      <c r="X8" s="140"/>
      <c r="Y8" s="140"/>
      <c r="Z8" s="140"/>
      <c r="AA8" s="140"/>
      <c r="AB8" s="140"/>
      <c r="AC8" s="140"/>
      <c r="AD8" s="140"/>
      <c r="AE8" s="140"/>
      <c r="AH8" s="36"/>
      <c r="AI8" s="36"/>
      <c r="AJ8" s="36"/>
      <c r="AL8" s="147"/>
    </row>
    <row r="9" spans="2:38" s="35" customFormat="1" x14ac:dyDescent="0.15">
      <c r="B9" s="43" t="s">
        <v>7</v>
      </c>
      <c r="C9" s="48">
        <v>79</v>
      </c>
      <c r="D9" s="334">
        <f t="shared" si="3"/>
        <v>7.4739829706717123E-2</v>
      </c>
      <c r="E9" s="146">
        <v>53</v>
      </c>
      <c r="F9" s="334">
        <f t="shared" si="4"/>
        <v>6.7948717948717943E-2</v>
      </c>
      <c r="G9" s="143">
        <v>11</v>
      </c>
      <c r="H9" s="334">
        <f t="shared" si="5"/>
        <v>4.954954954954955E-2</v>
      </c>
      <c r="I9" s="48">
        <v>6</v>
      </c>
      <c r="J9" s="334">
        <f t="shared" si="6"/>
        <v>7.6923076923076927E-2</v>
      </c>
      <c r="K9" s="48">
        <v>149</v>
      </c>
      <c r="L9" s="334">
        <f t="shared" si="7"/>
        <v>6.9723912026204954E-2</v>
      </c>
      <c r="O9" s="40"/>
      <c r="P9" s="54"/>
      <c r="Q9" s="54"/>
      <c r="R9" s="54"/>
      <c r="S9" s="140"/>
      <c r="T9" s="140"/>
      <c r="U9" s="140"/>
      <c r="V9" s="140"/>
      <c r="W9" s="140"/>
      <c r="X9" s="140"/>
      <c r="Y9" s="140"/>
      <c r="Z9" s="140"/>
      <c r="AA9" s="140"/>
      <c r="AB9" s="140"/>
      <c r="AC9" s="140"/>
      <c r="AD9" s="140"/>
      <c r="AE9" s="140"/>
      <c r="AH9" s="36"/>
      <c r="AI9" s="36"/>
      <c r="AJ9" s="36"/>
      <c r="AL9" s="147"/>
    </row>
    <row r="10" spans="2:38" s="35" customFormat="1" x14ac:dyDescent="0.15">
      <c r="B10" s="43" t="s">
        <v>8</v>
      </c>
      <c r="C10" s="146">
        <v>274</v>
      </c>
      <c r="D10" s="334">
        <f t="shared" si="3"/>
        <v>0.25922421948912017</v>
      </c>
      <c r="E10" s="143">
        <v>206</v>
      </c>
      <c r="F10" s="334">
        <f t="shared" si="4"/>
        <v>0.26410256410256411</v>
      </c>
      <c r="G10" s="143">
        <v>57</v>
      </c>
      <c r="H10" s="334">
        <f t="shared" si="5"/>
        <v>0.25675675675675674</v>
      </c>
      <c r="I10" s="48">
        <v>24</v>
      </c>
      <c r="J10" s="334">
        <f t="shared" si="6"/>
        <v>0.30769230769230771</v>
      </c>
      <c r="K10" s="48">
        <v>561</v>
      </c>
      <c r="L10" s="334">
        <f t="shared" si="7"/>
        <v>0.2625175479644361</v>
      </c>
      <c r="O10" s="40"/>
      <c r="P10" s="54"/>
      <c r="Q10" s="54"/>
      <c r="R10" s="54"/>
      <c r="S10" s="140"/>
      <c r="T10" s="140"/>
      <c r="U10" s="140"/>
      <c r="V10" s="140"/>
      <c r="W10" s="140"/>
      <c r="X10" s="140"/>
      <c r="Y10" s="140"/>
      <c r="Z10" s="140"/>
      <c r="AA10" s="140"/>
      <c r="AB10" s="140"/>
      <c r="AC10" s="140"/>
      <c r="AD10" s="140"/>
      <c r="AE10" s="140"/>
      <c r="AH10" s="36"/>
      <c r="AI10" s="36"/>
      <c r="AJ10" s="36"/>
      <c r="AL10" s="147"/>
    </row>
    <row r="11" spans="2:38" s="35" customFormat="1" x14ac:dyDescent="0.15">
      <c r="B11" s="43" t="s">
        <v>9</v>
      </c>
      <c r="C11" s="48">
        <v>553</v>
      </c>
      <c r="D11" s="334">
        <f t="shared" si="3"/>
        <v>0.52317880794701987</v>
      </c>
      <c r="E11" s="143">
        <v>393</v>
      </c>
      <c r="F11" s="334">
        <f t="shared" si="4"/>
        <v>0.50384615384615383</v>
      </c>
      <c r="G11" s="143">
        <v>110</v>
      </c>
      <c r="H11" s="334">
        <f t="shared" si="5"/>
        <v>0.49549549549549549</v>
      </c>
      <c r="I11" s="146">
        <v>39</v>
      </c>
      <c r="J11" s="334">
        <f t="shared" si="6"/>
        <v>0.5</v>
      </c>
      <c r="K11" s="48">
        <v>1095</v>
      </c>
      <c r="L11" s="334">
        <f t="shared" si="7"/>
        <v>0.51240056153486191</v>
      </c>
      <c r="O11" s="40"/>
      <c r="P11" s="54"/>
      <c r="Q11" s="54"/>
      <c r="R11" s="54"/>
      <c r="S11" s="140"/>
      <c r="T11" s="140"/>
      <c r="U11" s="140"/>
      <c r="V11" s="140"/>
      <c r="W11" s="140"/>
      <c r="X11" s="140"/>
      <c r="Y11" s="140"/>
      <c r="Z11" s="140"/>
      <c r="AA11" s="140"/>
      <c r="AB11" s="140"/>
      <c r="AC11" s="140"/>
      <c r="AD11" s="140"/>
      <c r="AE11" s="140"/>
      <c r="AH11" s="36"/>
      <c r="AI11" s="36"/>
      <c r="AJ11" s="36"/>
      <c r="AL11" s="147"/>
    </row>
    <row r="12" spans="2:38" s="35" customFormat="1" x14ac:dyDescent="0.15">
      <c r="B12" s="44" t="s">
        <v>10</v>
      </c>
      <c r="C12" s="145">
        <v>142</v>
      </c>
      <c r="D12" s="358">
        <f t="shared" si="3"/>
        <v>0.13434247871333965</v>
      </c>
      <c r="E12" s="50">
        <v>120</v>
      </c>
      <c r="F12" s="358">
        <f t="shared" si="4"/>
        <v>0.15384615384615385</v>
      </c>
      <c r="G12" s="50">
        <v>40</v>
      </c>
      <c r="H12" s="358">
        <f t="shared" si="5"/>
        <v>0.18018018018018017</v>
      </c>
      <c r="I12" s="50">
        <v>9</v>
      </c>
      <c r="J12" s="358">
        <f t="shared" si="6"/>
        <v>0.11538461538461539</v>
      </c>
      <c r="K12" s="50">
        <v>311</v>
      </c>
      <c r="L12" s="358">
        <f t="shared" si="7"/>
        <v>0.14553111839026672</v>
      </c>
      <c r="O12" s="40"/>
      <c r="P12" s="54"/>
      <c r="Q12" s="54"/>
      <c r="R12" s="54"/>
      <c r="S12" s="140"/>
      <c r="T12" s="140"/>
      <c r="U12" s="140"/>
      <c r="V12" s="140"/>
      <c r="W12" s="140"/>
      <c r="X12" s="140"/>
      <c r="Y12" s="140"/>
      <c r="Z12" s="140"/>
      <c r="AA12" s="140"/>
      <c r="AB12" s="140"/>
      <c r="AC12" s="140"/>
      <c r="AD12" s="140"/>
      <c r="AE12" s="140"/>
      <c r="AH12" s="36"/>
      <c r="AI12" s="36"/>
      <c r="AJ12" s="36"/>
      <c r="AL12" s="147"/>
    </row>
    <row r="13" spans="2:38" s="35" customFormat="1" x14ac:dyDescent="0.15">
      <c r="B13" s="362" t="s">
        <v>347</v>
      </c>
      <c r="C13" s="351">
        <v>1057</v>
      </c>
      <c r="D13" s="363">
        <f t="shared" si="3"/>
        <v>1</v>
      </c>
      <c r="E13" s="351">
        <v>780</v>
      </c>
      <c r="F13" s="364">
        <f t="shared" si="4"/>
        <v>1</v>
      </c>
      <c r="G13" s="351">
        <v>222</v>
      </c>
      <c r="H13" s="363">
        <f t="shared" si="5"/>
        <v>1</v>
      </c>
      <c r="I13" s="351">
        <v>78</v>
      </c>
      <c r="J13" s="363">
        <f t="shared" si="6"/>
        <v>1</v>
      </c>
      <c r="K13" s="351">
        <v>2137</v>
      </c>
      <c r="L13" s="364">
        <f t="shared" si="7"/>
        <v>1</v>
      </c>
      <c r="P13" s="38"/>
      <c r="Q13" s="38"/>
      <c r="R13" s="38"/>
      <c r="S13" s="38"/>
      <c r="T13" s="38"/>
      <c r="U13" s="38"/>
      <c r="V13" s="38"/>
      <c r="W13" s="38"/>
      <c r="X13" s="38"/>
      <c r="Y13" s="38"/>
      <c r="Z13" s="38"/>
      <c r="AA13" s="38"/>
      <c r="AB13" s="38"/>
      <c r="AC13" s="38"/>
      <c r="AD13" s="38"/>
      <c r="AE13" s="38"/>
      <c r="AH13" s="147"/>
      <c r="AI13" s="147"/>
      <c r="AL13" s="147"/>
    </row>
    <row r="14" spans="2:38" s="35" customFormat="1" x14ac:dyDescent="0.15">
      <c r="B14" s="165" t="s">
        <v>267</v>
      </c>
      <c r="C14" s="329">
        <v>33</v>
      </c>
      <c r="D14" s="361">
        <f t="shared" si="3"/>
        <v>3.1220435193945129E-2</v>
      </c>
      <c r="E14" s="329">
        <v>22</v>
      </c>
      <c r="F14" s="360">
        <f t="shared" si="4"/>
        <v>2.8205128205128206E-2</v>
      </c>
      <c r="G14" s="329">
        <v>6</v>
      </c>
      <c r="H14" s="360">
        <f t="shared" si="5"/>
        <v>2.7027027027027029E-2</v>
      </c>
      <c r="I14" s="329">
        <v>2</v>
      </c>
      <c r="J14" s="359">
        <f t="shared" si="6"/>
        <v>2.564102564102564E-2</v>
      </c>
      <c r="K14" s="329">
        <v>63</v>
      </c>
      <c r="L14" s="359">
        <f t="shared" si="7"/>
        <v>2.9480580252690687E-2</v>
      </c>
      <c r="O14" s="141"/>
      <c r="P14" s="294"/>
      <c r="Q14" s="294"/>
      <c r="R14" s="294"/>
      <c r="S14" s="294"/>
      <c r="T14" s="294"/>
      <c r="U14" s="294"/>
      <c r="V14" s="294"/>
      <c r="W14" s="294"/>
      <c r="X14" s="294"/>
      <c r="Y14" s="294"/>
      <c r="Z14" s="294"/>
      <c r="AA14" s="294"/>
      <c r="AB14" s="294"/>
      <c r="AC14" s="294"/>
      <c r="AD14" s="294"/>
      <c r="AE14" s="294"/>
    </row>
    <row r="15" spans="2:38" s="35" customFormat="1" x14ac:dyDescent="0.15">
      <c r="B15" s="166" t="s">
        <v>262</v>
      </c>
      <c r="C15" s="329">
        <v>1024</v>
      </c>
      <c r="D15" s="360">
        <f t="shared" si="3"/>
        <v>0.96877956480605487</v>
      </c>
      <c r="E15" s="329">
        <v>758</v>
      </c>
      <c r="F15" s="360">
        <f t="shared" si="4"/>
        <v>0.97179487179487178</v>
      </c>
      <c r="G15" s="329">
        <v>216</v>
      </c>
      <c r="H15" s="360">
        <f t="shared" si="5"/>
        <v>0.97297297297297303</v>
      </c>
      <c r="I15" s="329">
        <v>76</v>
      </c>
      <c r="J15" s="360">
        <f t="shared" si="6"/>
        <v>0.97435897435897434</v>
      </c>
      <c r="K15" s="329">
        <v>2074</v>
      </c>
      <c r="L15" s="360">
        <f t="shared" si="7"/>
        <v>0.97051941974730926</v>
      </c>
      <c r="O15" s="141"/>
      <c r="P15" s="140"/>
      <c r="Q15" s="140"/>
      <c r="R15" s="140"/>
      <c r="S15" s="140"/>
      <c r="T15" s="140"/>
      <c r="U15" s="140"/>
      <c r="V15" s="140"/>
      <c r="W15" s="140"/>
      <c r="X15" s="140"/>
      <c r="Y15" s="140"/>
      <c r="Z15" s="140"/>
      <c r="AA15" s="140"/>
      <c r="AB15" s="140"/>
      <c r="AC15" s="140"/>
      <c r="AD15" s="140"/>
      <c r="AE15" s="140"/>
    </row>
    <row r="16" spans="2:38" x14ac:dyDescent="0.15">
      <c r="D16" s="134"/>
      <c r="H16" s="134"/>
      <c r="J16" s="134"/>
      <c r="L16" s="134"/>
    </row>
    <row r="17" spans="2:38" ht="19.5" customHeight="1" x14ac:dyDescent="0.15">
      <c r="B17" s="24" t="s">
        <v>420</v>
      </c>
    </row>
    <row r="18" spans="2:38" x14ac:dyDescent="0.15">
      <c r="B18" s="561" t="s">
        <v>66</v>
      </c>
      <c r="C18" s="591" t="s">
        <v>65</v>
      </c>
      <c r="D18" s="592"/>
      <c r="E18" s="592"/>
      <c r="F18" s="592"/>
      <c r="G18" s="592"/>
      <c r="H18" s="592"/>
      <c r="I18" s="592"/>
      <c r="J18" s="592"/>
      <c r="K18" s="592"/>
      <c r="L18" s="593"/>
    </row>
    <row r="19" spans="2:38" ht="28.5" customHeight="1" x14ac:dyDescent="0.15">
      <c r="B19" s="562"/>
      <c r="C19" s="594" t="s">
        <v>75</v>
      </c>
      <c r="D19" s="595"/>
      <c r="E19" s="596" t="s">
        <v>76</v>
      </c>
      <c r="F19" s="595"/>
      <c r="G19" s="596" t="s">
        <v>77</v>
      </c>
      <c r="H19" s="595"/>
      <c r="I19" s="594" t="s">
        <v>78</v>
      </c>
      <c r="J19" s="595"/>
      <c r="K19" s="594" t="s">
        <v>64</v>
      </c>
      <c r="L19" s="595"/>
      <c r="O19" s="41"/>
      <c r="P19" s="38"/>
      <c r="Q19" s="56"/>
      <c r="R19" s="56"/>
      <c r="S19" s="56"/>
      <c r="T19" s="56"/>
      <c r="U19" s="56"/>
      <c r="V19" s="56"/>
      <c r="W19" s="56"/>
      <c r="X19" s="56"/>
      <c r="Y19" s="56"/>
      <c r="Z19" s="56"/>
      <c r="AA19" s="56"/>
      <c r="AB19" s="56"/>
      <c r="AC19" s="56"/>
      <c r="AD19" s="56"/>
      <c r="AE19" s="38"/>
    </row>
    <row r="20" spans="2:38" s="35" customFormat="1" ht="13.5" customHeight="1" x14ac:dyDescent="0.15">
      <c r="B20" s="42" t="s">
        <v>2</v>
      </c>
      <c r="C20" s="144">
        <v>0</v>
      </c>
      <c r="D20" s="333" t="str">
        <f>IFERROR(C20/$K20,"-")</f>
        <v>-</v>
      </c>
      <c r="E20" s="144">
        <v>0</v>
      </c>
      <c r="F20" s="333" t="str">
        <f>IFERROR(E20/$K20,"-")</f>
        <v>-</v>
      </c>
      <c r="G20" s="46">
        <v>0</v>
      </c>
      <c r="H20" s="333" t="str">
        <f>IFERROR(G20/$K20,"-")</f>
        <v>-</v>
      </c>
      <c r="I20" s="144">
        <v>0</v>
      </c>
      <c r="J20" s="333" t="str">
        <f>IFERROR(I20/$K20,"-")</f>
        <v>-</v>
      </c>
      <c r="K20" s="46">
        <v>0</v>
      </c>
      <c r="L20" s="333" t="str">
        <f>IFERROR(K20/$K20,"-")</f>
        <v>-</v>
      </c>
      <c r="O20" s="39"/>
      <c r="P20" s="54"/>
      <c r="Q20" s="54"/>
      <c r="R20" s="54"/>
      <c r="S20" s="54"/>
      <c r="T20" s="54"/>
      <c r="U20" s="54"/>
      <c r="V20" s="54"/>
      <c r="W20" s="54"/>
      <c r="X20" s="54"/>
      <c r="Y20" s="54"/>
      <c r="Z20" s="54"/>
      <c r="AA20" s="54"/>
      <c r="AB20" s="54"/>
      <c r="AC20" s="54"/>
      <c r="AD20" s="54"/>
      <c r="AE20" s="54"/>
    </row>
    <row r="21" spans="2:38" s="35" customFormat="1" x14ac:dyDescent="0.15">
      <c r="B21" s="43" t="s">
        <v>3</v>
      </c>
      <c r="C21" s="143">
        <v>0</v>
      </c>
      <c r="D21" s="334" t="str">
        <f t="shared" ref="D21:F21" si="8">IFERROR(C21/$K21,"-")</f>
        <v>-</v>
      </c>
      <c r="E21" s="143">
        <v>0</v>
      </c>
      <c r="F21" s="334" t="str">
        <f t="shared" si="8"/>
        <v>-</v>
      </c>
      <c r="G21" s="48">
        <v>0</v>
      </c>
      <c r="H21" s="334" t="str">
        <f t="shared" ref="H21:J21" si="9">IFERROR(G21/$K21,"-")</f>
        <v>-</v>
      </c>
      <c r="I21" s="143">
        <v>0</v>
      </c>
      <c r="J21" s="334" t="str">
        <f t="shared" si="9"/>
        <v>-</v>
      </c>
      <c r="K21" s="48">
        <v>0</v>
      </c>
      <c r="L21" s="334" t="str">
        <f t="shared" ref="L21" si="10">IFERROR(K21/$K21,"-")</f>
        <v>-</v>
      </c>
      <c r="O21" s="40"/>
      <c r="P21" s="54"/>
      <c r="Q21" s="54"/>
      <c r="R21" s="54"/>
      <c r="S21" s="54"/>
      <c r="T21" s="54"/>
      <c r="U21" s="54"/>
      <c r="V21" s="54"/>
      <c r="W21" s="54"/>
      <c r="X21" s="54"/>
      <c r="Y21" s="54"/>
      <c r="Z21" s="54"/>
      <c r="AA21" s="54"/>
      <c r="AB21" s="54"/>
      <c r="AC21" s="54"/>
      <c r="AD21" s="54"/>
      <c r="AE21" s="54"/>
    </row>
    <row r="22" spans="2:38" s="35" customFormat="1" x14ac:dyDescent="0.15">
      <c r="B22" s="43" t="s">
        <v>4</v>
      </c>
      <c r="C22" s="48">
        <v>0</v>
      </c>
      <c r="D22" s="334" t="str">
        <f t="shared" ref="D22:F22" si="11">IFERROR(C22/$K22,"-")</f>
        <v>-</v>
      </c>
      <c r="E22" s="143">
        <v>0</v>
      </c>
      <c r="F22" s="334" t="str">
        <f t="shared" si="11"/>
        <v>-</v>
      </c>
      <c r="G22" s="146">
        <v>0</v>
      </c>
      <c r="H22" s="334" t="str">
        <f t="shared" ref="H22:J22" si="12">IFERROR(G22/$K22,"-")</f>
        <v>-</v>
      </c>
      <c r="I22" s="48">
        <v>0</v>
      </c>
      <c r="J22" s="334" t="str">
        <f t="shared" si="12"/>
        <v>-</v>
      </c>
      <c r="K22" s="48">
        <v>0</v>
      </c>
      <c r="L22" s="334" t="str">
        <f t="shared" ref="L22" si="13">IFERROR(K22/$K22,"-")</f>
        <v>-</v>
      </c>
      <c r="O22" s="40"/>
      <c r="P22" s="54"/>
      <c r="Q22" s="54"/>
      <c r="R22" s="54"/>
      <c r="S22" s="54"/>
      <c r="T22" s="54"/>
      <c r="U22" s="54"/>
      <c r="V22" s="54"/>
      <c r="W22" s="54"/>
      <c r="X22" s="54"/>
      <c r="Y22" s="54"/>
      <c r="Z22" s="54"/>
      <c r="AA22" s="54"/>
      <c r="AB22" s="54"/>
      <c r="AC22" s="54"/>
      <c r="AD22" s="54"/>
      <c r="AE22" s="54"/>
    </row>
    <row r="23" spans="2:38" s="35" customFormat="1" x14ac:dyDescent="0.15">
      <c r="B23" s="43" t="s">
        <v>5</v>
      </c>
      <c r="C23" s="48">
        <v>0</v>
      </c>
      <c r="D23" s="334" t="str">
        <f t="shared" ref="D23:F23" si="14">IFERROR(C23/$K23,"-")</f>
        <v>-</v>
      </c>
      <c r="E23" s="48">
        <v>0</v>
      </c>
      <c r="F23" s="334" t="str">
        <f t="shared" si="14"/>
        <v>-</v>
      </c>
      <c r="G23" s="48">
        <v>0</v>
      </c>
      <c r="H23" s="334" t="str">
        <f t="shared" ref="H23:J23" si="15">IFERROR(G23/$K23,"-")</f>
        <v>-</v>
      </c>
      <c r="I23" s="48">
        <v>0</v>
      </c>
      <c r="J23" s="334" t="str">
        <f t="shared" si="15"/>
        <v>-</v>
      </c>
      <c r="K23" s="48">
        <v>0</v>
      </c>
      <c r="L23" s="334" t="str">
        <f t="shared" ref="L23" si="16">IFERROR(K23/$K23,"-")</f>
        <v>-</v>
      </c>
      <c r="O23" s="40"/>
      <c r="P23" s="54"/>
      <c r="Q23" s="54"/>
      <c r="R23" s="54"/>
      <c r="S23" s="54"/>
      <c r="T23" s="54"/>
      <c r="U23" s="54"/>
      <c r="V23" s="54"/>
      <c r="W23" s="54"/>
      <c r="X23" s="54"/>
      <c r="Y23" s="54"/>
      <c r="Z23" s="54"/>
      <c r="AA23" s="54"/>
      <c r="AB23" s="54"/>
      <c r="AC23" s="54"/>
      <c r="AD23" s="54"/>
      <c r="AE23" s="54"/>
    </row>
    <row r="24" spans="2:38" s="35" customFormat="1" x14ac:dyDescent="0.15">
      <c r="B24" s="43" t="s">
        <v>6</v>
      </c>
      <c r="C24" s="146">
        <v>1</v>
      </c>
      <c r="D24" s="334">
        <f>IFERROR(C24/$C$29,"-")</f>
        <v>1.2195121951219513E-2</v>
      </c>
      <c r="E24" s="48">
        <v>0</v>
      </c>
      <c r="F24" s="334">
        <f>IFERROR(E24/$E$29,"-")</f>
        <v>0</v>
      </c>
      <c r="G24" s="146">
        <v>0</v>
      </c>
      <c r="H24" s="334">
        <f>IFERROR(G24/$G$29,"-")</f>
        <v>0</v>
      </c>
      <c r="I24" s="48">
        <v>0</v>
      </c>
      <c r="J24" s="334">
        <f>IFERROR(I24/$I$29,"-")</f>
        <v>0</v>
      </c>
      <c r="K24" s="48">
        <v>1</v>
      </c>
      <c r="L24" s="334">
        <f>IFERROR(K24/$K$29,"-")</f>
        <v>9.7087378640776691E-3</v>
      </c>
      <c r="O24" s="40"/>
      <c r="P24" s="119"/>
      <c r="Q24" s="119"/>
      <c r="R24" s="119"/>
      <c r="S24" s="119"/>
      <c r="T24" s="119"/>
      <c r="U24" s="119"/>
      <c r="V24" s="119"/>
      <c r="W24" s="119"/>
      <c r="X24" s="119"/>
      <c r="Y24" s="119"/>
      <c r="Z24" s="119"/>
      <c r="AA24" s="54"/>
      <c r="AB24" s="54"/>
      <c r="AC24" s="54"/>
      <c r="AD24" s="119"/>
      <c r="AE24" s="54"/>
    </row>
    <row r="25" spans="2:38" s="35" customFormat="1" x14ac:dyDescent="0.15">
      <c r="B25" s="43" t="s">
        <v>7</v>
      </c>
      <c r="C25" s="143">
        <v>10</v>
      </c>
      <c r="D25" s="334">
        <f t="shared" ref="D25:D31" si="17">IFERROR(C25/$C$29,"-")</f>
        <v>0.12195121951219512</v>
      </c>
      <c r="E25" s="48">
        <v>2</v>
      </c>
      <c r="F25" s="334">
        <f t="shared" ref="F25:F31" si="18">IFERROR(E25/$E$29,"-")</f>
        <v>0.1111111111111111</v>
      </c>
      <c r="G25" s="143">
        <v>0</v>
      </c>
      <c r="H25" s="334">
        <f t="shared" ref="H25:H31" si="19">IFERROR(G25/$G$29,"-")</f>
        <v>0</v>
      </c>
      <c r="I25" s="48">
        <v>0</v>
      </c>
      <c r="J25" s="334">
        <f t="shared" ref="J25:J31" si="20">IFERROR(I25/$I$29,"-")</f>
        <v>0</v>
      </c>
      <c r="K25" s="48">
        <v>12</v>
      </c>
      <c r="L25" s="334">
        <f t="shared" ref="L25:L31" si="21">IFERROR(K25/$K$29,"-")</f>
        <v>0.11650485436893204</v>
      </c>
      <c r="O25" s="40"/>
      <c r="P25" s="119"/>
      <c r="Q25" s="119"/>
      <c r="R25" s="119"/>
      <c r="S25" s="119"/>
      <c r="T25" s="119"/>
      <c r="U25" s="119"/>
      <c r="V25" s="119"/>
      <c r="W25" s="119"/>
      <c r="X25" s="119"/>
      <c r="Y25" s="119"/>
      <c r="Z25" s="119"/>
      <c r="AA25" s="54"/>
      <c r="AB25" s="54"/>
      <c r="AC25" s="54"/>
      <c r="AD25" s="119"/>
      <c r="AE25" s="54"/>
    </row>
    <row r="26" spans="2:38" s="35" customFormat="1" x14ac:dyDescent="0.15">
      <c r="B26" s="43" t="s">
        <v>8</v>
      </c>
      <c r="C26" s="48">
        <v>24</v>
      </c>
      <c r="D26" s="334">
        <f t="shared" si="17"/>
        <v>0.29268292682926828</v>
      </c>
      <c r="E26" s="48">
        <v>2</v>
      </c>
      <c r="F26" s="334">
        <f t="shared" si="18"/>
        <v>0.1111111111111111</v>
      </c>
      <c r="G26" s="143">
        <v>0</v>
      </c>
      <c r="H26" s="334">
        <f t="shared" si="19"/>
        <v>0</v>
      </c>
      <c r="I26" s="48">
        <v>1</v>
      </c>
      <c r="J26" s="334">
        <f t="shared" si="20"/>
        <v>1</v>
      </c>
      <c r="K26" s="48">
        <v>27</v>
      </c>
      <c r="L26" s="334">
        <f t="shared" si="21"/>
        <v>0.26213592233009708</v>
      </c>
      <c r="O26" s="40"/>
      <c r="P26" s="119"/>
      <c r="Q26" s="119"/>
      <c r="R26" s="119"/>
      <c r="S26" s="119"/>
      <c r="T26" s="119"/>
      <c r="U26" s="119"/>
      <c r="V26" s="119"/>
      <c r="W26" s="119"/>
      <c r="X26" s="119"/>
      <c r="Y26" s="119"/>
      <c r="Z26" s="119"/>
      <c r="AA26" s="54"/>
      <c r="AB26" s="54"/>
      <c r="AC26" s="54"/>
      <c r="AD26" s="119"/>
      <c r="AE26" s="54"/>
    </row>
    <row r="27" spans="2:38" s="35" customFormat="1" x14ac:dyDescent="0.15">
      <c r="B27" s="43" t="s">
        <v>9</v>
      </c>
      <c r="C27" s="146">
        <v>42</v>
      </c>
      <c r="D27" s="334">
        <f t="shared" si="17"/>
        <v>0.51219512195121952</v>
      </c>
      <c r="E27" s="146">
        <v>12</v>
      </c>
      <c r="F27" s="334">
        <f t="shared" si="18"/>
        <v>0.66666666666666663</v>
      </c>
      <c r="G27" s="48">
        <v>1</v>
      </c>
      <c r="H27" s="334">
        <f t="shared" si="19"/>
        <v>0.5</v>
      </c>
      <c r="I27" s="48">
        <v>0</v>
      </c>
      <c r="J27" s="334">
        <f t="shared" si="20"/>
        <v>0</v>
      </c>
      <c r="K27" s="48">
        <v>55</v>
      </c>
      <c r="L27" s="334">
        <f t="shared" si="21"/>
        <v>0.53398058252427183</v>
      </c>
      <c r="O27" s="40"/>
      <c r="P27" s="119"/>
      <c r="Q27" s="119"/>
      <c r="R27" s="119"/>
      <c r="S27" s="119"/>
      <c r="T27" s="119"/>
      <c r="U27" s="119"/>
      <c r="V27" s="119"/>
      <c r="W27" s="119"/>
      <c r="X27" s="119"/>
      <c r="Y27" s="119"/>
      <c r="Z27" s="119"/>
      <c r="AA27" s="54"/>
      <c r="AB27" s="54"/>
      <c r="AC27" s="54"/>
      <c r="AD27" s="119"/>
      <c r="AE27" s="54"/>
    </row>
    <row r="28" spans="2:38" s="35" customFormat="1" x14ac:dyDescent="0.15">
      <c r="B28" s="44" t="s">
        <v>10</v>
      </c>
      <c r="C28" s="50">
        <v>5</v>
      </c>
      <c r="D28" s="335">
        <f t="shared" si="17"/>
        <v>6.097560975609756E-2</v>
      </c>
      <c r="E28" s="50">
        <v>2</v>
      </c>
      <c r="F28" s="358">
        <f t="shared" si="18"/>
        <v>0.1111111111111111</v>
      </c>
      <c r="G28" s="145">
        <v>1</v>
      </c>
      <c r="H28" s="358">
        <f t="shared" si="19"/>
        <v>0.5</v>
      </c>
      <c r="I28" s="145">
        <v>0</v>
      </c>
      <c r="J28" s="358">
        <f t="shared" si="20"/>
        <v>0</v>
      </c>
      <c r="K28" s="50">
        <v>8</v>
      </c>
      <c r="L28" s="358">
        <f t="shared" si="21"/>
        <v>7.7669902912621352E-2</v>
      </c>
      <c r="M28" s="163"/>
      <c r="O28" s="40"/>
      <c r="P28" s="119"/>
      <c r="Q28" s="119"/>
      <c r="R28" s="119"/>
      <c r="S28" s="119"/>
      <c r="T28" s="119"/>
      <c r="U28" s="119"/>
      <c r="V28" s="119"/>
      <c r="W28" s="119"/>
      <c r="X28" s="119"/>
      <c r="Y28" s="119"/>
      <c r="Z28" s="119"/>
      <c r="AA28" s="54"/>
      <c r="AB28" s="54"/>
      <c r="AC28" s="54"/>
      <c r="AD28" s="119"/>
      <c r="AE28" s="54"/>
    </row>
    <row r="29" spans="2:38" s="35" customFormat="1" x14ac:dyDescent="0.15">
      <c r="B29" s="45" t="s">
        <v>347</v>
      </c>
      <c r="C29" s="351">
        <v>82</v>
      </c>
      <c r="D29" s="365">
        <f t="shared" si="17"/>
        <v>1</v>
      </c>
      <c r="E29" s="351">
        <v>18</v>
      </c>
      <c r="F29" s="363">
        <f t="shared" si="18"/>
        <v>1</v>
      </c>
      <c r="G29" s="351">
        <v>2</v>
      </c>
      <c r="H29" s="363">
        <f t="shared" si="19"/>
        <v>1</v>
      </c>
      <c r="I29" s="351">
        <v>1</v>
      </c>
      <c r="J29" s="363">
        <f t="shared" si="20"/>
        <v>1</v>
      </c>
      <c r="K29" s="351">
        <v>103</v>
      </c>
      <c r="L29" s="364">
        <f t="shared" si="21"/>
        <v>1</v>
      </c>
      <c r="P29" s="38"/>
      <c r="Q29" s="38"/>
      <c r="R29" s="38"/>
      <c r="S29" s="38"/>
      <c r="T29" s="38"/>
      <c r="U29" s="38"/>
      <c r="V29" s="38"/>
      <c r="W29" s="38"/>
      <c r="X29" s="38"/>
      <c r="Y29" s="38"/>
      <c r="Z29" s="38"/>
      <c r="AA29" s="38"/>
      <c r="AB29" s="38"/>
      <c r="AC29" s="38"/>
      <c r="AD29" s="38"/>
      <c r="AE29" s="38"/>
      <c r="AL29" s="148"/>
    </row>
    <row r="30" spans="2:38" s="35" customFormat="1" x14ac:dyDescent="0.15">
      <c r="B30" s="165" t="s">
        <v>267</v>
      </c>
      <c r="C30" s="329">
        <v>6</v>
      </c>
      <c r="D30" s="359">
        <f t="shared" si="17"/>
        <v>7.3170731707317069E-2</v>
      </c>
      <c r="E30" s="329">
        <v>0</v>
      </c>
      <c r="F30" s="361">
        <f t="shared" si="18"/>
        <v>0</v>
      </c>
      <c r="G30" s="329">
        <v>0</v>
      </c>
      <c r="H30" s="360">
        <f t="shared" si="19"/>
        <v>0</v>
      </c>
      <c r="I30" s="329">
        <v>0</v>
      </c>
      <c r="J30" s="361">
        <f t="shared" si="20"/>
        <v>0</v>
      </c>
      <c r="K30" s="329">
        <v>6</v>
      </c>
      <c r="L30" s="359">
        <f t="shared" si="21"/>
        <v>5.8252427184466021E-2</v>
      </c>
      <c r="O30" s="141"/>
      <c r="P30" s="294"/>
      <c r="Q30" s="294"/>
      <c r="R30" s="294"/>
      <c r="S30" s="294"/>
      <c r="T30" s="294"/>
      <c r="U30" s="294"/>
      <c r="V30" s="294"/>
      <c r="W30" s="294"/>
      <c r="X30" s="294"/>
      <c r="Y30" s="294"/>
      <c r="Z30" s="294"/>
      <c r="AA30" s="294"/>
      <c r="AB30" s="294"/>
      <c r="AC30" s="294"/>
      <c r="AD30" s="294"/>
      <c r="AE30" s="294"/>
    </row>
    <row r="31" spans="2:38" x14ac:dyDescent="0.15">
      <c r="B31" s="166" t="s">
        <v>262</v>
      </c>
      <c r="C31" s="329">
        <v>76</v>
      </c>
      <c r="D31" s="360">
        <f t="shared" si="17"/>
        <v>0.92682926829268297</v>
      </c>
      <c r="E31" s="329">
        <v>18</v>
      </c>
      <c r="F31" s="360">
        <f t="shared" si="18"/>
        <v>1</v>
      </c>
      <c r="G31" s="329">
        <v>2</v>
      </c>
      <c r="H31" s="360">
        <f t="shared" si="19"/>
        <v>1</v>
      </c>
      <c r="I31" s="329">
        <v>1</v>
      </c>
      <c r="J31" s="360">
        <f t="shared" si="20"/>
        <v>1</v>
      </c>
      <c r="K31" s="329">
        <v>97</v>
      </c>
      <c r="L31" s="360">
        <f t="shared" si="21"/>
        <v>0.94174757281553401</v>
      </c>
      <c r="O31" s="141"/>
      <c r="P31" s="54"/>
      <c r="Q31" s="54"/>
      <c r="R31" s="54"/>
      <c r="S31" s="54"/>
      <c r="T31" s="54"/>
      <c r="U31" s="54"/>
      <c r="V31" s="54"/>
      <c r="W31" s="54"/>
      <c r="X31" s="54"/>
      <c r="Y31" s="54"/>
      <c r="Z31" s="54"/>
      <c r="AA31" s="54"/>
      <c r="AB31" s="54"/>
      <c r="AC31" s="54"/>
      <c r="AD31" s="54"/>
      <c r="AE31" s="54"/>
    </row>
    <row r="32" spans="2:38" x14ac:dyDescent="0.15">
      <c r="C32" s="134"/>
      <c r="D32" s="134"/>
      <c r="F32" s="259"/>
      <c r="G32" s="134"/>
      <c r="H32" s="259"/>
      <c r="I32" s="134"/>
      <c r="J32" s="259"/>
      <c r="K32" s="435"/>
      <c r="L32" s="134"/>
    </row>
    <row r="34" spans="2:49" x14ac:dyDescent="0.15">
      <c r="C34" s="38"/>
      <c r="D34" s="56"/>
      <c r="E34" s="56"/>
      <c r="F34" s="56"/>
      <c r="G34" s="56"/>
      <c r="H34" s="56"/>
      <c r="I34" s="56"/>
      <c r="J34" s="56"/>
      <c r="K34" s="56"/>
      <c r="L34" s="56"/>
      <c r="M34" s="56"/>
      <c r="N34" s="56"/>
      <c r="O34" s="56"/>
      <c r="P34" s="56"/>
      <c r="Q34" s="56"/>
      <c r="R34" s="238"/>
    </row>
    <row r="35" spans="2:49" x14ac:dyDescent="0.15">
      <c r="B35" s="4"/>
      <c r="C35" s="119"/>
      <c r="D35" s="119"/>
      <c r="E35" s="119"/>
      <c r="F35" s="119"/>
      <c r="G35" s="119"/>
      <c r="H35" s="119"/>
      <c r="I35" s="119"/>
      <c r="J35" s="119"/>
      <c r="K35" s="119"/>
      <c r="L35" s="119"/>
      <c r="M35" s="119"/>
      <c r="N35" s="119"/>
      <c r="O35" s="119"/>
      <c r="P35" s="119"/>
      <c r="Q35" s="119"/>
      <c r="R35" s="119"/>
      <c r="S35" s="119"/>
    </row>
    <row r="36" spans="2:49" x14ac:dyDescent="0.15">
      <c r="B36" s="4"/>
      <c r="C36" s="119"/>
      <c r="D36" s="119"/>
      <c r="E36" s="119"/>
      <c r="F36" s="119"/>
      <c r="G36" s="119"/>
      <c r="H36" s="119"/>
      <c r="I36" s="119"/>
      <c r="J36" s="119"/>
      <c r="K36" s="119"/>
      <c r="L36" s="119"/>
      <c r="M36" s="119"/>
      <c r="N36" s="119"/>
      <c r="O36" s="119"/>
      <c r="P36" s="119"/>
      <c r="Q36" s="119"/>
      <c r="R36" s="119"/>
      <c r="S36" s="119"/>
    </row>
    <row r="37" spans="2:49" x14ac:dyDescent="0.15">
      <c r="B37" s="178"/>
      <c r="C37" s="193"/>
      <c r="D37" s="193"/>
      <c r="E37" s="193"/>
      <c r="F37" s="193"/>
      <c r="G37" s="193"/>
      <c r="H37" s="193"/>
      <c r="I37" s="193"/>
      <c r="J37" s="193"/>
      <c r="K37" s="193"/>
      <c r="L37" s="193"/>
      <c r="M37" s="193"/>
      <c r="N37" s="193"/>
      <c r="O37" s="193"/>
      <c r="P37" s="193"/>
      <c r="Q37" s="193"/>
      <c r="R37" s="193"/>
      <c r="S37" s="193"/>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row>
    <row r="38" spans="2:49" ht="35.25" customHeight="1" x14ac:dyDescent="0.1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row>
    <row r="39" spans="2:49" x14ac:dyDescent="0.15">
      <c r="B39" s="32"/>
      <c r="C39" s="120"/>
      <c r="D39" s="120"/>
      <c r="E39" s="120"/>
      <c r="F39" s="120"/>
      <c r="G39" s="120"/>
      <c r="H39" s="120"/>
      <c r="I39" s="120"/>
      <c r="J39" s="120"/>
      <c r="K39" s="120"/>
      <c r="L39" s="120"/>
      <c r="M39" s="120"/>
      <c r="N39" s="120"/>
      <c r="O39" s="120"/>
      <c r="P39" s="120"/>
      <c r="Q39" s="120"/>
      <c r="R39" s="120"/>
      <c r="S39" s="120"/>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row>
    <row r="40" spans="2:49" x14ac:dyDescent="0.15">
      <c r="B40" s="32"/>
      <c r="C40" s="120"/>
      <c r="D40" s="120"/>
      <c r="E40" s="120"/>
      <c r="F40" s="120"/>
      <c r="G40" s="120"/>
      <c r="H40" s="120"/>
      <c r="I40" s="120"/>
      <c r="J40" s="120"/>
      <c r="K40" s="120"/>
      <c r="L40" s="120"/>
      <c r="M40" s="120"/>
      <c r="N40" s="120"/>
      <c r="O40" s="120"/>
      <c r="P40" s="120"/>
      <c r="Q40" s="120"/>
      <c r="R40" s="120"/>
      <c r="S40" s="120"/>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row>
    <row r="41" spans="2:49" x14ac:dyDescent="0.15">
      <c r="B41" s="32"/>
      <c r="C41" s="120"/>
      <c r="D41" s="120"/>
      <c r="E41" s="120"/>
      <c r="F41" s="120"/>
      <c r="G41" s="120"/>
      <c r="H41" s="120"/>
      <c r="I41" s="120"/>
      <c r="J41" s="120"/>
      <c r="K41" s="120"/>
      <c r="L41" s="120"/>
      <c r="M41" s="120"/>
      <c r="N41" s="120"/>
      <c r="O41" s="120"/>
      <c r="P41" s="120"/>
      <c r="Q41" s="120"/>
      <c r="R41" s="120"/>
      <c r="S41" s="120"/>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row>
    <row r="42" spans="2:49" x14ac:dyDescent="0.1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row>
    <row r="43" spans="2:49" x14ac:dyDescent="0.1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row>
    <row r="44" spans="2:49" x14ac:dyDescent="0.1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row>
    <row r="45" spans="2:49" x14ac:dyDescent="0.1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row>
    <row r="46" spans="2:49" x14ac:dyDescent="0.1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row>
    <row r="47" spans="2:49" x14ac:dyDescent="0.1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row>
    <row r="48" spans="2:49" x14ac:dyDescent="0.1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row>
    <row r="49" spans="2:49" x14ac:dyDescent="0.1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row>
    <row r="50" spans="2:49" x14ac:dyDescent="0.1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row>
    <row r="51" spans="2:49" x14ac:dyDescent="0.1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row>
    <row r="52" spans="2:49" x14ac:dyDescent="0.1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row>
    <row r="53" spans="2:49" x14ac:dyDescent="0.1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row>
    <row r="54" spans="2:49" x14ac:dyDescent="0.1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row>
    <row r="55" spans="2:49" x14ac:dyDescent="0.1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row>
    <row r="56" spans="2:49" x14ac:dyDescent="0.1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row>
    <row r="57" spans="2:49" x14ac:dyDescent="0.1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row>
    <row r="58" spans="2:49" x14ac:dyDescent="0.1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row>
    <row r="59" spans="2:49" x14ac:dyDescent="0.1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row>
    <row r="60" spans="2:49" x14ac:dyDescent="0.1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row>
    <row r="61" spans="2:49" x14ac:dyDescent="0.1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row>
    <row r="62" spans="2:49" x14ac:dyDescent="0.1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row>
    <row r="63" spans="2:49" x14ac:dyDescent="0.1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row>
    <row r="64" spans="2:49" x14ac:dyDescent="0.1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row>
    <row r="65" spans="2:49" x14ac:dyDescent="0.1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row>
    <row r="66" spans="2:49" x14ac:dyDescent="0.1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row>
    <row r="67" spans="2:49" x14ac:dyDescent="0.1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row>
    <row r="68" spans="2:49" x14ac:dyDescent="0.1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row>
    <row r="69" spans="2:49" x14ac:dyDescent="0.1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row>
    <row r="70" spans="2:49" x14ac:dyDescent="0.1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row>
    <row r="71" spans="2:49" x14ac:dyDescent="0.1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row>
    <row r="72" spans="2:49" x14ac:dyDescent="0.1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row>
    <row r="73" spans="2:49" x14ac:dyDescent="0.1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row>
    <row r="74" spans="2:49" x14ac:dyDescent="0.1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row>
    <row r="75" spans="2:49" x14ac:dyDescent="0.1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row>
    <row r="76" spans="2:49" x14ac:dyDescent="0.1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row>
    <row r="77" spans="2:49" x14ac:dyDescent="0.1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row>
    <row r="78" spans="2:49" x14ac:dyDescent="0.1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row>
    <row r="79" spans="2:49" x14ac:dyDescent="0.1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row>
    <row r="80" spans="2:49" x14ac:dyDescent="0.1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row>
    <row r="81" spans="2:49" x14ac:dyDescent="0.1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row>
    <row r="82" spans="2:49" x14ac:dyDescent="0.1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row>
    <row r="83" spans="2:49" x14ac:dyDescent="0.1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row>
    <row r="84" spans="2:49" x14ac:dyDescent="0.1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row>
    <row r="85" spans="2:49" x14ac:dyDescent="0.1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row>
    <row r="86" spans="2:49" x14ac:dyDescent="0.1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row>
    <row r="87" spans="2:49" x14ac:dyDescent="0.1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row>
    <row r="88" spans="2:49" x14ac:dyDescent="0.1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row>
    <row r="89" spans="2:49" x14ac:dyDescent="0.1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row>
    <row r="90" spans="2:49" x14ac:dyDescent="0.1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row>
    <row r="91" spans="2:49" x14ac:dyDescent="0.1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row>
    <row r="92" spans="2:49" x14ac:dyDescent="0.1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row>
    <row r="93" spans="2:49" x14ac:dyDescent="0.1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row>
    <row r="94" spans="2:49" x14ac:dyDescent="0.1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row>
    <row r="95" spans="2:49" x14ac:dyDescent="0.1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row>
    <row r="96" spans="2:49" x14ac:dyDescent="0.1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row>
    <row r="97" spans="2:49" x14ac:dyDescent="0.1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row>
    <row r="98" spans="2:49" x14ac:dyDescent="0.1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row>
    <row r="99" spans="2:49" x14ac:dyDescent="0.1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row>
    <row r="100" spans="2:49" x14ac:dyDescent="0.1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row>
    <row r="101" spans="2:49" x14ac:dyDescent="0.1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row>
    <row r="102" spans="2:49" x14ac:dyDescent="0.1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row>
    <row r="103" spans="2:49" x14ac:dyDescent="0.1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row>
    <row r="104" spans="2:49" x14ac:dyDescent="0.1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row>
    <row r="105" spans="2:49" x14ac:dyDescent="0.1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row>
    <row r="106" spans="2:49" x14ac:dyDescent="0.1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row>
    <row r="107" spans="2:49" x14ac:dyDescent="0.1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row>
    <row r="108" spans="2:49" x14ac:dyDescent="0.1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row>
    <row r="109" spans="2:49" x14ac:dyDescent="0.1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row>
    <row r="110" spans="2:49" x14ac:dyDescent="0.1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row>
    <row r="111" spans="2:49" x14ac:dyDescent="0.1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row>
    <row r="112" spans="2:49" x14ac:dyDescent="0.1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row>
    <row r="113" spans="2:49" x14ac:dyDescent="0.1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row>
    <row r="114" spans="2:49" x14ac:dyDescent="0.1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row>
    <row r="115" spans="2:49" x14ac:dyDescent="0.1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row>
    <row r="116" spans="2:49" x14ac:dyDescent="0.1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row>
    <row r="117" spans="2:49" x14ac:dyDescent="0.1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row>
    <row r="118" spans="2:49" x14ac:dyDescent="0.1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row>
    <row r="119" spans="2:49" x14ac:dyDescent="0.1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row>
    <row r="120" spans="2:49" x14ac:dyDescent="0.1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row>
    <row r="121" spans="2:49" x14ac:dyDescent="0.1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row>
    <row r="122" spans="2:49" x14ac:dyDescent="0.1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row>
    <row r="123" spans="2:49" x14ac:dyDescent="0.1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row>
    <row r="124" spans="2:49" x14ac:dyDescent="0.1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row>
    <row r="125" spans="2:49" x14ac:dyDescent="0.1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row>
    <row r="126" spans="2:49" x14ac:dyDescent="0.1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row>
    <row r="127" spans="2:49" x14ac:dyDescent="0.1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row>
    <row r="128" spans="2:49" x14ac:dyDescent="0.1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row>
    <row r="129" spans="2:49" x14ac:dyDescent="0.1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row>
    <row r="130" spans="2:49" x14ac:dyDescent="0.1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row>
    <row r="131" spans="2:49" x14ac:dyDescent="0.1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row>
    <row r="132" spans="2:49" x14ac:dyDescent="0.1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row>
    <row r="133" spans="2:49" x14ac:dyDescent="0.1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row>
    <row r="134" spans="2:49" x14ac:dyDescent="0.1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row>
    <row r="135" spans="2:49" x14ac:dyDescent="0.1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row>
    <row r="136" spans="2:49" x14ac:dyDescent="0.1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row>
    <row r="137" spans="2:49" x14ac:dyDescent="0.1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row>
    <row r="138" spans="2:49" x14ac:dyDescent="0.1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row>
    <row r="139" spans="2:49" x14ac:dyDescent="0.1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row>
    <row r="140" spans="2:49" x14ac:dyDescent="0.1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row>
    <row r="141" spans="2:49" x14ac:dyDescent="0.1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row>
    <row r="142" spans="2:49" x14ac:dyDescent="0.1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row>
    <row r="143" spans="2:49" x14ac:dyDescent="0.1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row>
    <row r="144" spans="2:49" x14ac:dyDescent="0.1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row>
    <row r="145" spans="2:49" x14ac:dyDescent="0.1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row>
    <row r="146" spans="2:49" x14ac:dyDescent="0.1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row>
    <row r="147" spans="2:49" x14ac:dyDescent="0.1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row>
    <row r="148" spans="2:49" x14ac:dyDescent="0.1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row>
    <row r="149" spans="2:49" x14ac:dyDescent="0.1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row>
    <row r="150" spans="2:49" x14ac:dyDescent="0.1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row>
    <row r="151" spans="2:49" x14ac:dyDescent="0.1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row>
    <row r="152" spans="2:49" x14ac:dyDescent="0.1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row>
    <row r="153" spans="2:49" x14ac:dyDescent="0.1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row>
    <row r="154" spans="2:49" x14ac:dyDescent="0.1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row>
    <row r="155" spans="2:49" x14ac:dyDescent="0.1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row>
    <row r="156" spans="2:49" x14ac:dyDescent="0.1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row>
    <row r="157" spans="2:49" x14ac:dyDescent="0.1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row>
    <row r="158" spans="2:49" x14ac:dyDescent="0.1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row>
    <row r="159" spans="2:49" x14ac:dyDescent="0.1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row>
    <row r="160" spans="2:49" x14ac:dyDescent="0.1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row>
    <row r="161" spans="2:49" x14ac:dyDescent="0.1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row>
    <row r="162" spans="2:49" x14ac:dyDescent="0.1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row>
    <row r="163" spans="2:49" x14ac:dyDescent="0.1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row>
    <row r="164" spans="2:49" x14ac:dyDescent="0.1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row>
    <row r="165" spans="2:49" x14ac:dyDescent="0.1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row>
    <row r="166" spans="2:49" x14ac:dyDescent="0.1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row>
    <row r="167" spans="2:49" x14ac:dyDescent="0.1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row>
    <row r="168" spans="2:49" x14ac:dyDescent="0.1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row>
    <row r="169" spans="2:49" x14ac:dyDescent="0.1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row>
    <row r="170" spans="2:49" x14ac:dyDescent="0.1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row>
    <row r="171" spans="2:49" x14ac:dyDescent="0.1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row>
    <row r="172" spans="2:49" x14ac:dyDescent="0.1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row>
    <row r="173" spans="2:49" x14ac:dyDescent="0.1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row>
    <row r="174" spans="2:49" x14ac:dyDescent="0.1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row>
    <row r="175" spans="2:49" x14ac:dyDescent="0.1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row>
    <row r="176" spans="2:49" x14ac:dyDescent="0.1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row>
    <row r="177" spans="2:49" x14ac:dyDescent="0.1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row>
    <row r="178" spans="2:49" x14ac:dyDescent="0.1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row>
    <row r="179" spans="2:49" x14ac:dyDescent="0.1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row>
    <row r="180" spans="2:49" x14ac:dyDescent="0.1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row>
    <row r="181" spans="2:49" x14ac:dyDescent="0.1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row>
    <row r="182" spans="2:49" x14ac:dyDescent="0.1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row>
    <row r="183" spans="2:49" x14ac:dyDescent="0.1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row>
    <row r="184" spans="2:49" x14ac:dyDescent="0.1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row>
    <row r="185" spans="2:49" x14ac:dyDescent="0.1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row>
    <row r="186" spans="2:49" x14ac:dyDescent="0.1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row>
    <row r="187" spans="2:49" x14ac:dyDescent="0.1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row>
    <row r="188" spans="2:49" x14ac:dyDescent="0.1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row>
    <row r="189" spans="2:49" x14ac:dyDescent="0.1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row>
    <row r="190" spans="2:49" x14ac:dyDescent="0.1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row>
    <row r="191" spans="2:49" x14ac:dyDescent="0.1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row>
    <row r="192" spans="2:49" x14ac:dyDescent="0.1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row>
    <row r="193" spans="2:49" x14ac:dyDescent="0.1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row>
    <row r="194" spans="2:49" x14ac:dyDescent="0.1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row>
    <row r="195" spans="2:49" x14ac:dyDescent="0.1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row>
    <row r="196" spans="2:49" x14ac:dyDescent="0.1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row>
    <row r="197" spans="2:49" x14ac:dyDescent="0.1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row>
    <row r="198" spans="2:49" x14ac:dyDescent="0.1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row>
    <row r="199" spans="2:49" x14ac:dyDescent="0.1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row>
    <row r="200" spans="2:49" x14ac:dyDescent="0.1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row>
    <row r="201" spans="2:49" x14ac:dyDescent="0.1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row>
    <row r="202" spans="2:49" x14ac:dyDescent="0.1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row>
    <row r="203" spans="2:49" x14ac:dyDescent="0.1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row>
    <row r="204" spans="2:49" x14ac:dyDescent="0.1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row>
    <row r="205" spans="2:49" x14ac:dyDescent="0.1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row>
    <row r="206" spans="2:49" x14ac:dyDescent="0.1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row>
    <row r="207" spans="2:49" x14ac:dyDescent="0.1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row>
    <row r="208" spans="2:49" x14ac:dyDescent="0.1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row>
    <row r="209" spans="2:49" x14ac:dyDescent="0.1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row>
    <row r="210" spans="2:49" x14ac:dyDescent="0.1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row>
    <row r="211" spans="2:49" x14ac:dyDescent="0.1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row>
    <row r="212" spans="2:49" x14ac:dyDescent="0.1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35"/>
    </row>
    <row r="213" spans="2:49" x14ac:dyDescent="0.1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row>
    <row r="214" spans="2:49" x14ac:dyDescent="0.1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row>
    <row r="215" spans="2:49" x14ac:dyDescent="0.1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row>
    <row r="216" spans="2:49" x14ac:dyDescent="0.1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35"/>
    </row>
    <row r="217" spans="2:49" x14ac:dyDescent="0.1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row>
    <row r="218" spans="2:49" x14ac:dyDescent="0.1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row>
    <row r="219" spans="2:49" x14ac:dyDescent="0.1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35"/>
      <c r="AT219" s="35"/>
      <c r="AU219" s="35"/>
      <c r="AV219" s="35"/>
      <c r="AW219" s="35"/>
    </row>
    <row r="220" spans="2:49" x14ac:dyDescent="0.1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5"/>
      <c r="AW220" s="35"/>
    </row>
    <row r="221" spans="2:49" x14ac:dyDescent="0.1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5"/>
      <c r="AW221" s="35"/>
    </row>
    <row r="222" spans="2:49" x14ac:dyDescent="0.1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5"/>
      <c r="AW222" s="35"/>
    </row>
    <row r="223" spans="2:49" x14ac:dyDescent="0.1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35"/>
    </row>
    <row r="224" spans="2:49" x14ac:dyDescent="0.1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row>
    <row r="225" spans="2:49" x14ac:dyDescent="0.1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35"/>
    </row>
    <row r="226" spans="2:49" x14ac:dyDescent="0.1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35"/>
    </row>
    <row r="227" spans="2:49" x14ac:dyDescent="0.1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35"/>
    </row>
    <row r="228" spans="2:49" x14ac:dyDescent="0.1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row>
    <row r="229" spans="2:49" x14ac:dyDescent="0.1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5"/>
      <c r="AW229" s="35"/>
    </row>
    <row r="230" spans="2:49" x14ac:dyDescent="0.1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row>
  </sheetData>
  <mergeCells count="14">
    <mergeCell ref="B2:B3"/>
    <mergeCell ref="C2:L2"/>
    <mergeCell ref="C3:D3"/>
    <mergeCell ref="E3:F3"/>
    <mergeCell ref="G3:H3"/>
    <mergeCell ref="I3:J3"/>
    <mergeCell ref="K3:L3"/>
    <mergeCell ref="B18:B19"/>
    <mergeCell ref="C18:L18"/>
    <mergeCell ref="C19:D19"/>
    <mergeCell ref="E19:F19"/>
    <mergeCell ref="G19:H19"/>
    <mergeCell ref="I19:J19"/>
    <mergeCell ref="K19:L19"/>
  </mergeCells>
  <phoneticPr fontId="4"/>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W232"/>
  <sheetViews>
    <sheetView view="pageBreakPreview" zoomScaleNormal="100" zoomScaleSheetLayoutView="100" workbookViewId="0">
      <selection activeCell="M1" sqref="M1"/>
    </sheetView>
  </sheetViews>
  <sheetFormatPr defaultRowHeight="13.5" x14ac:dyDescent="0.15"/>
  <cols>
    <col min="1" max="1" width="4" customWidth="1"/>
    <col min="2" max="2" width="11.25" customWidth="1"/>
    <col min="3" max="3" width="7.625" customWidth="1"/>
    <col min="4" max="4" width="7.125" customWidth="1"/>
    <col min="5" max="5" width="7.625" customWidth="1"/>
    <col min="6" max="6" width="7.125" customWidth="1"/>
    <col min="7" max="7" width="7.625" customWidth="1"/>
    <col min="8" max="8" width="7.125" customWidth="1"/>
    <col min="9" max="9" width="7.625" customWidth="1"/>
    <col min="10" max="10" width="7.125" customWidth="1"/>
    <col min="11" max="11" width="7.625" customWidth="1"/>
    <col min="12" max="12" width="7.125" customWidth="1"/>
    <col min="13" max="13" width="16.5" customWidth="1"/>
    <col min="14" max="14" width="2.5" customWidth="1"/>
    <col min="15" max="15" width="17.75" bestFit="1" customWidth="1"/>
    <col min="16" max="17" width="11.125" bestFit="1" customWidth="1"/>
    <col min="18" max="18" width="12.375" bestFit="1" customWidth="1"/>
  </cols>
  <sheetData>
    <row r="1" spans="2:38" ht="19.5" customHeight="1" x14ac:dyDescent="0.15">
      <c r="B1" s="24" t="s">
        <v>349</v>
      </c>
    </row>
    <row r="2" spans="2:38" ht="14.25" x14ac:dyDescent="0.15">
      <c r="B2" s="24" t="s">
        <v>421</v>
      </c>
    </row>
    <row r="3" spans="2:38" x14ac:dyDescent="0.15">
      <c r="B3" s="561" t="s">
        <v>66</v>
      </c>
      <c r="C3" s="591" t="s">
        <v>65</v>
      </c>
      <c r="D3" s="592"/>
      <c r="E3" s="592"/>
      <c r="F3" s="592"/>
      <c r="G3" s="592"/>
      <c r="H3" s="592"/>
      <c r="I3" s="592"/>
      <c r="J3" s="592"/>
      <c r="K3" s="592"/>
      <c r="L3" s="593"/>
    </row>
    <row r="4" spans="2:38" ht="22.5" customHeight="1" x14ac:dyDescent="0.15">
      <c r="B4" s="562"/>
      <c r="C4" s="594" t="s">
        <v>75</v>
      </c>
      <c r="D4" s="595"/>
      <c r="E4" s="596" t="s">
        <v>76</v>
      </c>
      <c r="F4" s="595"/>
      <c r="G4" s="596" t="s">
        <v>77</v>
      </c>
      <c r="H4" s="595"/>
      <c r="I4" s="594" t="s">
        <v>78</v>
      </c>
      <c r="J4" s="595"/>
      <c r="K4" s="594" t="s">
        <v>64</v>
      </c>
      <c r="L4" s="595"/>
      <c r="O4" s="41"/>
      <c r="P4" s="38"/>
      <c r="Q4" s="56"/>
      <c r="R4" s="56"/>
      <c r="S4" s="56"/>
      <c r="T4" s="56"/>
      <c r="U4" s="56"/>
      <c r="V4" s="56"/>
      <c r="W4" s="56"/>
      <c r="X4" s="56"/>
      <c r="Y4" s="56"/>
      <c r="Z4" s="56"/>
      <c r="AA4" s="56"/>
      <c r="AB4" s="56"/>
      <c r="AC4" s="56"/>
      <c r="AD4" s="56"/>
      <c r="AE4" s="38"/>
    </row>
    <row r="5" spans="2:38" s="35" customFormat="1" ht="13.5" customHeight="1" x14ac:dyDescent="0.15">
      <c r="B5" s="42" t="s">
        <v>2</v>
      </c>
      <c r="C5" s="144">
        <v>1</v>
      </c>
      <c r="D5" s="359">
        <f>IFERROR(C5/$C$14,"-")</f>
        <v>1.1428571428571429E-3</v>
      </c>
      <c r="E5" s="144">
        <v>0</v>
      </c>
      <c r="F5" s="359">
        <f>IFERROR(E5/$E$14,"-")</f>
        <v>0</v>
      </c>
      <c r="G5" s="144">
        <v>0</v>
      </c>
      <c r="H5" s="359">
        <f>IFERROR(G5/$G$14,"-")</f>
        <v>0</v>
      </c>
      <c r="I5" s="46">
        <v>0</v>
      </c>
      <c r="J5" s="359">
        <f>IFERROR(I5/$I$14,"-")</f>
        <v>0</v>
      </c>
      <c r="K5" s="46">
        <v>1</v>
      </c>
      <c r="L5" s="359">
        <f>IFERROR(K5/$K$14,"-")</f>
        <v>5.4704595185995622E-4</v>
      </c>
      <c r="O5" s="39"/>
      <c r="P5" s="54"/>
      <c r="Q5" s="54"/>
      <c r="R5" s="54"/>
      <c r="S5" s="140"/>
      <c r="T5" s="140"/>
      <c r="U5" s="140"/>
      <c r="V5" s="140"/>
      <c r="W5" s="140"/>
      <c r="X5" s="140"/>
      <c r="Y5" s="140"/>
      <c r="Z5" s="140"/>
      <c r="AA5" s="140"/>
      <c r="AB5" s="140"/>
      <c r="AC5" s="140"/>
      <c r="AD5" s="140"/>
      <c r="AE5" s="140"/>
      <c r="AH5" s="36"/>
      <c r="AI5" s="36"/>
      <c r="AL5" s="147"/>
    </row>
    <row r="6" spans="2:38" s="35" customFormat="1" x14ac:dyDescent="0.15">
      <c r="B6" s="43" t="s">
        <v>3</v>
      </c>
      <c r="C6" s="143">
        <v>1</v>
      </c>
      <c r="D6" s="358">
        <f t="shared" ref="D6:D16" si="0">IFERROR(C6/$C$14,"-")</f>
        <v>1.1428571428571429E-3</v>
      </c>
      <c r="E6" s="48">
        <v>4</v>
      </c>
      <c r="F6" s="334">
        <f t="shared" ref="F6:F16" si="1">IFERROR(E6/$E$14,"-")</f>
        <v>6.4000000000000003E-3</v>
      </c>
      <c r="G6" s="143">
        <v>0</v>
      </c>
      <c r="H6" s="358">
        <f t="shared" ref="H6:H16" si="2">IFERROR(G6/$G$14,"-")</f>
        <v>0</v>
      </c>
      <c r="I6" s="146">
        <v>0</v>
      </c>
      <c r="J6" s="358">
        <f t="shared" ref="J6:J16" si="3">IFERROR(I6/$I$14,"-")</f>
        <v>0</v>
      </c>
      <c r="K6" s="48">
        <v>5</v>
      </c>
      <c r="L6" s="358">
        <f t="shared" ref="L6:L16" si="4">IFERROR(K6/$K$14,"-")</f>
        <v>2.7352297592997811E-3</v>
      </c>
      <c r="O6" s="40"/>
      <c r="P6" s="54"/>
      <c r="Q6" s="54"/>
      <c r="R6" s="54"/>
      <c r="S6" s="140"/>
      <c r="T6" s="140"/>
      <c r="U6" s="140"/>
      <c r="V6" s="140"/>
      <c r="W6" s="140"/>
      <c r="X6" s="140"/>
      <c r="Y6" s="140"/>
      <c r="Z6" s="140"/>
      <c r="AA6" s="140"/>
      <c r="AB6" s="140"/>
      <c r="AC6" s="140"/>
      <c r="AD6" s="140"/>
      <c r="AE6" s="140"/>
      <c r="AH6" s="36"/>
      <c r="AI6" s="36"/>
      <c r="AJ6" s="36"/>
      <c r="AL6" s="147"/>
    </row>
    <row r="7" spans="2:38" s="35" customFormat="1" x14ac:dyDescent="0.15">
      <c r="B7" s="43" t="s">
        <v>4</v>
      </c>
      <c r="C7" s="143">
        <v>9</v>
      </c>
      <c r="D7" s="358">
        <f t="shared" si="0"/>
        <v>1.0285714285714285E-2</v>
      </c>
      <c r="E7" s="146">
        <v>5</v>
      </c>
      <c r="F7" s="334">
        <f t="shared" si="1"/>
        <v>8.0000000000000002E-3</v>
      </c>
      <c r="G7" s="143">
        <v>2</v>
      </c>
      <c r="H7" s="334">
        <f t="shared" si="2"/>
        <v>1.0101010101010102E-2</v>
      </c>
      <c r="I7" s="48">
        <v>1</v>
      </c>
      <c r="J7" s="358">
        <f t="shared" si="3"/>
        <v>7.6923076923076927E-3</v>
      </c>
      <c r="K7" s="48">
        <v>17</v>
      </c>
      <c r="L7" s="358">
        <f t="shared" si="4"/>
        <v>9.2997811816192561E-3</v>
      </c>
      <c r="O7" s="40"/>
      <c r="P7" s="54"/>
      <c r="Q7" s="54"/>
      <c r="R7" s="54"/>
      <c r="S7" s="140"/>
      <c r="T7" s="140"/>
      <c r="U7" s="140"/>
      <c r="V7" s="140"/>
      <c r="W7" s="140"/>
      <c r="X7" s="140"/>
      <c r="Y7" s="140"/>
      <c r="Z7" s="140"/>
      <c r="AA7" s="140"/>
      <c r="AB7" s="140"/>
      <c r="AC7" s="140"/>
      <c r="AD7" s="140"/>
      <c r="AE7" s="140"/>
      <c r="AH7" s="36"/>
      <c r="AI7" s="36"/>
      <c r="AJ7" s="36"/>
      <c r="AL7" s="147"/>
    </row>
    <row r="8" spans="2:38" s="35" customFormat="1" x14ac:dyDescent="0.15">
      <c r="B8" s="43" t="s">
        <v>5</v>
      </c>
      <c r="C8" s="48">
        <v>25</v>
      </c>
      <c r="D8" s="358">
        <f t="shared" si="0"/>
        <v>2.8571428571428571E-2</v>
      </c>
      <c r="E8" s="48">
        <v>19</v>
      </c>
      <c r="F8" s="334">
        <f t="shared" si="1"/>
        <v>3.04E-2</v>
      </c>
      <c r="G8" s="143">
        <v>8</v>
      </c>
      <c r="H8" s="361">
        <f t="shared" si="2"/>
        <v>4.0404040404040407E-2</v>
      </c>
      <c r="I8" s="146">
        <v>1</v>
      </c>
      <c r="J8" s="358">
        <f t="shared" si="3"/>
        <v>7.6923076923076927E-3</v>
      </c>
      <c r="K8" s="48">
        <v>53</v>
      </c>
      <c r="L8" s="358">
        <f t="shared" si="4"/>
        <v>2.899343544857768E-2</v>
      </c>
      <c r="O8" s="40"/>
      <c r="P8" s="54"/>
      <c r="Q8" s="54"/>
      <c r="R8" s="54"/>
      <c r="S8" s="140"/>
      <c r="T8" s="140"/>
      <c r="U8" s="140"/>
      <c r="V8" s="140"/>
      <c r="W8" s="140"/>
      <c r="X8" s="140"/>
      <c r="Y8" s="140"/>
      <c r="Z8" s="140"/>
      <c r="AA8" s="140"/>
      <c r="AB8" s="140"/>
      <c r="AC8" s="140"/>
      <c r="AD8" s="140"/>
      <c r="AE8" s="140"/>
      <c r="AH8" s="36"/>
      <c r="AI8" s="36"/>
      <c r="AJ8" s="36"/>
      <c r="AL8" s="147"/>
    </row>
    <row r="9" spans="2:38" s="35" customFormat="1" x14ac:dyDescent="0.15">
      <c r="B9" s="43" t="s">
        <v>6</v>
      </c>
      <c r="C9" s="48">
        <v>43</v>
      </c>
      <c r="D9" s="358">
        <f t="shared" si="0"/>
        <v>4.9142857142857141E-2</v>
      </c>
      <c r="E9" s="48">
        <v>59</v>
      </c>
      <c r="F9" s="361">
        <f t="shared" si="1"/>
        <v>9.4399999999999998E-2</v>
      </c>
      <c r="G9" s="143">
        <v>22</v>
      </c>
      <c r="H9" s="334">
        <f t="shared" si="2"/>
        <v>0.1111111111111111</v>
      </c>
      <c r="I9" s="143">
        <v>15</v>
      </c>
      <c r="J9" s="358">
        <f t="shared" si="3"/>
        <v>0.11538461538461539</v>
      </c>
      <c r="K9" s="48">
        <v>139</v>
      </c>
      <c r="L9" s="334">
        <f t="shared" si="4"/>
        <v>7.6039387308533921E-2</v>
      </c>
      <c r="O9" s="40"/>
      <c r="P9" s="54"/>
      <c r="Q9" s="54"/>
      <c r="R9" s="54"/>
      <c r="S9" s="140"/>
      <c r="T9" s="140"/>
      <c r="U9" s="140"/>
      <c r="V9" s="140"/>
      <c r="W9" s="140"/>
      <c r="X9" s="140"/>
      <c r="Y9" s="140"/>
      <c r="Z9" s="140"/>
      <c r="AA9" s="140"/>
      <c r="AB9" s="140"/>
      <c r="AC9" s="140"/>
      <c r="AD9" s="140"/>
      <c r="AE9" s="140"/>
      <c r="AH9" s="36"/>
      <c r="AI9" s="36"/>
      <c r="AJ9" s="36"/>
      <c r="AL9" s="147"/>
    </row>
    <row r="10" spans="2:38" s="35" customFormat="1" x14ac:dyDescent="0.15">
      <c r="B10" s="43" t="s">
        <v>7</v>
      </c>
      <c r="C10" s="48">
        <v>132</v>
      </c>
      <c r="D10" s="334">
        <f t="shared" si="0"/>
        <v>0.15085714285714286</v>
      </c>
      <c r="E10" s="146">
        <v>74</v>
      </c>
      <c r="F10" s="358">
        <f t="shared" si="1"/>
        <v>0.11840000000000001</v>
      </c>
      <c r="G10" s="143">
        <v>35</v>
      </c>
      <c r="H10" s="361">
        <f t="shared" si="2"/>
        <v>0.17676767676767677</v>
      </c>
      <c r="I10" s="48">
        <v>23</v>
      </c>
      <c r="J10" s="334">
        <f t="shared" si="3"/>
        <v>0.17692307692307693</v>
      </c>
      <c r="K10" s="48">
        <v>264</v>
      </c>
      <c r="L10" s="334">
        <f t="shared" si="4"/>
        <v>0.14442013129102846</v>
      </c>
      <c r="O10" s="40"/>
      <c r="P10" s="54"/>
      <c r="Q10" s="54"/>
      <c r="R10" s="54"/>
      <c r="S10" s="140"/>
      <c r="T10" s="140"/>
      <c r="U10" s="140"/>
      <c r="V10" s="140"/>
      <c r="W10" s="140"/>
      <c r="X10" s="140"/>
      <c r="Y10" s="140"/>
      <c r="Z10" s="140"/>
      <c r="AA10" s="140"/>
      <c r="AB10" s="140"/>
      <c r="AC10" s="140"/>
      <c r="AD10" s="140"/>
      <c r="AE10" s="140"/>
      <c r="AH10" s="36"/>
      <c r="AI10" s="36"/>
      <c r="AJ10" s="36"/>
      <c r="AL10" s="147"/>
    </row>
    <row r="11" spans="2:38" s="35" customFormat="1" x14ac:dyDescent="0.15">
      <c r="B11" s="43" t="s">
        <v>8</v>
      </c>
      <c r="C11" s="146">
        <v>255</v>
      </c>
      <c r="D11" s="361">
        <f t="shared" si="0"/>
        <v>0.29142857142857143</v>
      </c>
      <c r="E11" s="143">
        <v>182</v>
      </c>
      <c r="F11" s="334">
        <f t="shared" si="1"/>
        <v>0.29120000000000001</v>
      </c>
      <c r="G11" s="143">
        <v>52</v>
      </c>
      <c r="H11" s="334">
        <f t="shared" si="2"/>
        <v>0.26262626262626265</v>
      </c>
      <c r="I11" s="48">
        <v>43</v>
      </c>
      <c r="J11" s="334">
        <f t="shared" si="3"/>
        <v>0.33076923076923076</v>
      </c>
      <c r="K11" s="48">
        <v>532</v>
      </c>
      <c r="L11" s="334">
        <f t="shared" si="4"/>
        <v>0.29102844638949671</v>
      </c>
      <c r="O11" s="40"/>
      <c r="P11" s="54"/>
      <c r="Q11" s="54"/>
      <c r="R11" s="54"/>
      <c r="S11" s="140"/>
      <c r="T11" s="140"/>
      <c r="U11" s="140"/>
      <c r="V11" s="140"/>
      <c r="W11" s="140"/>
      <c r="X11" s="140"/>
      <c r="Y11" s="140"/>
      <c r="Z11" s="140"/>
      <c r="AA11" s="140"/>
      <c r="AB11" s="140"/>
      <c r="AC11" s="140"/>
      <c r="AD11" s="140"/>
      <c r="AE11" s="140"/>
      <c r="AH11" s="36"/>
      <c r="AI11" s="36"/>
      <c r="AJ11" s="36"/>
      <c r="AL11" s="147"/>
    </row>
    <row r="12" spans="2:38" s="35" customFormat="1" x14ac:dyDescent="0.15">
      <c r="B12" s="43" t="s">
        <v>9</v>
      </c>
      <c r="C12" s="48">
        <v>334</v>
      </c>
      <c r="D12" s="334">
        <f t="shared" si="0"/>
        <v>0.38171428571428573</v>
      </c>
      <c r="E12" s="143">
        <v>225</v>
      </c>
      <c r="F12" s="361">
        <f t="shared" si="1"/>
        <v>0.36</v>
      </c>
      <c r="G12" s="143">
        <v>62</v>
      </c>
      <c r="H12" s="361">
        <f t="shared" si="2"/>
        <v>0.31313131313131315</v>
      </c>
      <c r="I12" s="146">
        <v>36</v>
      </c>
      <c r="J12" s="334">
        <f t="shared" si="3"/>
        <v>0.27692307692307694</v>
      </c>
      <c r="K12" s="48">
        <v>657</v>
      </c>
      <c r="L12" s="334">
        <f t="shared" si="4"/>
        <v>0.35940919037199126</v>
      </c>
      <c r="O12" s="40"/>
      <c r="P12" s="54"/>
      <c r="Q12" s="54"/>
      <c r="R12" s="54"/>
      <c r="S12" s="140"/>
      <c r="T12" s="140"/>
      <c r="U12" s="140"/>
      <c r="V12" s="140"/>
      <c r="W12" s="140"/>
      <c r="X12" s="140"/>
      <c r="Y12" s="140"/>
      <c r="Z12" s="140"/>
      <c r="AA12" s="140"/>
      <c r="AB12" s="140"/>
      <c r="AC12" s="140"/>
      <c r="AD12" s="140"/>
      <c r="AE12" s="140"/>
      <c r="AH12" s="36"/>
      <c r="AI12" s="36"/>
      <c r="AJ12" s="36"/>
      <c r="AL12" s="147"/>
    </row>
    <row r="13" spans="2:38" s="35" customFormat="1" x14ac:dyDescent="0.15">
      <c r="B13" s="44" t="s">
        <v>10</v>
      </c>
      <c r="C13" s="145">
        <v>75</v>
      </c>
      <c r="D13" s="366">
        <f t="shared" si="0"/>
        <v>8.5714285714285715E-2</v>
      </c>
      <c r="E13" s="50">
        <v>57</v>
      </c>
      <c r="F13" s="335">
        <f t="shared" si="1"/>
        <v>9.1200000000000003E-2</v>
      </c>
      <c r="G13" s="50">
        <v>17</v>
      </c>
      <c r="H13" s="335">
        <f t="shared" si="2"/>
        <v>8.5858585858585856E-2</v>
      </c>
      <c r="I13" s="50">
        <v>11</v>
      </c>
      <c r="J13" s="366">
        <f t="shared" si="3"/>
        <v>8.461538461538462E-2</v>
      </c>
      <c r="K13" s="50">
        <v>160</v>
      </c>
      <c r="L13" s="366">
        <f t="shared" si="4"/>
        <v>8.7527352297592995E-2</v>
      </c>
      <c r="O13" s="40"/>
      <c r="P13" s="54"/>
      <c r="Q13" s="54"/>
      <c r="R13" s="54"/>
      <c r="S13" s="140"/>
      <c r="T13" s="140"/>
      <c r="U13" s="140"/>
      <c r="V13" s="140"/>
      <c r="W13" s="140"/>
      <c r="X13" s="140"/>
      <c r="Y13" s="140"/>
      <c r="Z13" s="140"/>
      <c r="AA13" s="140"/>
      <c r="AB13" s="140"/>
      <c r="AC13" s="140"/>
      <c r="AD13" s="140"/>
      <c r="AE13" s="140"/>
      <c r="AH13" s="36"/>
      <c r="AI13" s="36"/>
      <c r="AJ13" s="36"/>
      <c r="AL13" s="147"/>
    </row>
    <row r="14" spans="2:38" s="35" customFormat="1" x14ac:dyDescent="0.15">
      <c r="B14" s="45" t="s">
        <v>347</v>
      </c>
      <c r="C14" s="52">
        <v>875</v>
      </c>
      <c r="D14" s="368">
        <f t="shared" si="0"/>
        <v>1</v>
      </c>
      <c r="E14" s="52">
        <v>625</v>
      </c>
      <c r="F14" s="368">
        <f t="shared" si="1"/>
        <v>1</v>
      </c>
      <c r="G14" s="52">
        <v>198</v>
      </c>
      <c r="H14" s="368">
        <f t="shared" si="2"/>
        <v>1</v>
      </c>
      <c r="I14" s="52">
        <v>130</v>
      </c>
      <c r="J14" s="368">
        <f t="shared" si="3"/>
        <v>1</v>
      </c>
      <c r="K14" s="52">
        <v>1828</v>
      </c>
      <c r="L14" s="368">
        <f t="shared" si="4"/>
        <v>1</v>
      </c>
      <c r="P14" s="38"/>
      <c r="Q14" s="38"/>
      <c r="R14" s="38"/>
      <c r="S14" s="38"/>
      <c r="T14" s="38"/>
      <c r="U14" s="38"/>
      <c r="V14" s="38"/>
      <c r="W14" s="38"/>
      <c r="X14" s="38"/>
      <c r="Y14" s="38"/>
      <c r="Z14" s="38"/>
      <c r="AA14" s="38"/>
      <c r="AB14" s="38"/>
      <c r="AC14" s="38"/>
      <c r="AD14" s="38"/>
      <c r="AE14" s="38"/>
      <c r="AH14" s="147"/>
      <c r="AI14" s="147"/>
      <c r="AL14" s="147"/>
    </row>
    <row r="15" spans="2:38" s="35" customFormat="1" x14ac:dyDescent="0.15">
      <c r="B15" s="165" t="s">
        <v>267</v>
      </c>
      <c r="C15" s="329">
        <v>120</v>
      </c>
      <c r="D15" s="333">
        <f t="shared" si="0"/>
        <v>0.13714285714285715</v>
      </c>
      <c r="E15" s="329">
        <v>112</v>
      </c>
      <c r="F15" s="333">
        <f t="shared" si="1"/>
        <v>0.1792</v>
      </c>
      <c r="G15" s="329">
        <v>42</v>
      </c>
      <c r="H15" s="333">
        <f t="shared" si="2"/>
        <v>0.21212121212121213</v>
      </c>
      <c r="I15" s="329">
        <v>27</v>
      </c>
      <c r="J15" s="333">
        <f t="shared" si="3"/>
        <v>0.2076923076923077</v>
      </c>
      <c r="K15" s="329">
        <v>301</v>
      </c>
      <c r="L15" s="333">
        <f t="shared" si="4"/>
        <v>0.16466083150984684</v>
      </c>
      <c r="O15" s="141"/>
      <c r="P15" s="294"/>
      <c r="Q15" s="294"/>
      <c r="R15" s="294"/>
      <c r="S15" s="294"/>
      <c r="T15" s="294"/>
      <c r="U15" s="294"/>
      <c r="V15" s="294"/>
      <c r="W15" s="294"/>
      <c r="X15" s="294"/>
      <c r="Y15" s="294"/>
      <c r="Z15" s="294"/>
      <c r="AA15" s="294"/>
      <c r="AB15" s="294"/>
      <c r="AC15" s="294"/>
      <c r="AD15" s="294"/>
      <c r="AE15" s="294"/>
    </row>
    <row r="16" spans="2:38" s="35" customFormat="1" x14ac:dyDescent="0.15">
      <c r="B16" s="166" t="s">
        <v>262</v>
      </c>
      <c r="C16" s="329">
        <v>755</v>
      </c>
      <c r="D16" s="360">
        <f t="shared" si="0"/>
        <v>0.86285714285714288</v>
      </c>
      <c r="E16" s="329">
        <v>513</v>
      </c>
      <c r="F16" s="360">
        <f t="shared" si="1"/>
        <v>0.82079999999999997</v>
      </c>
      <c r="G16" s="329">
        <v>156</v>
      </c>
      <c r="H16" s="360">
        <f t="shared" si="2"/>
        <v>0.78787878787878785</v>
      </c>
      <c r="I16" s="329">
        <v>103</v>
      </c>
      <c r="J16" s="360">
        <f t="shared" si="3"/>
        <v>0.79230769230769227</v>
      </c>
      <c r="K16" s="329">
        <v>1527</v>
      </c>
      <c r="L16" s="360">
        <f t="shared" si="4"/>
        <v>0.83533916849015322</v>
      </c>
      <c r="O16" s="141"/>
      <c r="P16" s="140"/>
      <c r="Q16" s="140"/>
      <c r="R16" s="140"/>
      <c r="S16" s="140"/>
      <c r="T16" s="140"/>
      <c r="U16" s="140"/>
      <c r="V16" s="140"/>
      <c r="W16" s="140"/>
      <c r="X16" s="140"/>
      <c r="Y16" s="140"/>
      <c r="Z16" s="140"/>
      <c r="AA16" s="140"/>
      <c r="AB16" s="140"/>
      <c r="AC16" s="140"/>
      <c r="AD16" s="140"/>
      <c r="AE16" s="140"/>
    </row>
    <row r="18" spans="2:38" ht="19.5" customHeight="1" x14ac:dyDescent="0.15">
      <c r="B18" s="24" t="s">
        <v>349</v>
      </c>
    </row>
    <row r="19" spans="2:38" x14ac:dyDescent="0.15">
      <c r="B19" s="1" t="s">
        <v>422</v>
      </c>
    </row>
    <row r="20" spans="2:38" x14ac:dyDescent="0.15">
      <c r="B20" s="561" t="s">
        <v>66</v>
      </c>
      <c r="C20" s="591" t="s">
        <v>65</v>
      </c>
      <c r="D20" s="592"/>
      <c r="E20" s="592"/>
      <c r="F20" s="592"/>
      <c r="G20" s="592"/>
      <c r="H20" s="592"/>
      <c r="I20" s="592"/>
      <c r="J20" s="592"/>
      <c r="K20" s="592"/>
      <c r="L20" s="593"/>
    </row>
    <row r="21" spans="2:38" ht="28.5" customHeight="1" x14ac:dyDescent="0.15">
      <c r="B21" s="562"/>
      <c r="C21" s="594" t="s">
        <v>75</v>
      </c>
      <c r="D21" s="595"/>
      <c r="E21" s="596" t="s">
        <v>76</v>
      </c>
      <c r="F21" s="595"/>
      <c r="G21" s="596" t="s">
        <v>77</v>
      </c>
      <c r="H21" s="595"/>
      <c r="I21" s="594" t="s">
        <v>78</v>
      </c>
      <c r="J21" s="595"/>
      <c r="K21" s="594" t="s">
        <v>64</v>
      </c>
      <c r="L21" s="595"/>
      <c r="O21" s="41"/>
      <c r="P21" s="38"/>
      <c r="Q21" s="56"/>
      <c r="R21" s="56"/>
      <c r="S21" s="56"/>
      <c r="T21" s="56"/>
      <c r="U21" s="56"/>
      <c r="V21" s="56"/>
      <c r="W21" s="56"/>
      <c r="X21" s="56"/>
      <c r="Y21" s="56"/>
      <c r="Z21" s="56"/>
      <c r="AA21" s="56"/>
      <c r="AB21" s="56"/>
      <c r="AC21" s="56"/>
      <c r="AD21" s="56"/>
      <c r="AE21" s="38"/>
    </row>
    <row r="22" spans="2:38" s="35" customFormat="1" ht="13.5" customHeight="1" x14ac:dyDescent="0.15">
      <c r="B22" s="42" t="s">
        <v>2</v>
      </c>
      <c r="C22" s="144">
        <v>0</v>
      </c>
      <c r="D22" s="333" t="str">
        <f>IFERROR(C22/$K22,"-")</f>
        <v>-</v>
      </c>
      <c r="E22" s="144">
        <v>0</v>
      </c>
      <c r="F22" s="333" t="str">
        <f>IFERROR(E22/$K22,"-")</f>
        <v>-</v>
      </c>
      <c r="G22" s="46">
        <v>0</v>
      </c>
      <c r="H22" s="333" t="str">
        <f>IFERROR(G22/$K22,"-")</f>
        <v>-</v>
      </c>
      <c r="I22" s="144">
        <v>0</v>
      </c>
      <c r="J22" s="333" t="str">
        <f>IFERROR(I22/$K22,"-")</f>
        <v>-</v>
      </c>
      <c r="K22" s="46">
        <v>0</v>
      </c>
      <c r="L22" s="333" t="str">
        <f>IFERROR(K22/$K22,"-")</f>
        <v>-</v>
      </c>
      <c r="O22" s="39"/>
      <c r="P22" s="54"/>
      <c r="Q22" s="54"/>
      <c r="R22" s="54"/>
      <c r="S22" s="140"/>
      <c r="T22" s="140"/>
      <c r="U22" s="140"/>
      <c r="V22" s="140"/>
      <c r="W22" s="140"/>
      <c r="X22" s="140"/>
      <c r="Y22" s="140"/>
      <c r="Z22" s="140"/>
      <c r="AA22" s="140"/>
      <c r="AB22" s="140"/>
      <c r="AC22" s="140"/>
      <c r="AD22" s="140"/>
      <c r="AE22" s="140"/>
    </row>
    <row r="23" spans="2:38" s="35" customFormat="1" x14ac:dyDescent="0.15">
      <c r="B23" s="43" t="s">
        <v>3</v>
      </c>
      <c r="C23" s="143">
        <v>0</v>
      </c>
      <c r="D23" s="334" t="str">
        <f t="shared" ref="D23:F23" si="5">IFERROR(C23/$K23,"-")</f>
        <v>-</v>
      </c>
      <c r="E23" s="143">
        <v>0</v>
      </c>
      <c r="F23" s="334" t="str">
        <f t="shared" si="5"/>
        <v>-</v>
      </c>
      <c r="G23" s="48">
        <v>0</v>
      </c>
      <c r="H23" s="334" t="str">
        <f t="shared" ref="H23:J23" si="6">IFERROR(G23/$K23,"-")</f>
        <v>-</v>
      </c>
      <c r="I23" s="143">
        <v>0</v>
      </c>
      <c r="J23" s="334" t="str">
        <f t="shared" si="6"/>
        <v>-</v>
      </c>
      <c r="K23" s="48">
        <v>0</v>
      </c>
      <c r="L23" s="334" t="str">
        <f t="shared" ref="L23" si="7">IFERROR(K23/$K23,"-")</f>
        <v>-</v>
      </c>
      <c r="O23" s="40"/>
      <c r="P23" s="54"/>
      <c r="Q23" s="54"/>
      <c r="R23" s="54"/>
      <c r="S23" s="140"/>
      <c r="T23" s="140"/>
      <c r="U23" s="140"/>
      <c r="V23" s="140"/>
      <c r="W23" s="140"/>
      <c r="X23" s="140"/>
      <c r="Y23" s="140"/>
      <c r="Z23" s="140"/>
      <c r="AA23" s="140"/>
      <c r="AB23" s="140"/>
      <c r="AC23" s="140"/>
      <c r="AD23" s="140"/>
      <c r="AE23" s="140"/>
    </row>
    <row r="24" spans="2:38" s="35" customFormat="1" x14ac:dyDescent="0.15">
      <c r="B24" s="43" t="s">
        <v>4</v>
      </c>
      <c r="C24" s="48">
        <v>1</v>
      </c>
      <c r="D24" s="334">
        <f>IFERROR(C24/$C$31,"-")</f>
        <v>1.020408163265306E-2</v>
      </c>
      <c r="E24" s="143">
        <v>0</v>
      </c>
      <c r="F24" s="334">
        <f>IFERROR(E24/$E$31,"-")</f>
        <v>0</v>
      </c>
      <c r="G24" s="146">
        <v>1</v>
      </c>
      <c r="H24" s="334">
        <f>IFERROR(G24/$G$31,"-")</f>
        <v>0.25</v>
      </c>
      <c r="I24" s="48">
        <v>0</v>
      </c>
      <c r="J24" s="334">
        <f>IFERROR(I24/$I$31,"-")</f>
        <v>0</v>
      </c>
      <c r="K24" s="48">
        <v>2</v>
      </c>
      <c r="L24" s="334">
        <f>IFERROR(K24/$K$31,"-")</f>
        <v>1.4084507042253521E-2</v>
      </c>
      <c r="O24" s="40"/>
      <c r="P24" s="54"/>
      <c r="Q24" s="54"/>
      <c r="R24" s="54"/>
      <c r="S24" s="140"/>
      <c r="T24" s="140"/>
      <c r="U24" s="140"/>
      <c r="V24" s="140"/>
      <c r="W24" s="140"/>
      <c r="X24" s="140"/>
      <c r="Y24" s="140"/>
      <c r="Z24" s="140"/>
      <c r="AA24" s="140"/>
      <c r="AB24" s="140"/>
      <c r="AC24" s="140"/>
      <c r="AD24" s="140"/>
      <c r="AE24" s="140"/>
    </row>
    <row r="25" spans="2:38" s="35" customFormat="1" x14ac:dyDescent="0.15">
      <c r="B25" s="43" t="s">
        <v>5</v>
      </c>
      <c r="C25" s="48">
        <v>3</v>
      </c>
      <c r="D25" s="334">
        <f t="shared" ref="D25:D33" si="8">IFERROR(C25/$C$31,"-")</f>
        <v>3.0612244897959183E-2</v>
      </c>
      <c r="E25" s="48">
        <v>2</v>
      </c>
      <c r="F25" s="334">
        <f t="shared" ref="F25:F33" si="9">IFERROR(E25/$E$31,"-")</f>
        <v>5.8823529411764705E-2</v>
      </c>
      <c r="G25" s="48">
        <v>0</v>
      </c>
      <c r="H25" s="334">
        <f t="shared" ref="H25:H33" si="10">IFERROR(G25/$G$31,"-")</f>
        <v>0</v>
      </c>
      <c r="I25" s="48">
        <v>0</v>
      </c>
      <c r="J25" s="334">
        <f t="shared" ref="J25:J33" si="11">IFERROR(I25/$I$31,"-")</f>
        <v>0</v>
      </c>
      <c r="K25" s="48">
        <v>5</v>
      </c>
      <c r="L25" s="334">
        <f t="shared" ref="L25:L33" si="12">IFERROR(K25/$K$31,"-")</f>
        <v>3.5211267605633804E-2</v>
      </c>
      <c r="O25" s="40"/>
      <c r="P25" s="54"/>
      <c r="Q25" s="54"/>
      <c r="R25" s="54"/>
      <c r="S25" s="140"/>
      <c r="T25" s="140"/>
      <c r="U25" s="140"/>
      <c r="V25" s="140"/>
      <c r="W25" s="140"/>
      <c r="X25" s="140"/>
      <c r="Y25" s="140"/>
      <c r="Z25" s="140"/>
      <c r="AA25" s="140"/>
      <c r="AB25" s="140"/>
      <c r="AC25" s="140"/>
      <c r="AD25" s="140"/>
      <c r="AE25" s="140"/>
    </row>
    <row r="26" spans="2:38" s="35" customFormat="1" x14ac:dyDescent="0.15">
      <c r="B26" s="43" t="s">
        <v>6</v>
      </c>
      <c r="C26" s="146">
        <v>8</v>
      </c>
      <c r="D26" s="334">
        <f t="shared" si="8"/>
        <v>8.1632653061224483E-2</v>
      </c>
      <c r="E26" s="48">
        <v>5</v>
      </c>
      <c r="F26" s="334">
        <f t="shared" si="9"/>
        <v>0.14705882352941177</v>
      </c>
      <c r="G26" s="146">
        <v>0</v>
      </c>
      <c r="H26" s="334">
        <f t="shared" si="10"/>
        <v>0</v>
      </c>
      <c r="I26" s="48">
        <v>0</v>
      </c>
      <c r="J26" s="334">
        <f t="shared" si="11"/>
        <v>0</v>
      </c>
      <c r="K26" s="48">
        <v>13</v>
      </c>
      <c r="L26" s="334">
        <f t="shared" si="12"/>
        <v>9.154929577464789E-2</v>
      </c>
      <c r="O26" s="40"/>
      <c r="P26" s="54"/>
      <c r="Q26" s="54"/>
      <c r="R26" s="54"/>
      <c r="S26" s="140"/>
      <c r="T26" s="140"/>
      <c r="U26" s="140"/>
      <c r="V26" s="140"/>
      <c r="W26" s="140"/>
      <c r="X26" s="140"/>
      <c r="Y26" s="140"/>
      <c r="Z26" s="140"/>
      <c r="AA26" s="140"/>
      <c r="AB26" s="140"/>
      <c r="AC26" s="140"/>
      <c r="AD26" s="140"/>
      <c r="AE26" s="140"/>
    </row>
    <row r="27" spans="2:38" s="35" customFormat="1" x14ac:dyDescent="0.15">
      <c r="B27" s="43" t="s">
        <v>7</v>
      </c>
      <c r="C27" s="143">
        <v>14</v>
      </c>
      <c r="D27" s="334">
        <f t="shared" si="8"/>
        <v>0.14285714285714285</v>
      </c>
      <c r="E27" s="48">
        <v>5</v>
      </c>
      <c r="F27" s="334">
        <f t="shared" si="9"/>
        <v>0.14705882352941177</v>
      </c>
      <c r="G27" s="143">
        <v>0</v>
      </c>
      <c r="H27" s="334">
        <f t="shared" si="10"/>
        <v>0</v>
      </c>
      <c r="I27" s="48">
        <v>2</v>
      </c>
      <c r="J27" s="334">
        <f t="shared" si="11"/>
        <v>0.33333333333333331</v>
      </c>
      <c r="K27" s="48">
        <v>21</v>
      </c>
      <c r="L27" s="334">
        <f t="shared" si="12"/>
        <v>0.14788732394366197</v>
      </c>
      <c r="O27" s="40"/>
      <c r="P27" s="54"/>
      <c r="Q27" s="54"/>
      <c r="R27" s="54"/>
      <c r="S27" s="140"/>
      <c r="T27" s="140"/>
      <c r="U27" s="140"/>
      <c r="V27" s="140"/>
      <c r="W27" s="140"/>
      <c r="X27" s="140"/>
      <c r="Y27" s="140"/>
      <c r="Z27" s="140"/>
      <c r="AC27" s="140"/>
      <c r="AD27" s="140"/>
      <c r="AE27" s="140"/>
    </row>
    <row r="28" spans="2:38" s="35" customFormat="1" x14ac:dyDescent="0.15">
      <c r="B28" s="43" t="s">
        <v>8</v>
      </c>
      <c r="C28" s="48">
        <v>32</v>
      </c>
      <c r="D28" s="334">
        <f t="shared" si="8"/>
        <v>0.32653061224489793</v>
      </c>
      <c r="E28" s="48">
        <v>10</v>
      </c>
      <c r="F28" s="334">
        <f t="shared" si="9"/>
        <v>0.29411764705882354</v>
      </c>
      <c r="G28" s="143">
        <v>2</v>
      </c>
      <c r="H28" s="334">
        <f t="shared" si="10"/>
        <v>0.5</v>
      </c>
      <c r="I28" s="48">
        <v>3</v>
      </c>
      <c r="J28" s="334">
        <f t="shared" si="11"/>
        <v>0.5</v>
      </c>
      <c r="K28" s="48">
        <v>47</v>
      </c>
      <c r="L28" s="334">
        <f t="shared" si="12"/>
        <v>0.33098591549295775</v>
      </c>
      <c r="O28" s="40"/>
      <c r="P28" s="54"/>
      <c r="Q28" s="54"/>
      <c r="R28" s="54"/>
      <c r="S28" s="140"/>
      <c r="T28" s="140"/>
      <c r="U28" s="140"/>
      <c r="V28" s="140"/>
      <c r="W28" s="140"/>
      <c r="X28" s="140"/>
      <c r="Y28" s="140"/>
      <c r="AA28" s="140"/>
      <c r="AC28" s="140"/>
      <c r="AD28" s="140"/>
      <c r="AE28" s="140"/>
    </row>
    <row r="29" spans="2:38" s="35" customFormat="1" x14ac:dyDescent="0.15">
      <c r="B29" s="43" t="s">
        <v>9</v>
      </c>
      <c r="C29" s="146">
        <v>31</v>
      </c>
      <c r="D29" s="334">
        <f t="shared" si="8"/>
        <v>0.31632653061224492</v>
      </c>
      <c r="E29" s="146">
        <v>9</v>
      </c>
      <c r="F29" s="334">
        <f t="shared" si="9"/>
        <v>0.26470588235294118</v>
      </c>
      <c r="G29" s="48">
        <v>1</v>
      </c>
      <c r="H29" s="334">
        <f t="shared" si="10"/>
        <v>0.25</v>
      </c>
      <c r="I29" s="48">
        <v>1</v>
      </c>
      <c r="J29" s="334">
        <f t="shared" si="11"/>
        <v>0.16666666666666666</v>
      </c>
      <c r="K29" s="48">
        <v>42</v>
      </c>
      <c r="L29" s="334">
        <f t="shared" si="12"/>
        <v>0.29577464788732394</v>
      </c>
      <c r="O29" s="40"/>
      <c r="P29" s="54"/>
      <c r="Q29" s="54"/>
      <c r="R29" s="54"/>
      <c r="S29" s="140"/>
      <c r="T29" s="140"/>
      <c r="U29" s="140"/>
      <c r="V29" s="140"/>
      <c r="W29" s="140"/>
      <c r="X29" s="140"/>
      <c r="Y29" s="140"/>
      <c r="AA29" s="140"/>
      <c r="AC29" s="140"/>
      <c r="AD29" s="140"/>
      <c r="AE29" s="140"/>
    </row>
    <row r="30" spans="2:38" s="35" customFormat="1" x14ac:dyDescent="0.15">
      <c r="B30" s="44" t="s">
        <v>10</v>
      </c>
      <c r="C30" s="50">
        <v>9</v>
      </c>
      <c r="D30" s="335">
        <f t="shared" si="8"/>
        <v>9.1836734693877556E-2</v>
      </c>
      <c r="E30" s="50">
        <v>3</v>
      </c>
      <c r="F30" s="358">
        <f t="shared" si="9"/>
        <v>8.8235294117647065E-2</v>
      </c>
      <c r="G30" s="145">
        <v>0</v>
      </c>
      <c r="H30" s="358">
        <f t="shared" si="10"/>
        <v>0</v>
      </c>
      <c r="I30" s="48">
        <v>0</v>
      </c>
      <c r="J30" s="358">
        <f t="shared" si="11"/>
        <v>0</v>
      </c>
      <c r="K30" s="50">
        <v>12</v>
      </c>
      <c r="L30" s="335">
        <f t="shared" si="12"/>
        <v>8.4507042253521125E-2</v>
      </c>
      <c r="M30" s="163"/>
      <c r="O30" s="40"/>
      <c r="P30" s="54"/>
      <c r="Q30" s="54"/>
      <c r="R30" s="54"/>
      <c r="S30" s="140"/>
      <c r="T30" s="140"/>
      <c r="U30" s="140"/>
      <c r="V30" s="140"/>
      <c r="W30" s="140"/>
      <c r="X30" s="140"/>
      <c r="Y30" s="140"/>
      <c r="AA30" s="140"/>
      <c r="AC30" s="140"/>
      <c r="AD30" s="140"/>
      <c r="AE30" s="140"/>
    </row>
    <row r="31" spans="2:38" s="35" customFormat="1" x14ac:dyDescent="0.15">
      <c r="B31" s="45" t="s">
        <v>347</v>
      </c>
      <c r="C31" s="351">
        <v>98</v>
      </c>
      <c r="D31" s="367">
        <f t="shared" si="8"/>
        <v>1</v>
      </c>
      <c r="E31" s="351">
        <v>34</v>
      </c>
      <c r="F31" s="363">
        <f t="shared" si="9"/>
        <v>1</v>
      </c>
      <c r="G31" s="351">
        <v>4</v>
      </c>
      <c r="H31" s="364">
        <f t="shared" si="10"/>
        <v>1</v>
      </c>
      <c r="I31" s="351">
        <v>6</v>
      </c>
      <c r="J31" s="364">
        <f t="shared" si="11"/>
        <v>1</v>
      </c>
      <c r="K31" s="351">
        <v>142</v>
      </c>
      <c r="L31" s="365">
        <f t="shared" si="12"/>
        <v>1</v>
      </c>
      <c r="P31" s="38"/>
      <c r="Q31" s="38"/>
      <c r="R31" s="38"/>
      <c r="S31" s="38"/>
      <c r="T31" s="38"/>
      <c r="U31" s="38"/>
      <c r="V31" s="38"/>
      <c r="W31" s="38"/>
      <c r="X31" s="38"/>
      <c r="Y31" s="38"/>
      <c r="Z31" s="38"/>
      <c r="AA31" s="38"/>
      <c r="AB31" s="38"/>
      <c r="AC31" s="38"/>
      <c r="AD31" s="38"/>
      <c r="AE31" s="38"/>
      <c r="AL31" s="148"/>
    </row>
    <row r="32" spans="2:38" s="35" customFormat="1" x14ac:dyDescent="0.15">
      <c r="B32" s="165" t="s">
        <v>267</v>
      </c>
      <c r="C32" s="329">
        <v>19</v>
      </c>
      <c r="D32" s="361">
        <f t="shared" si="8"/>
        <v>0.19387755102040816</v>
      </c>
      <c r="E32" s="329">
        <v>8</v>
      </c>
      <c r="F32" s="360">
        <f t="shared" si="9"/>
        <v>0.23529411764705882</v>
      </c>
      <c r="G32" s="329">
        <v>1</v>
      </c>
      <c r="H32" s="360">
        <f t="shared" si="10"/>
        <v>0.25</v>
      </c>
      <c r="I32" s="329">
        <v>1</v>
      </c>
      <c r="J32" s="359">
        <f t="shared" si="11"/>
        <v>0.16666666666666666</v>
      </c>
      <c r="K32" s="329">
        <v>29</v>
      </c>
      <c r="L32" s="359">
        <f t="shared" si="12"/>
        <v>0.20422535211267606</v>
      </c>
      <c r="O32" s="141"/>
      <c r="P32" s="294"/>
      <c r="Q32" s="294"/>
      <c r="R32" s="294"/>
      <c r="S32" s="294"/>
      <c r="T32" s="294"/>
      <c r="U32" s="294"/>
      <c r="V32" s="294"/>
      <c r="W32" s="294"/>
      <c r="X32" s="294"/>
      <c r="Y32" s="294"/>
      <c r="Z32" s="294"/>
      <c r="AA32" s="294"/>
      <c r="AB32" s="294"/>
      <c r="AC32" s="294"/>
      <c r="AD32" s="294"/>
      <c r="AE32" s="294"/>
    </row>
    <row r="33" spans="2:49" x14ac:dyDescent="0.15">
      <c r="B33" s="166" t="s">
        <v>262</v>
      </c>
      <c r="C33" s="329">
        <v>79</v>
      </c>
      <c r="D33" s="360">
        <f t="shared" si="8"/>
        <v>0.80612244897959184</v>
      </c>
      <c r="E33" s="329">
        <v>26</v>
      </c>
      <c r="F33" s="360">
        <f t="shared" si="9"/>
        <v>0.76470588235294112</v>
      </c>
      <c r="G33" s="329">
        <v>3</v>
      </c>
      <c r="H33" s="360">
        <f t="shared" si="10"/>
        <v>0.75</v>
      </c>
      <c r="I33" s="329">
        <v>5</v>
      </c>
      <c r="J33" s="360">
        <f t="shared" si="11"/>
        <v>0.83333333333333337</v>
      </c>
      <c r="K33" s="329">
        <v>113</v>
      </c>
      <c r="L33" s="360">
        <f t="shared" si="12"/>
        <v>0.79577464788732399</v>
      </c>
      <c r="O33" s="141"/>
      <c r="P33" s="140"/>
      <c r="Q33" s="140"/>
      <c r="R33" s="140"/>
      <c r="S33" s="140"/>
      <c r="T33" s="140"/>
      <c r="U33" s="140"/>
      <c r="V33" s="140"/>
      <c r="W33" s="140"/>
      <c r="X33" s="140"/>
      <c r="Y33" s="140"/>
      <c r="Z33" s="140"/>
      <c r="AA33" s="140"/>
      <c r="AB33" s="140"/>
      <c r="AC33" s="140"/>
      <c r="AD33" s="140"/>
      <c r="AE33" s="140"/>
    </row>
    <row r="34" spans="2:49" x14ac:dyDescent="0.15">
      <c r="D34" s="134"/>
      <c r="F34" s="36"/>
      <c r="H34" s="36"/>
      <c r="J34" s="36"/>
      <c r="K34" s="7"/>
    </row>
    <row r="36" spans="2:49" x14ac:dyDescent="0.15">
      <c r="C36" s="38"/>
      <c r="D36" s="56"/>
      <c r="E36" s="56"/>
      <c r="F36" s="56"/>
      <c r="G36" s="56"/>
      <c r="H36" s="56"/>
      <c r="I36" s="56"/>
      <c r="J36" s="56"/>
      <c r="K36" s="56"/>
      <c r="L36" s="56"/>
      <c r="M36" s="56"/>
      <c r="N36" s="56"/>
      <c r="O36" s="56"/>
      <c r="P36" s="56"/>
      <c r="Q36" s="56"/>
      <c r="R36" s="238"/>
    </row>
    <row r="37" spans="2:49" x14ac:dyDescent="0.15">
      <c r="B37" s="4"/>
      <c r="C37" s="119"/>
      <c r="D37" s="119"/>
      <c r="E37" s="119"/>
      <c r="F37" s="119"/>
      <c r="G37" s="119"/>
      <c r="H37" s="119"/>
      <c r="I37" s="119"/>
      <c r="J37" s="119"/>
      <c r="K37" s="119"/>
      <c r="L37" s="119"/>
      <c r="M37" s="119"/>
      <c r="N37" s="119"/>
      <c r="O37" s="119"/>
      <c r="P37" s="119"/>
      <c r="Q37" s="119"/>
      <c r="R37" s="119"/>
      <c r="S37" s="119"/>
    </row>
    <row r="38" spans="2:49" x14ac:dyDescent="0.15">
      <c r="B38" s="4"/>
      <c r="C38" s="119"/>
      <c r="D38" s="119"/>
      <c r="E38" s="119"/>
      <c r="F38" s="119"/>
      <c r="G38" s="119"/>
      <c r="H38" s="119"/>
      <c r="I38" s="119"/>
      <c r="J38" s="119"/>
      <c r="K38" s="119"/>
      <c r="L38" s="119"/>
      <c r="M38" s="119"/>
      <c r="N38" s="119"/>
      <c r="O38" s="119"/>
      <c r="P38" s="119"/>
      <c r="Q38" s="119"/>
      <c r="R38" s="119"/>
      <c r="S38" s="119"/>
    </row>
    <row r="39" spans="2:49" x14ac:dyDescent="0.15">
      <c r="B39" s="178"/>
      <c r="C39" s="193"/>
      <c r="D39" s="193"/>
      <c r="E39" s="193"/>
      <c r="F39" s="193"/>
      <c r="G39" s="193"/>
      <c r="H39" s="193"/>
      <c r="I39" s="193"/>
      <c r="J39" s="193"/>
      <c r="K39" s="193"/>
      <c r="L39" s="193"/>
      <c r="M39" s="193"/>
      <c r="N39" s="193"/>
      <c r="O39" s="193"/>
      <c r="P39" s="193"/>
      <c r="Q39" s="193"/>
      <c r="R39" s="193"/>
      <c r="S39" s="193"/>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row>
    <row r="40" spans="2:49" ht="35.25" customHeight="1" x14ac:dyDescent="0.1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row>
    <row r="41" spans="2:49" x14ac:dyDescent="0.15">
      <c r="B41" s="32"/>
      <c r="C41" s="120"/>
      <c r="D41" s="120"/>
      <c r="E41" s="120"/>
      <c r="F41" s="120"/>
      <c r="G41" s="120"/>
      <c r="H41" s="120"/>
      <c r="I41" s="120"/>
      <c r="J41" s="120"/>
      <c r="K41" s="120"/>
      <c r="L41" s="120"/>
      <c r="M41" s="120"/>
      <c r="N41" s="120"/>
      <c r="O41" s="120"/>
      <c r="P41" s="120"/>
      <c r="Q41" s="120"/>
      <c r="R41" s="120"/>
      <c r="S41" s="120"/>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row>
    <row r="42" spans="2:49" x14ac:dyDescent="0.15">
      <c r="B42" s="32"/>
      <c r="C42" s="120"/>
      <c r="D42" s="120"/>
      <c r="E42" s="120"/>
      <c r="F42" s="120"/>
      <c r="G42" s="120"/>
      <c r="H42" s="120"/>
      <c r="I42" s="120"/>
      <c r="J42" s="120"/>
      <c r="K42" s="120"/>
      <c r="L42" s="120"/>
      <c r="M42" s="120"/>
      <c r="N42" s="120"/>
      <c r="O42" s="120"/>
      <c r="P42" s="120"/>
      <c r="Q42" s="120"/>
      <c r="R42" s="120"/>
      <c r="S42" s="120"/>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row>
    <row r="43" spans="2:49" x14ac:dyDescent="0.15">
      <c r="B43" s="32"/>
      <c r="C43" s="120"/>
      <c r="D43" s="120"/>
      <c r="E43" s="120"/>
      <c r="F43" s="120"/>
      <c r="G43" s="120"/>
      <c r="H43" s="120"/>
      <c r="I43" s="120"/>
      <c r="J43" s="120"/>
      <c r="K43" s="120"/>
      <c r="L43" s="120"/>
      <c r="M43" s="120"/>
      <c r="N43" s="120"/>
      <c r="O43" s="120"/>
      <c r="P43" s="120"/>
      <c r="Q43" s="120"/>
      <c r="R43" s="120"/>
      <c r="S43" s="120"/>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row>
    <row r="44" spans="2:49" x14ac:dyDescent="0.1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row>
    <row r="45" spans="2:49" x14ac:dyDescent="0.1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row>
    <row r="46" spans="2:49" x14ac:dyDescent="0.1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row>
    <row r="47" spans="2:49" x14ac:dyDescent="0.1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row>
    <row r="48" spans="2:49" x14ac:dyDescent="0.1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row>
    <row r="49" spans="2:49" x14ac:dyDescent="0.1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row>
    <row r="50" spans="2:49" x14ac:dyDescent="0.1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row>
    <row r="51" spans="2:49" x14ac:dyDescent="0.1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row>
    <row r="52" spans="2:49" x14ac:dyDescent="0.1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row>
    <row r="53" spans="2:49" x14ac:dyDescent="0.1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row>
    <row r="54" spans="2:49" x14ac:dyDescent="0.1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row>
    <row r="55" spans="2:49" x14ac:dyDescent="0.1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row>
    <row r="56" spans="2:49" x14ac:dyDescent="0.1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row>
    <row r="57" spans="2:49" x14ac:dyDescent="0.1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row>
    <row r="58" spans="2:49" x14ac:dyDescent="0.1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row>
    <row r="59" spans="2:49" x14ac:dyDescent="0.1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row>
    <row r="60" spans="2:49" x14ac:dyDescent="0.1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row>
    <row r="61" spans="2:49" x14ac:dyDescent="0.1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row>
    <row r="62" spans="2:49" x14ac:dyDescent="0.1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row>
    <row r="63" spans="2:49" x14ac:dyDescent="0.1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row>
    <row r="64" spans="2:49" x14ac:dyDescent="0.1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row>
    <row r="65" spans="2:49" x14ac:dyDescent="0.1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row>
    <row r="66" spans="2:49" x14ac:dyDescent="0.1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row>
    <row r="67" spans="2:49" x14ac:dyDescent="0.1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row>
    <row r="68" spans="2:49" x14ac:dyDescent="0.1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row>
    <row r="69" spans="2:49" x14ac:dyDescent="0.1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row>
    <row r="70" spans="2:49" x14ac:dyDescent="0.1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row>
    <row r="71" spans="2:49" x14ac:dyDescent="0.1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row>
    <row r="72" spans="2:49" x14ac:dyDescent="0.1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row>
    <row r="73" spans="2:49" x14ac:dyDescent="0.1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row>
    <row r="74" spans="2:49" x14ac:dyDescent="0.1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row>
    <row r="75" spans="2:49" x14ac:dyDescent="0.1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row>
    <row r="76" spans="2:49" x14ac:dyDescent="0.1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row>
    <row r="77" spans="2:49" x14ac:dyDescent="0.1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row>
    <row r="78" spans="2:49" x14ac:dyDescent="0.1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row>
    <row r="79" spans="2:49" x14ac:dyDescent="0.1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row>
    <row r="80" spans="2:49" x14ac:dyDescent="0.1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row>
    <row r="81" spans="2:49" x14ac:dyDescent="0.1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row>
    <row r="82" spans="2:49" x14ac:dyDescent="0.1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row>
    <row r="83" spans="2:49" x14ac:dyDescent="0.1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row>
    <row r="84" spans="2:49" x14ac:dyDescent="0.1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row>
    <row r="85" spans="2:49" x14ac:dyDescent="0.1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row>
    <row r="86" spans="2:49" x14ac:dyDescent="0.1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row>
    <row r="87" spans="2:49" x14ac:dyDescent="0.1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row>
    <row r="88" spans="2:49" x14ac:dyDescent="0.1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row>
    <row r="89" spans="2:49" x14ac:dyDescent="0.1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row>
    <row r="90" spans="2:49" x14ac:dyDescent="0.1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row>
    <row r="91" spans="2:49" x14ac:dyDescent="0.1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row>
    <row r="92" spans="2:49" x14ac:dyDescent="0.1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row>
    <row r="93" spans="2:49" x14ac:dyDescent="0.1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row>
    <row r="94" spans="2:49" x14ac:dyDescent="0.1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row>
    <row r="95" spans="2:49" x14ac:dyDescent="0.1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row>
    <row r="96" spans="2:49" x14ac:dyDescent="0.1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row>
    <row r="97" spans="2:49" x14ac:dyDescent="0.1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row>
    <row r="98" spans="2:49" x14ac:dyDescent="0.1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row>
    <row r="99" spans="2:49" x14ac:dyDescent="0.1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row>
    <row r="100" spans="2:49" x14ac:dyDescent="0.1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row>
    <row r="101" spans="2:49" x14ac:dyDescent="0.1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row>
    <row r="102" spans="2:49" x14ac:dyDescent="0.1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row>
    <row r="103" spans="2:49" x14ac:dyDescent="0.1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row>
    <row r="104" spans="2:49" x14ac:dyDescent="0.1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row>
    <row r="105" spans="2:49" x14ac:dyDescent="0.1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row>
    <row r="106" spans="2:49" x14ac:dyDescent="0.1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row>
    <row r="107" spans="2:49" x14ac:dyDescent="0.1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row>
    <row r="108" spans="2:49" x14ac:dyDescent="0.1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row>
    <row r="109" spans="2:49" x14ac:dyDescent="0.1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row>
    <row r="110" spans="2:49" x14ac:dyDescent="0.1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row>
    <row r="111" spans="2:49" x14ac:dyDescent="0.1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row>
    <row r="112" spans="2:49" x14ac:dyDescent="0.1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row>
    <row r="113" spans="2:49" x14ac:dyDescent="0.1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row>
    <row r="114" spans="2:49" x14ac:dyDescent="0.1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row>
    <row r="115" spans="2:49" x14ac:dyDescent="0.1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row>
    <row r="116" spans="2:49" x14ac:dyDescent="0.1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row>
    <row r="117" spans="2:49" x14ac:dyDescent="0.1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row>
    <row r="118" spans="2:49" x14ac:dyDescent="0.1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row>
    <row r="119" spans="2:49" x14ac:dyDescent="0.1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row>
    <row r="120" spans="2:49" x14ac:dyDescent="0.1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row>
    <row r="121" spans="2:49" x14ac:dyDescent="0.1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row>
    <row r="122" spans="2:49" x14ac:dyDescent="0.1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row>
    <row r="123" spans="2:49" x14ac:dyDescent="0.1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row>
    <row r="124" spans="2:49" x14ac:dyDescent="0.1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row>
    <row r="125" spans="2:49" x14ac:dyDescent="0.1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row>
    <row r="126" spans="2:49" x14ac:dyDescent="0.1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row>
    <row r="127" spans="2:49" x14ac:dyDescent="0.1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row>
    <row r="128" spans="2:49" x14ac:dyDescent="0.1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row>
    <row r="129" spans="2:49" x14ac:dyDescent="0.1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row>
    <row r="130" spans="2:49" x14ac:dyDescent="0.1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row>
    <row r="131" spans="2:49" x14ac:dyDescent="0.1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row>
    <row r="132" spans="2:49" x14ac:dyDescent="0.1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row>
    <row r="133" spans="2:49" x14ac:dyDescent="0.1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row>
    <row r="134" spans="2:49" x14ac:dyDescent="0.1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row>
    <row r="135" spans="2:49" x14ac:dyDescent="0.1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row>
    <row r="136" spans="2:49" x14ac:dyDescent="0.1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row>
    <row r="137" spans="2:49" x14ac:dyDescent="0.1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row>
    <row r="138" spans="2:49" x14ac:dyDescent="0.1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row>
    <row r="139" spans="2:49" x14ac:dyDescent="0.1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row>
    <row r="140" spans="2:49" x14ac:dyDescent="0.1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row>
    <row r="141" spans="2:49" x14ac:dyDescent="0.1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row>
    <row r="142" spans="2:49" x14ac:dyDescent="0.1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row>
    <row r="143" spans="2:49" x14ac:dyDescent="0.1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row>
    <row r="144" spans="2:49" x14ac:dyDescent="0.1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row>
    <row r="145" spans="2:49" x14ac:dyDescent="0.1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row>
    <row r="146" spans="2:49" x14ac:dyDescent="0.1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row>
    <row r="147" spans="2:49" x14ac:dyDescent="0.1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row>
    <row r="148" spans="2:49" x14ac:dyDescent="0.1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row>
    <row r="149" spans="2:49" x14ac:dyDescent="0.1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row>
    <row r="150" spans="2:49" x14ac:dyDescent="0.1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row>
    <row r="151" spans="2:49" x14ac:dyDescent="0.1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row>
    <row r="152" spans="2:49" x14ac:dyDescent="0.1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row>
    <row r="153" spans="2:49" x14ac:dyDescent="0.1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row>
    <row r="154" spans="2:49" x14ac:dyDescent="0.1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row>
    <row r="155" spans="2:49" x14ac:dyDescent="0.1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row>
    <row r="156" spans="2:49" x14ac:dyDescent="0.1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row>
    <row r="157" spans="2:49" x14ac:dyDescent="0.1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row>
    <row r="158" spans="2:49" x14ac:dyDescent="0.1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row>
    <row r="159" spans="2:49" x14ac:dyDescent="0.1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row>
    <row r="160" spans="2:49" x14ac:dyDescent="0.1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row>
    <row r="161" spans="2:49" x14ac:dyDescent="0.1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row>
    <row r="162" spans="2:49" x14ac:dyDescent="0.1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row>
    <row r="163" spans="2:49" x14ac:dyDescent="0.1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row>
    <row r="164" spans="2:49" x14ac:dyDescent="0.1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row>
    <row r="165" spans="2:49" x14ac:dyDescent="0.1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row>
    <row r="166" spans="2:49" x14ac:dyDescent="0.1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row>
    <row r="167" spans="2:49" x14ac:dyDescent="0.1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row>
    <row r="168" spans="2:49" x14ac:dyDescent="0.1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row>
    <row r="169" spans="2:49" x14ac:dyDescent="0.1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row>
    <row r="170" spans="2:49" x14ac:dyDescent="0.1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row>
    <row r="171" spans="2:49" x14ac:dyDescent="0.1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row>
    <row r="172" spans="2:49" x14ac:dyDescent="0.1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row>
    <row r="173" spans="2:49" x14ac:dyDescent="0.1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row>
    <row r="174" spans="2:49" x14ac:dyDescent="0.1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row>
    <row r="175" spans="2:49" x14ac:dyDescent="0.1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row>
    <row r="176" spans="2:49" x14ac:dyDescent="0.1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row>
    <row r="177" spans="2:49" x14ac:dyDescent="0.1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row>
    <row r="178" spans="2:49" x14ac:dyDescent="0.1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row>
    <row r="179" spans="2:49" x14ac:dyDescent="0.1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row>
    <row r="180" spans="2:49" x14ac:dyDescent="0.1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row>
    <row r="181" spans="2:49" x14ac:dyDescent="0.1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row>
    <row r="182" spans="2:49" x14ac:dyDescent="0.1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row>
    <row r="183" spans="2:49" x14ac:dyDescent="0.1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row>
    <row r="184" spans="2:49" x14ac:dyDescent="0.1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row>
    <row r="185" spans="2:49" x14ac:dyDescent="0.1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row>
    <row r="186" spans="2:49" x14ac:dyDescent="0.1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row>
    <row r="187" spans="2:49" x14ac:dyDescent="0.1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row>
    <row r="188" spans="2:49" x14ac:dyDescent="0.1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row>
    <row r="189" spans="2:49" x14ac:dyDescent="0.1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row>
    <row r="190" spans="2:49" x14ac:dyDescent="0.1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row>
    <row r="191" spans="2:49" x14ac:dyDescent="0.1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row>
    <row r="192" spans="2:49" x14ac:dyDescent="0.1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row>
    <row r="193" spans="2:49" x14ac:dyDescent="0.1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row>
    <row r="194" spans="2:49" x14ac:dyDescent="0.1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row>
    <row r="195" spans="2:49" x14ac:dyDescent="0.1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row>
    <row r="196" spans="2:49" x14ac:dyDescent="0.1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row>
    <row r="197" spans="2:49" x14ac:dyDescent="0.1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row>
    <row r="198" spans="2:49" x14ac:dyDescent="0.1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row>
    <row r="199" spans="2:49" x14ac:dyDescent="0.1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row>
    <row r="200" spans="2:49" x14ac:dyDescent="0.1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row>
    <row r="201" spans="2:49" x14ac:dyDescent="0.1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row>
    <row r="202" spans="2:49" x14ac:dyDescent="0.1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row>
    <row r="203" spans="2:49" x14ac:dyDescent="0.1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row>
    <row r="204" spans="2:49" x14ac:dyDescent="0.1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row>
    <row r="205" spans="2:49" x14ac:dyDescent="0.1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row>
    <row r="206" spans="2:49" x14ac:dyDescent="0.1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row>
    <row r="207" spans="2:49" x14ac:dyDescent="0.1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row>
    <row r="208" spans="2:49" x14ac:dyDescent="0.1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row>
    <row r="209" spans="2:49" x14ac:dyDescent="0.1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row>
    <row r="210" spans="2:49" x14ac:dyDescent="0.1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row>
    <row r="211" spans="2:49" x14ac:dyDescent="0.1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row>
    <row r="212" spans="2:49" x14ac:dyDescent="0.1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35"/>
    </row>
    <row r="213" spans="2:49" x14ac:dyDescent="0.1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row>
    <row r="214" spans="2:49" x14ac:dyDescent="0.1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row>
    <row r="215" spans="2:49" x14ac:dyDescent="0.1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row>
    <row r="216" spans="2:49" x14ac:dyDescent="0.1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35"/>
    </row>
    <row r="217" spans="2:49" x14ac:dyDescent="0.1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row>
    <row r="218" spans="2:49" x14ac:dyDescent="0.1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row>
    <row r="219" spans="2:49" x14ac:dyDescent="0.1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35"/>
      <c r="AT219" s="35"/>
      <c r="AU219" s="35"/>
      <c r="AV219" s="35"/>
      <c r="AW219" s="35"/>
    </row>
    <row r="220" spans="2:49" x14ac:dyDescent="0.1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5"/>
      <c r="AW220" s="35"/>
    </row>
    <row r="221" spans="2:49" x14ac:dyDescent="0.1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5"/>
      <c r="AW221" s="35"/>
    </row>
    <row r="222" spans="2:49" x14ac:dyDescent="0.1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5"/>
      <c r="AW222" s="35"/>
    </row>
    <row r="223" spans="2:49" x14ac:dyDescent="0.1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35"/>
    </row>
    <row r="224" spans="2:49" x14ac:dyDescent="0.1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row>
    <row r="225" spans="2:49" x14ac:dyDescent="0.1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35"/>
    </row>
    <row r="226" spans="2:49" x14ac:dyDescent="0.1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35"/>
    </row>
    <row r="227" spans="2:49" x14ac:dyDescent="0.1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35"/>
    </row>
    <row r="228" spans="2:49" x14ac:dyDescent="0.1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row>
    <row r="229" spans="2:49" x14ac:dyDescent="0.1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5"/>
      <c r="AW229" s="35"/>
    </row>
    <row r="230" spans="2:49" x14ac:dyDescent="0.1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row>
    <row r="231" spans="2:49" x14ac:dyDescent="0.15">
      <c r="B231" s="35"/>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c r="AB231" s="35"/>
      <c r="AC231" s="35"/>
      <c r="AD231" s="35"/>
      <c r="AE231" s="35"/>
      <c r="AF231" s="35"/>
      <c r="AG231" s="35"/>
      <c r="AH231" s="35"/>
      <c r="AI231" s="35"/>
      <c r="AJ231" s="35"/>
      <c r="AK231" s="35"/>
      <c r="AL231" s="35"/>
      <c r="AM231" s="35"/>
      <c r="AN231" s="35"/>
      <c r="AO231" s="35"/>
      <c r="AP231" s="35"/>
      <c r="AQ231" s="35"/>
      <c r="AR231" s="35"/>
      <c r="AS231" s="35"/>
      <c r="AT231" s="35"/>
      <c r="AU231" s="35"/>
      <c r="AV231" s="35"/>
      <c r="AW231" s="35"/>
    </row>
    <row r="232" spans="2:49" x14ac:dyDescent="0.15">
      <c r="B232" s="35"/>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c r="AE232" s="35"/>
      <c r="AF232" s="35"/>
      <c r="AG232" s="35"/>
      <c r="AH232" s="35"/>
      <c r="AI232" s="35"/>
      <c r="AJ232" s="35"/>
      <c r="AK232" s="35"/>
      <c r="AL232" s="35"/>
      <c r="AM232" s="35"/>
      <c r="AN232" s="35"/>
      <c r="AO232" s="35"/>
      <c r="AP232" s="35"/>
      <c r="AQ232" s="35"/>
      <c r="AR232" s="35"/>
      <c r="AS232" s="35"/>
      <c r="AT232" s="35"/>
      <c r="AU232" s="35"/>
      <c r="AV232" s="35"/>
      <c r="AW232" s="35"/>
    </row>
  </sheetData>
  <mergeCells count="14">
    <mergeCell ref="B3:B4"/>
    <mergeCell ref="C3:L3"/>
    <mergeCell ref="C4:D4"/>
    <mergeCell ref="E4:F4"/>
    <mergeCell ref="G4:H4"/>
    <mergeCell ref="I4:J4"/>
    <mergeCell ref="K4:L4"/>
    <mergeCell ref="B20:B21"/>
    <mergeCell ref="C20:L20"/>
    <mergeCell ref="C21:D21"/>
    <mergeCell ref="E21:F21"/>
    <mergeCell ref="G21:H21"/>
    <mergeCell ref="I21:J21"/>
    <mergeCell ref="K21:L21"/>
  </mergeCells>
  <phoneticPr fontId="4"/>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W230"/>
  <sheetViews>
    <sheetView view="pageBreakPreview" zoomScaleNormal="100" zoomScaleSheetLayoutView="100" workbookViewId="0">
      <selection activeCell="M1" sqref="M1"/>
    </sheetView>
  </sheetViews>
  <sheetFormatPr defaultRowHeight="13.5" x14ac:dyDescent="0.15"/>
  <cols>
    <col min="1" max="1" width="4" customWidth="1"/>
    <col min="2" max="2" width="11.25" customWidth="1"/>
    <col min="3" max="3" width="6.875" customWidth="1"/>
    <col min="4" max="4" width="7.125" customWidth="1"/>
    <col min="5" max="5" width="6.875" customWidth="1"/>
    <col min="6" max="6" width="7.125" customWidth="1"/>
    <col min="7" max="7" width="6.875" customWidth="1"/>
    <col min="8" max="8" width="7.125" customWidth="1"/>
    <col min="9" max="9" width="6.875" customWidth="1"/>
    <col min="10" max="10" width="7.125" customWidth="1"/>
    <col min="11" max="11" width="6.875" customWidth="1"/>
    <col min="12" max="12" width="7.125" customWidth="1"/>
    <col min="13" max="13" width="16.5" customWidth="1"/>
    <col min="14" max="14" width="2.5" customWidth="1"/>
    <col min="15" max="15" width="17.75" bestFit="1" customWidth="1"/>
    <col min="16" max="17" width="11.125" bestFit="1" customWidth="1"/>
    <col min="18" max="18" width="12.375" bestFit="1" customWidth="1"/>
  </cols>
  <sheetData>
    <row r="1" spans="2:38" ht="19.5" customHeight="1" x14ac:dyDescent="0.15">
      <c r="B1" s="24" t="s">
        <v>342</v>
      </c>
    </row>
    <row r="2" spans="2:38" x14ac:dyDescent="0.15">
      <c r="B2" s="561" t="s">
        <v>66</v>
      </c>
      <c r="C2" s="591" t="s">
        <v>65</v>
      </c>
      <c r="D2" s="592"/>
      <c r="E2" s="592"/>
      <c r="F2" s="592"/>
      <c r="G2" s="592"/>
      <c r="H2" s="592"/>
      <c r="I2" s="592"/>
      <c r="J2" s="592"/>
      <c r="K2" s="592"/>
      <c r="L2" s="593"/>
    </row>
    <row r="3" spans="2:38" ht="22.5" customHeight="1" x14ac:dyDescent="0.15">
      <c r="B3" s="562"/>
      <c r="C3" s="594" t="s">
        <v>75</v>
      </c>
      <c r="D3" s="595"/>
      <c r="E3" s="596" t="s">
        <v>76</v>
      </c>
      <c r="F3" s="595"/>
      <c r="G3" s="596" t="s">
        <v>77</v>
      </c>
      <c r="H3" s="595"/>
      <c r="I3" s="594" t="s">
        <v>78</v>
      </c>
      <c r="J3" s="595"/>
      <c r="K3" s="594" t="s">
        <v>64</v>
      </c>
      <c r="L3" s="595"/>
      <c r="O3" s="41"/>
      <c r="P3" s="38"/>
      <c r="Q3" s="56"/>
      <c r="R3" s="56"/>
      <c r="S3" s="56"/>
      <c r="T3" s="56"/>
      <c r="U3" s="56"/>
      <c r="V3" s="56"/>
      <c r="W3" s="56"/>
      <c r="X3" s="56"/>
      <c r="Y3" s="56"/>
      <c r="Z3" s="56"/>
      <c r="AA3" s="56"/>
      <c r="AB3" s="56"/>
      <c r="AC3" s="56"/>
      <c r="AD3" s="56"/>
      <c r="AE3" s="38"/>
    </row>
    <row r="4" spans="2:38" s="35" customFormat="1" ht="13.5" customHeight="1" x14ac:dyDescent="0.15">
      <c r="B4" s="42" t="s">
        <v>2</v>
      </c>
      <c r="C4" s="144">
        <v>11</v>
      </c>
      <c r="D4" s="359">
        <f>IFERROR(C4/$C$13,"-")</f>
        <v>1.027077497665733E-2</v>
      </c>
      <c r="E4" s="144">
        <v>0</v>
      </c>
      <c r="F4" s="359" t="s">
        <v>391</v>
      </c>
      <c r="G4" s="46">
        <v>0</v>
      </c>
      <c r="H4" s="359" t="s">
        <v>393</v>
      </c>
      <c r="I4" s="144">
        <v>0</v>
      </c>
      <c r="J4" s="359" t="s">
        <v>393</v>
      </c>
      <c r="K4" s="46">
        <v>11</v>
      </c>
      <c r="L4" s="359">
        <f>K4/$K$13</f>
        <v>6.7859346082665018E-3</v>
      </c>
      <c r="O4" s="39"/>
      <c r="P4" s="54"/>
      <c r="Q4" s="54"/>
      <c r="R4" s="54"/>
      <c r="S4" s="140"/>
      <c r="T4" s="140"/>
      <c r="U4" s="140"/>
      <c r="V4" s="140"/>
      <c r="W4" s="140"/>
      <c r="X4" s="140"/>
      <c r="Y4" s="140"/>
      <c r="Z4" s="140"/>
      <c r="AA4" s="140"/>
      <c r="AB4" s="140"/>
      <c r="AC4" s="140"/>
      <c r="AD4" s="140"/>
      <c r="AE4" s="140"/>
      <c r="AH4" s="36"/>
      <c r="AI4" s="36"/>
      <c r="AL4" s="147"/>
    </row>
    <row r="5" spans="2:38" s="35" customFormat="1" x14ac:dyDescent="0.15">
      <c r="B5" s="43" t="s">
        <v>3</v>
      </c>
      <c r="C5" s="143">
        <v>43</v>
      </c>
      <c r="D5" s="334">
        <f t="shared" ref="D5:D15" si="0">IFERROR(C5/$C$13,"-")</f>
        <v>4.0149393090569564E-2</v>
      </c>
      <c r="E5" s="143">
        <v>1</v>
      </c>
      <c r="F5" s="358">
        <f t="shared" ref="F5:F15" si="1">IFERROR(E5/$E$13,"-")</f>
        <v>2.7322404371584699E-3</v>
      </c>
      <c r="G5" s="48">
        <v>1</v>
      </c>
      <c r="H5" s="334">
        <f t="shared" ref="H5:H15" si="2">G5/$G$13</f>
        <v>8.2644628099173556E-3</v>
      </c>
      <c r="I5" s="143">
        <v>0</v>
      </c>
      <c r="J5" s="358" t="s">
        <v>394</v>
      </c>
      <c r="K5" s="48">
        <v>45</v>
      </c>
      <c r="L5" s="358">
        <f t="shared" ref="L5:L15" si="3">K5/$K$13</f>
        <v>2.7760641579272053E-2</v>
      </c>
      <c r="O5" s="40"/>
      <c r="P5" s="54"/>
      <c r="Q5" s="54"/>
      <c r="R5" s="54"/>
      <c r="S5" s="140"/>
      <c r="T5" s="140"/>
      <c r="U5" s="140"/>
      <c r="V5" s="140"/>
      <c r="W5" s="140"/>
      <c r="X5" s="140"/>
      <c r="Y5" s="140"/>
      <c r="Z5" s="140"/>
      <c r="AA5" s="140"/>
      <c r="AB5" s="140"/>
      <c r="AC5" s="140"/>
      <c r="AD5" s="140"/>
      <c r="AE5" s="140"/>
      <c r="AH5" s="36"/>
      <c r="AI5" s="36"/>
      <c r="AJ5" s="36"/>
      <c r="AL5" s="147"/>
    </row>
    <row r="6" spans="2:38" s="35" customFormat="1" x14ac:dyDescent="0.15">
      <c r="B6" s="43" t="s">
        <v>4</v>
      </c>
      <c r="C6" s="48">
        <v>72</v>
      </c>
      <c r="D6" s="361">
        <f t="shared" si="0"/>
        <v>6.7226890756302518E-2</v>
      </c>
      <c r="E6" s="48">
        <v>2</v>
      </c>
      <c r="F6" s="334">
        <f t="shared" si="1"/>
        <v>5.4644808743169399E-3</v>
      </c>
      <c r="G6" s="48">
        <v>2</v>
      </c>
      <c r="H6" s="334">
        <f t="shared" si="2"/>
        <v>1.6528925619834711E-2</v>
      </c>
      <c r="I6" s="143">
        <v>0</v>
      </c>
      <c r="J6" s="334" t="s">
        <v>393</v>
      </c>
      <c r="K6" s="48">
        <v>76</v>
      </c>
      <c r="L6" s="334">
        <f t="shared" si="3"/>
        <v>4.6884639111659472E-2</v>
      </c>
      <c r="O6" s="40"/>
      <c r="P6" s="54"/>
      <c r="Q6" s="54"/>
      <c r="R6" s="54"/>
      <c r="S6" s="140"/>
      <c r="T6" s="140"/>
      <c r="U6" s="140"/>
      <c r="V6" s="140"/>
      <c r="W6" s="140"/>
      <c r="X6" s="140"/>
      <c r="Y6" s="140"/>
      <c r="Z6" s="140"/>
      <c r="AA6" s="140"/>
      <c r="AB6" s="140"/>
      <c r="AC6" s="140"/>
      <c r="AD6" s="140"/>
      <c r="AE6" s="140"/>
      <c r="AH6" s="36"/>
      <c r="AI6" s="36"/>
      <c r="AJ6" s="36"/>
      <c r="AL6" s="147"/>
    </row>
    <row r="7" spans="2:38" s="35" customFormat="1" x14ac:dyDescent="0.15">
      <c r="B7" s="43" t="s">
        <v>5</v>
      </c>
      <c r="C7" s="48">
        <v>131</v>
      </c>
      <c r="D7" s="358">
        <f t="shared" si="0"/>
        <v>0.12231559290382819</v>
      </c>
      <c r="E7" s="146">
        <v>17</v>
      </c>
      <c r="F7" s="334">
        <f t="shared" si="1"/>
        <v>4.6448087431693992E-2</v>
      </c>
      <c r="G7" s="146">
        <v>4</v>
      </c>
      <c r="H7" s="361">
        <f t="shared" si="2"/>
        <v>3.3057851239669422E-2</v>
      </c>
      <c r="I7" s="48">
        <v>3</v>
      </c>
      <c r="J7" s="361">
        <f t="shared" ref="J7:J15" si="4">I7/$I$13</f>
        <v>4.7619047619047616E-2</v>
      </c>
      <c r="K7" s="48">
        <v>155</v>
      </c>
      <c r="L7" s="334">
        <f t="shared" si="3"/>
        <v>9.5619987661937078E-2</v>
      </c>
      <c r="O7" s="40"/>
      <c r="P7" s="54"/>
      <c r="Q7" s="54"/>
      <c r="R7" s="54"/>
      <c r="S7" s="140"/>
      <c r="T7" s="140"/>
      <c r="U7" s="140"/>
      <c r="V7" s="140"/>
      <c r="W7" s="140"/>
      <c r="X7" s="140"/>
      <c r="Y7" s="140"/>
      <c r="Z7" s="140"/>
      <c r="AA7" s="140"/>
      <c r="AB7" s="140"/>
      <c r="AC7" s="140"/>
      <c r="AD7" s="140"/>
      <c r="AE7" s="140"/>
      <c r="AH7" s="36"/>
      <c r="AI7" s="36"/>
      <c r="AJ7" s="36"/>
      <c r="AL7" s="147"/>
    </row>
    <row r="8" spans="2:38" s="35" customFormat="1" x14ac:dyDescent="0.15">
      <c r="B8" s="43" t="s">
        <v>6</v>
      </c>
      <c r="C8" s="146">
        <v>186</v>
      </c>
      <c r="D8" s="358">
        <f t="shared" si="0"/>
        <v>0.17366946778711484</v>
      </c>
      <c r="E8" s="143">
        <v>51</v>
      </c>
      <c r="F8" s="361">
        <f t="shared" si="1"/>
        <v>0.13934426229508196</v>
      </c>
      <c r="G8" s="48">
        <v>14</v>
      </c>
      <c r="H8" s="334">
        <f t="shared" si="2"/>
        <v>0.11570247933884298</v>
      </c>
      <c r="I8" s="48">
        <v>2</v>
      </c>
      <c r="J8" s="358">
        <f t="shared" si="4"/>
        <v>3.1746031746031744E-2</v>
      </c>
      <c r="K8" s="48">
        <v>253</v>
      </c>
      <c r="L8" s="361">
        <f t="shared" si="3"/>
        <v>0.15607649599012954</v>
      </c>
      <c r="O8" s="40"/>
      <c r="P8" s="54"/>
      <c r="Q8" s="54"/>
      <c r="R8" s="54"/>
      <c r="S8" s="140"/>
      <c r="T8" s="140"/>
      <c r="U8" s="140"/>
      <c r="V8" s="140"/>
      <c r="W8" s="140"/>
      <c r="X8" s="140"/>
      <c r="Y8" s="140"/>
      <c r="Z8" s="140"/>
      <c r="AA8" s="140"/>
      <c r="AB8" s="140"/>
      <c r="AC8" s="140"/>
      <c r="AD8" s="140"/>
      <c r="AE8" s="140"/>
      <c r="AH8" s="36"/>
      <c r="AI8" s="36"/>
      <c r="AJ8" s="36"/>
      <c r="AL8" s="147"/>
    </row>
    <row r="9" spans="2:38" s="35" customFormat="1" x14ac:dyDescent="0.15">
      <c r="B9" s="43" t="s">
        <v>7</v>
      </c>
      <c r="C9" s="48">
        <v>219</v>
      </c>
      <c r="D9" s="358">
        <f t="shared" si="0"/>
        <v>0.20448179271708683</v>
      </c>
      <c r="E9" s="48">
        <v>94</v>
      </c>
      <c r="F9" s="358">
        <f t="shared" si="1"/>
        <v>0.25683060109289618</v>
      </c>
      <c r="G9" s="146">
        <v>30</v>
      </c>
      <c r="H9" s="361">
        <f t="shared" si="2"/>
        <v>0.24793388429752067</v>
      </c>
      <c r="I9" s="146">
        <v>17</v>
      </c>
      <c r="J9" s="358">
        <f t="shared" si="4"/>
        <v>0.26984126984126983</v>
      </c>
      <c r="K9" s="48">
        <v>360</v>
      </c>
      <c r="L9" s="334">
        <f t="shared" si="3"/>
        <v>0.22208513263417642</v>
      </c>
      <c r="O9" s="40"/>
      <c r="P9" s="54"/>
      <c r="Q9" s="54"/>
      <c r="R9" s="54"/>
      <c r="S9" s="140"/>
      <c r="T9" s="140"/>
      <c r="U9" s="140"/>
      <c r="V9" s="140"/>
      <c r="W9" s="140"/>
      <c r="X9" s="140"/>
      <c r="Y9" s="140"/>
      <c r="Z9" s="140"/>
      <c r="AA9" s="140"/>
      <c r="AB9" s="140"/>
      <c r="AC9" s="140"/>
      <c r="AD9" s="140"/>
      <c r="AE9" s="140"/>
      <c r="AH9" s="36"/>
      <c r="AI9" s="36"/>
      <c r="AJ9" s="36"/>
      <c r="AL9" s="147"/>
    </row>
    <row r="10" spans="2:38" s="35" customFormat="1" x14ac:dyDescent="0.15">
      <c r="B10" s="43" t="s">
        <v>8</v>
      </c>
      <c r="C10" s="48">
        <v>271</v>
      </c>
      <c r="D10" s="358">
        <f t="shared" si="0"/>
        <v>0.2530345471521942</v>
      </c>
      <c r="E10" s="146">
        <v>115</v>
      </c>
      <c r="F10" s="334">
        <f t="shared" si="1"/>
        <v>0.31420765027322406</v>
      </c>
      <c r="G10" s="143">
        <v>49</v>
      </c>
      <c r="H10" s="358">
        <f t="shared" si="2"/>
        <v>0.4049586776859504</v>
      </c>
      <c r="I10" s="48">
        <v>27</v>
      </c>
      <c r="J10" s="358">
        <f t="shared" si="4"/>
        <v>0.42857142857142855</v>
      </c>
      <c r="K10" s="48">
        <v>462</v>
      </c>
      <c r="L10" s="361">
        <f t="shared" si="3"/>
        <v>0.28500925354719309</v>
      </c>
      <c r="O10" s="40"/>
      <c r="P10" s="54"/>
      <c r="Q10" s="54"/>
      <c r="R10" s="54"/>
      <c r="S10" s="140"/>
      <c r="T10" s="140"/>
      <c r="U10" s="140"/>
      <c r="V10" s="140"/>
      <c r="W10" s="140"/>
      <c r="X10" s="140"/>
      <c r="Y10" s="140"/>
      <c r="Z10" s="140"/>
      <c r="AA10" s="140"/>
      <c r="AB10" s="140"/>
      <c r="AC10" s="140"/>
      <c r="AD10" s="140"/>
      <c r="AE10" s="140"/>
      <c r="AH10" s="36"/>
      <c r="AI10" s="36"/>
      <c r="AJ10" s="36"/>
      <c r="AL10" s="147"/>
    </row>
    <row r="11" spans="2:38" s="35" customFormat="1" x14ac:dyDescent="0.15">
      <c r="B11" s="43" t="s">
        <v>9</v>
      </c>
      <c r="C11" s="48">
        <v>130</v>
      </c>
      <c r="D11" s="358">
        <f t="shared" si="0"/>
        <v>0.12138188608776844</v>
      </c>
      <c r="E11" s="48">
        <v>79</v>
      </c>
      <c r="F11" s="334">
        <f t="shared" si="1"/>
        <v>0.21584699453551912</v>
      </c>
      <c r="G11" s="143">
        <v>19</v>
      </c>
      <c r="H11" s="334">
        <f t="shared" si="2"/>
        <v>0.15702479338842976</v>
      </c>
      <c r="I11" s="48">
        <v>11</v>
      </c>
      <c r="J11" s="358">
        <f t="shared" si="4"/>
        <v>0.17460317460317459</v>
      </c>
      <c r="K11" s="48">
        <v>239</v>
      </c>
      <c r="L11" s="358">
        <f t="shared" si="3"/>
        <v>0.14743985194324491</v>
      </c>
      <c r="O11" s="40"/>
      <c r="P11" s="54"/>
      <c r="Q11" s="54"/>
      <c r="R11" s="54"/>
      <c r="S11" s="140"/>
      <c r="T11" s="140"/>
      <c r="U11" s="140"/>
      <c r="V11" s="140"/>
      <c r="W11" s="140"/>
      <c r="X11" s="140"/>
      <c r="Y11" s="140"/>
      <c r="Z11" s="140"/>
      <c r="AA11" s="140"/>
      <c r="AB11" s="140"/>
      <c r="AC11" s="140"/>
      <c r="AD11" s="140"/>
      <c r="AE11" s="140"/>
      <c r="AH11" s="36"/>
      <c r="AI11" s="36"/>
      <c r="AJ11" s="36"/>
      <c r="AL11" s="147"/>
    </row>
    <row r="12" spans="2:38" s="35" customFormat="1" x14ac:dyDescent="0.15">
      <c r="B12" s="44" t="s">
        <v>10</v>
      </c>
      <c r="C12" s="145">
        <v>8</v>
      </c>
      <c r="D12" s="335">
        <f t="shared" si="0"/>
        <v>7.4696545284780582E-3</v>
      </c>
      <c r="E12" s="145">
        <v>7</v>
      </c>
      <c r="F12" s="366">
        <f t="shared" si="1"/>
        <v>1.912568306010929E-2</v>
      </c>
      <c r="G12" s="50">
        <v>2</v>
      </c>
      <c r="H12" s="366">
        <f t="shared" si="2"/>
        <v>1.6528925619834711E-2</v>
      </c>
      <c r="I12" s="145">
        <v>3</v>
      </c>
      <c r="J12" s="335">
        <f t="shared" si="4"/>
        <v>4.7619047619047616E-2</v>
      </c>
      <c r="K12" s="50">
        <v>20</v>
      </c>
      <c r="L12" s="335">
        <f t="shared" si="3"/>
        <v>1.2338062924120914E-2</v>
      </c>
      <c r="O12" s="40"/>
      <c r="P12" s="54"/>
      <c r="Q12" s="54"/>
      <c r="R12" s="54"/>
      <c r="S12" s="140"/>
      <c r="T12" s="140"/>
      <c r="U12" s="140"/>
      <c r="V12" s="140"/>
      <c r="W12" s="140"/>
      <c r="X12" s="140"/>
      <c r="Y12" s="140"/>
      <c r="Z12" s="140"/>
      <c r="AA12" s="140"/>
      <c r="AB12" s="140"/>
      <c r="AC12" s="140"/>
      <c r="AD12" s="140"/>
      <c r="AE12" s="140"/>
      <c r="AH12" s="36"/>
      <c r="AI12" s="36"/>
      <c r="AJ12" s="36"/>
      <c r="AL12" s="147"/>
    </row>
    <row r="13" spans="2:38" s="35" customFormat="1" ht="17.25" customHeight="1" x14ac:dyDescent="0.15">
      <c r="B13" s="45" t="s">
        <v>347</v>
      </c>
      <c r="C13" s="52">
        <v>1071</v>
      </c>
      <c r="D13" s="368">
        <f t="shared" si="0"/>
        <v>1</v>
      </c>
      <c r="E13" s="52">
        <v>366</v>
      </c>
      <c r="F13" s="368">
        <f t="shared" si="1"/>
        <v>1</v>
      </c>
      <c r="G13" s="52">
        <v>121</v>
      </c>
      <c r="H13" s="368">
        <f t="shared" si="2"/>
        <v>1</v>
      </c>
      <c r="I13" s="52">
        <v>63</v>
      </c>
      <c r="J13" s="368">
        <f t="shared" si="4"/>
        <v>1</v>
      </c>
      <c r="K13" s="436">
        <v>1621</v>
      </c>
      <c r="L13" s="368">
        <f t="shared" si="3"/>
        <v>1</v>
      </c>
      <c r="P13" s="38"/>
      <c r="Q13" s="38"/>
      <c r="R13" s="38"/>
      <c r="S13" s="38"/>
      <c r="T13" s="38"/>
      <c r="U13" s="38"/>
      <c r="V13" s="38"/>
      <c r="W13" s="38"/>
      <c r="X13" s="38"/>
      <c r="Y13" s="38"/>
      <c r="Z13" s="38"/>
      <c r="AA13" s="38"/>
      <c r="AB13" s="38"/>
      <c r="AC13" s="38"/>
      <c r="AD13" s="38"/>
      <c r="AE13" s="38"/>
      <c r="AH13" s="147"/>
      <c r="AI13" s="147"/>
      <c r="AL13" s="147"/>
    </row>
    <row r="14" spans="2:38" s="35" customFormat="1" x14ac:dyDescent="0.15">
      <c r="B14" s="165" t="s">
        <v>267</v>
      </c>
      <c r="C14" s="329">
        <v>534</v>
      </c>
      <c r="D14" s="333">
        <f t="shared" si="0"/>
        <v>0.49859943977591037</v>
      </c>
      <c r="E14" s="329">
        <v>110</v>
      </c>
      <c r="F14" s="333">
        <f t="shared" si="1"/>
        <v>0.30054644808743169</v>
      </c>
      <c r="G14" s="329">
        <v>30</v>
      </c>
      <c r="H14" s="333">
        <f t="shared" si="2"/>
        <v>0.24793388429752067</v>
      </c>
      <c r="I14" s="329">
        <v>8</v>
      </c>
      <c r="J14" s="333">
        <f t="shared" si="4"/>
        <v>0.12698412698412698</v>
      </c>
      <c r="K14" s="329">
        <v>682</v>
      </c>
      <c r="L14" s="333">
        <f t="shared" si="3"/>
        <v>0.42072794571252314</v>
      </c>
      <c r="O14" s="141"/>
      <c r="P14" s="294"/>
      <c r="Q14" s="294"/>
      <c r="R14" s="294"/>
      <c r="S14" s="294"/>
      <c r="T14" s="294"/>
      <c r="U14" s="294"/>
      <c r="V14" s="294"/>
      <c r="W14" s="294"/>
      <c r="X14" s="294"/>
      <c r="Y14" s="294"/>
      <c r="Z14" s="294"/>
      <c r="AA14" s="294"/>
      <c r="AB14" s="294"/>
      <c r="AC14" s="294"/>
      <c r="AD14" s="294"/>
      <c r="AE14" s="294"/>
    </row>
    <row r="15" spans="2:38" s="35" customFormat="1" x14ac:dyDescent="0.15">
      <c r="B15" s="166" t="s">
        <v>262</v>
      </c>
      <c r="C15" s="329">
        <v>537</v>
      </c>
      <c r="D15" s="360">
        <f t="shared" si="0"/>
        <v>0.50140056022408963</v>
      </c>
      <c r="E15" s="329">
        <v>256</v>
      </c>
      <c r="F15" s="360">
        <f t="shared" si="1"/>
        <v>0.69945355191256831</v>
      </c>
      <c r="G15" s="329">
        <v>91</v>
      </c>
      <c r="H15" s="360">
        <f t="shared" si="2"/>
        <v>0.75206611570247939</v>
      </c>
      <c r="I15" s="329">
        <v>55</v>
      </c>
      <c r="J15" s="360">
        <f t="shared" si="4"/>
        <v>0.87301587301587302</v>
      </c>
      <c r="K15" s="329">
        <v>939</v>
      </c>
      <c r="L15" s="360">
        <f t="shared" si="3"/>
        <v>0.57927205428747686</v>
      </c>
      <c r="O15" s="141"/>
      <c r="P15" s="140"/>
      <c r="Q15" s="140"/>
      <c r="R15" s="140"/>
      <c r="S15" s="140"/>
      <c r="T15" s="140"/>
      <c r="U15" s="140"/>
      <c r="V15" s="140"/>
      <c r="W15" s="140"/>
      <c r="X15" s="140"/>
      <c r="Y15" s="140"/>
      <c r="Z15" s="140"/>
      <c r="AA15" s="140"/>
      <c r="AB15" s="140"/>
      <c r="AC15" s="140"/>
      <c r="AD15" s="140"/>
      <c r="AE15" s="140"/>
    </row>
    <row r="16" spans="2:38" x14ac:dyDescent="0.15">
      <c r="I16" s="134"/>
      <c r="J16" s="134"/>
      <c r="L16" s="134"/>
    </row>
    <row r="17" spans="2:38" ht="19.5" customHeight="1" x14ac:dyDescent="0.15">
      <c r="B17" s="24" t="s">
        <v>343</v>
      </c>
    </row>
    <row r="18" spans="2:38" x14ac:dyDescent="0.15">
      <c r="B18" s="561" t="s">
        <v>66</v>
      </c>
      <c r="C18" s="591" t="s">
        <v>65</v>
      </c>
      <c r="D18" s="592"/>
      <c r="E18" s="592"/>
      <c r="F18" s="592"/>
      <c r="G18" s="592"/>
      <c r="H18" s="592"/>
      <c r="I18" s="592"/>
      <c r="J18" s="592"/>
      <c r="K18" s="592"/>
      <c r="L18" s="593"/>
    </row>
    <row r="19" spans="2:38" ht="28.5" customHeight="1" x14ac:dyDescent="0.15">
      <c r="B19" s="562"/>
      <c r="C19" s="594" t="s">
        <v>75</v>
      </c>
      <c r="D19" s="595"/>
      <c r="E19" s="596" t="s">
        <v>76</v>
      </c>
      <c r="F19" s="595"/>
      <c r="G19" s="596" t="s">
        <v>77</v>
      </c>
      <c r="H19" s="595"/>
      <c r="I19" s="594" t="s">
        <v>78</v>
      </c>
      <c r="J19" s="595"/>
      <c r="K19" s="594" t="s">
        <v>64</v>
      </c>
      <c r="L19" s="595"/>
      <c r="O19" s="41"/>
      <c r="P19" s="38"/>
      <c r="Q19" s="56"/>
      <c r="R19" s="56"/>
      <c r="S19" s="56"/>
      <c r="T19" s="56"/>
      <c r="U19" s="56"/>
      <c r="V19" s="56"/>
      <c r="W19" s="56"/>
      <c r="X19" s="56"/>
      <c r="Y19" s="56"/>
      <c r="Z19" s="56"/>
      <c r="AA19" s="56"/>
      <c r="AB19" s="56"/>
      <c r="AC19" s="56"/>
      <c r="AD19" s="56"/>
      <c r="AE19" s="38"/>
    </row>
    <row r="20" spans="2:38" s="35" customFormat="1" ht="13.5" customHeight="1" x14ac:dyDescent="0.15">
      <c r="B20" s="42" t="s">
        <v>2</v>
      </c>
      <c r="C20" s="46">
        <v>1</v>
      </c>
      <c r="D20" s="359">
        <f>C20/$C$29</f>
        <v>3.1446540880503146E-3</v>
      </c>
      <c r="E20" s="144">
        <v>0</v>
      </c>
      <c r="F20" s="333" t="s">
        <v>395</v>
      </c>
      <c r="G20" s="46">
        <v>0</v>
      </c>
      <c r="H20" s="359" t="s">
        <v>393</v>
      </c>
      <c r="I20" s="46">
        <v>0</v>
      </c>
      <c r="J20" s="359" t="s">
        <v>395</v>
      </c>
      <c r="K20" s="46">
        <v>1</v>
      </c>
      <c r="L20" s="359">
        <f>K20/$K$29</f>
        <v>2.631578947368421E-3</v>
      </c>
      <c r="O20" s="39"/>
      <c r="P20" s="54"/>
      <c r="Q20" s="54"/>
      <c r="R20" s="54"/>
      <c r="S20" s="140"/>
      <c r="T20" s="140"/>
      <c r="U20" s="140"/>
      <c r="V20" s="140"/>
      <c r="W20" s="140"/>
      <c r="X20" s="140"/>
      <c r="Y20" s="140"/>
      <c r="Z20" s="140"/>
      <c r="AA20" s="140"/>
      <c r="AB20" s="140"/>
      <c r="AC20" s="140"/>
      <c r="AD20" s="140"/>
      <c r="AE20" s="140"/>
    </row>
    <row r="21" spans="2:38" s="35" customFormat="1" x14ac:dyDescent="0.15">
      <c r="B21" s="43" t="s">
        <v>3</v>
      </c>
      <c r="C21" s="146">
        <v>11</v>
      </c>
      <c r="D21" s="334">
        <f t="shared" ref="D21:D31" si="5">C21/$C$29</f>
        <v>3.4591194968553458E-2</v>
      </c>
      <c r="E21" s="143">
        <v>0</v>
      </c>
      <c r="F21" s="361" t="s">
        <v>392</v>
      </c>
      <c r="G21" s="146">
        <v>0</v>
      </c>
      <c r="H21" s="334" t="s">
        <v>393</v>
      </c>
      <c r="I21" s="48">
        <v>0</v>
      </c>
      <c r="J21" s="358" t="s">
        <v>396</v>
      </c>
      <c r="K21" s="48">
        <v>11</v>
      </c>
      <c r="L21" s="334">
        <f t="shared" ref="L21:L31" si="6">K21/$K$29</f>
        <v>2.8947368421052631E-2</v>
      </c>
      <c r="O21" s="40"/>
      <c r="P21" s="54"/>
      <c r="Q21" s="54"/>
      <c r="R21" s="54"/>
      <c r="S21" s="140"/>
      <c r="T21" s="140"/>
      <c r="U21" s="140"/>
      <c r="V21" s="140"/>
      <c r="W21" s="140"/>
      <c r="X21" s="140"/>
      <c r="Y21" s="140"/>
      <c r="Z21" s="140"/>
      <c r="AA21" s="140"/>
      <c r="AB21" s="140"/>
      <c r="AC21" s="140"/>
      <c r="AD21" s="140"/>
      <c r="AE21" s="140"/>
    </row>
    <row r="22" spans="2:38" s="35" customFormat="1" x14ac:dyDescent="0.15">
      <c r="B22" s="43" t="s">
        <v>4</v>
      </c>
      <c r="C22" s="143">
        <v>24</v>
      </c>
      <c r="D22" s="361">
        <f t="shared" si="5"/>
        <v>7.5471698113207544E-2</v>
      </c>
      <c r="E22" s="143">
        <v>1</v>
      </c>
      <c r="F22" s="358">
        <f t="shared" ref="F22:F31" si="7">E22/$E$29</f>
        <v>2.4390243902439025E-2</v>
      </c>
      <c r="G22" s="143">
        <v>0</v>
      </c>
      <c r="H22" s="334" t="s">
        <v>392</v>
      </c>
      <c r="I22" s="146">
        <v>0</v>
      </c>
      <c r="J22" s="358" t="s">
        <v>396</v>
      </c>
      <c r="K22" s="48">
        <v>25</v>
      </c>
      <c r="L22" s="361">
        <f t="shared" si="6"/>
        <v>6.5789473684210523E-2</v>
      </c>
      <c r="O22" s="40"/>
      <c r="P22" s="54"/>
      <c r="Q22" s="54"/>
      <c r="R22" s="54"/>
      <c r="S22" s="140"/>
      <c r="T22" s="140"/>
      <c r="U22" s="140"/>
      <c r="V22" s="140"/>
      <c r="W22" s="140"/>
      <c r="X22" s="140"/>
      <c r="Y22" s="140"/>
      <c r="Z22" s="140"/>
      <c r="AA22" s="140"/>
      <c r="AB22" s="140"/>
      <c r="AC22" s="140"/>
      <c r="AD22" s="140"/>
      <c r="AE22" s="140"/>
    </row>
    <row r="23" spans="2:38" s="35" customFormat="1" x14ac:dyDescent="0.15">
      <c r="B23" s="43" t="s">
        <v>5</v>
      </c>
      <c r="C23" s="48">
        <v>47</v>
      </c>
      <c r="D23" s="358">
        <f t="shared" si="5"/>
        <v>0.14779874213836477</v>
      </c>
      <c r="E23" s="48">
        <v>4</v>
      </c>
      <c r="F23" s="358">
        <f t="shared" si="7"/>
        <v>9.7560975609756101E-2</v>
      </c>
      <c r="G23" s="48">
        <v>2</v>
      </c>
      <c r="H23" s="361">
        <f t="shared" ref="H23:H31" si="8">G23/$G$29</f>
        <v>0.16666666666666666</v>
      </c>
      <c r="I23" s="48">
        <v>0</v>
      </c>
      <c r="J23" s="358" t="s">
        <v>393</v>
      </c>
      <c r="K23" s="48">
        <v>53</v>
      </c>
      <c r="L23" s="334">
        <f t="shared" si="6"/>
        <v>0.13947368421052631</v>
      </c>
      <c r="O23" s="40"/>
      <c r="P23" s="54"/>
      <c r="Q23" s="54"/>
      <c r="R23" s="54"/>
      <c r="S23" s="140"/>
      <c r="T23" s="140"/>
      <c r="U23" s="140"/>
      <c r="V23" s="140"/>
      <c r="W23" s="140"/>
      <c r="X23" s="140"/>
      <c r="Y23" s="140"/>
      <c r="Z23" s="140"/>
      <c r="AA23" s="140"/>
      <c r="AB23" s="140"/>
      <c r="AC23" s="140"/>
      <c r="AD23" s="140"/>
      <c r="AE23" s="140"/>
    </row>
    <row r="24" spans="2:38" s="35" customFormat="1" x14ac:dyDescent="0.15">
      <c r="B24" s="43" t="s">
        <v>6</v>
      </c>
      <c r="C24" s="48">
        <v>62</v>
      </c>
      <c r="D24" s="334">
        <f t="shared" si="5"/>
        <v>0.19496855345911951</v>
      </c>
      <c r="E24" s="48">
        <v>7</v>
      </c>
      <c r="F24" s="358">
        <f t="shared" si="7"/>
        <v>0.17073170731707318</v>
      </c>
      <c r="G24" s="48">
        <v>1</v>
      </c>
      <c r="H24" s="334">
        <f t="shared" si="8"/>
        <v>8.3333333333333329E-2</v>
      </c>
      <c r="I24" s="146">
        <v>1</v>
      </c>
      <c r="J24" s="334">
        <f t="shared" ref="J24:J31" si="9">I24/$I$29</f>
        <v>0.1111111111111111</v>
      </c>
      <c r="K24" s="48">
        <v>71</v>
      </c>
      <c r="L24" s="361">
        <f t="shared" si="6"/>
        <v>0.18684210526315789</v>
      </c>
      <c r="O24" s="40"/>
      <c r="P24" s="54"/>
      <c r="Q24" s="54"/>
      <c r="R24" s="54"/>
      <c r="S24" s="140"/>
      <c r="T24" s="140"/>
      <c r="U24" s="140"/>
      <c r="V24" s="140"/>
      <c r="W24" s="140"/>
      <c r="X24" s="140"/>
      <c r="Y24" s="140"/>
      <c r="Z24" s="140"/>
      <c r="AA24" s="140"/>
      <c r="AB24" s="140"/>
      <c r="AC24" s="140"/>
      <c r="AD24" s="140"/>
      <c r="AE24" s="140"/>
    </row>
    <row r="25" spans="2:38" s="35" customFormat="1" x14ac:dyDescent="0.15">
      <c r="B25" s="43" t="s">
        <v>7</v>
      </c>
      <c r="C25" s="48">
        <v>68</v>
      </c>
      <c r="D25" s="361">
        <f t="shared" si="5"/>
        <v>0.21383647798742139</v>
      </c>
      <c r="E25" s="48">
        <v>10</v>
      </c>
      <c r="F25" s="358">
        <f t="shared" si="7"/>
        <v>0.24390243902439024</v>
      </c>
      <c r="G25" s="48">
        <v>2</v>
      </c>
      <c r="H25" s="334">
        <f t="shared" si="8"/>
        <v>0.16666666666666666</v>
      </c>
      <c r="I25" s="48">
        <v>0</v>
      </c>
      <c r="J25" s="361" t="s">
        <v>393</v>
      </c>
      <c r="K25" s="48">
        <v>80</v>
      </c>
      <c r="L25" s="358">
        <f t="shared" si="6"/>
        <v>0.21052631578947367</v>
      </c>
      <c r="O25" s="40"/>
      <c r="P25" s="54"/>
      <c r="Q25" s="54"/>
      <c r="R25" s="54"/>
      <c r="S25" s="140"/>
      <c r="T25" s="140"/>
      <c r="U25" s="140"/>
      <c r="V25" s="140"/>
      <c r="W25" s="140"/>
      <c r="X25" s="140"/>
      <c r="Y25" s="140"/>
      <c r="Z25" s="140"/>
      <c r="AA25" s="140"/>
      <c r="AB25" s="140"/>
      <c r="AC25" s="140"/>
      <c r="AD25" s="140"/>
      <c r="AE25" s="140"/>
    </row>
    <row r="26" spans="2:38" s="35" customFormat="1" x14ac:dyDescent="0.15">
      <c r="B26" s="43" t="s">
        <v>8</v>
      </c>
      <c r="C26" s="48">
        <v>74</v>
      </c>
      <c r="D26" s="358">
        <f t="shared" si="5"/>
        <v>0.23270440251572327</v>
      </c>
      <c r="E26" s="146">
        <v>11</v>
      </c>
      <c r="F26" s="358">
        <f t="shared" si="7"/>
        <v>0.26829268292682928</v>
      </c>
      <c r="G26" s="146">
        <v>6</v>
      </c>
      <c r="H26" s="334">
        <f t="shared" si="8"/>
        <v>0.5</v>
      </c>
      <c r="I26" s="146">
        <v>7</v>
      </c>
      <c r="J26" s="334">
        <f t="shared" si="9"/>
        <v>0.77777777777777779</v>
      </c>
      <c r="K26" s="48">
        <v>98</v>
      </c>
      <c r="L26" s="358">
        <f t="shared" si="6"/>
        <v>0.25789473684210529</v>
      </c>
      <c r="O26" s="40"/>
      <c r="P26" s="54"/>
      <c r="Q26" s="54"/>
      <c r="R26" s="54"/>
      <c r="S26" s="140"/>
      <c r="T26" s="140"/>
      <c r="U26" s="140"/>
      <c r="V26" s="140"/>
      <c r="W26" s="140"/>
      <c r="X26" s="140"/>
      <c r="Y26" s="140"/>
      <c r="Z26" s="140"/>
      <c r="AA26" s="140"/>
      <c r="AB26" s="140"/>
      <c r="AC26" s="140"/>
      <c r="AD26" s="140"/>
      <c r="AE26" s="140"/>
    </row>
    <row r="27" spans="2:38" s="35" customFormat="1" x14ac:dyDescent="0.15">
      <c r="B27" s="43" t="s">
        <v>9</v>
      </c>
      <c r="C27" s="48">
        <v>29</v>
      </c>
      <c r="D27" s="334">
        <f t="shared" si="5"/>
        <v>9.1194968553459113E-2</v>
      </c>
      <c r="E27" s="48">
        <v>8</v>
      </c>
      <c r="F27" s="358">
        <f t="shared" si="7"/>
        <v>0.1951219512195122</v>
      </c>
      <c r="G27" s="48">
        <v>1</v>
      </c>
      <c r="H27" s="334">
        <f t="shared" si="8"/>
        <v>8.3333333333333329E-2</v>
      </c>
      <c r="I27" s="143">
        <v>1</v>
      </c>
      <c r="J27" s="334">
        <f t="shared" si="9"/>
        <v>0.1111111111111111</v>
      </c>
      <c r="K27" s="48">
        <v>39</v>
      </c>
      <c r="L27" s="334">
        <f t="shared" si="6"/>
        <v>0.10263157894736842</v>
      </c>
      <c r="O27" s="40"/>
      <c r="P27" s="54"/>
      <c r="Q27" s="54"/>
      <c r="R27" s="54"/>
      <c r="S27" s="140"/>
      <c r="T27" s="140"/>
      <c r="U27" s="140"/>
      <c r="V27" s="140"/>
      <c r="W27" s="140"/>
      <c r="X27" s="140"/>
      <c r="Y27" s="140"/>
      <c r="Z27" s="140"/>
      <c r="AA27" s="140"/>
      <c r="AB27" s="140"/>
      <c r="AC27" s="140"/>
      <c r="AD27" s="140"/>
      <c r="AE27" s="140"/>
    </row>
    <row r="28" spans="2:38" s="35" customFormat="1" x14ac:dyDescent="0.15">
      <c r="B28" s="44" t="s">
        <v>10</v>
      </c>
      <c r="C28" s="145">
        <v>2</v>
      </c>
      <c r="D28" s="366">
        <f t="shared" si="5"/>
        <v>6.2893081761006293E-3</v>
      </c>
      <c r="E28" s="145">
        <v>0</v>
      </c>
      <c r="F28" s="335" t="s">
        <v>398</v>
      </c>
      <c r="G28" s="145">
        <v>0</v>
      </c>
      <c r="H28" s="366" t="s">
        <v>397</v>
      </c>
      <c r="I28" s="50">
        <v>0</v>
      </c>
      <c r="J28" s="366" t="s">
        <v>393</v>
      </c>
      <c r="K28" s="50">
        <v>2</v>
      </c>
      <c r="L28" s="366">
        <f t="shared" si="6"/>
        <v>5.263157894736842E-3</v>
      </c>
      <c r="M28" s="163"/>
      <c r="O28" s="40"/>
      <c r="P28" s="54"/>
      <c r="Q28" s="54"/>
      <c r="R28" s="54"/>
      <c r="S28" s="140"/>
      <c r="T28" s="140"/>
      <c r="U28" s="140"/>
      <c r="V28" s="140"/>
      <c r="W28" s="140"/>
      <c r="X28" s="140"/>
      <c r="Y28" s="140"/>
      <c r="Z28" s="140"/>
      <c r="AA28" s="140"/>
      <c r="AB28" s="140"/>
      <c r="AC28" s="140"/>
      <c r="AD28" s="140"/>
      <c r="AE28" s="140"/>
    </row>
    <row r="29" spans="2:38" s="35" customFormat="1" ht="17.25" customHeight="1" x14ac:dyDescent="0.15">
      <c r="B29" s="45" t="s">
        <v>347</v>
      </c>
      <c r="C29" s="52">
        <v>318</v>
      </c>
      <c r="D29" s="368">
        <f t="shared" si="5"/>
        <v>1</v>
      </c>
      <c r="E29" s="52">
        <v>41</v>
      </c>
      <c r="F29" s="368">
        <f t="shared" si="7"/>
        <v>1</v>
      </c>
      <c r="G29" s="52">
        <v>12</v>
      </c>
      <c r="H29" s="368">
        <f t="shared" si="8"/>
        <v>1</v>
      </c>
      <c r="I29" s="52">
        <v>9</v>
      </c>
      <c r="J29" s="368">
        <f t="shared" si="9"/>
        <v>1</v>
      </c>
      <c r="K29" s="52">
        <v>380</v>
      </c>
      <c r="L29" s="368">
        <f t="shared" si="6"/>
        <v>1</v>
      </c>
      <c r="P29" s="38"/>
      <c r="Q29" s="38"/>
      <c r="R29" s="38"/>
      <c r="S29" s="38"/>
      <c r="T29" s="38"/>
      <c r="U29" s="38"/>
      <c r="V29" s="38"/>
      <c r="W29" s="38"/>
      <c r="X29" s="38"/>
      <c r="Y29" s="38"/>
      <c r="Z29" s="38"/>
      <c r="AA29" s="38"/>
      <c r="AB29" s="38"/>
      <c r="AC29" s="38"/>
      <c r="AD29" s="38"/>
      <c r="AE29" s="38"/>
      <c r="AL29" s="148"/>
    </row>
    <row r="30" spans="2:38" s="35" customFormat="1" x14ac:dyDescent="0.15">
      <c r="B30" s="165" t="s">
        <v>267</v>
      </c>
      <c r="C30" s="329">
        <v>177</v>
      </c>
      <c r="D30" s="333">
        <f t="shared" si="5"/>
        <v>0.55660377358490565</v>
      </c>
      <c r="E30" s="329">
        <v>15</v>
      </c>
      <c r="F30" s="333">
        <f t="shared" si="7"/>
        <v>0.36585365853658536</v>
      </c>
      <c r="G30" s="329">
        <v>3</v>
      </c>
      <c r="H30" s="333">
        <f t="shared" si="8"/>
        <v>0.25</v>
      </c>
      <c r="I30" s="329">
        <v>1</v>
      </c>
      <c r="J30" s="333">
        <f t="shared" si="9"/>
        <v>0.1111111111111111</v>
      </c>
      <c r="K30" s="329">
        <v>196</v>
      </c>
      <c r="L30" s="333">
        <f t="shared" si="6"/>
        <v>0.51578947368421058</v>
      </c>
      <c r="O30" s="141"/>
      <c r="P30" s="294"/>
      <c r="Q30" s="294"/>
      <c r="R30" s="294"/>
      <c r="S30" s="294"/>
      <c r="T30" s="294"/>
      <c r="U30" s="294"/>
      <c r="V30" s="294"/>
      <c r="W30" s="294"/>
      <c r="X30" s="294"/>
      <c r="Y30" s="294"/>
      <c r="Z30" s="294"/>
      <c r="AA30" s="294"/>
      <c r="AB30" s="294"/>
      <c r="AC30" s="294"/>
      <c r="AD30" s="294"/>
      <c r="AE30" s="294"/>
    </row>
    <row r="31" spans="2:38" x14ac:dyDescent="0.15">
      <c r="B31" s="166" t="s">
        <v>262</v>
      </c>
      <c r="C31" s="329">
        <v>141</v>
      </c>
      <c r="D31" s="360">
        <f t="shared" si="5"/>
        <v>0.44339622641509435</v>
      </c>
      <c r="E31" s="329">
        <v>26</v>
      </c>
      <c r="F31" s="360">
        <f t="shared" si="7"/>
        <v>0.63414634146341464</v>
      </c>
      <c r="G31" s="329">
        <v>9</v>
      </c>
      <c r="H31" s="360">
        <f t="shared" si="8"/>
        <v>0.75</v>
      </c>
      <c r="I31" s="329">
        <v>8</v>
      </c>
      <c r="J31" s="360">
        <f t="shared" si="9"/>
        <v>0.88888888888888884</v>
      </c>
      <c r="K31" s="329">
        <v>184</v>
      </c>
      <c r="L31" s="360">
        <f t="shared" si="6"/>
        <v>0.48421052631578948</v>
      </c>
      <c r="O31" s="141"/>
      <c r="P31" s="140"/>
      <c r="Q31" s="140"/>
      <c r="R31" s="140"/>
      <c r="S31" s="140"/>
      <c r="T31" s="140"/>
      <c r="U31" s="140"/>
      <c r="V31" s="140"/>
      <c r="W31" s="140"/>
      <c r="X31" s="140"/>
      <c r="Y31" s="140"/>
      <c r="Z31" s="140"/>
      <c r="AA31" s="140"/>
      <c r="AB31" s="140"/>
      <c r="AC31" s="140"/>
      <c r="AD31" s="140"/>
      <c r="AE31" s="140"/>
    </row>
    <row r="32" spans="2:38" x14ac:dyDescent="0.15">
      <c r="B32" s="134"/>
      <c r="C32" s="134"/>
      <c r="D32" s="134"/>
      <c r="F32" s="259"/>
      <c r="G32" s="134"/>
      <c r="H32" s="259"/>
      <c r="I32" s="134"/>
      <c r="J32" s="259"/>
      <c r="K32" s="435"/>
      <c r="L32" s="134"/>
    </row>
    <row r="34" spans="2:49" x14ac:dyDescent="0.15">
      <c r="C34" s="38"/>
      <c r="D34" s="56"/>
      <c r="E34" s="56"/>
      <c r="F34" s="56"/>
      <c r="G34" s="56"/>
      <c r="H34" s="56"/>
      <c r="I34" s="56"/>
      <c r="J34" s="56"/>
      <c r="K34" s="56"/>
      <c r="L34" s="56"/>
      <c r="M34" s="56"/>
      <c r="N34" s="56"/>
      <c r="O34" s="56"/>
      <c r="P34" s="56"/>
      <c r="Q34" s="56"/>
      <c r="R34" s="238"/>
    </row>
    <row r="35" spans="2:49" x14ac:dyDescent="0.15">
      <c r="B35" s="4"/>
      <c r="C35" s="119"/>
      <c r="D35" s="119"/>
      <c r="E35" s="119"/>
      <c r="F35" s="119"/>
      <c r="G35" s="119"/>
      <c r="H35" s="119"/>
      <c r="I35" s="119"/>
      <c r="J35" s="119"/>
      <c r="K35" s="119"/>
      <c r="L35" s="119"/>
      <c r="M35" s="119"/>
      <c r="N35" s="119"/>
      <c r="O35" s="119"/>
      <c r="P35" s="119"/>
      <c r="Q35" s="119"/>
      <c r="R35" s="119"/>
      <c r="S35" s="119"/>
    </row>
    <row r="36" spans="2:49" x14ac:dyDescent="0.15">
      <c r="B36" s="4"/>
      <c r="C36" s="119"/>
      <c r="D36" s="119"/>
      <c r="E36" s="119"/>
      <c r="F36" s="119"/>
      <c r="G36" s="119"/>
      <c r="H36" s="119"/>
      <c r="I36" s="119"/>
      <c r="J36" s="119"/>
      <c r="K36" s="119"/>
      <c r="L36" s="119"/>
      <c r="M36" s="119"/>
      <c r="N36" s="119"/>
      <c r="O36" s="119"/>
      <c r="P36" s="119"/>
      <c r="Q36" s="119"/>
      <c r="R36" s="119"/>
      <c r="S36" s="119"/>
    </row>
    <row r="37" spans="2:49" x14ac:dyDescent="0.15">
      <c r="B37" s="178"/>
      <c r="C37" s="193"/>
      <c r="D37" s="193"/>
      <c r="E37" s="193"/>
      <c r="F37" s="193"/>
      <c r="G37" s="193"/>
      <c r="H37" s="193"/>
      <c r="I37" s="193"/>
      <c r="J37" s="193"/>
      <c r="K37" s="193"/>
      <c r="L37" s="193"/>
      <c r="M37" s="193"/>
      <c r="N37" s="193"/>
      <c r="O37" s="193"/>
      <c r="P37" s="193"/>
      <c r="Q37" s="193"/>
      <c r="R37" s="193"/>
      <c r="S37" s="193"/>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row>
    <row r="38" spans="2:49" ht="35.25" customHeight="1" x14ac:dyDescent="0.1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row>
    <row r="39" spans="2:49" x14ac:dyDescent="0.15">
      <c r="B39" s="32"/>
      <c r="C39" s="120"/>
      <c r="D39" s="120"/>
      <c r="E39" s="120"/>
      <c r="F39" s="120"/>
      <c r="G39" s="120"/>
      <c r="H39" s="120"/>
      <c r="I39" s="120"/>
      <c r="J39" s="120"/>
      <c r="K39" s="120"/>
      <c r="L39" s="120"/>
      <c r="M39" s="120"/>
      <c r="N39" s="120"/>
      <c r="O39" s="120"/>
      <c r="P39" s="120"/>
      <c r="Q39" s="120"/>
      <c r="R39" s="120"/>
      <c r="S39" s="120"/>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row>
    <row r="40" spans="2:49" x14ac:dyDescent="0.15">
      <c r="B40" s="32"/>
      <c r="C40" s="120"/>
      <c r="D40" s="120"/>
      <c r="E40" s="120"/>
      <c r="F40" s="120"/>
      <c r="G40" s="120"/>
      <c r="H40" s="120"/>
      <c r="I40" s="120"/>
      <c r="J40" s="120"/>
      <c r="K40" s="120"/>
      <c r="L40" s="120"/>
      <c r="M40" s="120"/>
      <c r="N40" s="120"/>
      <c r="O40" s="120"/>
      <c r="P40" s="120"/>
      <c r="Q40" s="120"/>
      <c r="R40" s="120"/>
      <c r="S40" s="120"/>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row>
    <row r="41" spans="2:49" x14ac:dyDescent="0.15">
      <c r="B41" s="32"/>
      <c r="C41" s="120"/>
      <c r="D41" s="120"/>
      <c r="E41" s="120"/>
      <c r="F41" s="120"/>
      <c r="G41" s="120"/>
      <c r="H41" s="120"/>
      <c r="I41" s="120"/>
      <c r="J41" s="120"/>
      <c r="K41" s="120"/>
      <c r="L41" s="120"/>
      <c r="M41" s="120"/>
      <c r="N41" s="120"/>
      <c r="O41" s="120"/>
      <c r="P41" s="120"/>
      <c r="Q41" s="120"/>
      <c r="R41" s="120"/>
      <c r="S41" s="120"/>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row>
    <row r="42" spans="2:49" x14ac:dyDescent="0.1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row>
    <row r="43" spans="2:49" x14ac:dyDescent="0.1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row>
    <row r="44" spans="2:49" x14ac:dyDescent="0.1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row>
    <row r="45" spans="2:49" x14ac:dyDescent="0.1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row>
    <row r="46" spans="2:49" x14ac:dyDescent="0.1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row>
    <row r="47" spans="2:49" x14ac:dyDescent="0.1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row>
    <row r="48" spans="2:49" x14ac:dyDescent="0.1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row>
    <row r="49" spans="2:49" x14ac:dyDescent="0.1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row>
    <row r="50" spans="2:49" x14ac:dyDescent="0.1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row>
    <row r="51" spans="2:49" x14ac:dyDescent="0.1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row>
    <row r="52" spans="2:49" x14ac:dyDescent="0.1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row>
    <row r="53" spans="2:49" x14ac:dyDescent="0.1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row>
    <row r="54" spans="2:49" x14ac:dyDescent="0.1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row>
    <row r="55" spans="2:49" x14ac:dyDescent="0.1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row>
    <row r="56" spans="2:49" x14ac:dyDescent="0.1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row>
    <row r="57" spans="2:49" x14ac:dyDescent="0.1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row>
    <row r="58" spans="2:49" x14ac:dyDescent="0.1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row>
    <row r="59" spans="2:49" x14ac:dyDescent="0.1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row>
    <row r="60" spans="2:49" x14ac:dyDescent="0.1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row>
    <row r="61" spans="2:49" x14ac:dyDescent="0.1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row>
    <row r="62" spans="2:49" x14ac:dyDescent="0.1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row>
    <row r="63" spans="2:49" x14ac:dyDescent="0.1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row>
    <row r="64" spans="2:49" x14ac:dyDescent="0.1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row>
    <row r="65" spans="2:49" x14ac:dyDescent="0.1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row>
    <row r="66" spans="2:49" x14ac:dyDescent="0.1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row>
    <row r="67" spans="2:49" x14ac:dyDescent="0.1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row>
    <row r="68" spans="2:49" x14ac:dyDescent="0.1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row>
    <row r="69" spans="2:49" x14ac:dyDescent="0.1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row>
    <row r="70" spans="2:49" x14ac:dyDescent="0.1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row>
    <row r="71" spans="2:49" x14ac:dyDescent="0.1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row>
    <row r="72" spans="2:49" x14ac:dyDescent="0.1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row>
    <row r="73" spans="2:49" x14ac:dyDescent="0.1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row>
    <row r="74" spans="2:49" x14ac:dyDescent="0.1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row>
    <row r="75" spans="2:49" x14ac:dyDescent="0.1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row>
    <row r="76" spans="2:49" x14ac:dyDescent="0.1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row>
    <row r="77" spans="2:49" x14ac:dyDescent="0.1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row>
    <row r="78" spans="2:49" x14ac:dyDescent="0.1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row>
    <row r="79" spans="2:49" x14ac:dyDescent="0.1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row>
    <row r="80" spans="2:49" x14ac:dyDescent="0.1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row>
    <row r="81" spans="2:49" x14ac:dyDescent="0.1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row>
    <row r="82" spans="2:49" x14ac:dyDescent="0.1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row>
    <row r="83" spans="2:49" x14ac:dyDescent="0.1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row>
    <row r="84" spans="2:49" x14ac:dyDescent="0.1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row>
    <row r="85" spans="2:49" x14ac:dyDescent="0.1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row>
    <row r="86" spans="2:49" x14ac:dyDescent="0.1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row>
    <row r="87" spans="2:49" x14ac:dyDescent="0.1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row>
    <row r="88" spans="2:49" x14ac:dyDescent="0.1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row>
    <row r="89" spans="2:49" x14ac:dyDescent="0.1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row>
    <row r="90" spans="2:49" x14ac:dyDescent="0.1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row>
    <row r="91" spans="2:49" x14ac:dyDescent="0.1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row>
    <row r="92" spans="2:49" x14ac:dyDescent="0.1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row>
    <row r="93" spans="2:49" x14ac:dyDescent="0.1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row>
    <row r="94" spans="2:49" x14ac:dyDescent="0.1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row>
    <row r="95" spans="2:49" x14ac:dyDescent="0.1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row>
    <row r="96" spans="2:49" x14ac:dyDescent="0.1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row>
    <row r="97" spans="2:49" x14ac:dyDescent="0.1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row>
    <row r="98" spans="2:49" x14ac:dyDescent="0.15">
      <c r="B98" s="35"/>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row>
    <row r="99" spans="2:49" x14ac:dyDescent="0.15">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row>
    <row r="100" spans="2:49" x14ac:dyDescent="0.1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row>
    <row r="101" spans="2:49" x14ac:dyDescent="0.1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row>
    <row r="102" spans="2:49" x14ac:dyDescent="0.1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row>
    <row r="103" spans="2:49" x14ac:dyDescent="0.1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row>
    <row r="104" spans="2:49" x14ac:dyDescent="0.1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row>
    <row r="105" spans="2:49" x14ac:dyDescent="0.1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row>
    <row r="106" spans="2:49" x14ac:dyDescent="0.1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row>
    <row r="107" spans="2:49" x14ac:dyDescent="0.1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row>
    <row r="108" spans="2:49" x14ac:dyDescent="0.1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row>
    <row r="109" spans="2:49" x14ac:dyDescent="0.1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row>
    <row r="110" spans="2:49" x14ac:dyDescent="0.1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row>
    <row r="111" spans="2:49" x14ac:dyDescent="0.1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row>
    <row r="112" spans="2:49" x14ac:dyDescent="0.1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row>
    <row r="113" spans="2:49" x14ac:dyDescent="0.1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row>
    <row r="114" spans="2:49" x14ac:dyDescent="0.1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row>
    <row r="115" spans="2:49" x14ac:dyDescent="0.1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row>
    <row r="116" spans="2:49" x14ac:dyDescent="0.1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row>
    <row r="117" spans="2:49" x14ac:dyDescent="0.1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row>
    <row r="118" spans="2:49" x14ac:dyDescent="0.1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row>
    <row r="119" spans="2:49" x14ac:dyDescent="0.1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row>
    <row r="120" spans="2:49" x14ac:dyDescent="0.1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row>
    <row r="121" spans="2:49" x14ac:dyDescent="0.1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row>
    <row r="122" spans="2:49" x14ac:dyDescent="0.1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row>
    <row r="123" spans="2:49" x14ac:dyDescent="0.1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row>
    <row r="124" spans="2:49" x14ac:dyDescent="0.1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row>
    <row r="125" spans="2:49" x14ac:dyDescent="0.1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row>
    <row r="126" spans="2:49" x14ac:dyDescent="0.1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row>
    <row r="127" spans="2:49" x14ac:dyDescent="0.1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row>
    <row r="128" spans="2:49" x14ac:dyDescent="0.1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row>
    <row r="129" spans="2:49" x14ac:dyDescent="0.1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row>
    <row r="130" spans="2:49" x14ac:dyDescent="0.1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row>
    <row r="131" spans="2:49" x14ac:dyDescent="0.1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row>
    <row r="132" spans="2:49" x14ac:dyDescent="0.1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row>
    <row r="133" spans="2:49" x14ac:dyDescent="0.1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row>
    <row r="134" spans="2:49" x14ac:dyDescent="0.1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row>
    <row r="135" spans="2:49" x14ac:dyDescent="0.1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row>
    <row r="136" spans="2:49" x14ac:dyDescent="0.1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row>
    <row r="137" spans="2:49" x14ac:dyDescent="0.1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row>
    <row r="138" spans="2:49" x14ac:dyDescent="0.1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row>
    <row r="139" spans="2:49" x14ac:dyDescent="0.1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row>
    <row r="140" spans="2:49" x14ac:dyDescent="0.1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row>
    <row r="141" spans="2:49" x14ac:dyDescent="0.1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row>
    <row r="142" spans="2:49" x14ac:dyDescent="0.1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row>
    <row r="143" spans="2:49" x14ac:dyDescent="0.1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row>
    <row r="144" spans="2:49" x14ac:dyDescent="0.1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row>
    <row r="145" spans="2:49" x14ac:dyDescent="0.1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row>
    <row r="146" spans="2:49" x14ac:dyDescent="0.1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row>
    <row r="147" spans="2:49" x14ac:dyDescent="0.1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row>
    <row r="148" spans="2:49" x14ac:dyDescent="0.1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row>
    <row r="149" spans="2:49" x14ac:dyDescent="0.1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row>
    <row r="150" spans="2:49" x14ac:dyDescent="0.1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row>
    <row r="151" spans="2:49" x14ac:dyDescent="0.1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row>
    <row r="152" spans="2:49" x14ac:dyDescent="0.1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row>
    <row r="153" spans="2:49" x14ac:dyDescent="0.1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row>
    <row r="154" spans="2:49" x14ac:dyDescent="0.1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row>
    <row r="155" spans="2:49" x14ac:dyDescent="0.1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row>
    <row r="156" spans="2:49" x14ac:dyDescent="0.1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row>
    <row r="157" spans="2:49" x14ac:dyDescent="0.1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row>
    <row r="158" spans="2:49" x14ac:dyDescent="0.1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row>
    <row r="159" spans="2:49" x14ac:dyDescent="0.1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row>
    <row r="160" spans="2:49" x14ac:dyDescent="0.1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row>
    <row r="161" spans="2:49" x14ac:dyDescent="0.1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row>
    <row r="162" spans="2:49" x14ac:dyDescent="0.1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row>
    <row r="163" spans="2:49" x14ac:dyDescent="0.1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row>
    <row r="164" spans="2:49" x14ac:dyDescent="0.1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row>
    <row r="165" spans="2:49" x14ac:dyDescent="0.1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row>
    <row r="166" spans="2:49" x14ac:dyDescent="0.1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row>
    <row r="167" spans="2:49" x14ac:dyDescent="0.1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row>
    <row r="168" spans="2:49" x14ac:dyDescent="0.1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row>
    <row r="169" spans="2:49" x14ac:dyDescent="0.1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row>
    <row r="170" spans="2:49" x14ac:dyDescent="0.1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row>
    <row r="171" spans="2:49" x14ac:dyDescent="0.1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row>
    <row r="172" spans="2:49" x14ac:dyDescent="0.1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row>
    <row r="173" spans="2:49" x14ac:dyDescent="0.1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row>
    <row r="174" spans="2:49" x14ac:dyDescent="0.1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row>
    <row r="175" spans="2:49" x14ac:dyDescent="0.1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row>
    <row r="176" spans="2:49" x14ac:dyDescent="0.1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row>
    <row r="177" spans="2:49" x14ac:dyDescent="0.1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row>
    <row r="178" spans="2:49" x14ac:dyDescent="0.1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row>
    <row r="179" spans="2:49" x14ac:dyDescent="0.1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row>
    <row r="180" spans="2:49" x14ac:dyDescent="0.1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row>
    <row r="181" spans="2:49" x14ac:dyDescent="0.1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row>
    <row r="182" spans="2:49" x14ac:dyDescent="0.1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row>
    <row r="183" spans="2:49" x14ac:dyDescent="0.1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row>
    <row r="184" spans="2:49" x14ac:dyDescent="0.1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row>
    <row r="185" spans="2:49" x14ac:dyDescent="0.1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row>
    <row r="186" spans="2:49" x14ac:dyDescent="0.1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row>
    <row r="187" spans="2:49" x14ac:dyDescent="0.1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row>
    <row r="188" spans="2:49" x14ac:dyDescent="0.1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row>
    <row r="189" spans="2:49" x14ac:dyDescent="0.1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row>
    <row r="190" spans="2:49" x14ac:dyDescent="0.1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row>
    <row r="191" spans="2:49" x14ac:dyDescent="0.1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row>
    <row r="192" spans="2:49" x14ac:dyDescent="0.1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row>
    <row r="193" spans="2:49" x14ac:dyDescent="0.1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row>
    <row r="194" spans="2:49" x14ac:dyDescent="0.1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row>
    <row r="195" spans="2:49" x14ac:dyDescent="0.1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row>
    <row r="196" spans="2:49" x14ac:dyDescent="0.1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row>
    <row r="197" spans="2:49" x14ac:dyDescent="0.1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row>
    <row r="198" spans="2:49" x14ac:dyDescent="0.1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row>
    <row r="199" spans="2:49" x14ac:dyDescent="0.1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row>
    <row r="200" spans="2:49" x14ac:dyDescent="0.1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row>
    <row r="201" spans="2:49" x14ac:dyDescent="0.1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row>
    <row r="202" spans="2:49" x14ac:dyDescent="0.1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row>
    <row r="203" spans="2:49" x14ac:dyDescent="0.1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row>
    <row r="204" spans="2:49" x14ac:dyDescent="0.1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row>
    <row r="205" spans="2:49" x14ac:dyDescent="0.1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row>
    <row r="206" spans="2:49" x14ac:dyDescent="0.1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row>
    <row r="207" spans="2:49" x14ac:dyDescent="0.1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row>
    <row r="208" spans="2:49" x14ac:dyDescent="0.1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row>
    <row r="209" spans="2:49" x14ac:dyDescent="0.1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row>
    <row r="210" spans="2:49" x14ac:dyDescent="0.1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row>
    <row r="211" spans="2:49" x14ac:dyDescent="0.1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row>
    <row r="212" spans="2:49" x14ac:dyDescent="0.1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35"/>
    </row>
    <row r="213" spans="2:49" x14ac:dyDescent="0.1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row>
    <row r="214" spans="2:49" x14ac:dyDescent="0.1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row>
    <row r="215" spans="2:49" x14ac:dyDescent="0.1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row>
    <row r="216" spans="2:49" x14ac:dyDescent="0.1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35"/>
    </row>
    <row r="217" spans="2:49" x14ac:dyDescent="0.1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row>
    <row r="218" spans="2:49" x14ac:dyDescent="0.1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row>
    <row r="219" spans="2:49" x14ac:dyDescent="0.1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35"/>
      <c r="AT219" s="35"/>
      <c r="AU219" s="35"/>
      <c r="AV219" s="35"/>
      <c r="AW219" s="35"/>
    </row>
    <row r="220" spans="2:49" x14ac:dyDescent="0.1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5"/>
      <c r="AW220" s="35"/>
    </row>
    <row r="221" spans="2:49" x14ac:dyDescent="0.1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5"/>
      <c r="AW221" s="35"/>
    </row>
    <row r="222" spans="2:49" x14ac:dyDescent="0.1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5"/>
      <c r="AW222" s="35"/>
    </row>
    <row r="223" spans="2:49" x14ac:dyDescent="0.15">
      <c r="B223" s="35"/>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35"/>
    </row>
    <row r="224" spans="2:49" x14ac:dyDescent="0.15">
      <c r="B224" s="35"/>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row>
    <row r="225" spans="2:49" x14ac:dyDescent="0.15">
      <c r="B225" s="35"/>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35"/>
    </row>
    <row r="226" spans="2:49" x14ac:dyDescent="0.15">
      <c r="B226" s="35"/>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35"/>
    </row>
    <row r="227" spans="2:49" x14ac:dyDescent="0.15">
      <c r="B227" s="35"/>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35"/>
    </row>
    <row r="228" spans="2:49" x14ac:dyDescent="0.15">
      <c r="B228" s="35"/>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row>
    <row r="229" spans="2:49" x14ac:dyDescent="0.15">
      <c r="B229" s="35"/>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5"/>
      <c r="AW229" s="35"/>
    </row>
    <row r="230" spans="2:49" x14ac:dyDescent="0.15">
      <c r="B230" s="35"/>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row>
  </sheetData>
  <mergeCells count="14">
    <mergeCell ref="B18:B19"/>
    <mergeCell ref="C18:L18"/>
    <mergeCell ref="C19:D19"/>
    <mergeCell ref="E19:F19"/>
    <mergeCell ref="G19:H19"/>
    <mergeCell ref="I19:J19"/>
    <mergeCell ref="K19:L19"/>
    <mergeCell ref="B2:B3"/>
    <mergeCell ref="C2:L2"/>
    <mergeCell ref="C3:D3"/>
    <mergeCell ref="E3:F3"/>
    <mergeCell ref="G3:H3"/>
    <mergeCell ref="I3:J3"/>
    <mergeCell ref="K3:L3"/>
  </mergeCells>
  <phoneticPr fontId="4"/>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S42"/>
  <sheetViews>
    <sheetView view="pageBreakPreview" zoomScaleNormal="100" zoomScaleSheetLayoutView="100" workbookViewId="0">
      <selection activeCell="J1" sqref="J1"/>
    </sheetView>
  </sheetViews>
  <sheetFormatPr defaultColWidth="13.75" defaultRowHeight="13.5" x14ac:dyDescent="0.15"/>
  <cols>
    <col min="1" max="1" width="15.375" style="9" bestFit="1" customWidth="1"/>
    <col min="2" max="9" width="7.5" style="9" customWidth="1"/>
    <col min="10" max="10" width="8.625" style="9" bestFit="1" customWidth="1"/>
    <col min="11" max="19" width="8" style="9" customWidth="1"/>
    <col min="20" max="16384" width="13.75" style="9"/>
  </cols>
  <sheetData>
    <row r="1" spans="1:10" s="25" customFormat="1" ht="14.25" x14ac:dyDescent="0.15">
      <c r="A1" s="24" t="s">
        <v>157</v>
      </c>
    </row>
    <row r="2" spans="1:10" customFormat="1" x14ac:dyDescent="0.15">
      <c r="A2" s="1"/>
      <c r="B2" s="2"/>
      <c r="C2" s="2"/>
      <c r="D2" s="2"/>
      <c r="E2" s="2"/>
      <c r="F2" s="2"/>
      <c r="G2" s="2"/>
      <c r="H2" s="2"/>
    </row>
    <row r="3" spans="1:10" customFormat="1" x14ac:dyDescent="0.15">
      <c r="A3" s="75"/>
      <c r="B3" s="75" t="s">
        <v>90</v>
      </c>
      <c r="C3" s="75" t="s">
        <v>91</v>
      </c>
      <c r="D3" s="75" t="s">
        <v>92</v>
      </c>
      <c r="E3" s="75" t="s">
        <v>93</v>
      </c>
      <c r="F3" s="75" t="s">
        <v>94</v>
      </c>
      <c r="G3" s="75" t="s">
        <v>95</v>
      </c>
      <c r="H3" s="75" t="s">
        <v>96</v>
      </c>
      <c r="I3" s="75" t="s">
        <v>97</v>
      </c>
      <c r="J3" s="75" t="s">
        <v>64</v>
      </c>
    </row>
    <row r="4" spans="1:10" s="35" customFormat="1" ht="12" customHeight="1" x14ac:dyDescent="0.15">
      <c r="A4" s="63" t="s">
        <v>2</v>
      </c>
      <c r="B4" s="391">
        <v>4</v>
      </c>
      <c r="C4" s="391">
        <v>5</v>
      </c>
      <c r="D4" s="391">
        <v>43</v>
      </c>
      <c r="E4" s="391">
        <v>5</v>
      </c>
      <c r="F4" s="391">
        <v>3</v>
      </c>
      <c r="G4" s="391">
        <v>7</v>
      </c>
      <c r="H4" s="391">
        <v>25</v>
      </c>
      <c r="I4" s="391">
        <v>47</v>
      </c>
      <c r="J4" s="392">
        <v>139</v>
      </c>
    </row>
    <row r="5" spans="1:10" s="35" customFormat="1" ht="12" customHeight="1" x14ac:dyDescent="0.15">
      <c r="A5" s="66"/>
      <c r="B5" s="67">
        <f>B4/B$22</f>
        <v>2.1881838074398249E-3</v>
      </c>
      <c r="C5" s="67">
        <f t="shared" ref="C5:J5" si="0">C4/C$22</f>
        <v>2.3741690408357074E-3</v>
      </c>
      <c r="D5" s="67">
        <f t="shared" si="0"/>
        <v>2.943189596167009E-2</v>
      </c>
      <c r="E5" s="67">
        <f t="shared" si="0"/>
        <v>3.3112582781456954E-3</v>
      </c>
      <c r="F5" s="67">
        <f t="shared" si="0"/>
        <v>2.2388059701492539E-3</v>
      </c>
      <c r="G5" s="67">
        <f t="shared" si="0"/>
        <v>1.3062138458667662E-3</v>
      </c>
      <c r="H5" s="67">
        <f t="shared" si="0"/>
        <v>0.13297872340425532</v>
      </c>
      <c r="I5" s="67">
        <f t="shared" si="0"/>
        <v>2.0677518697756268E-2</v>
      </c>
      <c r="J5" s="67">
        <f t="shared" si="0"/>
        <v>8.652349828820417E-3</v>
      </c>
    </row>
    <row r="6" spans="1:10" s="35" customFormat="1" ht="12" customHeight="1" x14ac:dyDescent="0.15">
      <c r="A6" s="63" t="s">
        <v>3</v>
      </c>
      <c r="B6" s="391">
        <v>37</v>
      </c>
      <c r="C6" s="391">
        <v>40</v>
      </c>
      <c r="D6" s="391">
        <v>54</v>
      </c>
      <c r="E6" s="391">
        <v>33</v>
      </c>
      <c r="F6" s="391">
        <v>31</v>
      </c>
      <c r="G6" s="391">
        <v>73</v>
      </c>
      <c r="H6" s="391">
        <v>19</v>
      </c>
      <c r="I6" s="391">
        <v>57</v>
      </c>
      <c r="J6" s="392">
        <v>344</v>
      </c>
    </row>
    <row r="7" spans="1:10" s="35" customFormat="1" ht="12" customHeight="1" x14ac:dyDescent="0.15">
      <c r="A7" s="66"/>
      <c r="B7" s="67">
        <f>B6/B$22</f>
        <v>2.024070021881838E-2</v>
      </c>
      <c r="C7" s="67">
        <f t="shared" ref="C7:J7" si="1">C6/C$22</f>
        <v>1.8993352326685659E-2</v>
      </c>
      <c r="D7" s="67">
        <f t="shared" si="1"/>
        <v>3.6960985626283367E-2</v>
      </c>
      <c r="E7" s="67">
        <f t="shared" si="1"/>
        <v>2.1854304635761591E-2</v>
      </c>
      <c r="F7" s="67">
        <f t="shared" si="1"/>
        <v>2.3134328358208955E-2</v>
      </c>
      <c r="G7" s="67">
        <f t="shared" si="1"/>
        <v>1.3621944392610563E-2</v>
      </c>
      <c r="H7" s="67">
        <f t="shared" si="1"/>
        <v>0.10106382978723404</v>
      </c>
      <c r="I7" s="67">
        <f t="shared" si="1"/>
        <v>2.5076990761108666E-2</v>
      </c>
      <c r="J7" s="67">
        <f t="shared" si="1"/>
        <v>2.1413009648303765E-2</v>
      </c>
    </row>
    <row r="8" spans="1:10" s="35" customFormat="1" ht="12" customHeight="1" x14ac:dyDescent="0.15">
      <c r="A8" s="63" t="s">
        <v>4</v>
      </c>
      <c r="B8" s="391">
        <v>107</v>
      </c>
      <c r="C8" s="391">
        <v>72</v>
      </c>
      <c r="D8" s="391">
        <v>102</v>
      </c>
      <c r="E8" s="391">
        <v>99</v>
      </c>
      <c r="F8" s="391">
        <v>66</v>
      </c>
      <c r="G8" s="391">
        <v>177</v>
      </c>
      <c r="H8" s="391">
        <v>16</v>
      </c>
      <c r="I8" s="391">
        <v>118</v>
      </c>
      <c r="J8" s="392">
        <v>757</v>
      </c>
    </row>
    <row r="9" spans="1:10" s="35" customFormat="1" ht="12" customHeight="1" x14ac:dyDescent="0.15">
      <c r="A9" s="66"/>
      <c r="B9" s="67">
        <f>B8/B$22</f>
        <v>5.8533916849015315E-2</v>
      </c>
      <c r="C9" s="67">
        <f t="shared" ref="C9:J9" si="2">C8/C$22</f>
        <v>3.4188034188034191E-2</v>
      </c>
      <c r="D9" s="67">
        <f t="shared" si="2"/>
        <v>6.9815195071868577E-2</v>
      </c>
      <c r="E9" s="67">
        <f t="shared" si="2"/>
        <v>6.5562913907284762E-2</v>
      </c>
      <c r="F9" s="67">
        <f t="shared" si="2"/>
        <v>4.9253731343283584E-2</v>
      </c>
      <c r="G9" s="67">
        <f t="shared" si="2"/>
        <v>3.3028550102631088E-2</v>
      </c>
      <c r="H9" s="67">
        <f t="shared" si="2"/>
        <v>8.5106382978723402E-2</v>
      </c>
      <c r="I9" s="67">
        <f t="shared" si="2"/>
        <v>5.1913770347558293E-2</v>
      </c>
      <c r="J9" s="67">
        <f t="shared" si="2"/>
        <v>4.7121070650482412E-2</v>
      </c>
    </row>
    <row r="10" spans="1:10" s="35" customFormat="1" ht="12" customHeight="1" x14ac:dyDescent="0.15">
      <c r="A10" s="63" t="s">
        <v>5</v>
      </c>
      <c r="B10" s="391">
        <v>229</v>
      </c>
      <c r="C10" s="391">
        <v>205</v>
      </c>
      <c r="D10" s="391">
        <v>215</v>
      </c>
      <c r="E10" s="391">
        <v>196</v>
      </c>
      <c r="F10" s="391">
        <v>157</v>
      </c>
      <c r="G10" s="391">
        <v>524</v>
      </c>
      <c r="H10" s="391">
        <v>30</v>
      </c>
      <c r="I10" s="391">
        <v>281</v>
      </c>
      <c r="J10" s="392">
        <v>1837</v>
      </c>
    </row>
    <row r="11" spans="1:10" s="35" customFormat="1" ht="12" customHeight="1" x14ac:dyDescent="0.15">
      <c r="A11" s="66"/>
      <c r="B11" s="67">
        <f>B10/B$22</f>
        <v>0.12527352297592997</v>
      </c>
      <c r="C11" s="67">
        <f t="shared" ref="C11:J11" si="3">C10/C$22</f>
        <v>9.7340930674264012E-2</v>
      </c>
      <c r="D11" s="67">
        <f t="shared" si="3"/>
        <v>0.14715947980835045</v>
      </c>
      <c r="E11" s="67">
        <f t="shared" si="3"/>
        <v>0.12980132450331125</v>
      </c>
      <c r="F11" s="67">
        <f t="shared" si="3"/>
        <v>0.11716417910447761</v>
      </c>
      <c r="G11" s="67">
        <f t="shared" si="3"/>
        <v>9.7779436462026498E-2</v>
      </c>
      <c r="H11" s="67">
        <f t="shared" si="3"/>
        <v>0.15957446808510639</v>
      </c>
      <c r="I11" s="67">
        <f t="shared" si="3"/>
        <v>0.12362516498020237</v>
      </c>
      <c r="J11" s="67">
        <f t="shared" si="3"/>
        <v>0.11434796140678494</v>
      </c>
    </row>
    <row r="12" spans="1:10" s="35" customFormat="1" ht="12" customHeight="1" x14ac:dyDescent="0.15">
      <c r="A12" s="63" t="s">
        <v>6</v>
      </c>
      <c r="B12" s="391">
        <v>297</v>
      </c>
      <c r="C12" s="391">
        <v>293</v>
      </c>
      <c r="D12" s="391">
        <v>248</v>
      </c>
      <c r="E12" s="391">
        <v>300</v>
      </c>
      <c r="F12" s="391">
        <v>251</v>
      </c>
      <c r="G12" s="391">
        <v>719</v>
      </c>
      <c r="H12" s="391">
        <v>27</v>
      </c>
      <c r="I12" s="391">
        <v>346</v>
      </c>
      <c r="J12" s="392">
        <v>2481</v>
      </c>
    </row>
    <row r="13" spans="1:10" s="35" customFormat="1" ht="12" customHeight="1" x14ac:dyDescent="0.15">
      <c r="A13" s="66"/>
      <c r="B13" s="67">
        <f>B12/B$22</f>
        <v>0.16247264770240699</v>
      </c>
      <c r="C13" s="67">
        <f t="shared" ref="C13:J13" si="4">C12/C$22</f>
        <v>0.13912630579297247</v>
      </c>
      <c r="D13" s="67">
        <f t="shared" si="4"/>
        <v>0.16974674880219029</v>
      </c>
      <c r="E13" s="67">
        <f t="shared" si="4"/>
        <v>0.19867549668874171</v>
      </c>
      <c r="F13" s="67">
        <f t="shared" si="4"/>
        <v>0.18731343283582089</v>
      </c>
      <c r="G13" s="67">
        <f t="shared" si="4"/>
        <v>0.13416682216831499</v>
      </c>
      <c r="H13" s="67">
        <f t="shared" si="4"/>
        <v>0.14361702127659576</v>
      </c>
      <c r="I13" s="67">
        <f t="shared" si="4"/>
        <v>0.15222173339199296</v>
      </c>
      <c r="J13" s="67">
        <f t="shared" si="4"/>
        <v>0.15443510737628385</v>
      </c>
    </row>
    <row r="14" spans="1:10" s="35" customFormat="1" ht="12" customHeight="1" x14ac:dyDescent="0.15">
      <c r="A14" s="63" t="s">
        <v>7</v>
      </c>
      <c r="B14" s="391">
        <v>417</v>
      </c>
      <c r="C14" s="391">
        <v>408</v>
      </c>
      <c r="D14" s="391">
        <v>288</v>
      </c>
      <c r="E14" s="391">
        <v>317</v>
      </c>
      <c r="F14" s="391">
        <v>296</v>
      </c>
      <c r="G14" s="391">
        <v>1105</v>
      </c>
      <c r="H14" s="391">
        <v>31</v>
      </c>
      <c r="I14" s="391">
        <v>459</v>
      </c>
      <c r="J14" s="392">
        <v>3321</v>
      </c>
    </row>
    <row r="15" spans="1:10" s="35" customFormat="1" ht="12" customHeight="1" x14ac:dyDescent="0.15">
      <c r="A15" s="66"/>
      <c r="B15" s="67">
        <f>B14/B$22</f>
        <v>0.22811816192560175</v>
      </c>
      <c r="C15" s="67">
        <f t="shared" ref="C15:J15" si="5">C14/C$22</f>
        <v>0.19373219373219372</v>
      </c>
      <c r="D15" s="67">
        <f t="shared" si="5"/>
        <v>0.1971252566735113</v>
      </c>
      <c r="E15" s="67">
        <f t="shared" si="5"/>
        <v>0.20993377483443709</v>
      </c>
      <c r="F15" s="67">
        <f t="shared" si="5"/>
        <v>0.22089552238805971</v>
      </c>
      <c r="G15" s="67">
        <f t="shared" si="5"/>
        <v>0.20619518566896808</v>
      </c>
      <c r="H15" s="67">
        <f t="shared" si="5"/>
        <v>0.16489361702127658</v>
      </c>
      <c r="I15" s="67">
        <f t="shared" si="5"/>
        <v>0.20193576770787505</v>
      </c>
      <c r="J15" s="67">
        <f t="shared" si="5"/>
        <v>0.20672268907563024</v>
      </c>
    </row>
    <row r="16" spans="1:10" s="35" customFormat="1" ht="12" customHeight="1" x14ac:dyDescent="0.15">
      <c r="A16" s="63" t="s">
        <v>8</v>
      </c>
      <c r="B16" s="391">
        <v>433</v>
      </c>
      <c r="C16" s="391">
        <v>530</v>
      </c>
      <c r="D16" s="391">
        <v>298</v>
      </c>
      <c r="E16" s="391">
        <v>343</v>
      </c>
      <c r="F16" s="391">
        <v>336</v>
      </c>
      <c r="G16" s="391">
        <v>1311</v>
      </c>
      <c r="H16" s="391">
        <v>30</v>
      </c>
      <c r="I16" s="391">
        <v>558</v>
      </c>
      <c r="J16" s="392">
        <v>3839</v>
      </c>
    </row>
    <row r="17" spans="1:19" s="35" customFormat="1" ht="12" customHeight="1" x14ac:dyDescent="0.15">
      <c r="A17" s="66"/>
      <c r="B17" s="67">
        <f>B16/B$22</f>
        <v>0.23687089715536105</v>
      </c>
      <c r="C17" s="67">
        <f t="shared" ref="C17:J17" si="6">C16/C$22</f>
        <v>0.25166191832858498</v>
      </c>
      <c r="D17" s="67">
        <f t="shared" si="6"/>
        <v>0.20396988364134155</v>
      </c>
      <c r="E17" s="67">
        <f t="shared" si="6"/>
        <v>0.22715231788079471</v>
      </c>
      <c r="F17" s="67">
        <f t="shared" si="6"/>
        <v>0.2507462686567164</v>
      </c>
      <c r="G17" s="67">
        <f t="shared" si="6"/>
        <v>0.24463519313304721</v>
      </c>
      <c r="H17" s="67">
        <f t="shared" si="6"/>
        <v>0.15957446808510639</v>
      </c>
      <c r="I17" s="67">
        <f t="shared" si="6"/>
        <v>0.2454905411350638</v>
      </c>
      <c r="J17" s="67">
        <f t="shared" si="6"/>
        <v>0.23896669779022719</v>
      </c>
    </row>
    <row r="18" spans="1:19" s="35" customFormat="1" ht="12" customHeight="1" x14ac:dyDescent="0.15">
      <c r="A18" s="63" t="s">
        <v>9</v>
      </c>
      <c r="B18" s="391">
        <v>267</v>
      </c>
      <c r="C18" s="391">
        <v>456</v>
      </c>
      <c r="D18" s="391">
        <v>188</v>
      </c>
      <c r="E18" s="391">
        <v>191</v>
      </c>
      <c r="F18" s="391">
        <v>169</v>
      </c>
      <c r="G18" s="391">
        <v>1140</v>
      </c>
      <c r="H18" s="391">
        <v>9</v>
      </c>
      <c r="I18" s="391">
        <v>353</v>
      </c>
      <c r="J18" s="392">
        <v>2773</v>
      </c>
    </row>
    <row r="19" spans="1:19" s="35" customFormat="1" ht="12" customHeight="1" x14ac:dyDescent="0.15">
      <c r="A19" s="66"/>
      <c r="B19" s="67">
        <f>B18/B$22</f>
        <v>0.1460612691466083</v>
      </c>
      <c r="C19" s="67">
        <f t="shared" ref="C19:J19" si="7">C18/C$22</f>
        <v>0.21652421652421652</v>
      </c>
      <c r="D19" s="67">
        <f t="shared" si="7"/>
        <v>0.12867898699520877</v>
      </c>
      <c r="E19" s="67">
        <f t="shared" si="7"/>
        <v>0.12649006622516556</v>
      </c>
      <c r="F19" s="67">
        <f t="shared" si="7"/>
        <v>0.12611940298507462</v>
      </c>
      <c r="G19" s="67">
        <f t="shared" si="7"/>
        <v>0.21272625489830191</v>
      </c>
      <c r="H19" s="67">
        <f t="shared" si="7"/>
        <v>4.7872340425531915E-2</v>
      </c>
      <c r="I19" s="67">
        <f t="shared" si="7"/>
        <v>0.15530136383633963</v>
      </c>
      <c r="J19" s="67">
        <f t="shared" si="7"/>
        <v>0.17261126672891378</v>
      </c>
    </row>
    <row r="20" spans="1:19" s="35" customFormat="1" ht="12" customHeight="1" x14ac:dyDescent="0.15">
      <c r="A20" s="63" t="s">
        <v>10</v>
      </c>
      <c r="B20" s="391">
        <v>37</v>
      </c>
      <c r="C20" s="391">
        <v>97</v>
      </c>
      <c r="D20" s="391">
        <v>25</v>
      </c>
      <c r="E20" s="391">
        <v>26</v>
      </c>
      <c r="F20" s="391">
        <v>31</v>
      </c>
      <c r="G20" s="391">
        <v>303</v>
      </c>
      <c r="H20" s="391">
        <v>1</v>
      </c>
      <c r="I20" s="391">
        <v>54</v>
      </c>
      <c r="J20" s="392">
        <v>574</v>
      </c>
    </row>
    <row r="21" spans="1:19" s="35" customFormat="1" ht="12" customHeight="1" x14ac:dyDescent="0.15">
      <c r="A21" s="66"/>
      <c r="B21" s="67">
        <f>B20/B$22</f>
        <v>2.024070021881838E-2</v>
      </c>
      <c r="C21" s="67">
        <f t="shared" ref="C21:J21" si="8">C20/C$22</f>
        <v>4.6058879392212725E-2</v>
      </c>
      <c r="D21" s="67">
        <f t="shared" si="8"/>
        <v>1.7111567419575632E-2</v>
      </c>
      <c r="E21" s="67">
        <f t="shared" si="8"/>
        <v>1.7218543046357615E-2</v>
      </c>
      <c r="F21" s="67">
        <f t="shared" si="8"/>
        <v>2.3134328358208955E-2</v>
      </c>
      <c r="G21" s="67">
        <f t="shared" si="8"/>
        <v>5.6540399328232877E-2</v>
      </c>
      <c r="H21" s="67">
        <f t="shared" si="8"/>
        <v>5.3191489361702126E-3</v>
      </c>
      <c r="I21" s="67">
        <f t="shared" si="8"/>
        <v>2.3757149142102949E-2</v>
      </c>
      <c r="J21" s="67">
        <f t="shared" si="8"/>
        <v>3.5729847494553379E-2</v>
      </c>
    </row>
    <row r="22" spans="1:19" s="35" customFormat="1" x14ac:dyDescent="0.15">
      <c r="A22" s="71" t="s">
        <v>11</v>
      </c>
      <c r="B22" s="393">
        <v>1828</v>
      </c>
      <c r="C22" s="393">
        <v>2106</v>
      </c>
      <c r="D22" s="393">
        <v>1461</v>
      </c>
      <c r="E22" s="393">
        <v>1510</v>
      </c>
      <c r="F22" s="393">
        <v>1340</v>
      </c>
      <c r="G22" s="393">
        <v>5359</v>
      </c>
      <c r="H22" s="393">
        <v>188</v>
      </c>
      <c r="I22" s="393">
        <v>2273</v>
      </c>
      <c r="J22" s="394">
        <v>16065</v>
      </c>
    </row>
    <row r="23" spans="1:19" s="35" customFormat="1" x14ac:dyDescent="0.15">
      <c r="A23" s="73"/>
      <c r="B23" s="74">
        <f>SUM(B5,B7,B9,B11,B13,B15,B17,B19,B21)</f>
        <v>1</v>
      </c>
      <c r="C23" s="74">
        <f t="shared" ref="C23:J23" si="9">SUM(C5,C7,C9,C11,C13,C15,C17,C19,C21)</f>
        <v>1</v>
      </c>
      <c r="D23" s="74">
        <f t="shared" si="9"/>
        <v>1</v>
      </c>
      <c r="E23" s="74">
        <f t="shared" si="9"/>
        <v>1</v>
      </c>
      <c r="F23" s="74">
        <f t="shared" si="9"/>
        <v>1</v>
      </c>
      <c r="G23" s="74">
        <f t="shared" si="9"/>
        <v>1</v>
      </c>
      <c r="H23" s="74">
        <f t="shared" si="9"/>
        <v>1</v>
      </c>
      <c r="I23" s="74">
        <f t="shared" si="9"/>
        <v>1</v>
      </c>
      <c r="J23" s="76">
        <f t="shared" si="9"/>
        <v>1</v>
      </c>
    </row>
    <row r="24" spans="1:19" ht="12" customHeight="1" x14ac:dyDescent="0.15">
      <c r="A24" s="158" t="s">
        <v>263</v>
      </c>
      <c r="B24" s="395">
        <v>848</v>
      </c>
      <c r="C24" s="395">
        <v>778</v>
      </c>
      <c r="D24" s="395">
        <v>771</v>
      </c>
      <c r="E24" s="395">
        <v>767</v>
      </c>
      <c r="F24" s="395">
        <v>634</v>
      </c>
      <c r="G24" s="395">
        <v>1917</v>
      </c>
      <c r="H24" s="395">
        <v>135</v>
      </c>
      <c r="I24" s="395">
        <v>1039</v>
      </c>
      <c r="J24" s="395">
        <v>6889</v>
      </c>
    </row>
    <row r="25" spans="1:19" ht="12" customHeight="1" x14ac:dyDescent="0.15">
      <c r="A25" s="70"/>
      <c r="B25" s="160">
        <f>B24/B$22</f>
        <v>0.46389496717724288</v>
      </c>
      <c r="C25" s="160">
        <f t="shared" ref="C25:J25" si="10">C24/C$22</f>
        <v>0.3694207027540361</v>
      </c>
      <c r="D25" s="160">
        <f t="shared" si="10"/>
        <v>0.52772073921971252</v>
      </c>
      <c r="E25" s="160">
        <f t="shared" si="10"/>
        <v>0.50794701986754964</v>
      </c>
      <c r="F25" s="160">
        <f t="shared" si="10"/>
        <v>0.47313432835820896</v>
      </c>
      <c r="G25" s="160">
        <f t="shared" si="10"/>
        <v>0.35771599178951297</v>
      </c>
      <c r="H25" s="160">
        <f t="shared" si="10"/>
        <v>0.71808510638297873</v>
      </c>
      <c r="I25" s="160">
        <f t="shared" si="10"/>
        <v>0.45710514738231411</v>
      </c>
      <c r="J25" s="160">
        <f t="shared" si="10"/>
        <v>0.42882041705571117</v>
      </c>
    </row>
    <row r="26" spans="1:19" ht="12" customHeight="1" x14ac:dyDescent="0.15">
      <c r="A26" s="159" t="s">
        <v>264</v>
      </c>
      <c r="B26" s="391">
        <v>980</v>
      </c>
      <c r="C26" s="391">
        <v>1328</v>
      </c>
      <c r="D26" s="391">
        <v>690</v>
      </c>
      <c r="E26" s="391">
        <v>743</v>
      </c>
      <c r="F26" s="391">
        <v>706</v>
      </c>
      <c r="G26" s="391">
        <v>3442</v>
      </c>
      <c r="H26" s="391">
        <v>53</v>
      </c>
      <c r="I26" s="391">
        <v>1234</v>
      </c>
      <c r="J26" s="395">
        <v>9176</v>
      </c>
    </row>
    <row r="27" spans="1:19" ht="12" customHeight="1" x14ac:dyDescent="0.15">
      <c r="A27" s="70"/>
      <c r="B27" s="160">
        <f>B26/B$22</f>
        <v>0.53610503282275712</v>
      </c>
      <c r="C27" s="160">
        <f t="shared" ref="C27:J27" si="11">C26/C$22</f>
        <v>0.63057929724596395</v>
      </c>
      <c r="D27" s="160">
        <f t="shared" si="11"/>
        <v>0.47227926078028748</v>
      </c>
      <c r="E27" s="160">
        <f t="shared" si="11"/>
        <v>0.49205298013245036</v>
      </c>
      <c r="F27" s="160">
        <f t="shared" si="11"/>
        <v>0.5268656716417911</v>
      </c>
      <c r="G27" s="160">
        <f t="shared" si="11"/>
        <v>0.64228400821048703</v>
      </c>
      <c r="H27" s="160">
        <f t="shared" si="11"/>
        <v>0.28191489361702127</v>
      </c>
      <c r="I27" s="160">
        <f t="shared" si="11"/>
        <v>0.54289485261768589</v>
      </c>
      <c r="J27" s="160">
        <f t="shared" si="11"/>
        <v>0.57117958294428883</v>
      </c>
    </row>
    <row r="29" spans="1:19" x14ac:dyDescent="0.15">
      <c r="A29" s="40"/>
    </row>
    <row r="31" spans="1:19" x14ac:dyDescent="0.15">
      <c r="A31" s="37"/>
      <c r="B31" s="37"/>
      <c r="C31" s="37"/>
      <c r="D31" s="37"/>
      <c r="E31" s="37"/>
      <c r="F31" s="37"/>
      <c r="G31" s="37"/>
      <c r="H31" s="37"/>
      <c r="I31" s="37"/>
      <c r="J31" s="37"/>
      <c r="K31" s="37"/>
      <c r="L31" s="37"/>
      <c r="M31" s="37"/>
      <c r="N31" s="37"/>
      <c r="O31" s="37"/>
      <c r="P31" s="37"/>
      <c r="Q31" s="37"/>
      <c r="R31" s="37"/>
      <c r="S31" s="37"/>
    </row>
    <row r="32" spans="1:19" x14ac:dyDescent="0.15">
      <c r="A32" s="41"/>
      <c r="B32" s="54"/>
      <c r="C32" s="54"/>
      <c r="D32" s="54"/>
      <c r="E32" s="54"/>
      <c r="F32" s="54"/>
      <c r="G32" s="54"/>
      <c r="H32" s="54"/>
      <c r="I32" s="54"/>
      <c r="J32" s="54"/>
      <c r="K32" s="54"/>
      <c r="L32" s="54"/>
      <c r="M32" s="54"/>
      <c r="N32" s="54"/>
      <c r="O32" s="54"/>
      <c r="P32" s="54"/>
      <c r="Q32" s="54"/>
      <c r="R32" s="54"/>
      <c r="S32" s="54"/>
    </row>
    <row r="33" spans="1:19" x14ac:dyDescent="0.15">
      <c r="A33" s="41"/>
      <c r="B33" s="54"/>
      <c r="C33" s="54"/>
      <c r="D33" s="54"/>
      <c r="E33" s="54"/>
      <c r="F33" s="54"/>
      <c r="G33" s="54"/>
      <c r="H33" s="54"/>
      <c r="I33" s="54"/>
      <c r="J33" s="54"/>
      <c r="K33" s="54"/>
      <c r="L33" s="54"/>
      <c r="M33" s="54"/>
      <c r="N33" s="54"/>
      <c r="O33" s="54"/>
      <c r="P33" s="54"/>
      <c r="Q33" s="54"/>
      <c r="R33" s="54"/>
      <c r="S33" s="54"/>
    </row>
    <row r="34" spans="1:19" x14ac:dyDescent="0.15">
      <c r="A34" s="41"/>
      <c r="B34" s="54"/>
      <c r="C34" s="54"/>
      <c r="D34" s="54"/>
      <c r="E34" s="54"/>
      <c r="F34" s="54"/>
      <c r="G34" s="54"/>
      <c r="H34" s="54"/>
      <c r="I34" s="54"/>
      <c r="J34" s="54"/>
      <c r="K34" s="54"/>
      <c r="L34" s="54"/>
      <c r="M34" s="54"/>
      <c r="N34" s="54"/>
      <c r="O34" s="54"/>
      <c r="P34" s="54"/>
      <c r="Q34" s="54"/>
      <c r="R34" s="54"/>
      <c r="S34" s="54"/>
    </row>
    <row r="35" spans="1:19" x14ac:dyDescent="0.15">
      <c r="A35" s="41"/>
      <c r="B35" s="54"/>
      <c r="C35" s="54"/>
      <c r="D35" s="54"/>
      <c r="E35" s="54"/>
      <c r="F35" s="54"/>
      <c r="G35" s="54"/>
      <c r="H35" s="54"/>
      <c r="I35" s="54"/>
      <c r="J35" s="54"/>
      <c r="K35" s="54"/>
      <c r="L35" s="54"/>
      <c r="M35" s="54"/>
      <c r="N35" s="54"/>
      <c r="O35" s="54"/>
      <c r="P35" s="54"/>
      <c r="Q35" s="54"/>
      <c r="R35" s="54"/>
      <c r="S35" s="54"/>
    </row>
    <row r="36" spans="1:19" x14ac:dyDescent="0.15">
      <c r="A36" s="41"/>
      <c r="B36" s="54"/>
      <c r="C36" s="54"/>
      <c r="D36" s="54"/>
      <c r="E36" s="54"/>
      <c r="F36" s="54"/>
      <c r="G36" s="54"/>
      <c r="H36" s="54"/>
      <c r="I36" s="54"/>
      <c r="J36" s="54"/>
      <c r="K36" s="54"/>
      <c r="L36" s="54"/>
      <c r="M36" s="54"/>
      <c r="N36" s="54"/>
      <c r="O36" s="54"/>
      <c r="P36" s="54"/>
      <c r="Q36" s="54"/>
      <c r="R36" s="54"/>
      <c r="S36" s="54"/>
    </row>
    <row r="37" spans="1:19" x14ac:dyDescent="0.15">
      <c r="A37" s="41"/>
      <c r="B37" s="54"/>
      <c r="C37" s="54"/>
      <c r="D37" s="54"/>
      <c r="E37" s="54"/>
      <c r="F37" s="54"/>
      <c r="G37" s="54"/>
      <c r="H37" s="54"/>
      <c r="I37" s="54"/>
      <c r="J37" s="54"/>
      <c r="K37" s="54"/>
      <c r="L37" s="54"/>
      <c r="M37" s="54"/>
      <c r="N37" s="54"/>
      <c r="O37" s="54"/>
      <c r="P37" s="54"/>
      <c r="Q37" s="54"/>
      <c r="R37" s="54"/>
      <c r="S37" s="54"/>
    </row>
    <row r="38" spans="1:19" x14ac:dyDescent="0.15">
      <c r="A38" s="41"/>
      <c r="B38" s="54"/>
      <c r="C38" s="54"/>
      <c r="D38" s="54"/>
      <c r="E38" s="54"/>
      <c r="F38" s="54"/>
      <c r="G38" s="54"/>
      <c r="H38" s="54"/>
      <c r="I38" s="54"/>
      <c r="J38" s="54"/>
      <c r="K38" s="54"/>
      <c r="L38" s="54"/>
      <c r="M38" s="54"/>
      <c r="N38" s="54"/>
      <c r="O38" s="54"/>
      <c r="P38" s="54"/>
      <c r="Q38" s="54"/>
      <c r="R38" s="54"/>
      <c r="S38" s="54"/>
    </row>
    <row r="39" spans="1:19" x14ac:dyDescent="0.15">
      <c r="A39" s="41"/>
      <c r="B39" s="54"/>
      <c r="C39" s="54"/>
      <c r="D39" s="54"/>
      <c r="E39" s="54"/>
      <c r="F39" s="54"/>
      <c r="G39" s="54"/>
      <c r="H39" s="54"/>
      <c r="I39" s="54"/>
      <c r="J39" s="54"/>
      <c r="K39" s="54"/>
      <c r="L39" s="54"/>
      <c r="M39" s="54"/>
      <c r="N39" s="54"/>
      <c r="O39" s="54"/>
      <c r="P39" s="54"/>
      <c r="Q39" s="54"/>
      <c r="R39" s="54"/>
      <c r="S39" s="54"/>
    </row>
    <row r="40" spans="1:19" x14ac:dyDescent="0.15">
      <c r="A40" s="41"/>
      <c r="B40" s="54"/>
      <c r="C40" s="54"/>
      <c r="D40" s="54"/>
      <c r="E40" s="54"/>
      <c r="F40" s="54"/>
      <c r="G40" s="54"/>
      <c r="H40" s="54"/>
      <c r="I40" s="54"/>
      <c r="J40" s="54"/>
      <c r="K40" s="54"/>
      <c r="L40" s="54"/>
      <c r="M40" s="54"/>
      <c r="N40" s="54"/>
      <c r="O40" s="54"/>
      <c r="P40" s="54"/>
      <c r="Q40" s="54"/>
      <c r="R40" s="54"/>
      <c r="S40" s="54"/>
    </row>
    <row r="41" spans="1:19" x14ac:dyDescent="0.15">
      <c r="A41" s="37"/>
      <c r="B41" s="37"/>
      <c r="C41" s="37"/>
      <c r="D41" s="37"/>
      <c r="E41" s="37"/>
      <c r="F41" s="37"/>
      <c r="G41" s="37"/>
      <c r="H41" s="37"/>
      <c r="I41" s="37"/>
      <c r="J41" s="37"/>
      <c r="K41" s="37"/>
      <c r="L41" s="37"/>
      <c r="M41" s="37"/>
      <c r="N41" s="37"/>
      <c r="O41" s="37"/>
      <c r="P41" s="37"/>
      <c r="Q41" s="37"/>
      <c r="R41" s="37"/>
      <c r="S41" s="37"/>
    </row>
    <row r="42" spans="1:19" x14ac:dyDescent="0.15">
      <c r="A42" s="41"/>
      <c r="B42" s="54"/>
      <c r="C42" s="54"/>
      <c r="D42" s="54"/>
      <c r="E42" s="54"/>
      <c r="F42" s="54"/>
      <c r="G42" s="54"/>
      <c r="H42" s="54"/>
      <c r="I42" s="54"/>
      <c r="J42" s="54"/>
      <c r="K42" s="54"/>
      <c r="L42" s="54"/>
      <c r="M42" s="54"/>
      <c r="N42" s="54"/>
      <c r="O42" s="54"/>
      <c r="P42" s="54"/>
      <c r="Q42" s="54"/>
      <c r="R42" s="54"/>
      <c r="S42" s="54"/>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S26"/>
  <sheetViews>
    <sheetView view="pageBreakPreview" zoomScaleNormal="100" zoomScaleSheetLayoutView="100" workbookViewId="0">
      <selection activeCell="J1" sqref="J1"/>
    </sheetView>
  </sheetViews>
  <sheetFormatPr defaultColWidth="13.75" defaultRowHeight="13.5" x14ac:dyDescent="0.15"/>
  <cols>
    <col min="1" max="1" width="13.625" style="9" customWidth="1"/>
    <col min="2" max="9" width="7.5" style="9" customWidth="1"/>
    <col min="10" max="10" width="8.625" style="9" bestFit="1" customWidth="1"/>
    <col min="11" max="19" width="7.625" style="9" customWidth="1"/>
    <col min="20" max="16384" width="13.75" style="9"/>
  </cols>
  <sheetData>
    <row r="1" spans="1:10" s="25" customFormat="1" ht="14.25" x14ac:dyDescent="0.15">
      <c r="A1" s="24" t="s">
        <v>158</v>
      </c>
    </row>
    <row r="2" spans="1:10" customFormat="1" x14ac:dyDescent="0.15">
      <c r="A2" s="1"/>
      <c r="B2" s="2"/>
      <c r="C2" s="2"/>
      <c r="D2" s="2"/>
      <c r="E2" s="2"/>
      <c r="F2" s="2"/>
      <c r="G2" s="2"/>
      <c r="H2" s="2"/>
    </row>
    <row r="3" spans="1:10" customFormat="1" ht="12.95" customHeight="1" x14ac:dyDescent="0.15">
      <c r="A3" s="75"/>
      <c r="B3" s="75" t="s">
        <v>90</v>
      </c>
      <c r="C3" s="75" t="s">
        <v>91</v>
      </c>
      <c r="D3" s="75" t="s">
        <v>92</v>
      </c>
      <c r="E3" s="75" t="s">
        <v>93</v>
      </c>
      <c r="F3" s="75" t="s">
        <v>94</v>
      </c>
      <c r="G3" s="75" t="s">
        <v>95</v>
      </c>
      <c r="H3" s="75" t="s">
        <v>96</v>
      </c>
      <c r="I3" s="75" t="s">
        <v>97</v>
      </c>
      <c r="J3" s="75" t="s">
        <v>64</v>
      </c>
    </row>
    <row r="4" spans="1:10" s="35" customFormat="1" ht="12.95" customHeight="1" x14ac:dyDescent="0.15">
      <c r="A4" s="63" t="s">
        <v>269</v>
      </c>
      <c r="B4" s="391">
        <v>4</v>
      </c>
      <c r="C4" s="391">
        <v>0</v>
      </c>
      <c r="D4" s="391">
        <v>19</v>
      </c>
      <c r="E4" s="391">
        <v>11</v>
      </c>
      <c r="F4" s="391">
        <v>0</v>
      </c>
      <c r="G4" s="391">
        <v>13</v>
      </c>
      <c r="H4" s="391">
        <v>3</v>
      </c>
      <c r="I4" s="391">
        <v>10</v>
      </c>
      <c r="J4" s="396">
        <v>60</v>
      </c>
    </row>
    <row r="5" spans="1:10" s="35" customFormat="1" ht="12.95" customHeight="1" x14ac:dyDescent="0.15">
      <c r="A5" s="66" t="s">
        <v>268</v>
      </c>
      <c r="B5" s="67">
        <f t="shared" ref="B5:J5" si="0">B4/B$14</f>
        <v>2.1881838074398249E-3</v>
      </c>
      <c r="C5" s="67">
        <f t="shared" si="0"/>
        <v>0</v>
      </c>
      <c r="D5" s="67">
        <f t="shared" si="0"/>
        <v>1.3004791238877482E-2</v>
      </c>
      <c r="E5" s="67">
        <f t="shared" si="0"/>
        <v>7.2847682119205302E-3</v>
      </c>
      <c r="F5" s="67">
        <f t="shared" si="0"/>
        <v>0</v>
      </c>
      <c r="G5" s="67">
        <f t="shared" si="0"/>
        <v>2.4258257137525657E-3</v>
      </c>
      <c r="H5" s="67">
        <f t="shared" si="0"/>
        <v>1.5957446808510637E-2</v>
      </c>
      <c r="I5" s="67">
        <f t="shared" si="0"/>
        <v>4.3994720633523977E-3</v>
      </c>
      <c r="J5" s="78">
        <f t="shared" si="0"/>
        <v>3.7348272642390291E-3</v>
      </c>
    </row>
    <row r="6" spans="1:10" s="35" customFormat="1" ht="12.95" customHeight="1" x14ac:dyDescent="0.15">
      <c r="A6" s="63" t="s">
        <v>15</v>
      </c>
      <c r="B6" s="391">
        <v>842</v>
      </c>
      <c r="C6" s="391">
        <v>1422</v>
      </c>
      <c r="D6" s="391">
        <v>802</v>
      </c>
      <c r="E6" s="391">
        <v>753</v>
      </c>
      <c r="F6" s="391">
        <v>552</v>
      </c>
      <c r="G6" s="391">
        <v>2638</v>
      </c>
      <c r="H6" s="391">
        <v>81</v>
      </c>
      <c r="I6" s="391">
        <v>1380</v>
      </c>
      <c r="J6" s="396">
        <v>8470</v>
      </c>
    </row>
    <row r="7" spans="1:10" s="35" customFormat="1" ht="12.95" customHeight="1" x14ac:dyDescent="0.15">
      <c r="A7" s="66"/>
      <c r="B7" s="67">
        <f t="shared" ref="B7:J7" si="1">B6/B$14</f>
        <v>0.46061269146608314</v>
      </c>
      <c r="C7" s="67">
        <f t="shared" si="1"/>
        <v>0.67521367521367526</v>
      </c>
      <c r="D7" s="67">
        <f t="shared" si="1"/>
        <v>0.54893908281998627</v>
      </c>
      <c r="E7" s="67">
        <f t="shared" si="1"/>
        <v>0.49867549668874173</v>
      </c>
      <c r="F7" s="67">
        <f t="shared" si="1"/>
        <v>0.41194029850746267</v>
      </c>
      <c r="G7" s="67">
        <f t="shared" si="1"/>
        <v>0.49225601791378987</v>
      </c>
      <c r="H7" s="67">
        <f t="shared" si="1"/>
        <v>0.43085106382978722</v>
      </c>
      <c r="I7" s="67">
        <f t="shared" si="1"/>
        <v>0.60712714474263085</v>
      </c>
      <c r="J7" s="78">
        <f t="shared" si="1"/>
        <v>0.52723311546840956</v>
      </c>
    </row>
    <row r="8" spans="1:10" s="35" customFormat="1" ht="12.95" customHeight="1" x14ac:dyDescent="0.15">
      <c r="A8" s="63" t="s">
        <v>16</v>
      </c>
      <c r="B8" s="391">
        <v>982</v>
      </c>
      <c r="C8" s="391">
        <v>684</v>
      </c>
      <c r="D8" s="391">
        <v>607</v>
      </c>
      <c r="E8" s="391">
        <v>745</v>
      </c>
      <c r="F8" s="391">
        <v>788</v>
      </c>
      <c r="G8" s="391">
        <v>2705</v>
      </c>
      <c r="H8" s="391">
        <v>103</v>
      </c>
      <c r="I8" s="391">
        <v>883</v>
      </c>
      <c r="J8" s="396">
        <v>7497</v>
      </c>
    </row>
    <row r="9" spans="1:10" s="35" customFormat="1" ht="12.95" customHeight="1" x14ac:dyDescent="0.15">
      <c r="A9" s="66"/>
      <c r="B9" s="67">
        <f t="shared" ref="B9:J9" si="2">B8/B$14</f>
        <v>0.53719912472647702</v>
      </c>
      <c r="C9" s="67">
        <f t="shared" si="2"/>
        <v>0.3247863247863248</v>
      </c>
      <c r="D9" s="67">
        <f t="shared" si="2"/>
        <v>0.41546885694729635</v>
      </c>
      <c r="E9" s="67">
        <f t="shared" si="2"/>
        <v>0.49337748344370863</v>
      </c>
      <c r="F9" s="67">
        <f t="shared" si="2"/>
        <v>0.58805970149253728</v>
      </c>
      <c r="G9" s="67">
        <f t="shared" si="2"/>
        <v>0.50475835043851469</v>
      </c>
      <c r="H9" s="67">
        <f t="shared" si="2"/>
        <v>0.5478723404255319</v>
      </c>
      <c r="I9" s="67">
        <f t="shared" si="2"/>
        <v>0.3884733831940167</v>
      </c>
      <c r="J9" s="78">
        <f t="shared" si="2"/>
        <v>0.46666666666666667</v>
      </c>
    </row>
    <row r="10" spans="1:10" s="35" customFormat="1" ht="12.95" customHeight="1" x14ac:dyDescent="0.15">
      <c r="A10" s="63" t="s">
        <v>17</v>
      </c>
      <c r="B10" s="391">
        <v>0</v>
      </c>
      <c r="C10" s="391">
        <v>0</v>
      </c>
      <c r="D10" s="391">
        <v>0</v>
      </c>
      <c r="E10" s="391">
        <v>0</v>
      </c>
      <c r="F10" s="391">
        <v>0</v>
      </c>
      <c r="G10" s="391">
        <v>2</v>
      </c>
      <c r="H10" s="391">
        <v>0</v>
      </c>
      <c r="I10" s="391">
        <v>0</v>
      </c>
      <c r="J10" s="396">
        <v>2</v>
      </c>
    </row>
    <row r="11" spans="1:10" s="35" customFormat="1" ht="12.95" customHeight="1" x14ac:dyDescent="0.15">
      <c r="A11" s="66"/>
      <c r="B11" s="67">
        <f t="shared" ref="B11:J11" si="3">B10/B$14</f>
        <v>0</v>
      </c>
      <c r="C11" s="67">
        <f t="shared" si="3"/>
        <v>0</v>
      </c>
      <c r="D11" s="67">
        <f t="shared" si="3"/>
        <v>0</v>
      </c>
      <c r="E11" s="67">
        <f t="shared" si="3"/>
        <v>0</v>
      </c>
      <c r="F11" s="67">
        <f t="shared" si="3"/>
        <v>0</v>
      </c>
      <c r="G11" s="67">
        <f t="shared" si="3"/>
        <v>3.7320395596193321E-4</v>
      </c>
      <c r="H11" s="67">
        <f t="shared" si="3"/>
        <v>0</v>
      </c>
      <c r="I11" s="67">
        <f t="shared" si="3"/>
        <v>0</v>
      </c>
      <c r="J11" s="78">
        <f t="shared" si="3"/>
        <v>1.2449424214130097E-4</v>
      </c>
    </row>
    <row r="12" spans="1:10" s="35" customFormat="1" ht="12.95" customHeight="1" x14ac:dyDescent="0.15">
      <c r="A12" s="63" t="s">
        <v>18</v>
      </c>
      <c r="B12" s="391">
        <v>0</v>
      </c>
      <c r="C12" s="391">
        <v>0</v>
      </c>
      <c r="D12" s="391">
        <v>33</v>
      </c>
      <c r="E12" s="391">
        <v>1</v>
      </c>
      <c r="F12" s="391">
        <v>0</v>
      </c>
      <c r="G12" s="391">
        <v>1</v>
      </c>
      <c r="H12" s="391">
        <v>1</v>
      </c>
      <c r="I12" s="391">
        <v>0</v>
      </c>
      <c r="J12" s="396">
        <v>36</v>
      </c>
    </row>
    <row r="13" spans="1:10" s="35" customFormat="1" ht="12.95" customHeight="1" x14ac:dyDescent="0.15">
      <c r="A13" s="66"/>
      <c r="B13" s="67">
        <f t="shared" ref="B13:J13" si="4">B12/B$14</f>
        <v>0</v>
      </c>
      <c r="C13" s="67">
        <f t="shared" si="4"/>
        <v>0</v>
      </c>
      <c r="D13" s="67">
        <f t="shared" si="4"/>
        <v>2.2587268993839837E-2</v>
      </c>
      <c r="E13" s="67">
        <f t="shared" si="4"/>
        <v>6.6225165562913907E-4</v>
      </c>
      <c r="F13" s="67">
        <f t="shared" si="4"/>
        <v>0</v>
      </c>
      <c r="G13" s="67">
        <f t="shared" si="4"/>
        <v>1.8660197798096661E-4</v>
      </c>
      <c r="H13" s="67">
        <f t="shared" si="4"/>
        <v>5.3191489361702126E-3</v>
      </c>
      <c r="I13" s="67">
        <f t="shared" si="4"/>
        <v>0</v>
      </c>
      <c r="J13" s="78">
        <f t="shared" si="4"/>
        <v>2.2408963585434172E-3</v>
      </c>
    </row>
    <row r="14" spans="1:10" s="35" customFormat="1" ht="12.95" customHeight="1" x14ac:dyDescent="0.15">
      <c r="A14" s="71" t="s">
        <v>11</v>
      </c>
      <c r="B14" s="393">
        <v>1828</v>
      </c>
      <c r="C14" s="393">
        <v>2106</v>
      </c>
      <c r="D14" s="393">
        <v>1461</v>
      </c>
      <c r="E14" s="393">
        <v>1510</v>
      </c>
      <c r="F14" s="393">
        <v>1340</v>
      </c>
      <c r="G14" s="393">
        <v>5359</v>
      </c>
      <c r="H14" s="393">
        <v>188</v>
      </c>
      <c r="I14" s="393">
        <v>2273</v>
      </c>
      <c r="J14" s="394">
        <v>16065</v>
      </c>
    </row>
    <row r="15" spans="1:10" s="35" customFormat="1" ht="12.95" customHeight="1" x14ac:dyDescent="0.15">
      <c r="A15" s="73"/>
      <c r="B15" s="74">
        <f>SUM(B5,B7,B9,B11,B13)</f>
        <v>1</v>
      </c>
      <c r="C15" s="74">
        <f t="shared" ref="C15:J15" si="5">SUM(C5,C7,C9,C11,C13)</f>
        <v>1</v>
      </c>
      <c r="D15" s="74">
        <f t="shared" si="5"/>
        <v>0.99999999999999978</v>
      </c>
      <c r="E15" s="74">
        <f t="shared" si="5"/>
        <v>1</v>
      </c>
      <c r="F15" s="74">
        <f t="shared" si="5"/>
        <v>1</v>
      </c>
      <c r="G15" s="74">
        <f t="shared" si="5"/>
        <v>1</v>
      </c>
      <c r="H15" s="74">
        <f t="shared" si="5"/>
        <v>1</v>
      </c>
      <c r="I15" s="74">
        <f t="shared" si="5"/>
        <v>1</v>
      </c>
      <c r="J15" s="76">
        <f t="shared" si="5"/>
        <v>1</v>
      </c>
    </row>
    <row r="18" spans="1:19" x14ac:dyDescent="0.15">
      <c r="A18" s="37"/>
      <c r="B18" s="38"/>
      <c r="C18" s="38"/>
      <c r="D18" s="38"/>
      <c r="E18" s="38"/>
      <c r="F18" s="38"/>
      <c r="G18" s="38"/>
      <c r="H18" s="38"/>
      <c r="I18" s="38"/>
    </row>
    <row r="19" spans="1:19" x14ac:dyDescent="0.15">
      <c r="A19" s="37"/>
      <c r="B19" s="37"/>
      <c r="C19" s="37"/>
      <c r="D19" s="37"/>
      <c r="E19" s="37"/>
      <c r="F19" s="37"/>
      <c r="G19" s="37"/>
      <c r="H19" s="37"/>
      <c r="I19" s="37"/>
      <c r="J19" s="37"/>
      <c r="K19" s="37"/>
      <c r="L19" s="37"/>
      <c r="M19" s="37"/>
      <c r="N19" s="37"/>
      <c r="O19" s="37"/>
      <c r="P19" s="37"/>
      <c r="Q19" s="37"/>
      <c r="R19" s="37"/>
      <c r="S19" s="37"/>
    </row>
    <row r="20" spans="1:19" x14ac:dyDescent="0.15">
      <c r="A20" s="370"/>
      <c r="B20" s="389"/>
      <c r="C20" s="296"/>
      <c r="D20" s="296"/>
      <c r="E20" s="296"/>
      <c r="F20" s="296"/>
      <c r="G20" s="296"/>
      <c r="H20" s="296"/>
      <c r="I20" s="296"/>
      <c r="J20" s="296"/>
      <c r="K20" s="296"/>
      <c r="L20" s="296"/>
      <c r="M20" s="296"/>
      <c r="N20" s="296"/>
      <c r="O20" s="296"/>
      <c r="P20" s="296"/>
      <c r="Q20" s="296"/>
      <c r="R20" s="296"/>
      <c r="S20" s="296"/>
    </row>
    <row r="21" spans="1:19" x14ac:dyDescent="0.15">
      <c r="A21" s="372"/>
      <c r="B21" s="389"/>
      <c r="C21" s="296"/>
      <c r="D21" s="296"/>
      <c r="E21" s="296"/>
      <c r="F21" s="296"/>
      <c r="G21" s="296"/>
      <c r="H21" s="296"/>
      <c r="I21" s="296"/>
      <c r="J21" s="296"/>
      <c r="K21" s="296"/>
      <c r="L21" s="296"/>
      <c r="M21" s="296"/>
      <c r="N21" s="296"/>
      <c r="O21" s="296"/>
      <c r="P21" s="296"/>
      <c r="Q21" s="296"/>
      <c r="R21" s="296"/>
      <c r="S21" s="296"/>
    </row>
    <row r="22" spans="1:19" x14ac:dyDescent="0.15">
      <c r="A22" s="372"/>
      <c r="B22" s="390"/>
      <c r="C22" s="297"/>
      <c r="D22" s="297"/>
      <c r="E22" s="297"/>
      <c r="F22" s="297"/>
      <c r="G22" s="297"/>
      <c r="H22" s="297"/>
      <c r="I22" s="297"/>
      <c r="J22" s="297"/>
      <c r="K22" s="297"/>
      <c r="L22" s="297"/>
      <c r="M22" s="297"/>
      <c r="N22" s="297"/>
      <c r="O22" s="297"/>
      <c r="P22" s="297"/>
      <c r="Q22" s="297"/>
      <c r="R22" s="297"/>
      <c r="S22" s="297"/>
    </row>
    <row r="23" spans="1:19" x14ac:dyDescent="0.15">
      <c r="A23" s="372"/>
      <c r="B23" s="373"/>
      <c r="C23" s="297"/>
      <c r="D23" s="297"/>
      <c r="E23" s="297"/>
      <c r="F23" s="297"/>
      <c r="G23" s="297"/>
      <c r="H23" s="297"/>
      <c r="I23" s="297"/>
      <c r="J23" s="297"/>
      <c r="K23" s="297"/>
      <c r="L23" s="297"/>
      <c r="M23" s="297"/>
      <c r="N23" s="297"/>
      <c r="O23" s="297"/>
      <c r="P23" s="297"/>
      <c r="Q23" s="297"/>
      <c r="R23" s="297"/>
      <c r="S23" s="297"/>
    </row>
    <row r="24" spans="1:19" x14ac:dyDescent="0.15">
      <c r="A24" s="372"/>
      <c r="B24" s="371"/>
      <c r="C24" s="296"/>
      <c r="D24" s="296"/>
      <c r="E24" s="296"/>
      <c r="F24" s="296"/>
      <c r="G24" s="296"/>
      <c r="H24" s="296"/>
      <c r="I24" s="296"/>
      <c r="J24" s="296"/>
      <c r="K24" s="296"/>
      <c r="L24" s="296"/>
      <c r="M24" s="296"/>
      <c r="N24" s="296"/>
      <c r="O24" s="296"/>
      <c r="P24" s="296"/>
      <c r="Q24" s="296"/>
      <c r="R24" s="296"/>
      <c r="S24" s="296"/>
    </row>
    <row r="25" spans="1:19" x14ac:dyDescent="0.15">
      <c r="A25" s="372"/>
      <c r="B25" s="371"/>
      <c r="C25" s="296"/>
      <c r="D25" s="296"/>
      <c r="E25" s="296"/>
      <c r="F25" s="296"/>
      <c r="G25" s="296"/>
      <c r="H25" s="296"/>
      <c r="I25" s="296"/>
      <c r="J25" s="296"/>
      <c r="K25" s="296"/>
      <c r="L25" s="296"/>
      <c r="M25" s="296"/>
      <c r="N25" s="296"/>
      <c r="O25" s="296"/>
      <c r="P25" s="296"/>
      <c r="Q25" s="296"/>
      <c r="R25" s="296"/>
      <c r="S25" s="296"/>
    </row>
    <row r="26" spans="1:19" x14ac:dyDescent="0.15">
      <c r="A26" s="295"/>
      <c r="B26" s="297"/>
      <c r="C26" s="297"/>
      <c r="D26" s="297"/>
      <c r="E26" s="297"/>
      <c r="F26" s="297"/>
      <c r="G26" s="297"/>
      <c r="H26" s="297"/>
      <c r="I26" s="297"/>
      <c r="J26" s="297"/>
      <c r="K26" s="297"/>
      <c r="L26" s="297"/>
      <c r="M26" s="297"/>
      <c r="N26" s="297"/>
      <c r="O26" s="297"/>
      <c r="P26" s="297"/>
      <c r="Q26" s="297"/>
      <c r="R26" s="297"/>
      <c r="S26" s="297"/>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S55"/>
  <sheetViews>
    <sheetView view="pageBreakPreview" zoomScaleNormal="100" zoomScaleSheetLayoutView="100" workbookViewId="0">
      <selection activeCell="J1" sqref="J1"/>
    </sheetView>
  </sheetViews>
  <sheetFormatPr defaultColWidth="13.75" defaultRowHeight="13.5" x14ac:dyDescent="0.15"/>
  <cols>
    <col min="1" max="1" width="17.75" style="9" customWidth="1"/>
    <col min="2" max="9" width="7.5" style="9" customWidth="1"/>
    <col min="10" max="10" width="8.625" style="9" bestFit="1" customWidth="1"/>
    <col min="11" max="19" width="7.625" style="9" customWidth="1"/>
    <col min="20" max="16384" width="13.75" style="9"/>
  </cols>
  <sheetData>
    <row r="1" spans="1:10" s="25" customFormat="1" ht="14.25" x14ac:dyDescent="0.15">
      <c r="A1" s="24" t="s">
        <v>159</v>
      </c>
    </row>
    <row r="2" spans="1:10" customFormat="1" x14ac:dyDescent="0.15">
      <c r="A2" s="1"/>
      <c r="B2" s="2"/>
      <c r="C2" s="2"/>
      <c r="D2" s="2"/>
      <c r="E2" s="2"/>
      <c r="F2" s="2"/>
      <c r="G2" s="2"/>
      <c r="H2" s="2"/>
    </row>
    <row r="3" spans="1:10" customFormat="1" ht="18" customHeight="1" x14ac:dyDescent="0.15">
      <c r="A3" s="75"/>
      <c r="B3" s="75" t="s">
        <v>90</v>
      </c>
      <c r="C3" s="75" t="s">
        <v>91</v>
      </c>
      <c r="D3" s="75" t="s">
        <v>92</v>
      </c>
      <c r="E3" s="75" t="s">
        <v>93</v>
      </c>
      <c r="F3" s="75" t="s">
        <v>94</v>
      </c>
      <c r="G3" s="75" t="s">
        <v>95</v>
      </c>
      <c r="H3" s="75" t="s">
        <v>96</v>
      </c>
      <c r="I3" s="75" t="s">
        <v>97</v>
      </c>
      <c r="J3" s="75" t="s">
        <v>64</v>
      </c>
    </row>
    <row r="4" spans="1:10" s="35" customFormat="1" ht="18" customHeight="1" x14ac:dyDescent="0.15">
      <c r="A4" s="597" t="s">
        <v>68</v>
      </c>
      <c r="B4" s="391">
        <v>287</v>
      </c>
      <c r="C4" s="391">
        <v>631</v>
      </c>
      <c r="D4" s="391">
        <v>277</v>
      </c>
      <c r="E4" s="391">
        <v>290</v>
      </c>
      <c r="F4" s="391">
        <v>200</v>
      </c>
      <c r="G4" s="391">
        <v>1799</v>
      </c>
      <c r="H4" s="391">
        <v>13</v>
      </c>
      <c r="I4" s="391">
        <v>468</v>
      </c>
      <c r="J4" s="392">
        <v>3965</v>
      </c>
    </row>
    <row r="5" spans="1:10" s="35" customFormat="1" ht="18" customHeight="1" x14ac:dyDescent="0.15">
      <c r="A5" s="598"/>
      <c r="B5" s="67">
        <f>B4/B$34</f>
        <v>0.15700218818380743</v>
      </c>
      <c r="C5" s="67">
        <f t="shared" ref="C5:I5" si="0">C4/C$34</f>
        <v>0.29962013295346629</v>
      </c>
      <c r="D5" s="67">
        <f t="shared" si="0"/>
        <v>0.189596167008898</v>
      </c>
      <c r="E5" s="67">
        <f t="shared" si="0"/>
        <v>0.19205298013245034</v>
      </c>
      <c r="F5" s="67">
        <f t="shared" si="0"/>
        <v>0.14925373134328357</v>
      </c>
      <c r="G5" s="67">
        <f t="shared" si="0"/>
        <v>0.33569695838775893</v>
      </c>
      <c r="H5" s="67">
        <f t="shared" si="0"/>
        <v>6.9148936170212769E-2</v>
      </c>
      <c r="I5" s="67">
        <f t="shared" si="0"/>
        <v>0.20589529256489222</v>
      </c>
      <c r="J5" s="67">
        <f t="shared" ref="J5" si="1">J4/J$34</f>
        <v>0.24680983504512916</v>
      </c>
    </row>
    <row r="6" spans="1:10" s="35" customFormat="1" ht="18" customHeight="1" x14ac:dyDescent="0.15">
      <c r="A6" s="600" t="s">
        <v>69</v>
      </c>
      <c r="B6" s="391">
        <v>114</v>
      </c>
      <c r="C6" s="391">
        <v>322</v>
      </c>
      <c r="D6" s="391">
        <v>106</v>
      </c>
      <c r="E6" s="391">
        <v>116</v>
      </c>
      <c r="F6" s="391">
        <v>80</v>
      </c>
      <c r="G6" s="391">
        <v>818</v>
      </c>
      <c r="H6" s="391">
        <v>1</v>
      </c>
      <c r="I6" s="391">
        <v>231</v>
      </c>
      <c r="J6" s="392">
        <v>1788</v>
      </c>
    </row>
    <row r="7" spans="1:10" s="35" customFormat="1" ht="18" customHeight="1" x14ac:dyDescent="0.15">
      <c r="A7" s="601"/>
      <c r="B7" s="67">
        <f>B6/B$34</f>
        <v>6.2363238512035013E-2</v>
      </c>
      <c r="C7" s="67">
        <f t="shared" ref="C7:I7" si="2">C6/C$34</f>
        <v>0.15289648622981955</v>
      </c>
      <c r="D7" s="67">
        <f t="shared" si="2"/>
        <v>7.2553045859000687E-2</v>
      </c>
      <c r="E7" s="67">
        <f t="shared" si="2"/>
        <v>7.6821192052980131E-2</v>
      </c>
      <c r="F7" s="67">
        <f t="shared" si="2"/>
        <v>5.9701492537313432E-2</v>
      </c>
      <c r="G7" s="67">
        <f t="shared" si="2"/>
        <v>0.15264041798843067</v>
      </c>
      <c r="H7" s="67">
        <f t="shared" si="2"/>
        <v>5.3191489361702126E-3</v>
      </c>
      <c r="I7" s="67">
        <f t="shared" si="2"/>
        <v>0.10162780466344039</v>
      </c>
      <c r="J7" s="67">
        <f t="shared" ref="J7" si="3">J6/J$34</f>
        <v>0.11129785247432306</v>
      </c>
    </row>
    <row r="8" spans="1:10" s="35" customFormat="1" ht="18" customHeight="1" x14ac:dyDescent="0.15">
      <c r="A8" s="602" t="s">
        <v>70</v>
      </c>
      <c r="B8" s="391">
        <v>13</v>
      </c>
      <c r="C8" s="391">
        <v>60</v>
      </c>
      <c r="D8" s="391">
        <v>25</v>
      </c>
      <c r="E8" s="391">
        <v>24</v>
      </c>
      <c r="F8" s="391">
        <v>7</v>
      </c>
      <c r="G8" s="391">
        <v>204</v>
      </c>
      <c r="H8" s="391">
        <v>1</v>
      </c>
      <c r="I8" s="391">
        <v>15</v>
      </c>
      <c r="J8" s="392">
        <v>349</v>
      </c>
    </row>
    <row r="9" spans="1:10" s="35" customFormat="1" ht="18" customHeight="1" x14ac:dyDescent="0.15">
      <c r="A9" s="601"/>
      <c r="B9" s="67">
        <f>B8/B$34</f>
        <v>7.1115973741794312E-3</v>
      </c>
      <c r="C9" s="67">
        <f t="shared" ref="C9:I9" si="4">C8/C$34</f>
        <v>2.8490028490028491E-2</v>
      </c>
      <c r="D9" s="67">
        <f t="shared" si="4"/>
        <v>1.7111567419575632E-2</v>
      </c>
      <c r="E9" s="67">
        <f t="shared" si="4"/>
        <v>1.5894039735099338E-2</v>
      </c>
      <c r="F9" s="67">
        <f t="shared" si="4"/>
        <v>5.2238805970149255E-3</v>
      </c>
      <c r="G9" s="67">
        <f t="shared" si="4"/>
        <v>3.8066803508117183E-2</v>
      </c>
      <c r="H9" s="67">
        <f t="shared" si="4"/>
        <v>5.3191489361702126E-3</v>
      </c>
      <c r="I9" s="67">
        <f t="shared" si="4"/>
        <v>6.5992080950285966E-3</v>
      </c>
      <c r="J9" s="67">
        <f t="shared" ref="J9" si="5">J8/J$34</f>
        <v>2.1724245253657019E-2</v>
      </c>
    </row>
    <row r="10" spans="1:10" s="35" customFormat="1" ht="21" customHeight="1" x14ac:dyDescent="0.15">
      <c r="A10" s="602" t="s">
        <v>411</v>
      </c>
      <c r="B10" s="391">
        <v>160</v>
      </c>
      <c r="C10" s="391">
        <v>249</v>
      </c>
      <c r="D10" s="391">
        <v>146</v>
      </c>
      <c r="E10" s="391">
        <v>150</v>
      </c>
      <c r="F10" s="391">
        <v>113</v>
      </c>
      <c r="G10" s="391">
        <v>777</v>
      </c>
      <c r="H10" s="391">
        <v>11</v>
      </c>
      <c r="I10" s="391">
        <v>222</v>
      </c>
      <c r="J10" s="392">
        <v>1828</v>
      </c>
    </row>
    <row r="11" spans="1:10" s="35" customFormat="1" ht="21" customHeight="1" x14ac:dyDescent="0.15">
      <c r="A11" s="601"/>
      <c r="B11" s="67">
        <f>B10/B$34</f>
        <v>8.7527352297592995E-2</v>
      </c>
      <c r="C11" s="67">
        <f t="shared" ref="C11:I11" si="6">C10/C$34</f>
        <v>0.11823361823361823</v>
      </c>
      <c r="D11" s="67">
        <f t="shared" si="6"/>
        <v>9.9931553730321698E-2</v>
      </c>
      <c r="E11" s="67">
        <f t="shared" si="6"/>
        <v>9.9337748344370855E-2</v>
      </c>
      <c r="F11" s="67">
        <f t="shared" si="6"/>
        <v>8.432835820895522E-2</v>
      </c>
      <c r="G11" s="67">
        <f t="shared" si="6"/>
        <v>0.14498973689121106</v>
      </c>
      <c r="H11" s="67">
        <f t="shared" si="6"/>
        <v>5.8510638297872342E-2</v>
      </c>
      <c r="I11" s="67">
        <f t="shared" si="6"/>
        <v>9.766827980642323E-2</v>
      </c>
      <c r="J11" s="67">
        <f t="shared" ref="J11" si="7">J10/J$34</f>
        <v>0.11378773731714908</v>
      </c>
    </row>
    <row r="12" spans="1:10" s="35" customFormat="1" ht="18" customHeight="1" x14ac:dyDescent="0.15">
      <c r="A12" s="597" t="s">
        <v>19</v>
      </c>
      <c r="B12" s="391">
        <v>49</v>
      </c>
      <c r="C12" s="391">
        <v>114</v>
      </c>
      <c r="D12" s="391">
        <v>48</v>
      </c>
      <c r="E12" s="391">
        <v>23</v>
      </c>
      <c r="F12" s="391">
        <v>69</v>
      </c>
      <c r="G12" s="391">
        <v>553</v>
      </c>
      <c r="H12" s="391">
        <v>5</v>
      </c>
      <c r="I12" s="391">
        <v>81</v>
      </c>
      <c r="J12" s="392">
        <v>942</v>
      </c>
    </row>
    <row r="13" spans="1:10" s="35" customFormat="1" ht="18" customHeight="1" x14ac:dyDescent="0.15">
      <c r="A13" s="598"/>
      <c r="B13" s="67">
        <f>B12/B$34</f>
        <v>2.6805251641137857E-2</v>
      </c>
      <c r="C13" s="67">
        <f t="shared" ref="C13:I13" si="8">C12/C$34</f>
        <v>5.4131054131054131E-2</v>
      </c>
      <c r="D13" s="67">
        <f t="shared" si="8"/>
        <v>3.2854209445585217E-2</v>
      </c>
      <c r="E13" s="67">
        <f t="shared" si="8"/>
        <v>1.5231788079470199E-2</v>
      </c>
      <c r="F13" s="67">
        <f t="shared" si="8"/>
        <v>5.1492537313432833E-2</v>
      </c>
      <c r="G13" s="67">
        <f t="shared" si="8"/>
        <v>0.10319089382347453</v>
      </c>
      <c r="H13" s="67">
        <f t="shared" si="8"/>
        <v>2.6595744680851064E-2</v>
      </c>
      <c r="I13" s="67">
        <f t="shared" si="8"/>
        <v>3.5635723713154419E-2</v>
      </c>
      <c r="J13" s="67">
        <f t="shared" ref="J13" si="9">J12/J$34</f>
        <v>5.8636788048552754E-2</v>
      </c>
    </row>
    <row r="14" spans="1:10" s="35" customFormat="1" ht="18" customHeight="1" x14ac:dyDescent="0.15">
      <c r="A14" s="599" t="s">
        <v>20</v>
      </c>
      <c r="B14" s="64">
        <v>1197</v>
      </c>
      <c r="C14" s="64">
        <v>1087</v>
      </c>
      <c r="D14" s="64">
        <v>890</v>
      </c>
      <c r="E14" s="64">
        <v>871</v>
      </c>
      <c r="F14" s="64">
        <v>789</v>
      </c>
      <c r="G14" s="64">
        <v>2356</v>
      </c>
      <c r="H14" s="64">
        <v>58</v>
      </c>
      <c r="I14" s="64">
        <v>1277</v>
      </c>
      <c r="J14" s="65">
        <v>8525</v>
      </c>
    </row>
    <row r="15" spans="1:10" s="35" customFormat="1" ht="18" customHeight="1" x14ac:dyDescent="0.15">
      <c r="A15" s="598"/>
      <c r="B15" s="67">
        <f>B14/B$34</f>
        <v>0.65481400437636761</v>
      </c>
      <c r="C15" s="67">
        <f t="shared" ref="C15:I15" si="10">C14/C$34</f>
        <v>0.51614434947768284</v>
      </c>
      <c r="D15" s="67">
        <f t="shared" si="10"/>
        <v>0.60917180013689254</v>
      </c>
      <c r="E15" s="67">
        <f t="shared" si="10"/>
        <v>0.5768211920529801</v>
      </c>
      <c r="F15" s="67">
        <f t="shared" si="10"/>
        <v>0.58880597014925373</v>
      </c>
      <c r="G15" s="67">
        <f t="shared" si="10"/>
        <v>0.43963426012315732</v>
      </c>
      <c r="H15" s="67">
        <f t="shared" si="10"/>
        <v>0.30851063829787234</v>
      </c>
      <c r="I15" s="67">
        <f t="shared" si="10"/>
        <v>0.56181258249010124</v>
      </c>
      <c r="J15" s="67">
        <f t="shared" ref="J15" si="11">J14/J$34</f>
        <v>0.5306567071272954</v>
      </c>
    </row>
    <row r="16" spans="1:10" s="35" customFormat="1" ht="18" customHeight="1" x14ac:dyDescent="0.15">
      <c r="A16" s="599" t="s">
        <v>21</v>
      </c>
      <c r="B16" s="391">
        <v>187</v>
      </c>
      <c r="C16" s="391">
        <v>179</v>
      </c>
      <c r="D16" s="391">
        <v>133</v>
      </c>
      <c r="E16" s="391">
        <v>197</v>
      </c>
      <c r="F16" s="391">
        <v>180</v>
      </c>
      <c r="G16" s="391">
        <v>382</v>
      </c>
      <c r="H16" s="391">
        <v>62</v>
      </c>
      <c r="I16" s="391">
        <v>301</v>
      </c>
      <c r="J16" s="392">
        <v>1621</v>
      </c>
    </row>
    <row r="17" spans="1:10" s="35" customFormat="1" ht="18" customHeight="1" x14ac:dyDescent="0.15">
      <c r="A17" s="598"/>
      <c r="B17" s="67">
        <f>B16/B$34</f>
        <v>0.10229759299781181</v>
      </c>
      <c r="C17" s="67">
        <f t="shared" ref="C17:I17" si="12">C16/C$34</f>
        <v>8.4995251661918333E-2</v>
      </c>
      <c r="D17" s="67">
        <f t="shared" si="12"/>
        <v>9.1033538672142367E-2</v>
      </c>
      <c r="E17" s="67">
        <f t="shared" si="12"/>
        <v>0.13046357615894039</v>
      </c>
      <c r="F17" s="67">
        <f t="shared" si="12"/>
        <v>0.13432835820895522</v>
      </c>
      <c r="G17" s="67">
        <f t="shared" si="12"/>
        <v>7.128195558872924E-2</v>
      </c>
      <c r="H17" s="67">
        <f t="shared" si="12"/>
        <v>0.32978723404255317</v>
      </c>
      <c r="I17" s="67">
        <f t="shared" si="12"/>
        <v>0.13242410910690716</v>
      </c>
      <c r="J17" s="67">
        <f t="shared" ref="J17" si="13">J16/J$34</f>
        <v>0.10090258325552443</v>
      </c>
    </row>
    <row r="18" spans="1:10" s="35" customFormat="1" ht="18" customHeight="1" x14ac:dyDescent="0.15">
      <c r="A18" s="599" t="s">
        <v>71</v>
      </c>
      <c r="B18" s="391">
        <v>36</v>
      </c>
      <c r="C18" s="391">
        <v>26</v>
      </c>
      <c r="D18" s="391">
        <v>28</v>
      </c>
      <c r="E18" s="391">
        <v>38</v>
      </c>
      <c r="F18" s="391">
        <v>38</v>
      </c>
      <c r="G18" s="391">
        <v>66</v>
      </c>
      <c r="H18" s="391">
        <v>15</v>
      </c>
      <c r="I18" s="391">
        <v>50</v>
      </c>
      <c r="J18" s="392">
        <v>297</v>
      </c>
    </row>
    <row r="19" spans="1:10" s="35" customFormat="1" ht="18" customHeight="1" x14ac:dyDescent="0.15">
      <c r="A19" s="598"/>
      <c r="B19" s="67">
        <f>B18/B$34</f>
        <v>1.9693654266958426E-2</v>
      </c>
      <c r="C19" s="67">
        <f t="shared" ref="C19:I19" si="14">C18/C$34</f>
        <v>1.2345679012345678E-2</v>
      </c>
      <c r="D19" s="67">
        <f t="shared" si="14"/>
        <v>1.9164955509924708E-2</v>
      </c>
      <c r="E19" s="67">
        <f t="shared" si="14"/>
        <v>2.5165562913907286E-2</v>
      </c>
      <c r="F19" s="67">
        <f t="shared" si="14"/>
        <v>2.8358208955223882E-2</v>
      </c>
      <c r="G19" s="67">
        <f t="shared" si="14"/>
        <v>1.2315730546743795E-2</v>
      </c>
      <c r="H19" s="67">
        <f t="shared" si="14"/>
        <v>7.9787234042553196E-2</v>
      </c>
      <c r="I19" s="67">
        <f t="shared" si="14"/>
        <v>2.1997360316761989E-2</v>
      </c>
      <c r="J19" s="67">
        <f t="shared" ref="J19" si="15">J18/J$34</f>
        <v>1.8487394957983194E-2</v>
      </c>
    </row>
    <row r="20" spans="1:10" s="35" customFormat="1" ht="18" customHeight="1" x14ac:dyDescent="0.15">
      <c r="A20" s="599" t="s">
        <v>72</v>
      </c>
      <c r="B20" s="391">
        <v>1</v>
      </c>
      <c r="C20" s="391">
        <v>5</v>
      </c>
      <c r="D20" s="391">
        <v>1</v>
      </c>
      <c r="E20" s="391">
        <v>4</v>
      </c>
      <c r="F20" s="391">
        <v>7</v>
      </c>
      <c r="G20" s="391">
        <v>5</v>
      </c>
      <c r="H20" s="391">
        <v>25</v>
      </c>
      <c r="I20" s="391">
        <v>6</v>
      </c>
      <c r="J20" s="392">
        <v>54</v>
      </c>
    </row>
    <row r="21" spans="1:10" s="35" customFormat="1" ht="18" customHeight="1" x14ac:dyDescent="0.15">
      <c r="A21" s="598"/>
      <c r="B21" s="67">
        <f>B20/B$34</f>
        <v>5.4704595185995622E-4</v>
      </c>
      <c r="C21" s="67">
        <f t="shared" ref="C21:I21" si="16">C20/C$34</f>
        <v>2.3741690408357074E-3</v>
      </c>
      <c r="D21" s="67">
        <f t="shared" si="16"/>
        <v>6.8446269678302531E-4</v>
      </c>
      <c r="E21" s="67">
        <f t="shared" si="16"/>
        <v>2.6490066225165563E-3</v>
      </c>
      <c r="F21" s="67">
        <f t="shared" si="16"/>
        <v>5.2238805970149255E-3</v>
      </c>
      <c r="G21" s="67">
        <f t="shared" si="16"/>
        <v>9.3300988990483304E-4</v>
      </c>
      <c r="H21" s="67">
        <f t="shared" si="16"/>
        <v>0.13297872340425532</v>
      </c>
      <c r="I21" s="67">
        <f t="shared" si="16"/>
        <v>2.6396832380114386E-3</v>
      </c>
      <c r="J21" s="67">
        <f t="shared" ref="J21" si="17">J20/J$34</f>
        <v>3.3613445378151263E-3</v>
      </c>
    </row>
    <row r="22" spans="1:10" s="35" customFormat="1" ht="18" customHeight="1" x14ac:dyDescent="0.15">
      <c r="A22" s="599" t="s">
        <v>98</v>
      </c>
      <c r="B22" s="391">
        <v>3</v>
      </c>
      <c r="C22" s="391">
        <v>2</v>
      </c>
      <c r="D22" s="391">
        <v>5</v>
      </c>
      <c r="E22" s="391">
        <v>6</v>
      </c>
      <c r="F22" s="391">
        <v>11</v>
      </c>
      <c r="G22" s="391">
        <v>23</v>
      </c>
      <c r="H22" s="391">
        <v>1</v>
      </c>
      <c r="I22" s="391">
        <v>5</v>
      </c>
      <c r="J22" s="392">
        <v>56</v>
      </c>
    </row>
    <row r="23" spans="1:10" s="35" customFormat="1" ht="18" customHeight="1" x14ac:dyDescent="0.15">
      <c r="A23" s="598"/>
      <c r="B23" s="67">
        <f>B22/B$34</f>
        <v>1.6411378555798686E-3</v>
      </c>
      <c r="C23" s="67">
        <f t="shared" ref="C23:I23" si="18">C22/C$34</f>
        <v>9.4966761633428305E-4</v>
      </c>
      <c r="D23" s="67">
        <f t="shared" si="18"/>
        <v>3.4223134839151265E-3</v>
      </c>
      <c r="E23" s="67">
        <f t="shared" si="18"/>
        <v>3.9735099337748344E-3</v>
      </c>
      <c r="F23" s="67">
        <f t="shared" si="18"/>
        <v>8.2089552238805968E-3</v>
      </c>
      <c r="G23" s="67">
        <f t="shared" si="18"/>
        <v>4.2918454935622317E-3</v>
      </c>
      <c r="H23" s="67">
        <f t="shared" si="18"/>
        <v>5.3191489361702126E-3</v>
      </c>
      <c r="I23" s="67">
        <f t="shared" si="18"/>
        <v>2.1997360316761989E-3</v>
      </c>
      <c r="J23" s="67">
        <f t="shared" ref="J23" si="19">J22/J$34</f>
        <v>3.4858387799564269E-3</v>
      </c>
    </row>
    <row r="24" spans="1:10" s="35" customFormat="1" ht="18" customHeight="1" x14ac:dyDescent="0.15">
      <c r="A24" s="599" t="s">
        <v>390</v>
      </c>
      <c r="B24" s="391">
        <v>23</v>
      </c>
      <c r="C24" s="391">
        <v>26</v>
      </c>
      <c r="D24" s="391">
        <v>27</v>
      </c>
      <c r="E24" s="391">
        <v>22</v>
      </c>
      <c r="F24" s="391">
        <v>9</v>
      </c>
      <c r="G24" s="391">
        <v>117</v>
      </c>
      <c r="H24" s="391">
        <v>2</v>
      </c>
      <c r="I24" s="391">
        <v>34</v>
      </c>
      <c r="J24" s="392">
        <v>260</v>
      </c>
    </row>
    <row r="25" spans="1:10" s="35" customFormat="1" ht="18" customHeight="1" x14ac:dyDescent="0.15">
      <c r="A25" s="598"/>
      <c r="B25" s="67">
        <f>B24/B$34</f>
        <v>1.2582056892778994E-2</v>
      </c>
      <c r="C25" s="67">
        <f t="shared" ref="C25:I25" si="20">C24/C$34</f>
        <v>1.2345679012345678E-2</v>
      </c>
      <c r="D25" s="67">
        <f t="shared" si="20"/>
        <v>1.8480492813141684E-2</v>
      </c>
      <c r="E25" s="67">
        <f t="shared" si="20"/>
        <v>1.456953642384106E-2</v>
      </c>
      <c r="F25" s="67">
        <f t="shared" si="20"/>
        <v>6.7164179104477612E-3</v>
      </c>
      <c r="G25" s="67">
        <f t="shared" si="20"/>
        <v>2.1832431423773092E-2</v>
      </c>
      <c r="H25" s="67">
        <f t="shared" si="20"/>
        <v>1.0638297872340425E-2</v>
      </c>
      <c r="I25" s="67">
        <f t="shared" si="20"/>
        <v>1.4958205015398152E-2</v>
      </c>
      <c r="J25" s="67">
        <f t="shared" ref="J25" si="21">J24/J$34</f>
        <v>1.6184251478369126E-2</v>
      </c>
    </row>
    <row r="26" spans="1:10" s="35" customFormat="1" ht="18" customHeight="1" x14ac:dyDescent="0.15">
      <c r="A26" s="599" t="s">
        <v>100</v>
      </c>
      <c r="B26" s="391">
        <v>15</v>
      </c>
      <c r="C26" s="391">
        <v>14</v>
      </c>
      <c r="D26" s="391">
        <v>32</v>
      </c>
      <c r="E26" s="391">
        <v>15</v>
      </c>
      <c r="F26" s="391">
        <v>6</v>
      </c>
      <c r="G26" s="391">
        <v>16</v>
      </c>
      <c r="H26" s="391">
        <v>3</v>
      </c>
      <c r="I26" s="391">
        <v>26</v>
      </c>
      <c r="J26" s="392">
        <v>127</v>
      </c>
    </row>
    <row r="27" spans="1:10" s="35" customFormat="1" ht="18" customHeight="1" x14ac:dyDescent="0.15">
      <c r="A27" s="598"/>
      <c r="B27" s="67">
        <f>B26/B$34</f>
        <v>8.2056892778993428E-3</v>
      </c>
      <c r="C27" s="67">
        <f t="shared" ref="C27:I27" si="22">C26/C$34</f>
        <v>6.6476733143399809E-3</v>
      </c>
      <c r="D27" s="67">
        <f t="shared" si="22"/>
        <v>2.190280629705681E-2</v>
      </c>
      <c r="E27" s="67">
        <f t="shared" si="22"/>
        <v>9.9337748344370865E-3</v>
      </c>
      <c r="F27" s="67">
        <f t="shared" si="22"/>
        <v>4.4776119402985077E-3</v>
      </c>
      <c r="G27" s="67">
        <f t="shared" si="22"/>
        <v>2.9856316476954657E-3</v>
      </c>
      <c r="H27" s="67">
        <f t="shared" si="22"/>
        <v>1.5957446808510637E-2</v>
      </c>
      <c r="I27" s="67">
        <f t="shared" si="22"/>
        <v>1.1438627364716234E-2</v>
      </c>
      <c r="J27" s="67">
        <f t="shared" ref="J27" si="23">J26/J$34</f>
        <v>7.9053843759726121E-3</v>
      </c>
    </row>
    <row r="28" spans="1:10" s="35" customFormat="1" ht="22.5" customHeight="1" x14ac:dyDescent="0.15">
      <c r="A28" s="599" t="s">
        <v>101</v>
      </c>
      <c r="B28" s="391">
        <v>7</v>
      </c>
      <c r="C28" s="391">
        <v>4</v>
      </c>
      <c r="D28" s="391">
        <v>12</v>
      </c>
      <c r="E28" s="391">
        <v>2</v>
      </c>
      <c r="F28" s="391">
        <v>3</v>
      </c>
      <c r="G28" s="391">
        <v>3</v>
      </c>
      <c r="H28" s="391">
        <v>2</v>
      </c>
      <c r="I28" s="391">
        <v>8</v>
      </c>
      <c r="J28" s="392">
        <v>41</v>
      </c>
    </row>
    <row r="29" spans="1:10" s="35" customFormat="1" ht="22.5" customHeight="1" x14ac:dyDescent="0.15">
      <c r="A29" s="598"/>
      <c r="B29" s="67">
        <f>B28/B$34</f>
        <v>3.8293216630196935E-3</v>
      </c>
      <c r="C29" s="67">
        <f t="shared" ref="C29:I29" si="24">C28/C$34</f>
        <v>1.8993352326685661E-3</v>
      </c>
      <c r="D29" s="67">
        <f t="shared" si="24"/>
        <v>8.2135523613963042E-3</v>
      </c>
      <c r="E29" s="67">
        <f t="shared" si="24"/>
        <v>1.3245033112582781E-3</v>
      </c>
      <c r="F29" s="67">
        <f t="shared" si="24"/>
        <v>2.2388059701492539E-3</v>
      </c>
      <c r="G29" s="67">
        <f t="shared" si="24"/>
        <v>5.5980593394289982E-4</v>
      </c>
      <c r="H29" s="67">
        <f t="shared" si="24"/>
        <v>1.0638297872340425E-2</v>
      </c>
      <c r="I29" s="67">
        <f t="shared" si="24"/>
        <v>3.5195776506819184E-3</v>
      </c>
      <c r="J29" s="67">
        <f t="shared" ref="J29" si="25">J28/J$34</f>
        <v>2.55213196389667E-3</v>
      </c>
    </row>
    <row r="30" spans="1:10" s="35" customFormat="1" ht="18" customHeight="1" x14ac:dyDescent="0.15">
      <c r="A30" s="599" t="s">
        <v>102</v>
      </c>
      <c r="B30" s="391">
        <v>11</v>
      </c>
      <c r="C30" s="391">
        <v>9</v>
      </c>
      <c r="D30" s="391">
        <v>2</v>
      </c>
      <c r="E30" s="391">
        <v>10</v>
      </c>
      <c r="F30" s="391">
        <v>2</v>
      </c>
      <c r="G30" s="391">
        <v>22</v>
      </c>
      <c r="H30" s="391">
        <v>1</v>
      </c>
      <c r="I30" s="391">
        <v>4</v>
      </c>
      <c r="J30" s="392">
        <v>61</v>
      </c>
    </row>
    <row r="31" spans="1:10" s="35" customFormat="1" ht="18" customHeight="1" x14ac:dyDescent="0.15">
      <c r="A31" s="598"/>
      <c r="B31" s="67">
        <f>B30/B$34</f>
        <v>6.0175054704595188E-3</v>
      </c>
      <c r="C31" s="67">
        <f t="shared" ref="C31:I31" si="26">C30/C$34</f>
        <v>4.2735042735042739E-3</v>
      </c>
      <c r="D31" s="67">
        <f t="shared" si="26"/>
        <v>1.3689253935660506E-3</v>
      </c>
      <c r="E31" s="67">
        <f t="shared" si="26"/>
        <v>6.6225165562913907E-3</v>
      </c>
      <c r="F31" s="67">
        <f t="shared" si="26"/>
        <v>1.4925373134328358E-3</v>
      </c>
      <c r="G31" s="67">
        <f t="shared" si="26"/>
        <v>4.1052435155812649E-3</v>
      </c>
      <c r="H31" s="67">
        <f t="shared" si="26"/>
        <v>5.3191489361702126E-3</v>
      </c>
      <c r="I31" s="67">
        <f t="shared" si="26"/>
        <v>1.7597888253409592E-3</v>
      </c>
      <c r="J31" s="67">
        <f t="shared" ref="J31" si="27">J30/J$34</f>
        <v>3.7970743853096792E-3</v>
      </c>
    </row>
    <row r="32" spans="1:10" s="35" customFormat="1" ht="18" customHeight="1" x14ac:dyDescent="0.15">
      <c r="A32" s="599" t="s">
        <v>103</v>
      </c>
      <c r="B32" s="391">
        <v>12</v>
      </c>
      <c r="C32" s="391">
        <v>9</v>
      </c>
      <c r="D32" s="391">
        <v>6</v>
      </c>
      <c r="E32" s="391">
        <v>32</v>
      </c>
      <c r="F32" s="391">
        <v>26</v>
      </c>
      <c r="G32" s="391">
        <v>17</v>
      </c>
      <c r="H32" s="391">
        <v>1</v>
      </c>
      <c r="I32" s="391">
        <v>13</v>
      </c>
      <c r="J32" s="392">
        <v>116</v>
      </c>
    </row>
    <row r="33" spans="1:19" s="35" customFormat="1" ht="18" customHeight="1" x14ac:dyDescent="0.15">
      <c r="A33" s="598"/>
      <c r="B33" s="67">
        <f>B32/B$34</f>
        <v>6.5645514223194746E-3</v>
      </c>
      <c r="C33" s="67">
        <f t="shared" ref="C33:I33" si="28">C32/C$34</f>
        <v>4.2735042735042739E-3</v>
      </c>
      <c r="D33" s="67">
        <f t="shared" si="28"/>
        <v>4.1067761806981521E-3</v>
      </c>
      <c r="E33" s="67">
        <f t="shared" si="28"/>
        <v>2.119205298013245E-2</v>
      </c>
      <c r="F33" s="67">
        <f t="shared" si="28"/>
        <v>1.9402985074626865E-2</v>
      </c>
      <c r="G33" s="67">
        <f t="shared" si="28"/>
        <v>3.1722336256764321E-3</v>
      </c>
      <c r="H33" s="67">
        <f t="shared" si="28"/>
        <v>5.3191489361702126E-3</v>
      </c>
      <c r="I33" s="67">
        <f t="shared" si="28"/>
        <v>5.7193136823581172E-3</v>
      </c>
      <c r="J33" s="67">
        <f t="shared" ref="J33" si="29">J32/J$34</f>
        <v>7.220666044195456E-3</v>
      </c>
    </row>
    <row r="34" spans="1:19" s="35" customFormat="1" ht="18" customHeight="1" x14ac:dyDescent="0.15">
      <c r="A34" s="71" t="s">
        <v>11</v>
      </c>
      <c r="B34" s="393">
        <v>1828</v>
      </c>
      <c r="C34" s="393">
        <v>2106</v>
      </c>
      <c r="D34" s="393">
        <v>1461</v>
      </c>
      <c r="E34" s="393">
        <v>1510</v>
      </c>
      <c r="F34" s="393">
        <v>1340</v>
      </c>
      <c r="G34" s="393">
        <v>5359</v>
      </c>
      <c r="H34" s="393">
        <v>188</v>
      </c>
      <c r="I34" s="393">
        <v>2273</v>
      </c>
      <c r="J34" s="394">
        <v>16065</v>
      </c>
    </row>
    <row r="35" spans="1:19" s="35" customFormat="1" ht="18" customHeight="1" x14ac:dyDescent="0.15">
      <c r="A35" s="73"/>
      <c r="B35" s="74">
        <f>SUM(B7,B9,B11,B13,B15,B17,B19,B21,B23,B25,B27,B29,B31,B33)</f>
        <v>1</v>
      </c>
      <c r="C35" s="74">
        <f t="shared" ref="C35:J35" si="30">SUM(C7,C9,C11,C13,C15,C17,C19,C21,C23,C25,C27,C29,C31,C33)</f>
        <v>1.0000000000000002</v>
      </c>
      <c r="D35" s="74">
        <f t="shared" si="30"/>
        <v>0.99999999999999989</v>
      </c>
      <c r="E35" s="74">
        <f t="shared" si="30"/>
        <v>1.0000000000000002</v>
      </c>
      <c r="F35" s="74">
        <f t="shared" si="30"/>
        <v>0.99999999999999989</v>
      </c>
      <c r="G35" s="74">
        <f t="shared" si="30"/>
        <v>1</v>
      </c>
      <c r="H35" s="74">
        <f t="shared" si="30"/>
        <v>1</v>
      </c>
      <c r="I35" s="74">
        <f t="shared" si="30"/>
        <v>1</v>
      </c>
      <c r="J35" s="76">
        <f t="shared" si="30"/>
        <v>1</v>
      </c>
    </row>
    <row r="38" spans="1:19" x14ac:dyDescent="0.15">
      <c r="A38" s="37"/>
      <c r="B38" s="37"/>
      <c r="C38" s="37"/>
      <c r="D38" s="37"/>
      <c r="E38" s="37"/>
      <c r="F38" s="37"/>
      <c r="G38" s="37"/>
      <c r="H38" s="37"/>
      <c r="I38" s="37"/>
      <c r="J38" s="37"/>
      <c r="K38" s="37"/>
      <c r="L38" s="37"/>
      <c r="M38" s="37"/>
      <c r="N38" s="37"/>
      <c r="O38" s="37"/>
      <c r="P38" s="37"/>
      <c r="Q38" s="37"/>
      <c r="R38" s="37"/>
      <c r="S38" s="37"/>
    </row>
    <row r="39" spans="1:19" x14ac:dyDescent="0.15">
      <c r="A39" s="39"/>
      <c r="G39" s="2"/>
    </row>
    <row r="40" spans="1:19" x14ac:dyDescent="0.15">
      <c r="A40" s="40"/>
    </row>
    <row r="41" spans="1:19" x14ac:dyDescent="0.15">
      <c r="A41" s="40"/>
      <c r="G41" s="2"/>
    </row>
    <row r="42" spans="1:19" x14ac:dyDescent="0.15">
      <c r="A42" s="40"/>
    </row>
    <row r="43" spans="1:19" x14ac:dyDescent="0.15">
      <c r="A43" s="40"/>
    </row>
    <row r="44" spans="1:19" customFormat="1" x14ac:dyDescent="0.15">
      <c r="A44" s="40"/>
      <c r="B44" s="9"/>
      <c r="C44" s="9"/>
      <c r="D44" s="9"/>
      <c r="E44" s="9"/>
      <c r="F44" s="9"/>
      <c r="G44" s="9"/>
    </row>
    <row r="45" spans="1:19" x14ac:dyDescent="0.15">
      <c r="A45" s="40"/>
    </row>
    <row r="46" spans="1:19" x14ac:dyDescent="0.15">
      <c r="A46" s="40"/>
    </row>
    <row r="47" spans="1:19" x14ac:dyDescent="0.15">
      <c r="A47" s="40"/>
    </row>
    <row r="48" spans="1:19" x14ac:dyDescent="0.15">
      <c r="A48" s="40"/>
    </row>
    <row r="49" spans="1:5" x14ac:dyDescent="0.15">
      <c r="A49" s="40"/>
    </row>
    <row r="50" spans="1:5" x14ac:dyDescent="0.15">
      <c r="A50" s="40"/>
    </row>
    <row r="51" spans="1:5" x14ac:dyDescent="0.15">
      <c r="A51" s="40"/>
    </row>
    <row r="52" spans="1:5" x14ac:dyDescent="0.15">
      <c r="A52" s="40"/>
    </row>
    <row r="53" spans="1:5" x14ac:dyDescent="0.15">
      <c r="A53" s="40"/>
      <c r="B53" s="374"/>
      <c r="C53" s="374"/>
      <c r="D53" s="374"/>
      <c r="E53" s="374"/>
    </row>
    <row r="54" spans="1:5" x14ac:dyDescent="0.15">
      <c r="A54" s="303"/>
      <c r="B54" s="374"/>
      <c r="C54" s="374"/>
      <c r="D54" s="374"/>
      <c r="E54" s="374"/>
    </row>
    <row r="55" spans="1:5" x14ac:dyDescent="0.15">
      <c r="A55" s="40"/>
    </row>
  </sheetData>
  <mergeCells count="15">
    <mergeCell ref="A20:A21"/>
    <mergeCell ref="A28:A29"/>
    <mergeCell ref="A30:A31"/>
    <mergeCell ref="A32:A33"/>
    <mergeCell ref="A22:A23"/>
    <mergeCell ref="A24:A25"/>
    <mergeCell ref="A26:A27"/>
    <mergeCell ref="A12:A13"/>
    <mergeCell ref="A14:A15"/>
    <mergeCell ref="A16:A17"/>
    <mergeCell ref="A18:A19"/>
    <mergeCell ref="A4:A5"/>
    <mergeCell ref="A6:A7"/>
    <mergeCell ref="A8:A9"/>
    <mergeCell ref="A10:A11"/>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S65"/>
  <sheetViews>
    <sheetView view="pageBreakPreview" zoomScaleNormal="100" zoomScaleSheetLayoutView="100" workbookViewId="0">
      <selection activeCell="J1" sqref="J1"/>
    </sheetView>
  </sheetViews>
  <sheetFormatPr defaultColWidth="13.75" defaultRowHeight="13.5" x14ac:dyDescent="0.15"/>
  <cols>
    <col min="1" max="1" width="15.375" style="9" bestFit="1" customWidth="1"/>
    <col min="2" max="9" width="7.5" style="9" customWidth="1"/>
    <col min="10" max="10" width="8.625" style="9" bestFit="1" customWidth="1"/>
    <col min="11" max="19" width="7.625" style="9" customWidth="1"/>
    <col min="20" max="16384" width="13.75" style="9"/>
  </cols>
  <sheetData>
    <row r="1" spans="1:10" s="25" customFormat="1" ht="14.25" x14ac:dyDescent="0.15">
      <c r="A1" s="24" t="s">
        <v>160</v>
      </c>
    </row>
    <row r="2" spans="1:10" customFormat="1" x14ac:dyDescent="0.15">
      <c r="A2" s="1"/>
      <c r="B2" s="2"/>
      <c r="C2" s="2"/>
      <c r="D2" s="2"/>
      <c r="E2" s="2"/>
      <c r="F2" s="2"/>
      <c r="G2" s="2"/>
      <c r="H2" s="2"/>
    </row>
    <row r="3" spans="1:10" customFormat="1" ht="18" customHeight="1" x14ac:dyDescent="0.15">
      <c r="A3" s="75"/>
      <c r="B3" s="75" t="s">
        <v>90</v>
      </c>
      <c r="C3" s="75" t="s">
        <v>91</v>
      </c>
      <c r="D3" s="75" t="s">
        <v>92</v>
      </c>
      <c r="E3" s="75" t="s">
        <v>93</v>
      </c>
      <c r="F3" s="75" t="s">
        <v>94</v>
      </c>
      <c r="G3" s="75" t="s">
        <v>95</v>
      </c>
      <c r="H3" s="75" t="s">
        <v>96</v>
      </c>
      <c r="I3" s="75" t="s">
        <v>97</v>
      </c>
      <c r="J3" s="75" t="s">
        <v>64</v>
      </c>
    </row>
    <row r="4" spans="1:10" s="35" customFormat="1" ht="18" customHeight="1" x14ac:dyDescent="0.15">
      <c r="A4" s="169" t="s">
        <v>62</v>
      </c>
      <c r="B4" s="391">
        <v>193</v>
      </c>
      <c r="C4" s="391">
        <v>236</v>
      </c>
      <c r="D4" s="391">
        <v>203</v>
      </c>
      <c r="E4" s="391">
        <v>238</v>
      </c>
      <c r="F4" s="391">
        <v>160</v>
      </c>
      <c r="G4" s="391">
        <v>373</v>
      </c>
      <c r="H4" s="391">
        <v>89</v>
      </c>
      <c r="I4" s="391">
        <v>355</v>
      </c>
      <c r="J4" s="392">
        <v>1847</v>
      </c>
    </row>
    <row r="5" spans="1:10" s="35" customFormat="1" ht="18" customHeight="1" x14ac:dyDescent="0.15">
      <c r="A5" s="87"/>
      <c r="B5" s="67">
        <f>B4/B$36</f>
        <v>0.10557986870897156</v>
      </c>
      <c r="C5" s="67">
        <f t="shared" ref="C5:J5" si="0">C4/C$36</f>
        <v>0.1120607787274454</v>
      </c>
      <c r="D5" s="67">
        <f t="shared" si="0"/>
        <v>0.13894592744695414</v>
      </c>
      <c r="E5" s="67">
        <f t="shared" si="0"/>
        <v>0.15761589403973511</v>
      </c>
      <c r="F5" s="67">
        <f t="shared" si="0"/>
        <v>0.11940298507462686</v>
      </c>
      <c r="G5" s="67">
        <f t="shared" si="0"/>
        <v>6.9602537786900537E-2</v>
      </c>
      <c r="H5" s="67">
        <f t="shared" si="0"/>
        <v>0.47340425531914893</v>
      </c>
      <c r="I5" s="67">
        <f t="shared" si="0"/>
        <v>0.15618125824901011</v>
      </c>
      <c r="J5" s="67">
        <f t="shared" si="0"/>
        <v>0.11497043261749144</v>
      </c>
    </row>
    <row r="6" spans="1:10" s="35" customFormat="1" ht="18" customHeight="1" x14ac:dyDescent="0.15">
      <c r="A6" s="169" t="s">
        <v>104</v>
      </c>
      <c r="B6" s="391">
        <v>233</v>
      </c>
      <c r="C6" s="391">
        <v>294</v>
      </c>
      <c r="D6" s="391">
        <v>241</v>
      </c>
      <c r="E6" s="391">
        <v>260</v>
      </c>
      <c r="F6" s="391">
        <v>175</v>
      </c>
      <c r="G6" s="391">
        <v>511</v>
      </c>
      <c r="H6" s="391">
        <v>79</v>
      </c>
      <c r="I6" s="391">
        <v>373</v>
      </c>
      <c r="J6" s="392">
        <v>2166</v>
      </c>
    </row>
    <row r="7" spans="1:10" s="35" customFormat="1" ht="18" customHeight="1" x14ac:dyDescent="0.15">
      <c r="A7" s="87" t="s">
        <v>105</v>
      </c>
      <c r="B7" s="67">
        <f>B6/B$36</f>
        <v>0.12746170678336979</v>
      </c>
      <c r="C7" s="67">
        <f t="shared" ref="C7" si="1">C6/C$36</f>
        <v>0.1396011396011396</v>
      </c>
      <c r="D7" s="67">
        <f t="shared" ref="D7" si="2">D6/D$36</f>
        <v>0.16495550992470911</v>
      </c>
      <c r="E7" s="67">
        <f t="shared" ref="E7" si="3">E6/E$36</f>
        <v>0.17218543046357615</v>
      </c>
      <c r="F7" s="67">
        <f t="shared" ref="F7" si="4">F6/F$36</f>
        <v>0.13059701492537312</v>
      </c>
      <c r="G7" s="67">
        <f t="shared" ref="G7" si="5">G6/G$36</f>
        <v>9.5353610748273934E-2</v>
      </c>
      <c r="H7" s="67">
        <f t="shared" ref="H7" si="6">H6/H$36</f>
        <v>0.42021276595744683</v>
      </c>
      <c r="I7" s="67">
        <f t="shared" ref="I7" si="7">I6/I$36</f>
        <v>0.16410030796304442</v>
      </c>
      <c r="J7" s="67">
        <f t="shared" ref="J7" si="8">J6/J$36</f>
        <v>0.13482726423902894</v>
      </c>
    </row>
    <row r="8" spans="1:10" s="35" customFormat="1" ht="18" customHeight="1" x14ac:dyDescent="0.15">
      <c r="A8" s="169" t="s">
        <v>106</v>
      </c>
      <c r="B8" s="391">
        <v>144</v>
      </c>
      <c r="C8" s="391">
        <v>316</v>
      </c>
      <c r="D8" s="391">
        <v>128</v>
      </c>
      <c r="E8" s="391">
        <v>137</v>
      </c>
      <c r="F8" s="391">
        <v>88</v>
      </c>
      <c r="G8" s="391">
        <v>421</v>
      </c>
      <c r="H8" s="391">
        <v>14</v>
      </c>
      <c r="I8" s="391">
        <v>159</v>
      </c>
      <c r="J8" s="392">
        <v>1407</v>
      </c>
    </row>
    <row r="9" spans="1:10" s="35" customFormat="1" ht="18" customHeight="1" x14ac:dyDescent="0.15">
      <c r="A9" s="87" t="s">
        <v>107</v>
      </c>
      <c r="B9" s="67">
        <f>B8/B$36</f>
        <v>7.8774617067833702E-2</v>
      </c>
      <c r="C9" s="67">
        <f t="shared" ref="C9" si="9">C8/C$36</f>
        <v>0.15004748338081672</v>
      </c>
      <c r="D9" s="67">
        <f t="shared" ref="D9" si="10">D8/D$36</f>
        <v>8.761122518822724E-2</v>
      </c>
      <c r="E9" s="67">
        <f t="shared" ref="E9" si="11">E8/E$36</f>
        <v>9.0728476821192047E-2</v>
      </c>
      <c r="F9" s="67">
        <f t="shared" ref="F9" si="12">F8/F$36</f>
        <v>6.5671641791044774E-2</v>
      </c>
      <c r="G9" s="67">
        <f t="shared" ref="G9" si="13">G8/G$36</f>
        <v>7.8559432729986944E-2</v>
      </c>
      <c r="H9" s="67">
        <f t="shared" ref="H9" si="14">H8/H$36</f>
        <v>7.4468085106382975E-2</v>
      </c>
      <c r="I9" s="67">
        <f t="shared" ref="I9" si="15">I8/I$36</f>
        <v>6.9951605807303127E-2</v>
      </c>
      <c r="J9" s="67">
        <f t="shared" ref="J9" si="16">J8/J$36</f>
        <v>8.7581699346405223E-2</v>
      </c>
    </row>
    <row r="10" spans="1:10" s="35" customFormat="1" ht="18" customHeight="1" x14ac:dyDescent="0.15">
      <c r="A10" s="169" t="s">
        <v>108</v>
      </c>
      <c r="B10" s="391">
        <v>178</v>
      </c>
      <c r="C10" s="391">
        <v>227</v>
      </c>
      <c r="D10" s="391">
        <v>146</v>
      </c>
      <c r="E10" s="391">
        <v>135</v>
      </c>
      <c r="F10" s="391">
        <v>122</v>
      </c>
      <c r="G10" s="391">
        <v>509</v>
      </c>
      <c r="H10" s="391">
        <v>4</v>
      </c>
      <c r="I10" s="391">
        <v>126</v>
      </c>
      <c r="J10" s="392">
        <v>1447</v>
      </c>
    </row>
    <row r="11" spans="1:10" s="35" customFormat="1" ht="18" customHeight="1" x14ac:dyDescent="0.15">
      <c r="A11" s="87" t="s">
        <v>109</v>
      </c>
      <c r="B11" s="67">
        <f>B10/B$36</f>
        <v>9.7374179431072211E-2</v>
      </c>
      <c r="C11" s="67">
        <f t="shared" ref="C11" si="17">C10/C$36</f>
        <v>0.10778727445394112</v>
      </c>
      <c r="D11" s="67">
        <f t="shared" ref="D11" si="18">D10/D$36</f>
        <v>9.9931553730321698E-2</v>
      </c>
      <c r="E11" s="67">
        <f t="shared" ref="E11" si="19">E10/E$36</f>
        <v>8.9403973509933773E-2</v>
      </c>
      <c r="F11" s="67">
        <f t="shared" ref="F11" si="20">F10/F$36</f>
        <v>9.1044776119402981E-2</v>
      </c>
      <c r="G11" s="67">
        <f t="shared" ref="G11" si="21">G10/G$36</f>
        <v>9.4980406792311997E-2</v>
      </c>
      <c r="H11" s="67">
        <f t="shared" ref="H11" si="22">H10/H$36</f>
        <v>2.1276595744680851E-2</v>
      </c>
      <c r="I11" s="67">
        <f t="shared" ref="I11" si="23">I10/I$36</f>
        <v>5.5433347998240214E-2</v>
      </c>
      <c r="J11" s="67">
        <f t="shared" ref="J11" si="24">J10/J$36</f>
        <v>9.0071584189231252E-2</v>
      </c>
    </row>
    <row r="12" spans="1:10" s="35" customFormat="1" ht="18" customHeight="1" x14ac:dyDescent="0.15">
      <c r="A12" s="169" t="s">
        <v>110</v>
      </c>
      <c r="B12" s="391">
        <v>98</v>
      </c>
      <c r="C12" s="391">
        <v>136</v>
      </c>
      <c r="D12" s="391">
        <v>85</v>
      </c>
      <c r="E12" s="391">
        <v>92</v>
      </c>
      <c r="F12" s="391">
        <v>77</v>
      </c>
      <c r="G12" s="391">
        <v>409</v>
      </c>
      <c r="H12" s="391">
        <v>2</v>
      </c>
      <c r="I12" s="391">
        <v>131</v>
      </c>
      <c r="J12" s="392">
        <v>1030</v>
      </c>
    </row>
    <row r="13" spans="1:10" s="35" customFormat="1" ht="18" customHeight="1" x14ac:dyDescent="0.15">
      <c r="A13" s="87" t="s">
        <v>111</v>
      </c>
      <c r="B13" s="67">
        <f>B12/B$36</f>
        <v>5.3610503282275714E-2</v>
      </c>
      <c r="C13" s="67">
        <f t="shared" ref="C13" si="25">C12/C$36</f>
        <v>6.4577397910731249E-2</v>
      </c>
      <c r="D13" s="67">
        <f t="shared" ref="D13" si="26">D12/D$36</f>
        <v>5.817932922655715E-2</v>
      </c>
      <c r="E13" s="67">
        <f t="shared" ref="E13" si="27">E12/E$36</f>
        <v>6.0927152317880796E-2</v>
      </c>
      <c r="F13" s="67">
        <f t="shared" ref="F13" si="28">F12/F$36</f>
        <v>5.7462686567164176E-2</v>
      </c>
      <c r="G13" s="67">
        <f t="shared" ref="G13" si="29">G12/G$36</f>
        <v>7.6320208994215336E-2</v>
      </c>
      <c r="H13" s="67">
        <f t="shared" ref="H13" si="30">H12/H$36</f>
        <v>1.0638297872340425E-2</v>
      </c>
      <c r="I13" s="67">
        <f t="shared" ref="I13" si="31">I12/I$36</f>
        <v>5.7633084029916411E-2</v>
      </c>
      <c r="J13" s="67">
        <f t="shared" ref="J13" si="32">J12/J$36</f>
        <v>6.4114534702769996E-2</v>
      </c>
    </row>
    <row r="14" spans="1:10" s="35" customFormat="1" ht="18" customHeight="1" x14ac:dyDescent="0.15">
      <c r="A14" s="169" t="s">
        <v>112</v>
      </c>
      <c r="B14" s="391">
        <v>96</v>
      </c>
      <c r="C14" s="391">
        <v>79</v>
      </c>
      <c r="D14" s="391">
        <v>82</v>
      </c>
      <c r="E14" s="391">
        <v>79</v>
      </c>
      <c r="F14" s="391">
        <v>72</v>
      </c>
      <c r="G14" s="391">
        <v>312</v>
      </c>
      <c r="H14" s="391">
        <v>0</v>
      </c>
      <c r="I14" s="391">
        <v>76</v>
      </c>
      <c r="J14" s="392">
        <v>796</v>
      </c>
    </row>
    <row r="15" spans="1:10" s="35" customFormat="1" ht="18" customHeight="1" x14ac:dyDescent="0.15">
      <c r="A15" s="87" t="s">
        <v>113</v>
      </c>
      <c r="B15" s="67">
        <f>B14/B$36</f>
        <v>5.2516411378555797E-2</v>
      </c>
      <c r="C15" s="67">
        <f t="shared" ref="C15" si="33">C14/C$36</f>
        <v>3.751187084520418E-2</v>
      </c>
      <c r="D15" s="67">
        <f t="shared" ref="D15" si="34">D14/D$36</f>
        <v>5.6125941136208078E-2</v>
      </c>
      <c r="E15" s="67">
        <f t="shared" ref="E15" si="35">E14/E$36</f>
        <v>5.2317880794701989E-2</v>
      </c>
      <c r="F15" s="67">
        <f t="shared" ref="F15" si="36">F14/F$36</f>
        <v>5.3731343283582089E-2</v>
      </c>
      <c r="G15" s="67">
        <f t="shared" ref="G15" si="37">G14/G$36</f>
        <v>5.821981713006158E-2</v>
      </c>
      <c r="H15" s="67">
        <f t="shared" ref="H15" si="38">H14/H$36</f>
        <v>0</v>
      </c>
      <c r="I15" s="67">
        <f t="shared" ref="I15" si="39">I14/I$36</f>
        <v>3.3435987681478221E-2</v>
      </c>
      <c r="J15" s="67">
        <f t="shared" ref="J15" si="40">J14/J$36</f>
        <v>4.9548708372237786E-2</v>
      </c>
    </row>
    <row r="16" spans="1:10" s="35" customFormat="1" ht="18" customHeight="1" x14ac:dyDescent="0.15">
      <c r="A16" s="169" t="s">
        <v>114</v>
      </c>
      <c r="B16" s="391">
        <v>136</v>
      </c>
      <c r="C16" s="391">
        <v>141</v>
      </c>
      <c r="D16" s="391">
        <v>97</v>
      </c>
      <c r="E16" s="391">
        <v>93</v>
      </c>
      <c r="F16" s="391">
        <v>88</v>
      </c>
      <c r="G16" s="391">
        <v>473</v>
      </c>
      <c r="H16" s="391">
        <v>0</v>
      </c>
      <c r="I16" s="391">
        <v>118</v>
      </c>
      <c r="J16" s="392">
        <v>1146</v>
      </c>
    </row>
    <row r="17" spans="1:10" s="35" customFormat="1" ht="18" customHeight="1" x14ac:dyDescent="0.15">
      <c r="A17" s="87" t="s">
        <v>115</v>
      </c>
      <c r="B17" s="67">
        <f>B16/B$36</f>
        <v>7.4398249452954049E-2</v>
      </c>
      <c r="C17" s="67">
        <f t="shared" ref="C17" si="41">C16/C$36</f>
        <v>6.6951566951566954E-2</v>
      </c>
      <c r="D17" s="67">
        <f t="shared" ref="D17" si="42">D16/D$36</f>
        <v>6.6392881587953451E-2</v>
      </c>
      <c r="E17" s="67">
        <f t="shared" ref="E17" si="43">E16/E$36</f>
        <v>6.1589403973509933E-2</v>
      </c>
      <c r="F17" s="67">
        <f t="shared" ref="F17" si="44">F16/F$36</f>
        <v>6.5671641791044774E-2</v>
      </c>
      <c r="G17" s="67">
        <f t="shared" ref="G17" si="45">G16/G$36</f>
        <v>8.8262735584997198E-2</v>
      </c>
      <c r="H17" s="67">
        <f t="shared" ref="H17" si="46">H16/H$36</f>
        <v>0</v>
      </c>
      <c r="I17" s="67">
        <f t="shared" ref="I17" si="47">I16/I$36</f>
        <v>5.1913770347558293E-2</v>
      </c>
      <c r="J17" s="67">
        <f t="shared" ref="J17" si="48">J16/J$36</f>
        <v>7.1335200746965449E-2</v>
      </c>
    </row>
    <row r="18" spans="1:10" s="35" customFormat="1" ht="18" customHeight="1" x14ac:dyDescent="0.15">
      <c r="A18" s="169" t="s">
        <v>116</v>
      </c>
      <c r="B18" s="391">
        <v>116</v>
      </c>
      <c r="C18" s="391">
        <v>82</v>
      </c>
      <c r="D18" s="391">
        <v>91</v>
      </c>
      <c r="E18" s="391">
        <v>70</v>
      </c>
      <c r="F18" s="391">
        <v>72</v>
      </c>
      <c r="G18" s="391">
        <v>346</v>
      </c>
      <c r="H18" s="391">
        <v>0</v>
      </c>
      <c r="I18" s="391">
        <v>109</v>
      </c>
      <c r="J18" s="392">
        <v>886</v>
      </c>
    </row>
    <row r="19" spans="1:10" s="35" customFormat="1" ht="18" customHeight="1" x14ac:dyDescent="0.15">
      <c r="A19" s="87" t="s">
        <v>117</v>
      </c>
      <c r="B19" s="67">
        <f>B18/B$36</f>
        <v>6.3457330415754923E-2</v>
      </c>
      <c r="C19" s="67">
        <f t="shared" ref="C19" si="49">C18/C$36</f>
        <v>3.8936372269705602E-2</v>
      </c>
      <c r="D19" s="67">
        <f t="shared" ref="D19" si="50">D18/D$36</f>
        <v>6.2286105407255307E-2</v>
      </c>
      <c r="E19" s="67">
        <f t="shared" ref="E19" si="51">E18/E$36</f>
        <v>4.6357615894039736E-2</v>
      </c>
      <c r="F19" s="67">
        <f t="shared" ref="F19" si="52">F18/F$36</f>
        <v>5.3731343283582089E-2</v>
      </c>
      <c r="G19" s="67">
        <f t="shared" ref="G19" si="53">G18/G$36</f>
        <v>6.4564284381414441E-2</v>
      </c>
      <c r="H19" s="67">
        <f t="shared" ref="H19" si="54">H18/H$36</f>
        <v>0</v>
      </c>
      <c r="I19" s="67">
        <f t="shared" ref="I19" si="55">I18/I$36</f>
        <v>4.7954245490541135E-2</v>
      </c>
      <c r="J19" s="67">
        <f t="shared" ref="J19" si="56">J18/J$36</f>
        <v>5.515094926859633E-2</v>
      </c>
    </row>
    <row r="20" spans="1:10" s="35" customFormat="1" ht="18" customHeight="1" x14ac:dyDescent="0.15">
      <c r="A20" s="169" t="s">
        <v>118</v>
      </c>
      <c r="B20" s="391">
        <v>81</v>
      </c>
      <c r="C20" s="391">
        <v>82</v>
      </c>
      <c r="D20" s="391">
        <v>40</v>
      </c>
      <c r="E20" s="391">
        <v>53</v>
      </c>
      <c r="F20" s="391">
        <v>65</v>
      </c>
      <c r="G20" s="391">
        <v>275</v>
      </c>
      <c r="H20" s="391">
        <v>0</v>
      </c>
      <c r="I20" s="391">
        <v>82</v>
      </c>
      <c r="J20" s="392">
        <v>678</v>
      </c>
    </row>
    <row r="21" spans="1:10" s="35" customFormat="1" ht="18" customHeight="1" x14ac:dyDescent="0.15">
      <c r="A21" s="87" t="s">
        <v>119</v>
      </c>
      <c r="B21" s="67">
        <f>B20/B$36</f>
        <v>4.4310722100656452E-2</v>
      </c>
      <c r="C21" s="67">
        <f t="shared" ref="C21" si="57">C20/C$36</f>
        <v>3.8936372269705602E-2</v>
      </c>
      <c r="D21" s="67">
        <f t="shared" ref="D21" si="58">D20/D$36</f>
        <v>2.7378507871321012E-2</v>
      </c>
      <c r="E21" s="67">
        <f t="shared" ref="E21" si="59">E20/E$36</f>
        <v>3.5099337748344374E-2</v>
      </c>
      <c r="F21" s="67">
        <f t="shared" ref="F21" si="60">F20/F$36</f>
        <v>4.8507462686567165E-2</v>
      </c>
      <c r="G21" s="67">
        <f t="shared" ref="G21" si="61">G20/G$36</f>
        <v>5.1315543944765812E-2</v>
      </c>
      <c r="H21" s="67">
        <f t="shared" ref="H21" si="62">H20/H$36</f>
        <v>0</v>
      </c>
      <c r="I21" s="67">
        <f t="shared" ref="I21" si="63">I20/I$36</f>
        <v>3.6075670919489662E-2</v>
      </c>
      <c r="J21" s="67">
        <f t="shared" ref="J21" si="64">J20/J$36</f>
        <v>4.220354808590103E-2</v>
      </c>
    </row>
    <row r="22" spans="1:10" s="35" customFormat="1" ht="18" customHeight="1" x14ac:dyDescent="0.15">
      <c r="A22" s="169" t="s">
        <v>120</v>
      </c>
      <c r="B22" s="391">
        <v>65</v>
      </c>
      <c r="C22" s="391">
        <v>63</v>
      </c>
      <c r="D22" s="391">
        <v>54</v>
      </c>
      <c r="E22" s="391">
        <v>51</v>
      </c>
      <c r="F22" s="391">
        <v>44</v>
      </c>
      <c r="G22" s="391">
        <v>216</v>
      </c>
      <c r="H22" s="391">
        <v>0</v>
      </c>
      <c r="I22" s="391">
        <v>75</v>
      </c>
      <c r="J22" s="392">
        <v>568</v>
      </c>
    </row>
    <row r="23" spans="1:10" s="35" customFormat="1" ht="18" customHeight="1" x14ac:dyDescent="0.15">
      <c r="A23" s="87" t="s">
        <v>121</v>
      </c>
      <c r="B23" s="67">
        <f>B22/B$36</f>
        <v>3.5557986870897153E-2</v>
      </c>
      <c r="C23" s="67">
        <f t="shared" ref="C23" si="65">C22/C$36</f>
        <v>2.9914529914529916E-2</v>
      </c>
      <c r="D23" s="67">
        <f t="shared" ref="D23" si="66">D22/D$36</f>
        <v>3.6960985626283367E-2</v>
      </c>
      <c r="E23" s="67">
        <f t="shared" ref="E23" si="67">E22/E$36</f>
        <v>3.3774834437086093E-2</v>
      </c>
      <c r="F23" s="67">
        <f t="shared" ref="F23" si="68">F22/F$36</f>
        <v>3.2835820895522387E-2</v>
      </c>
      <c r="G23" s="67">
        <f t="shared" ref="G23" si="69">G22/G$36</f>
        <v>4.0306027243888785E-2</v>
      </c>
      <c r="H23" s="67">
        <f t="shared" ref="H23" si="70">H22/H$36</f>
        <v>0</v>
      </c>
      <c r="I23" s="67">
        <f t="shared" ref="I23" si="71">I22/I$36</f>
        <v>3.2996040475142985E-2</v>
      </c>
      <c r="J23" s="67">
        <f t="shared" ref="J23" si="72">J22/J$36</f>
        <v>3.5356364768129471E-2</v>
      </c>
    </row>
    <row r="24" spans="1:10" s="35" customFormat="1" ht="18" customHeight="1" x14ac:dyDescent="0.15">
      <c r="A24" s="169" t="s">
        <v>122</v>
      </c>
      <c r="B24" s="391">
        <v>55</v>
      </c>
      <c r="C24" s="391">
        <v>48</v>
      </c>
      <c r="D24" s="391">
        <v>35</v>
      </c>
      <c r="E24" s="391">
        <v>39</v>
      </c>
      <c r="F24" s="391">
        <v>46</v>
      </c>
      <c r="G24" s="391">
        <v>220</v>
      </c>
      <c r="H24" s="391">
        <v>0</v>
      </c>
      <c r="I24" s="391">
        <v>62</v>
      </c>
      <c r="J24" s="392">
        <v>505</v>
      </c>
    </row>
    <row r="25" spans="1:10" s="35" customFormat="1" ht="18" customHeight="1" x14ac:dyDescent="0.15">
      <c r="A25" s="87" t="s">
        <v>123</v>
      </c>
      <c r="B25" s="67">
        <f>B24/B$36</f>
        <v>3.0087527352297593E-2</v>
      </c>
      <c r="C25" s="67">
        <f t="shared" ref="C25" si="73">C24/C$36</f>
        <v>2.2792022792022793E-2</v>
      </c>
      <c r="D25" s="67">
        <f t="shared" ref="D25" si="74">D24/D$36</f>
        <v>2.3956194387405885E-2</v>
      </c>
      <c r="E25" s="67">
        <f t="shared" ref="E25" si="75">E24/E$36</f>
        <v>2.5827814569536423E-2</v>
      </c>
      <c r="F25" s="67">
        <f t="shared" ref="F25" si="76">F24/F$36</f>
        <v>3.4328358208955224E-2</v>
      </c>
      <c r="G25" s="67">
        <f t="shared" ref="G25" si="77">G24/G$36</f>
        <v>4.1052435155812653E-2</v>
      </c>
      <c r="H25" s="67">
        <f t="shared" ref="H25" si="78">H24/H$36</f>
        <v>0</v>
      </c>
      <c r="I25" s="67">
        <f t="shared" ref="I25" si="79">I24/I$36</f>
        <v>2.7276726792784867E-2</v>
      </c>
      <c r="J25" s="67">
        <f t="shared" ref="J25" si="80">J24/J$36</f>
        <v>3.1434796140678491E-2</v>
      </c>
    </row>
    <row r="26" spans="1:10" s="35" customFormat="1" ht="18" customHeight="1" x14ac:dyDescent="0.15">
      <c r="A26" s="169" t="s">
        <v>124</v>
      </c>
      <c r="B26" s="391">
        <v>45</v>
      </c>
      <c r="C26" s="391">
        <v>55</v>
      </c>
      <c r="D26" s="391">
        <v>34</v>
      </c>
      <c r="E26" s="391">
        <v>33</v>
      </c>
      <c r="F26" s="391">
        <v>33</v>
      </c>
      <c r="G26" s="391">
        <v>151</v>
      </c>
      <c r="H26" s="391">
        <v>0</v>
      </c>
      <c r="I26" s="391">
        <v>44</v>
      </c>
      <c r="J26" s="392">
        <v>395</v>
      </c>
    </row>
    <row r="27" spans="1:10" s="35" customFormat="1" ht="18" customHeight="1" x14ac:dyDescent="0.15">
      <c r="A27" s="87" t="s">
        <v>125</v>
      </c>
      <c r="B27" s="67">
        <f>B26/B$36</f>
        <v>2.461706783369803E-2</v>
      </c>
      <c r="C27" s="67">
        <f t="shared" ref="C27" si="81">C26/C$36</f>
        <v>2.6115859449192782E-2</v>
      </c>
      <c r="D27" s="67">
        <f t="shared" ref="D27" si="82">D26/D$36</f>
        <v>2.3271731690622861E-2</v>
      </c>
      <c r="E27" s="67">
        <f t="shared" ref="E27" si="83">E26/E$36</f>
        <v>2.1854304635761591E-2</v>
      </c>
      <c r="F27" s="67">
        <f t="shared" ref="F27" si="84">F26/F$36</f>
        <v>2.4626865671641792E-2</v>
      </c>
      <c r="G27" s="67">
        <f t="shared" ref="G27" si="85">G26/G$36</f>
        <v>2.8176898675125957E-2</v>
      </c>
      <c r="H27" s="67">
        <f t="shared" ref="H27" si="86">H26/H$36</f>
        <v>0</v>
      </c>
      <c r="I27" s="67">
        <f t="shared" ref="I27" si="87">I26/I$36</f>
        <v>1.9357677078750551E-2</v>
      </c>
      <c r="J27" s="67">
        <f t="shared" ref="J27" si="88">J26/J$36</f>
        <v>2.4587612822906942E-2</v>
      </c>
    </row>
    <row r="28" spans="1:10" s="35" customFormat="1" ht="18" customHeight="1" x14ac:dyDescent="0.15">
      <c r="A28" s="169" t="s">
        <v>126</v>
      </c>
      <c r="B28" s="391">
        <v>40</v>
      </c>
      <c r="C28" s="391">
        <v>35</v>
      </c>
      <c r="D28" s="391">
        <v>21</v>
      </c>
      <c r="E28" s="391">
        <v>31</v>
      </c>
      <c r="F28" s="391">
        <v>28</v>
      </c>
      <c r="G28" s="391">
        <v>128</v>
      </c>
      <c r="H28" s="391">
        <v>0</v>
      </c>
      <c r="I28" s="391">
        <v>38</v>
      </c>
      <c r="J28" s="392">
        <v>321</v>
      </c>
    </row>
    <row r="29" spans="1:10" s="35" customFormat="1" ht="18" customHeight="1" x14ac:dyDescent="0.15">
      <c r="A29" s="87" t="s">
        <v>127</v>
      </c>
      <c r="B29" s="67">
        <f>B28/B$36</f>
        <v>2.1881838074398249E-2</v>
      </c>
      <c r="C29" s="67">
        <f t="shared" ref="C29" si="89">C28/C$36</f>
        <v>1.6619183285849954E-2</v>
      </c>
      <c r="D29" s="67">
        <f t="shared" ref="D29" si="90">D28/D$36</f>
        <v>1.4373716632443531E-2</v>
      </c>
      <c r="E29" s="67">
        <f t="shared" ref="E29" si="91">E28/E$36</f>
        <v>2.052980132450331E-2</v>
      </c>
      <c r="F29" s="67">
        <f t="shared" ref="F29" si="92">F28/F$36</f>
        <v>2.0895522388059702E-2</v>
      </c>
      <c r="G29" s="67">
        <f t="shared" ref="G29" si="93">G28/G$36</f>
        <v>2.3885053181563726E-2</v>
      </c>
      <c r="H29" s="67">
        <f t="shared" ref="H29" si="94">H28/H$36</f>
        <v>0</v>
      </c>
      <c r="I29" s="67">
        <f t="shared" ref="I29" si="95">I28/I$36</f>
        <v>1.6717993840739111E-2</v>
      </c>
      <c r="J29" s="67">
        <f t="shared" ref="J29" si="96">J28/J$36</f>
        <v>1.9981325863678803E-2</v>
      </c>
    </row>
    <row r="30" spans="1:10" s="35" customFormat="1" ht="18" customHeight="1" x14ac:dyDescent="0.15">
      <c r="A30" s="169" t="s">
        <v>130</v>
      </c>
      <c r="B30" s="391">
        <v>39</v>
      </c>
      <c r="C30" s="391">
        <v>69</v>
      </c>
      <c r="D30" s="391">
        <v>20</v>
      </c>
      <c r="E30" s="391">
        <v>16</v>
      </c>
      <c r="F30" s="391">
        <v>19</v>
      </c>
      <c r="G30" s="391">
        <v>109</v>
      </c>
      <c r="H30" s="391">
        <v>0</v>
      </c>
      <c r="I30" s="391">
        <v>48</v>
      </c>
      <c r="J30" s="392">
        <v>320</v>
      </c>
    </row>
    <row r="31" spans="1:10" s="35" customFormat="1" ht="18" customHeight="1" x14ac:dyDescent="0.15">
      <c r="A31" s="87" t="s">
        <v>131</v>
      </c>
      <c r="B31" s="67">
        <f>B30/B$36</f>
        <v>2.1334792122538294E-2</v>
      </c>
      <c r="C31" s="67">
        <f t="shared" ref="C31" si="97">C30/C$36</f>
        <v>3.2763532763532763E-2</v>
      </c>
      <c r="D31" s="67">
        <f t="shared" ref="D31" si="98">D30/D$36</f>
        <v>1.3689253935660506E-2</v>
      </c>
      <c r="E31" s="67">
        <f t="shared" ref="E31" si="99">E30/E$36</f>
        <v>1.0596026490066225E-2</v>
      </c>
      <c r="F31" s="67">
        <f t="shared" ref="F31" si="100">F30/F$36</f>
        <v>1.4179104477611941E-2</v>
      </c>
      <c r="G31" s="67">
        <f t="shared" ref="G31" si="101">G30/G$36</f>
        <v>2.0339615599925358E-2</v>
      </c>
      <c r="H31" s="67">
        <f t="shared" ref="H31" si="102">H30/H$36</f>
        <v>0</v>
      </c>
      <c r="I31" s="67">
        <f t="shared" ref="I31" si="103">I30/I$36</f>
        <v>2.1117465904091508E-2</v>
      </c>
      <c r="J31" s="67">
        <f t="shared" ref="J31" si="104">J30/J$36</f>
        <v>1.9919078742608155E-2</v>
      </c>
    </row>
    <row r="32" spans="1:10" s="35" customFormat="1" ht="18" customHeight="1" x14ac:dyDescent="0.15">
      <c r="A32" s="169" t="s">
        <v>128</v>
      </c>
      <c r="B32" s="391">
        <v>178</v>
      </c>
      <c r="C32" s="391">
        <v>215</v>
      </c>
      <c r="D32" s="391">
        <v>121</v>
      </c>
      <c r="E32" s="391">
        <v>119</v>
      </c>
      <c r="F32" s="391">
        <v>178</v>
      </c>
      <c r="G32" s="391">
        <v>552</v>
      </c>
      <c r="H32" s="391">
        <v>0</v>
      </c>
      <c r="I32" s="391">
        <v>238</v>
      </c>
      <c r="J32" s="392">
        <v>1601</v>
      </c>
    </row>
    <row r="33" spans="1:10" s="35" customFormat="1" ht="18" customHeight="1" x14ac:dyDescent="0.15">
      <c r="A33" s="87" t="s">
        <v>129</v>
      </c>
      <c r="B33" s="67">
        <f>B32/B$36</f>
        <v>9.7374179431072211E-2</v>
      </c>
      <c r="C33" s="67">
        <f t="shared" ref="C33" si="105">C32/C$36</f>
        <v>0.10208926875593542</v>
      </c>
      <c r="D33" s="67">
        <f t="shared" ref="D33" si="106">D32/D$36</f>
        <v>8.2819986310746066E-2</v>
      </c>
      <c r="E33" s="67">
        <f t="shared" ref="E33" si="107">E32/E$36</f>
        <v>7.8807947019867555E-2</v>
      </c>
      <c r="F33" s="67">
        <f t="shared" ref="F33" si="108">F32/F$36</f>
        <v>0.1328358208955224</v>
      </c>
      <c r="G33" s="67">
        <f t="shared" ref="G33" si="109">G32/G$36</f>
        <v>0.10300429184549356</v>
      </c>
      <c r="H33" s="67">
        <f t="shared" ref="H33" si="110">H32/H$36</f>
        <v>0</v>
      </c>
      <c r="I33" s="67">
        <f t="shared" ref="I33" si="111">I32/I$36</f>
        <v>0.10470743510778707</v>
      </c>
      <c r="J33" s="67">
        <f t="shared" ref="J33" si="112">J32/J$36</f>
        <v>9.9657640834111424E-2</v>
      </c>
    </row>
    <row r="34" spans="1:10" s="35" customFormat="1" ht="18" customHeight="1" x14ac:dyDescent="0.15">
      <c r="A34" s="169" t="s">
        <v>63</v>
      </c>
      <c r="B34" s="391">
        <v>131</v>
      </c>
      <c r="C34" s="391">
        <v>28</v>
      </c>
      <c r="D34" s="391">
        <v>63</v>
      </c>
      <c r="E34" s="391">
        <v>64</v>
      </c>
      <c r="F34" s="391">
        <v>73</v>
      </c>
      <c r="G34" s="391">
        <v>354</v>
      </c>
      <c r="H34" s="391">
        <v>0</v>
      </c>
      <c r="I34" s="391">
        <v>239</v>
      </c>
      <c r="J34" s="392">
        <v>952</v>
      </c>
    </row>
    <row r="35" spans="1:10" s="35" customFormat="1" ht="18" customHeight="1" x14ac:dyDescent="0.15">
      <c r="A35" s="66"/>
      <c r="B35" s="67">
        <f>B34/B$36</f>
        <v>7.1663019693654267E-2</v>
      </c>
      <c r="C35" s="67">
        <f t="shared" ref="C35" si="113">C34/C$36</f>
        <v>1.3295346628679962E-2</v>
      </c>
      <c r="D35" s="67">
        <f t="shared" ref="D35" si="114">D34/D$36</f>
        <v>4.3121149897330596E-2</v>
      </c>
      <c r="E35" s="67">
        <f t="shared" ref="E35" si="115">E34/E$36</f>
        <v>4.2384105960264901E-2</v>
      </c>
      <c r="F35" s="67">
        <f t="shared" ref="F35" si="116">F34/F$36</f>
        <v>5.4477611940298508E-2</v>
      </c>
      <c r="G35" s="67">
        <f t="shared" ref="G35" si="117">G34/G$36</f>
        <v>6.6057100205262176E-2</v>
      </c>
      <c r="H35" s="67">
        <f t="shared" ref="H35" si="118">H34/H$36</f>
        <v>0</v>
      </c>
      <c r="I35" s="67">
        <f t="shared" ref="I35" si="119">I34/I$36</f>
        <v>0.10514738231412231</v>
      </c>
      <c r="J35" s="67">
        <f t="shared" ref="J35" si="120">J34/J$36</f>
        <v>5.9259259259259262E-2</v>
      </c>
    </row>
    <row r="36" spans="1:10" s="35" customFormat="1" ht="18" customHeight="1" x14ac:dyDescent="0.15">
      <c r="A36" s="71" t="s">
        <v>11</v>
      </c>
      <c r="B36" s="393">
        <v>1828</v>
      </c>
      <c r="C36" s="393">
        <v>2106</v>
      </c>
      <c r="D36" s="393">
        <v>1461</v>
      </c>
      <c r="E36" s="393">
        <v>1510</v>
      </c>
      <c r="F36" s="393">
        <v>1340</v>
      </c>
      <c r="G36" s="393">
        <v>5359</v>
      </c>
      <c r="H36" s="393">
        <v>188</v>
      </c>
      <c r="I36" s="393">
        <v>2273</v>
      </c>
      <c r="J36" s="394">
        <v>16065</v>
      </c>
    </row>
    <row r="37" spans="1:10" s="35" customFormat="1" ht="18" customHeight="1" x14ac:dyDescent="0.15">
      <c r="A37" s="73"/>
      <c r="B37" s="74">
        <f t="shared" ref="B37:J37" si="121">SUM(B5,B7,B9,B11,B13,B15,B17,B19,B21,B23,B25,B27,B29,B31,B33,B35)</f>
        <v>1</v>
      </c>
      <c r="C37" s="74">
        <f t="shared" si="121"/>
        <v>0.99999999999999989</v>
      </c>
      <c r="D37" s="74">
        <f t="shared" si="121"/>
        <v>1</v>
      </c>
      <c r="E37" s="74">
        <f t="shared" si="121"/>
        <v>1</v>
      </c>
      <c r="F37" s="74">
        <f t="shared" si="121"/>
        <v>0.99999999999999989</v>
      </c>
      <c r="G37" s="74">
        <f t="shared" si="121"/>
        <v>1</v>
      </c>
      <c r="H37" s="74">
        <f t="shared" si="121"/>
        <v>1</v>
      </c>
      <c r="I37" s="74">
        <f t="shared" si="121"/>
        <v>1</v>
      </c>
      <c r="J37" s="74">
        <f t="shared" si="121"/>
        <v>0.99999999999999967</v>
      </c>
    </row>
    <row r="38" spans="1:10" s="68" customFormat="1" ht="18" customHeight="1" x14ac:dyDescent="0.15">
      <c r="A38" s="168" t="s">
        <v>58</v>
      </c>
      <c r="B38" s="397">
        <v>748</v>
      </c>
      <c r="C38" s="397">
        <v>1073</v>
      </c>
      <c r="D38" s="397">
        <v>718</v>
      </c>
      <c r="E38" s="397">
        <v>770</v>
      </c>
      <c r="F38" s="397">
        <v>545</v>
      </c>
      <c r="G38" s="397">
        <v>1814</v>
      </c>
      <c r="H38" s="397">
        <v>186</v>
      </c>
      <c r="I38" s="397">
        <v>1013</v>
      </c>
      <c r="J38" s="397">
        <v>6867</v>
      </c>
    </row>
    <row r="39" spans="1:10" s="68" customFormat="1" ht="18" customHeight="1" x14ac:dyDescent="0.15">
      <c r="A39" s="94"/>
      <c r="B39" s="67">
        <f>B38/B$36</f>
        <v>0.40919037199124725</v>
      </c>
      <c r="C39" s="67">
        <f t="shared" ref="C39:I39" si="122">C38/C$36</f>
        <v>0.50949667616334282</v>
      </c>
      <c r="D39" s="67">
        <f t="shared" si="122"/>
        <v>0.49144421629021218</v>
      </c>
      <c r="E39" s="67">
        <f t="shared" si="122"/>
        <v>0.50993377483443714</v>
      </c>
      <c r="F39" s="67">
        <f t="shared" si="122"/>
        <v>0.40671641791044777</v>
      </c>
      <c r="G39" s="67">
        <f t="shared" si="122"/>
        <v>0.33849598805747338</v>
      </c>
      <c r="H39" s="67">
        <f t="shared" si="122"/>
        <v>0.98936170212765961</v>
      </c>
      <c r="I39" s="67">
        <f t="shared" si="122"/>
        <v>0.44566652001759788</v>
      </c>
      <c r="J39" s="67">
        <f t="shared" ref="J39:J45" si="123">J38/J$36</f>
        <v>0.42745098039215684</v>
      </c>
    </row>
    <row r="40" spans="1:10" s="69" customFormat="1" ht="18" customHeight="1" x14ac:dyDescent="0.15">
      <c r="A40" s="93" t="s">
        <v>132</v>
      </c>
      <c r="B40" s="397">
        <v>527</v>
      </c>
      <c r="C40" s="397">
        <v>520</v>
      </c>
      <c r="D40" s="397">
        <v>395</v>
      </c>
      <c r="E40" s="397">
        <v>387</v>
      </c>
      <c r="F40" s="397">
        <v>374</v>
      </c>
      <c r="G40" s="397">
        <v>1815</v>
      </c>
      <c r="H40" s="397">
        <v>2</v>
      </c>
      <c r="I40" s="397">
        <v>516</v>
      </c>
      <c r="J40" s="397">
        <v>4536</v>
      </c>
    </row>
    <row r="41" spans="1:10" s="69" customFormat="1" ht="18" customHeight="1" x14ac:dyDescent="0.15">
      <c r="A41" s="95" t="s">
        <v>134</v>
      </c>
      <c r="B41" s="67">
        <f>B40/B$36</f>
        <v>0.28829321663019691</v>
      </c>
      <c r="C41" s="67">
        <f t="shared" ref="C41:I41" si="124">C40/C$36</f>
        <v>0.24691358024691357</v>
      </c>
      <c r="D41" s="67">
        <f t="shared" si="124"/>
        <v>0.27036276522929498</v>
      </c>
      <c r="E41" s="67">
        <f t="shared" si="124"/>
        <v>0.25629139072847684</v>
      </c>
      <c r="F41" s="67">
        <f t="shared" si="124"/>
        <v>0.27910447761194029</v>
      </c>
      <c r="G41" s="67">
        <f t="shared" si="124"/>
        <v>0.33868259003545437</v>
      </c>
      <c r="H41" s="67">
        <f t="shared" si="124"/>
        <v>1.0638297872340425E-2</v>
      </c>
      <c r="I41" s="67">
        <f t="shared" si="124"/>
        <v>0.22701275846898372</v>
      </c>
      <c r="J41" s="67">
        <f t="shared" si="123"/>
        <v>0.28235294117647058</v>
      </c>
    </row>
    <row r="42" spans="1:10" s="68" customFormat="1" ht="18" customHeight="1" x14ac:dyDescent="0.15">
      <c r="A42" s="93" t="s">
        <v>133</v>
      </c>
      <c r="B42" s="397">
        <v>244</v>
      </c>
      <c r="C42" s="397">
        <v>270</v>
      </c>
      <c r="D42" s="397">
        <v>164</v>
      </c>
      <c r="E42" s="397">
        <v>170</v>
      </c>
      <c r="F42" s="397">
        <v>170</v>
      </c>
      <c r="G42" s="397">
        <v>824</v>
      </c>
      <c r="H42" s="397">
        <v>0</v>
      </c>
      <c r="I42" s="397">
        <v>267</v>
      </c>
      <c r="J42" s="397">
        <v>2109</v>
      </c>
    </row>
    <row r="43" spans="1:10" s="68" customFormat="1" ht="18" customHeight="1" x14ac:dyDescent="0.15">
      <c r="A43" s="94" t="s">
        <v>135</v>
      </c>
      <c r="B43" s="67">
        <f>B42/B$36</f>
        <v>0.13347921225382933</v>
      </c>
      <c r="C43" s="67">
        <f t="shared" ref="C43:I43" si="125">C42/C$36</f>
        <v>0.12820512820512819</v>
      </c>
      <c r="D43" s="67">
        <f t="shared" si="125"/>
        <v>0.11225188227241616</v>
      </c>
      <c r="E43" s="67">
        <f t="shared" si="125"/>
        <v>0.11258278145695365</v>
      </c>
      <c r="F43" s="67">
        <f t="shared" si="125"/>
        <v>0.12686567164179105</v>
      </c>
      <c r="G43" s="67">
        <f t="shared" si="125"/>
        <v>0.15376002985631648</v>
      </c>
      <c r="H43" s="67">
        <f t="shared" si="125"/>
        <v>0</v>
      </c>
      <c r="I43" s="67">
        <f t="shared" si="125"/>
        <v>0.11746590409150902</v>
      </c>
      <c r="J43" s="67">
        <f t="shared" si="123"/>
        <v>0.13127917833800187</v>
      </c>
    </row>
    <row r="44" spans="1:10" s="69" customFormat="1" ht="18" customHeight="1" x14ac:dyDescent="0.15">
      <c r="A44" s="168" t="s">
        <v>136</v>
      </c>
      <c r="B44" s="397">
        <v>309</v>
      </c>
      <c r="C44" s="397">
        <v>243</v>
      </c>
      <c r="D44" s="397">
        <v>184</v>
      </c>
      <c r="E44" s="397">
        <v>183</v>
      </c>
      <c r="F44" s="397">
        <v>251</v>
      </c>
      <c r="G44" s="397">
        <v>906</v>
      </c>
      <c r="H44" s="397">
        <v>0</v>
      </c>
      <c r="I44" s="397">
        <v>477</v>
      </c>
      <c r="J44" s="397">
        <v>2553</v>
      </c>
    </row>
    <row r="45" spans="1:10" s="69" customFormat="1" ht="18" customHeight="1" x14ac:dyDescent="0.15">
      <c r="A45" s="70"/>
      <c r="B45" s="67">
        <f>B44/B$36</f>
        <v>0.16903719912472648</v>
      </c>
      <c r="C45" s="67">
        <f t="shared" ref="C45:I45" si="126">C44/C$36</f>
        <v>0.11538461538461539</v>
      </c>
      <c r="D45" s="67">
        <f t="shared" si="126"/>
        <v>0.12594113620807665</v>
      </c>
      <c r="E45" s="67">
        <f t="shared" si="126"/>
        <v>0.12119205298013246</v>
      </c>
      <c r="F45" s="67">
        <f t="shared" si="126"/>
        <v>0.18731343283582089</v>
      </c>
      <c r="G45" s="67">
        <f t="shared" si="126"/>
        <v>0.16906139205075574</v>
      </c>
      <c r="H45" s="67">
        <f t="shared" si="126"/>
        <v>0</v>
      </c>
      <c r="I45" s="67">
        <f t="shared" si="126"/>
        <v>0.20985481742190937</v>
      </c>
      <c r="J45" s="67">
        <f t="shared" si="123"/>
        <v>0.15891690009337067</v>
      </c>
    </row>
    <row r="46" spans="1:10" x14ac:dyDescent="0.15">
      <c r="B46" s="298"/>
      <c r="C46" s="298"/>
      <c r="D46" s="298"/>
      <c r="E46" s="298"/>
      <c r="F46" s="298"/>
      <c r="G46" s="298"/>
      <c r="H46" s="298"/>
      <c r="I46" s="298"/>
    </row>
    <row r="47" spans="1:10" x14ac:dyDescent="0.15">
      <c r="B47" s="298"/>
      <c r="C47" s="298"/>
      <c r="D47" s="298"/>
      <c r="E47" s="298"/>
      <c r="F47" s="298"/>
      <c r="G47" s="298"/>
      <c r="H47" s="298"/>
      <c r="I47" s="298"/>
    </row>
    <row r="49" spans="1:19" x14ac:dyDescent="0.15">
      <c r="A49" s="37"/>
      <c r="B49" s="37"/>
      <c r="C49" s="37"/>
      <c r="D49" s="37"/>
      <c r="E49" s="37"/>
      <c r="F49" s="37"/>
      <c r="G49" s="37"/>
      <c r="H49" s="37"/>
      <c r="I49" s="37"/>
      <c r="J49" s="37"/>
      <c r="K49" s="37"/>
      <c r="L49" s="37"/>
      <c r="M49" s="37"/>
      <c r="N49" s="37"/>
      <c r="O49" s="37"/>
      <c r="P49" s="37"/>
      <c r="Q49" s="37"/>
      <c r="R49" s="37"/>
      <c r="S49" s="37"/>
    </row>
    <row r="50" spans="1:19" x14ac:dyDescent="0.15">
      <c r="A50" s="39"/>
      <c r="B50" s="296"/>
      <c r="C50" s="296"/>
      <c r="D50" s="296"/>
      <c r="E50" s="296"/>
      <c r="F50" s="296"/>
      <c r="G50" s="296"/>
      <c r="H50" s="296"/>
      <c r="I50" s="296"/>
      <c r="J50" s="296"/>
      <c r="K50" s="296"/>
      <c r="L50" s="296"/>
      <c r="M50" s="296"/>
      <c r="N50" s="296"/>
      <c r="O50" s="296"/>
      <c r="P50" s="296"/>
      <c r="Q50" s="296"/>
      <c r="R50" s="296"/>
      <c r="S50" s="296"/>
    </row>
    <row r="51" spans="1:19" x14ac:dyDescent="0.15">
      <c r="A51" s="40"/>
      <c r="B51" s="296"/>
      <c r="C51" s="296"/>
      <c r="D51" s="296"/>
      <c r="E51" s="296"/>
      <c r="F51" s="296"/>
      <c r="G51" s="296"/>
      <c r="H51" s="296"/>
      <c r="I51" s="296"/>
      <c r="J51" s="296"/>
      <c r="K51" s="296"/>
      <c r="L51" s="296"/>
      <c r="M51" s="296"/>
      <c r="N51" s="296"/>
      <c r="O51" s="296"/>
      <c r="P51" s="296"/>
      <c r="Q51" s="296"/>
      <c r="R51" s="296"/>
      <c r="S51" s="296"/>
    </row>
    <row r="52" spans="1:19" x14ac:dyDescent="0.15">
      <c r="A52" s="40"/>
      <c r="B52" s="296"/>
      <c r="C52" s="296"/>
      <c r="D52" s="296"/>
      <c r="E52" s="296"/>
      <c r="F52" s="296"/>
      <c r="G52" s="296"/>
      <c r="H52" s="296"/>
      <c r="I52" s="296"/>
      <c r="J52" s="296"/>
      <c r="K52" s="296"/>
      <c r="L52" s="296"/>
      <c r="M52" s="296"/>
      <c r="N52" s="296"/>
      <c r="O52" s="296"/>
      <c r="P52" s="296"/>
      <c r="Q52" s="296"/>
      <c r="R52" s="296"/>
      <c r="S52" s="296"/>
    </row>
    <row r="53" spans="1:19" x14ac:dyDescent="0.15">
      <c r="A53" s="40"/>
      <c r="B53" s="296"/>
      <c r="C53" s="296"/>
      <c r="D53" s="296"/>
      <c r="E53" s="296"/>
      <c r="F53" s="296"/>
      <c r="G53" s="296"/>
      <c r="H53" s="296"/>
      <c r="I53" s="296"/>
      <c r="J53" s="296"/>
      <c r="K53" s="296"/>
      <c r="L53" s="296"/>
      <c r="M53" s="296"/>
      <c r="N53" s="296"/>
      <c r="O53" s="296"/>
      <c r="P53" s="296"/>
      <c r="Q53" s="296"/>
      <c r="R53" s="296"/>
      <c r="S53" s="296"/>
    </row>
    <row r="54" spans="1:19" x14ac:dyDescent="0.15">
      <c r="A54" s="40"/>
      <c r="B54" s="296"/>
      <c r="C54" s="296"/>
      <c r="D54" s="296"/>
      <c r="E54" s="296"/>
      <c r="F54" s="296"/>
      <c r="G54" s="296"/>
      <c r="H54" s="296"/>
      <c r="I54" s="296"/>
      <c r="J54" s="296"/>
      <c r="K54" s="296"/>
      <c r="L54" s="296"/>
      <c r="M54" s="296"/>
      <c r="N54" s="296"/>
      <c r="O54" s="296"/>
      <c r="P54" s="296"/>
      <c r="Q54" s="296"/>
      <c r="R54" s="296"/>
      <c r="S54" s="296"/>
    </row>
    <row r="55" spans="1:19" x14ac:dyDescent="0.15">
      <c r="A55" s="40"/>
      <c r="B55" s="296"/>
      <c r="C55" s="296"/>
      <c r="D55" s="296"/>
      <c r="E55" s="296"/>
      <c r="F55" s="296"/>
      <c r="G55" s="296"/>
      <c r="H55" s="296"/>
      <c r="I55" s="296"/>
      <c r="J55" s="296"/>
      <c r="K55" s="296"/>
      <c r="L55" s="296"/>
      <c r="M55" s="296"/>
      <c r="N55" s="296"/>
      <c r="O55" s="296"/>
      <c r="P55" s="296"/>
      <c r="Q55" s="296"/>
      <c r="R55" s="296"/>
      <c r="S55" s="296"/>
    </row>
    <row r="56" spans="1:19" x14ac:dyDescent="0.15">
      <c r="A56" s="40"/>
      <c r="B56" s="297"/>
      <c r="C56" s="297"/>
      <c r="D56" s="297"/>
      <c r="E56" s="297"/>
      <c r="F56" s="297"/>
      <c r="G56" s="297"/>
      <c r="H56" s="297"/>
      <c r="I56" s="297"/>
      <c r="J56" s="297"/>
      <c r="K56" s="297"/>
      <c r="L56" s="297"/>
      <c r="M56" s="297"/>
      <c r="N56" s="297"/>
      <c r="O56" s="297"/>
      <c r="P56" s="297"/>
      <c r="Q56" s="297"/>
      <c r="R56" s="297"/>
      <c r="S56" s="297"/>
    </row>
    <row r="57" spans="1:19" x14ac:dyDescent="0.15">
      <c r="A57" s="40"/>
      <c r="B57" s="297"/>
      <c r="C57" s="297"/>
      <c r="D57" s="297"/>
      <c r="E57" s="297"/>
      <c r="F57" s="297"/>
      <c r="G57" s="297"/>
      <c r="H57" s="297"/>
      <c r="I57" s="297"/>
      <c r="J57" s="297"/>
      <c r="K57" s="297"/>
      <c r="L57" s="297"/>
      <c r="M57" s="297"/>
      <c r="N57" s="297"/>
      <c r="O57" s="297"/>
      <c r="P57" s="297"/>
      <c r="Q57" s="297"/>
      <c r="R57" s="297"/>
      <c r="S57" s="297"/>
    </row>
    <row r="58" spans="1:19" x14ac:dyDescent="0.15">
      <c r="A58" s="40"/>
      <c r="B58" s="297"/>
      <c r="C58" s="297"/>
      <c r="D58" s="297"/>
      <c r="E58" s="297"/>
      <c r="F58" s="297"/>
      <c r="G58" s="297"/>
      <c r="H58" s="297"/>
      <c r="I58" s="297"/>
      <c r="J58" s="297"/>
      <c r="K58" s="297"/>
      <c r="L58" s="297"/>
      <c r="M58" s="297"/>
      <c r="N58" s="297"/>
      <c r="O58" s="297"/>
      <c r="P58" s="297"/>
      <c r="Q58" s="297"/>
      <c r="R58" s="297"/>
      <c r="S58" s="297"/>
    </row>
    <row r="59" spans="1:19" x14ac:dyDescent="0.15">
      <c r="A59" s="40"/>
      <c r="B59" s="297"/>
      <c r="C59" s="297"/>
      <c r="D59" s="297"/>
      <c r="E59" s="297"/>
      <c r="F59" s="297"/>
      <c r="G59" s="297"/>
      <c r="H59" s="297"/>
      <c r="I59" s="297"/>
      <c r="J59" s="297"/>
      <c r="K59" s="297"/>
      <c r="L59" s="297"/>
      <c r="M59" s="297"/>
      <c r="N59" s="297"/>
      <c r="O59" s="297"/>
      <c r="P59" s="297"/>
      <c r="Q59" s="297"/>
      <c r="R59" s="297"/>
      <c r="S59" s="297"/>
    </row>
    <row r="60" spans="1:19" x14ac:dyDescent="0.15">
      <c r="A60" s="40"/>
      <c r="B60" s="297"/>
      <c r="C60" s="297"/>
      <c r="D60" s="297"/>
      <c r="E60" s="297"/>
      <c r="F60" s="297"/>
      <c r="G60" s="297"/>
      <c r="H60" s="297"/>
      <c r="I60" s="297"/>
      <c r="J60" s="297"/>
      <c r="K60" s="297"/>
      <c r="L60" s="297"/>
      <c r="M60" s="297"/>
      <c r="N60" s="297"/>
      <c r="O60" s="297"/>
      <c r="P60" s="297"/>
      <c r="Q60" s="297"/>
      <c r="R60" s="297"/>
      <c r="S60" s="297"/>
    </row>
    <row r="61" spans="1:19" customFormat="1" x14ac:dyDescent="0.15">
      <c r="A61" s="40"/>
      <c r="B61" s="297"/>
      <c r="C61" s="297"/>
      <c r="D61" s="297"/>
      <c r="E61" s="297"/>
      <c r="F61" s="297"/>
      <c r="G61" s="297"/>
      <c r="H61" s="297"/>
      <c r="I61" s="297"/>
      <c r="J61" s="297"/>
      <c r="K61" s="297"/>
      <c r="L61" s="297"/>
      <c r="M61" s="297"/>
      <c r="N61" s="297"/>
      <c r="O61" s="297"/>
      <c r="P61" s="297"/>
      <c r="Q61" s="297"/>
      <c r="R61" s="297"/>
      <c r="S61" s="297"/>
    </row>
    <row r="62" spans="1:19" x14ac:dyDescent="0.15">
      <c r="A62" s="40"/>
      <c r="B62" s="297"/>
      <c r="C62" s="297"/>
      <c r="D62" s="297"/>
      <c r="E62" s="297"/>
      <c r="F62" s="297"/>
      <c r="G62" s="297"/>
      <c r="H62" s="297"/>
      <c r="I62" s="297"/>
      <c r="J62" s="297"/>
      <c r="K62" s="297"/>
      <c r="L62" s="297"/>
      <c r="M62" s="297"/>
      <c r="N62" s="297"/>
      <c r="O62" s="297"/>
      <c r="P62" s="297"/>
      <c r="Q62" s="297"/>
      <c r="R62" s="297"/>
      <c r="S62" s="297"/>
    </row>
    <row r="63" spans="1:19" x14ac:dyDescent="0.15">
      <c r="A63" s="40"/>
      <c r="B63" s="297"/>
      <c r="C63" s="297"/>
      <c r="D63" s="297"/>
      <c r="E63" s="297"/>
      <c r="F63" s="297"/>
      <c r="G63" s="297"/>
      <c r="H63" s="297"/>
      <c r="I63" s="297"/>
      <c r="J63" s="297"/>
      <c r="K63" s="297"/>
      <c r="L63" s="297"/>
      <c r="M63" s="297"/>
      <c r="N63" s="297"/>
      <c r="O63" s="297"/>
      <c r="P63" s="297"/>
      <c r="Q63" s="297"/>
      <c r="R63" s="297"/>
      <c r="S63" s="297"/>
    </row>
    <row r="64" spans="1:19" x14ac:dyDescent="0.15">
      <c r="A64" s="40"/>
      <c r="B64" s="297"/>
      <c r="C64" s="297"/>
      <c r="D64" s="297"/>
      <c r="E64" s="297"/>
      <c r="F64" s="297"/>
      <c r="G64" s="297"/>
      <c r="H64" s="297"/>
      <c r="I64" s="297"/>
      <c r="J64" s="297"/>
      <c r="K64" s="297"/>
      <c r="L64" s="297"/>
      <c r="M64" s="297"/>
      <c r="N64" s="297"/>
      <c r="O64" s="297"/>
      <c r="P64" s="297"/>
      <c r="Q64" s="297"/>
      <c r="R64" s="297"/>
      <c r="S64" s="297"/>
    </row>
    <row r="65" spans="1:19" x14ac:dyDescent="0.15">
      <c r="A65" s="40"/>
      <c r="B65" s="297"/>
      <c r="C65" s="297"/>
      <c r="D65" s="297"/>
      <c r="E65" s="297"/>
      <c r="F65" s="297"/>
      <c r="G65" s="297"/>
      <c r="H65" s="297"/>
      <c r="I65" s="297"/>
      <c r="J65" s="297"/>
      <c r="K65" s="297"/>
      <c r="L65" s="297"/>
      <c r="M65" s="297"/>
      <c r="N65" s="297"/>
      <c r="O65" s="297"/>
      <c r="P65" s="297"/>
      <c r="Q65" s="297"/>
      <c r="R65" s="297"/>
      <c r="S65" s="297"/>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0"/>
  <sheetViews>
    <sheetView view="pageBreakPreview" topLeftCell="A3" zoomScaleNormal="100" zoomScaleSheetLayoutView="100" workbookViewId="0">
      <selection activeCell="K19" sqref="K19"/>
    </sheetView>
  </sheetViews>
  <sheetFormatPr defaultRowHeight="13.5" x14ac:dyDescent="0.15"/>
  <cols>
    <col min="1" max="1" width="22.125" style="9" customWidth="1"/>
    <col min="2" max="4" width="9" style="9" customWidth="1"/>
    <col min="5" max="5" width="7.875" style="9" bestFit="1" customWidth="1"/>
    <col min="6" max="6" width="5.875" style="9" bestFit="1" customWidth="1"/>
    <col min="7" max="7" width="20.75" style="9" bestFit="1" customWidth="1"/>
    <col min="8" max="8" width="6.5" style="9" bestFit="1" customWidth="1"/>
    <col min="9" max="9" width="9.75" style="9" bestFit="1" customWidth="1"/>
    <col min="10" max="10" width="5" style="9" customWidth="1"/>
    <col min="11" max="11" width="15.25" style="9" customWidth="1"/>
    <col min="12" max="13" width="20.375" style="9" customWidth="1"/>
    <col min="14" max="14" width="5" style="9" customWidth="1"/>
    <col min="15" max="15" width="6.625" style="9" customWidth="1"/>
    <col min="16" max="16" width="7.375" style="9" customWidth="1"/>
    <col min="17" max="16384" width="9" style="9"/>
  </cols>
  <sheetData>
    <row r="1" spans="1:21" s="25" customFormat="1" ht="14.25" x14ac:dyDescent="0.15">
      <c r="A1" s="24" t="s">
        <v>298</v>
      </c>
    </row>
    <row r="2" spans="1:21" customFormat="1" x14ac:dyDescent="0.15">
      <c r="A2" s="1"/>
      <c r="B2" s="2"/>
      <c r="C2" s="2"/>
      <c r="D2" s="2"/>
      <c r="E2" s="2"/>
      <c r="F2" s="2"/>
      <c r="G2" s="2"/>
      <c r="H2" s="2"/>
    </row>
    <row r="3" spans="1:21" s="8" customFormat="1" ht="18" customHeight="1" x14ac:dyDescent="0.15">
      <c r="A3" s="1" t="s">
        <v>13</v>
      </c>
      <c r="I3" s="108"/>
      <c r="J3"/>
      <c r="K3"/>
    </row>
    <row r="4" spans="1:21" customFormat="1" ht="15" customHeight="1" x14ac:dyDescent="0.15">
      <c r="A4" s="3"/>
      <c r="B4" s="3" t="s">
        <v>0</v>
      </c>
      <c r="C4" s="3" t="s">
        <v>1</v>
      </c>
      <c r="D4" s="2"/>
      <c r="E4" s="9"/>
      <c r="F4" s="9"/>
      <c r="G4" s="41"/>
      <c r="H4" s="339"/>
      <c r="I4" s="104"/>
      <c r="K4" s="109"/>
    </row>
    <row r="5" spans="1:21" customFormat="1" x14ac:dyDescent="0.15">
      <c r="A5" s="4" t="s">
        <v>14</v>
      </c>
      <c r="B5" s="54">
        <v>60</v>
      </c>
      <c r="C5" s="21">
        <f>B5/B$10</f>
        <v>3.7348272642390291E-3</v>
      </c>
      <c r="D5" s="2"/>
      <c r="E5" s="9"/>
      <c r="F5" s="9"/>
      <c r="G5" s="298"/>
      <c r="H5" s="336"/>
      <c r="I5" s="9"/>
      <c r="K5" s="115"/>
    </row>
    <row r="6" spans="1:21" customFormat="1" x14ac:dyDescent="0.15">
      <c r="A6" s="4" t="s">
        <v>15</v>
      </c>
      <c r="B6" s="54">
        <v>8470</v>
      </c>
      <c r="C6" s="21">
        <f>B6/B$10</f>
        <v>0.52723311546840956</v>
      </c>
      <c r="D6" s="2"/>
      <c r="E6" s="9"/>
      <c r="F6" s="9"/>
      <c r="G6" s="338"/>
      <c r="H6" s="336"/>
      <c r="I6" s="9"/>
      <c r="K6" s="115"/>
    </row>
    <row r="7" spans="1:21" customFormat="1" x14ac:dyDescent="0.15">
      <c r="A7" s="4" t="s">
        <v>16</v>
      </c>
      <c r="B7" s="54">
        <v>7497</v>
      </c>
      <c r="C7" s="21">
        <f>B7/B$10</f>
        <v>0.46666666666666667</v>
      </c>
      <c r="D7" s="2"/>
      <c r="E7" s="9"/>
      <c r="F7" s="9"/>
      <c r="G7" s="338"/>
      <c r="H7" s="336"/>
      <c r="I7" s="9"/>
      <c r="K7" s="115"/>
    </row>
    <row r="8" spans="1:21" customFormat="1" x14ac:dyDescent="0.15">
      <c r="A8" s="4" t="s">
        <v>17</v>
      </c>
      <c r="B8" s="54">
        <v>2</v>
      </c>
      <c r="C8" s="21">
        <f>B8/B$10</f>
        <v>1.2449424214130097E-4</v>
      </c>
      <c r="D8" s="2"/>
      <c r="E8" s="9"/>
      <c r="F8" s="9"/>
      <c r="G8" s="338"/>
      <c r="H8" s="336"/>
      <c r="I8" s="9"/>
      <c r="K8" s="115"/>
    </row>
    <row r="9" spans="1:21" customFormat="1" x14ac:dyDescent="0.15">
      <c r="A9" s="4" t="s">
        <v>18</v>
      </c>
      <c r="B9" s="54">
        <v>36</v>
      </c>
      <c r="C9" s="21">
        <f>B9/B$10</f>
        <v>2.2408963585434172E-3</v>
      </c>
      <c r="D9" s="2"/>
      <c r="E9" s="9"/>
      <c r="F9" s="9"/>
      <c r="G9" s="338"/>
      <c r="H9" s="336"/>
      <c r="I9" s="9"/>
    </row>
    <row r="10" spans="1:21" customFormat="1" x14ac:dyDescent="0.15">
      <c r="A10" s="5" t="s">
        <v>11</v>
      </c>
      <c r="B10" s="14">
        <v>16065</v>
      </c>
      <c r="C10" s="23">
        <f>SUM(C5:C9)</f>
        <v>1</v>
      </c>
      <c r="D10" s="2"/>
      <c r="E10" s="9"/>
      <c r="F10" s="9"/>
      <c r="G10" s="303"/>
      <c r="H10" s="337"/>
      <c r="I10" s="9"/>
    </row>
    <row r="11" spans="1:21" customFormat="1" x14ac:dyDescent="0.15">
      <c r="A11" s="4"/>
      <c r="B11" s="6"/>
      <c r="C11" s="7"/>
      <c r="E11" s="9"/>
      <c r="F11" s="9"/>
      <c r="G11" s="303"/>
      <c r="H11" s="337"/>
      <c r="I11" s="9"/>
    </row>
    <row r="12" spans="1:21" s="8" customFormat="1" ht="14.25" x14ac:dyDescent="0.15">
      <c r="A12" s="1" t="s">
        <v>293</v>
      </c>
    </row>
    <row r="13" spans="1:21" ht="16.5" customHeight="1" x14ac:dyDescent="0.15">
      <c r="A13" s="3"/>
      <c r="B13" s="3" t="s">
        <v>294</v>
      </c>
      <c r="C13" s="3" t="s">
        <v>296</v>
      </c>
      <c r="D13" s="3" t="s">
        <v>12</v>
      </c>
      <c r="E13" s="3" t="s">
        <v>1</v>
      </c>
      <c r="G13" s="41"/>
      <c r="H13" s="339"/>
      <c r="I13" s="345"/>
      <c r="K13" s="182"/>
      <c r="L13" s="183"/>
      <c r="M13" s="183"/>
    </row>
    <row r="14" spans="1:21" x14ac:dyDescent="0.15">
      <c r="A14" s="4" t="s">
        <v>14</v>
      </c>
      <c r="B14" s="12">
        <v>5</v>
      </c>
      <c r="C14" s="12">
        <v>3</v>
      </c>
      <c r="D14" s="12">
        <v>8</v>
      </c>
      <c r="E14" s="21">
        <f>D14/D$19</f>
        <v>4.1644976574700676E-3</v>
      </c>
      <c r="G14" s="298"/>
      <c r="H14" s="336"/>
      <c r="I14" s="340"/>
      <c r="J14" s="69"/>
      <c r="K14" s="32"/>
      <c r="L14" s="140"/>
      <c r="M14" s="181"/>
      <c r="N14" s="69"/>
      <c r="O14" s="69"/>
      <c r="P14" s="69"/>
      <c r="Q14" s="69"/>
      <c r="R14" s="69"/>
      <c r="S14" s="69"/>
      <c r="T14" s="69"/>
      <c r="U14" s="69"/>
    </row>
    <row r="15" spans="1:21" x14ac:dyDescent="0.15">
      <c r="A15" s="4" t="s">
        <v>15</v>
      </c>
      <c r="B15" s="12">
        <v>94</v>
      </c>
      <c r="C15" s="12">
        <v>461</v>
      </c>
      <c r="D15" s="12">
        <v>555</v>
      </c>
      <c r="E15" s="21">
        <f t="shared" ref="E15:E18" si="0">D15/D$19</f>
        <v>0.28891202498698593</v>
      </c>
      <c r="G15" s="338"/>
      <c r="H15" s="336"/>
      <c r="I15" s="340"/>
      <c r="J15" s="69"/>
      <c r="K15" s="32"/>
      <c r="L15" s="140"/>
      <c r="M15" s="181"/>
      <c r="N15" s="69"/>
      <c r="O15" s="69"/>
      <c r="P15" s="69"/>
      <c r="Q15" s="69"/>
      <c r="R15" s="69"/>
      <c r="S15" s="69"/>
      <c r="T15" s="69"/>
      <c r="U15" s="69"/>
    </row>
    <row r="16" spans="1:21" x14ac:dyDescent="0.15">
      <c r="A16" s="4" t="s">
        <v>16</v>
      </c>
      <c r="B16" s="12">
        <v>288</v>
      </c>
      <c r="C16" s="12">
        <v>1064</v>
      </c>
      <c r="D16" s="12">
        <v>1352</v>
      </c>
      <c r="E16" s="21">
        <f t="shared" si="0"/>
        <v>0.70380010411244143</v>
      </c>
      <c r="G16" s="338"/>
      <c r="H16" s="336"/>
      <c r="I16" s="346"/>
      <c r="J16" s="69"/>
      <c r="K16" s="32"/>
      <c r="L16" s="140"/>
      <c r="M16" s="181"/>
      <c r="N16" s="69"/>
      <c r="O16" s="69"/>
      <c r="P16" s="69"/>
      <c r="Q16" s="69"/>
      <c r="R16" s="69"/>
      <c r="S16" s="69"/>
      <c r="T16" s="69"/>
      <c r="U16" s="69"/>
    </row>
    <row r="17" spans="1:21" x14ac:dyDescent="0.15">
      <c r="A17" s="4" t="s">
        <v>17</v>
      </c>
      <c r="B17" s="12">
        <v>0</v>
      </c>
      <c r="C17" s="12">
        <v>1</v>
      </c>
      <c r="D17" s="12">
        <v>1</v>
      </c>
      <c r="E17" s="21">
        <f t="shared" si="0"/>
        <v>5.2056220718375845E-4</v>
      </c>
      <c r="G17" s="338"/>
      <c r="H17" s="336"/>
      <c r="I17" s="341"/>
      <c r="J17" s="69"/>
      <c r="K17" s="32"/>
      <c r="L17" s="140"/>
      <c r="M17" s="181"/>
      <c r="N17" s="69"/>
      <c r="O17" s="69"/>
      <c r="P17" s="69"/>
      <c r="Q17" s="69"/>
      <c r="R17" s="69"/>
      <c r="S17" s="69"/>
      <c r="T17" s="69"/>
      <c r="U17" s="69"/>
    </row>
    <row r="18" spans="1:21" x14ac:dyDescent="0.15">
      <c r="A18" s="4" t="s">
        <v>18</v>
      </c>
      <c r="B18" s="12">
        <v>3</v>
      </c>
      <c r="C18" s="12">
        <v>2</v>
      </c>
      <c r="D18" s="12">
        <v>5</v>
      </c>
      <c r="E18" s="21">
        <f t="shared" si="0"/>
        <v>2.6028110359187923E-3</v>
      </c>
      <c r="G18" s="338"/>
      <c r="H18" s="336"/>
      <c r="I18" s="342"/>
      <c r="K18" s="178"/>
      <c r="L18" s="179"/>
      <c r="M18" s="180"/>
    </row>
    <row r="19" spans="1:21" x14ac:dyDescent="0.15">
      <c r="A19" s="5" t="s">
        <v>11</v>
      </c>
      <c r="B19" s="14">
        <v>390</v>
      </c>
      <c r="C19" s="14">
        <v>1531</v>
      </c>
      <c r="D19" s="14">
        <v>1921</v>
      </c>
      <c r="E19" s="23">
        <f>SUM(E14:E18)</f>
        <v>0.99999999999999989</v>
      </c>
      <c r="G19" s="303"/>
      <c r="H19" s="337"/>
      <c r="I19" s="342"/>
    </row>
    <row r="20" spans="1:21" customFormat="1" x14ac:dyDescent="0.15">
      <c r="G20" s="303"/>
      <c r="H20" s="337"/>
      <c r="I20" s="266"/>
    </row>
  </sheetData>
  <phoneticPr fontId="4"/>
  <pageMargins left="0.70866141732283472" right="0.70866141732283472" top="0.74803149606299213" bottom="0.74803149606299213"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S27"/>
  <sheetViews>
    <sheetView view="pageBreakPreview" zoomScaleNormal="100" zoomScaleSheetLayoutView="100" workbookViewId="0">
      <selection activeCell="J1" sqref="J1"/>
    </sheetView>
  </sheetViews>
  <sheetFormatPr defaultColWidth="13.75" defaultRowHeight="13.5" x14ac:dyDescent="0.15"/>
  <cols>
    <col min="1" max="1" width="10" style="9" customWidth="1"/>
    <col min="2" max="9" width="7.5" style="9" customWidth="1"/>
    <col min="10" max="10" width="8.625" style="9" bestFit="1" customWidth="1"/>
    <col min="11" max="19" width="7.5" style="9" customWidth="1"/>
    <col min="20" max="16384" width="13.75" style="9"/>
  </cols>
  <sheetData>
    <row r="1" spans="1:10" s="25" customFormat="1" ht="14.25" x14ac:dyDescent="0.15">
      <c r="A1" s="24" t="s">
        <v>161</v>
      </c>
    </row>
    <row r="2" spans="1:10" customFormat="1" x14ac:dyDescent="0.15">
      <c r="A2" s="1"/>
      <c r="B2" s="2"/>
      <c r="C2" s="2"/>
      <c r="D2" s="2"/>
      <c r="E2" s="2"/>
      <c r="F2" s="2"/>
      <c r="G2" s="2"/>
      <c r="H2" s="2"/>
    </row>
    <row r="3" spans="1:10" customFormat="1" ht="15" customHeight="1" x14ac:dyDescent="0.15">
      <c r="A3" s="75"/>
      <c r="B3" s="75" t="s">
        <v>90</v>
      </c>
      <c r="C3" s="75" t="s">
        <v>91</v>
      </c>
      <c r="D3" s="75" t="s">
        <v>92</v>
      </c>
      <c r="E3" s="75" t="s">
        <v>93</v>
      </c>
      <c r="F3" s="75" t="s">
        <v>94</v>
      </c>
      <c r="G3" s="75" t="s">
        <v>95</v>
      </c>
      <c r="H3" s="75" t="s">
        <v>96</v>
      </c>
      <c r="I3" s="75" t="s">
        <v>97</v>
      </c>
      <c r="J3" s="75" t="s">
        <v>64</v>
      </c>
    </row>
    <row r="4" spans="1:10" s="35" customFormat="1" ht="15" customHeight="1" x14ac:dyDescent="0.15">
      <c r="A4" s="63" t="s">
        <v>29</v>
      </c>
      <c r="B4" s="391">
        <v>33</v>
      </c>
      <c r="C4" s="391">
        <v>37</v>
      </c>
      <c r="D4" s="391">
        <v>33</v>
      </c>
      <c r="E4" s="391">
        <v>99</v>
      </c>
      <c r="F4" s="391">
        <v>71</v>
      </c>
      <c r="G4" s="391">
        <v>72</v>
      </c>
      <c r="H4" s="391">
        <v>3</v>
      </c>
      <c r="I4" s="391">
        <v>42</v>
      </c>
      <c r="J4" s="396">
        <v>390</v>
      </c>
    </row>
    <row r="5" spans="1:10" s="35" customFormat="1" ht="15" customHeight="1" x14ac:dyDescent="0.15">
      <c r="A5" s="66"/>
      <c r="B5" s="67">
        <f>B4/B$16</f>
        <v>1.8052516411378557E-2</v>
      </c>
      <c r="C5" s="67">
        <f t="shared" ref="C5:J5" si="0">C4/C$16</f>
        <v>1.7568850902184234E-2</v>
      </c>
      <c r="D5" s="67">
        <f t="shared" si="0"/>
        <v>2.2587268993839837E-2</v>
      </c>
      <c r="E5" s="67">
        <f t="shared" si="0"/>
        <v>6.5562913907284762E-2</v>
      </c>
      <c r="F5" s="67">
        <f t="shared" si="0"/>
        <v>5.2985074626865671E-2</v>
      </c>
      <c r="G5" s="67">
        <f t="shared" si="0"/>
        <v>1.3435342414629596E-2</v>
      </c>
      <c r="H5" s="67">
        <f t="shared" si="0"/>
        <v>1.5957446808510637E-2</v>
      </c>
      <c r="I5" s="67">
        <f t="shared" si="0"/>
        <v>1.8477782666080071E-2</v>
      </c>
      <c r="J5" s="78">
        <f t="shared" si="0"/>
        <v>2.4276377217553689E-2</v>
      </c>
    </row>
    <row r="6" spans="1:10" s="35" customFormat="1" ht="15" customHeight="1" x14ac:dyDescent="0.15">
      <c r="A6" s="63" t="s">
        <v>30</v>
      </c>
      <c r="B6" s="391">
        <v>148</v>
      </c>
      <c r="C6" s="391">
        <v>125</v>
      </c>
      <c r="D6" s="391">
        <v>155</v>
      </c>
      <c r="E6" s="391">
        <v>314</v>
      </c>
      <c r="F6" s="391">
        <v>142</v>
      </c>
      <c r="G6" s="391">
        <v>417</v>
      </c>
      <c r="H6" s="391">
        <v>16</v>
      </c>
      <c r="I6" s="391">
        <v>214</v>
      </c>
      <c r="J6" s="396">
        <v>1531</v>
      </c>
    </row>
    <row r="7" spans="1:10" s="35" customFormat="1" ht="15" customHeight="1" x14ac:dyDescent="0.15">
      <c r="A7" s="66"/>
      <c r="B7" s="67">
        <f>B6/B$16</f>
        <v>8.0962800875273522E-2</v>
      </c>
      <c r="C7" s="67">
        <f t="shared" ref="C7" si="1">C6/C$16</f>
        <v>5.9354226020892686E-2</v>
      </c>
      <c r="D7" s="67">
        <f t="shared" ref="D7" si="2">D6/D$16</f>
        <v>0.10609171800136892</v>
      </c>
      <c r="E7" s="67">
        <f t="shared" ref="E7" si="3">E6/E$16</f>
        <v>0.20794701986754968</v>
      </c>
      <c r="F7" s="67">
        <f t="shared" ref="F7" si="4">F6/F$16</f>
        <v>0.10597014925373134</v>
      </c>
      <c r="G7" s="67">
        <f t="shared" ref="G7" si="5">G6/G$16</f>
        <v>7.781302481806307E-2</v>
      </c>
      <c r="H7" s="67">
        <f t="shared" ref="H7" si="6">H6/H$16</f>
        <v>8.5106382978723402E-2</v>
      </c>
      <c r="I7" s="67">
        <f t="shared" ref="I7" si="7">I6/I$16</f>
        <v>9.414870215574131E-2</v>
      </c>
      <c r="J7" s="78">
        <f t="shared" ref="J7" si="8">J6/J$16</f>
        <v>9.5300342359165888E-2</v>
      </c>
    </row>
    <row r="8" spans="1:10" s="35" customFormat="1" ht="15" customHeight="1" x14ac:dyDescent="0.15">
      <c r="A8" s="63" t="s">
        <v>31</v>
      </c>
      <c r="B8" s="391">
        <v>260</v>
      </c>
      <c r="C8" s="391">
        <v>370</v>
      </c>
      <c r="D8" s="391">
        <v>209</v>
      </c>
      <c r="E8" s="391">
        <v>469</v>
      </c>
      <c r="F8" s="391">
        <v>239</v>
      </c>
      <c r="G8" s="391">
        <v>1047</v>
      </c>
      <c r="H8" s="391">
        <v>39</v>
      </c>
      <c r="I8" s="391">
        <v>515</v>
      </c>
      <c r="J8" s="396">
        <v>3148</v>
      </c>
    </row>
    <row r="9" spans="1:10" s="35" customFormat="1" ht="15" customHeight="1" x14ac:dyDescent="0.15">
      <c r="A9" s="66"/>
      <c r="B9" s="67">
        <f>B8/B$16</f>
        <v>0.14223194748358861</v>
      </c>
      <c r="C9" s="67">
        <f t="shared" ref="C9" si="9">C8/C$16</f>
        <v>0.17568850902184235</v>
      </c>
      <c r="D9" s="67">
        <f t="shared" ref="D9" si="10">D8/D$16</f>
        <v>0.14305270362765229</v>
      </c>
      <c r="E9" s="67">
        <f t="shared" ref="E9" si="11">E8/E$16</f>
        <v>0.31059602649006623</v>
      </c>
      <c r="F9" s="67">
        <f t="shared" ref="F9" si="12">F8/F$16</f>
        <v>0.17835820895522389</v>
      </c>
      <c r="G9" s="67">
        <f t="shared" ref="G9" si="13">G8/G$16</f>
        <v>0.19537227094607204</v>
      </c>
      <c r="H9" s="67">
        <f t="shared" ref="H9" si="14">H8/H$16</f>
        <v>0.20744680851063829</v>
      </c>
      <c r="I9" s="67">
        <f t="shared" ref="I9" si="15">I8/I$16</f>
        <v>0.22657281126264847</v>
      </c>
      <c r="J9" s="78">
        <f t="shared" ref="J9" si="16">J8/J$16</f>
        <v>0.19595393713040771</v>
      </c>
    </row>
    <row r="10" spans="1:10" s="35" customFormat="1" ht="15" customHeight="1" x14ac:dyDescent="0.15">
      <c r="A10" s="63" t="s">
        <v>32</v>
      </c>
      <c r="B10" s="391">
        <v>771</v>
      </c>
      <c r="C10" s="391">
        <v>903</v>
      </c>
      <c r="D10" s="391">
        <v>563</v>
      </c>
      <c r="E10" s="391">
        <v>436</v>
      </c>
      <c r="F10" s="391">
        <v>519</v>
      </c>
      <c r="G10" s="391">
        <v>2098</v>
      </c>
      <c r="H10" s="391">
        <v>86</v>
      </c>
      <c r="I10" s="391">
        <v>958</v>
      </c>
      <c r="J10" s="396">
        <v>6334</v>
      </c>
    </row>
    <row r="11" spans="1:10" s="35" customFormat="1" ht="15" customHeight="1" x14ac:dyDescent="0.15">
      <c r="A11" s="66"/>
      <c r="B11" s="67">
        <f>B10/B$16</f>
        <v>0.42177242888402627</v>
      </c>
      <c r="C11" s="67">
        <f t="shared" ref="C11" si="17">C10/C$16</f>
        <v>0.42877492877492879</v>
      </c>
      <c r="D11" s="67">
        <f t="shared" ref="D11" si="18">D10/D$16</f>
        <v>0.38535249828884327</v>
      </c>
      <c r="E11" s="67">
        <f t="shared" ref="E11" si="19">E10/E$16</f>
        <v>0.28874172185430463</v>
      </c>
      <c r="F11" s="67">
        <f t="shared" ref="F11" si="20">F10/F$16</f>
        <v>0.38731343283582087</v>
      </c>
      <c r="G11" s="67">
        <f t="shared" ref="G11" si="21">G10/G$16</f>
        <v>0.3914909498040679</v>
      </c>
      <c r="H11" s="67">
        <f t="shared" ref="H11" si="22">H10/H$16</f>
        <v>0.45744680851063829</v>
      </c>
      <c r="I11" s="67">
        <f t="shared" ref="I11" si="23">I10/I$16</f>
        <v>0.42146942366915968</v>
      </c>
      <c r="J11" s="78">
        <f t="shared" ref="J11" si="24">J10/J$16</f>
        <v>0.39427326486150016</v>
      </c>
    </row>
    <row r="12" spans="1:10" s="35" customFormat="1" ht="15" customHeight="1" x14ac:dyDescent="0.15">
      <c r="A12" s="63" t="s">
        <v>33</v>
      </c>
      <c r="B12" s="391">
        <v>504</v>
      </c>
      <c r="C12" s="391">
        <v>594</v>
      </c>
      <c r="D12" s="391">
        <v>401</v>
      </c>
      <c r="E12" s="391">
        <v>175</v>
      </c>
      <c r="F12" s="391">
        <v>314</v>
      </c>
      <c r="G12" s="391">
        <v>1395</v>
      </c>
      <c r="H12" s="391">
        <v>35</v>
      </c>
      <c r="I12" s="391">
        <v>496</v>
      </c>
      <c r="J12" s="396">
        <v>3914</v>
      </c>
    </row>
    <row r="13" spans="1:10" s="35" customFormat="1" ht="15" customHeight="1" x14ac:dyDescent="0.15">
      <c r="A13" s="66"/>
      <c r="B13" s="67">
        <f>B12/B$16</f>
        <v>0.27571115973741794</v>
      </c>
      <c r="C13" s="67">
        <f t="shared" ref="C13" si="25">C12/C$16</f>
        <v>0.28205128205128205</v>
      </c>
      <c r="D13" s="67">
        <f t="shared" ref="D13" si="26">D12/D$16</f>
        <v>0.27446954140999313</v>
      </c>
      <c r="E13" s="67">
        <f t="shared" ref="E13" si="27">E12/E$16</f>
        <v>0.11589403973509933</v>
      </c>
      <c r="F13" s="67">
        <f t="shared" ref="F13" si="28">F12/F$16</f>
        <v>0.23432835820895523</v>
      </c>
      <c r="G13" s="67">
        <f t="shared" ref="G13" si="29">G12/G$16</f>
        <v>0.26030975928344841</v>
      </c>
      <c r="H13" s="67">
        <f t="shared" ref="H13" si="30">H12/H$16</f>
        <v>0.18617021276595744</v>
      </c>
      <c r="I13" s="67">
        <f t="shared" ref="I13" si="31">I12/I$16</f>
        <v>0.21821381434227893</v>
      </c>
      <c r="J13" s="78">
        <f t="shared" ref="J13" si="32">J12/J$16</f>
        <v>0.24363523187052599</v>
      </c>
    </row>
    <row r="14" spans="1:10" s="35" customFormat="1" ht="15" customHeight="1" x14ac:dyDescent="0.15">
      <c r="A14" s="63" t="s">
        <v>34</v>
      </c>
      <c r="B14" s="391">
        <v>112</v>
      </c>
      <c r="C14" s="391">
        <v>77</v>
      </c>
      <c r="D14" s="391">
        <v>100</v>
      </c>
      <c r="E14" s="391">
        <v>17</v>
      </c>
      <c r="F14" s="391">
        <v>55</v>
      </c>
      <c r="G14" s="391">
        <v>330</v>
      </c>
      <c r="H14" s="391">
        <v>9</v>
      </c>
      <c r="I14" s="391">
        <v>48</v>
      </c>
      <c r="J14" s="396">
        <v>748</v>
      </c>
    </row>
    <row r="15" spans="1:10" s="35" customFormat="1" ht="15" customHeight="1" x14ac:dyDescent="0.15">
      <c r="A15" s="66"/>
      <c r="B15" s="67">
        <f>B14/B$16</f>
        <v>6.1269146608315096E-2</v>
      </c>
      <c r="C15" s="67">
        <f t="shared" ref="C15" si="33">C14/C$16</f>
        <v>3.6562203228869897E-2</v>
      </c>
      <c r="D15" s="67">
        <f t="shared" ref="D15" si="34">D14/D$16</f>
        <v>6.8446269678302529E-2</v>
      </c>
      <c r="E15" s="67">
        <f t="shared" ref="E15" si="35">E14/E$16</f>
        <v>1.1258278145695364E-2</v>
      </c>
      <c r="F15" s="67">
        <f t="shared" ref="F15" si="36">F14/F$16</f>
        <v>4.1044776119402986E-2</v>
      </c>
      <c r="G15" s="67">
        <f t="shared" ref="G15" si="37">G14/G$16</f>
        <v>6.1578652733718979E-2</v>
      </c>
      <c r="H15" s="67">
        <f t="shared" ref="H15" si="38">H14/H$16</f>
        <v>4.7872340425531915E-2</v>
      </c>
      <c r="I15" s="67">
        <f t="shared" ref="I15" si="39">I14/I$16</f>
        <v>2.1117465904091508E-2</v>
      </c>
      <c r="J15" s="78">
        <f t="shared" ref="J15" si="40">J14/J$16</f>
        <v>4.656084656084656E-2</v>
      </c>
    </row>
    <row r="16" spans="1:10" s="35" customFormat="1" ht="15" customHeight="1" x14ac:dyDescent="0.15">
      <c r="A16" s="71" t="s">
        <v>11</v>
      </c>
      <c r="B16" s="393">
        <v>1828</v>
      </c>
      <c r="C16" s="393">
        <v>2106</v>
      </c>
      <c r="D16" s="393">
        <v>1461</v>
      </c>
      <c r="E16" s="393">
        <v>1510</v>
      </c>
      <c r="F16" s="393">
        <v>1340</v>
      </c>
      <c r="G16" s="393">
        <v>5359</v>
      </c>
      <c r="H16" s="393">
        <v>188</v>
      </c>
      <c r="I16" s="393">
        <v>2273</v>
      </c>
      <c r="J16" s="394">
        <v>16065</v>
      </c>
    </row>
    <row r="17" spans="1:19" s="35" customFormat="1" ht="15" customHeight="1" x14ac:dyDescent="0.15">
      <c r="A17" s="73"/>
      <c r="B17" s="74">
        <f t="shared" ref="B17:J17" si="41">SUM(B5,B7,B9,B11,B13,B15)</f>
        <v>1</v>
      </c>
      <c r="C17" s="74">
        <f t="shared" si="41"/>
        <v>1</v>
      </c>
      <c r="D17" s="74">
        <f t="shared" si="41"/>
        <v>1</v>
      </c>
      <c r="E17" s="74">
        <f t="shared" si="41"/>
        <v>1</v>
      </c>
      <c r="F17" s="74">
        <f t="shared" si="41"/>
        <v>1</v>
      </c>
      <c r="G17" s="74">
        <f t="shared" si="41"/>
        <v>1</v>
      </c>
      <c r="H17" s="74">
        <f t="shared" si="41"/>
        <v>1</v>
      </c>
      <c r="I17" s="74">
        <f t="shared" si="41"/>
        <v>0.99999999999999989</v>
      </c>
      <c r="J17" s="76">
        <f t="shared" si="41"/>
        <v>0.99999999999999989</v>
      </c>
    </row>
    <row r="20" spans="1:19" x14ac:dyDescent="0.15">
      <c r="A20" s="79"/>
      <c r="B20" s="38"/>
      <c r="C20" s="38"/>
      <c r="D20" s="38"/>
      <c r="E20" s="38"/>
      <c r="F20" s="38"/>
      <c r="G20" s="38"/>
      <c r="H20" s="38"/>
      <c r="I20" s="38"/>
    </row>
    <row r="21" spans="1:19" x14ac:dyDescent="0.15">
      <c r="A21" s="37"/>
      <c r="B21" s="37"/>
      <c r="C21" s="37"/>
      <c r="D21" s="37"/>
      <c r="E21" s="37"/>
      <c r="F21" s="37"/>
      <c r="G21" s="37"/>
      <c r="H21" s="37"/>
      <c r="I21" s="37"/>
      <c r="J21" s="37"/>
      <c r="K21" s="37"/>
      <c r="L21" s="37"/>
      <c r="M21" s="37"/>
      <c r="N21" s="37"/>
      <c r="O21" s="37"/>
      <c r="P21" s="37"/>
      <c r="Q21" s="37"/>
      <c r="R21" s="37"/>
      <c r="S21" s="37"/>
    </row>
    <row r="22" spans="1:19" x14ac:dyDescent="0.15">
      <c r="A22" s="299"/>
    </row>
    <row r="23" spans="1:19" x14ac:dyDescent="0.15">
      <c r="A23" s="299"/>
    </row>
    <row r="24" spans="1:19" x14ac:dyDescent="0.15">
      <c r="A24" s="299"/>
    </row>
    <row r="25" spans="1:19" x14ac:dyDescent="0.15">
      <c r="A25" s="299"/>
    </row>
    <row r="26" spans="1:19" x14ac:dyDescent="0.15">
      <c r="A26" s="299"/>
    </row>
    <row r="27" spans="1:19" x14ac:dyDescent="0.15">
      <c r="A27" s="299"/>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AE77"/>
  <sheetViews>
    <sheetView view="pageBreakPreview" zoomScaleNormal="100" zoomScaleSheetLayoutView="100" workbookViewId="0">
      <selection activeCell="J1" sqref="J1"/>
    </sheetView>
  </sheetViews>
  <sheetFormatPr defaultColWidth="7.125" defaultRowHeight="13.5" x14ac:dyDescent="0.15"/>
  <cols>
    <col min="1" max="1" width="22" customWidth="1"/>
    <col min="2" max="7" width="7.875" bestFit="1" customWidth="1"/>
    <col min="8" max="8" width="7.75" bestFit="1" customWidth="1"/>
    <col min="9" max="9" width="7.875" bestFit="1" customWidth="1"/>
    <col min="10" max="10" width="9" bestFit="1" customWidth="1"/>
  </cols>
  <sheetData>
    <row r="1" spans="1:31" s="25" customFormat="1" ht="14.25" x14ac:dyDescent="0.15">
      <c r="A1" s="24" t="s">
        <v>162</v>
      </c>
    </row>
    <row r="2" spans="1:31" x14ac:dyDescent="0.15">
      <c r="A2" s="1"/>
    </row>
    <row r="3" spans="1:31" x14ac:dyDescent="0.15">
      <c r="A3" s="75"/>
      <c r="B3" s="75" t="s">
        <v>90</v>
      </c>
      <c r="C3" s="75" t="s">
        <v>91</v>
      </c>
      <c r="D3" s="75" t="s">
        <v>92</v>
      </c>
      <c r="E3" s="75" t="s">
        <v>93</v>
      </c>
      <c r="F3" s="75" t="s">
        <v>94</v>
      </c>
      <c r="G3" s="75" t="s">
        <v>95</v>
      </c>
      <c r="H3" s="75" t="s">
        <v>96</v>
      </c>
      <c r="I3" s="75" t="s">
        <v>97</v>
      </c>
      <c r="J3" s="75" t="s">
        <v>64</v>
      </c>
      <c r="M3" s="41"/>
      <c r="N3" s="79"/>
      <c r="O3" s="79"/>
      <c r="P3" s="79"/>
      <c r="Q3" s="79"/>
      <c r="R3" s="79"/>
      <c r="S3" s="79"/>
      <c r="T3" s="79"/>
      <c r="U3" s="79"/>
      <c r="V3" s="79"/>
      <c r="W3" s="79"/>
      <c r="X3" s="79"/>
      <c r="Y3" s="79"/>
      <c r="Z3" s="79"/>
      <c r="AA3" s="79"/>
      <c r="AB3" s="79"/>
      <c r="AC3" s="79"/>
      <c r="AD3" s="79"/>
      <c r="AE3" s="79"/>
    </row>
    <row r="4" spans="1:31" s="35" customFormat="1" x14ac:dyDescent="0.15">
      <c r="A4" s="605" t="s">
        <v>35</v>
      </c>
      <c r="B4" s="392">
        <v>490</v>
      </c>
      <c r="C4" s="392">
        <v>446</v>
      </c>
      <c r="D4" s="392">
        <v>454</v>
      </c>
      <c r="E4" s="392">
        <v>672</v>
      </c>
      <c r="F4" s="392">
        <v>472</v>
      </c>
      <c r="G4" s="392">
        <v>776</v>
      </c>
      <c r="H4" s="392">
        <v>10</v>
      </c>
      <c r="I4" s="392">
        <v>591</v>
      </c>
      <c r="J4" s="396">
        <v>3911</v>
      </c>
      <c r="M4" s="300"/>
    </row>
    <row r="5" spans="1:31" s="35" customFormat="1" x14ac:dyDescent="0.15">
      <c r="A5" s="606"/>
      <c r="B5" s="80">
        <f>B4/B$12</f>
        <v>0.26805251641137856</v>
      </c>
      <c r="C5" s="80">
        <f t="shared" ref="C5:J5" si="0">C4/C$12</f>
        <v>0.21177587844254511</v>
      </c>
      <c r="D5" s="80">
        <f t="shared" si="0"/>
        <v>0.31074606433949348</v>
      </c>
      <c r="E5" s="80">
        <f t="shared" si="0"/>
        <v>0.44503311258278144</v>
      </c>
      <c r="F5" s="80">
        <f t="shared" si="0"/>
        <v>0.35223880597014923</v>
      </c>
      <c r="G5" s="80">
        <f t="shared" si="0"/>
        <v>0.14480313491323007</v>
      </c>
      <c r="H5" s="80">
        <f t="shared" si="0"/>
        <v>5.3191489361702128E-2</v>
      </c>
      <c r="I5" s="80">
        <f t="shared" si="0"/>
        <v>0.26000879894412671</v>
      </c>
      <c r="J5" s="78">
        <f t="shared" si="0"/>
        <v>0.24344849050731404</v>
      </c>
      <c r="M5" s="300"/>
    </row>
    <row r="6" spans="1:31" s="35" customFormat="1" x14ac:dyDescent="0.15">
      <c r="A6" s="605" t="s">
        <v>36</v>
      </c>
      <c r="B6" s="392">
        <v>36</v>
      </c>
      <c r="C6" s="392">
        <v>92</v>
      </c>
      <c r="D6" s="392">
        <v>29</v>
      </c>
      <c r="E6" s="392">
        <v>102</v>
      </c>
      <c r="F6" s="392">
        <v>48</v>
      </c>
      <c r="G6" s="392">
        <v>42</v>
      </c>
      <c r="H6" s="392">
        <v>12</v>
      </c>
      <c r="I6" s="392">
        <v>39</v>
      </c>
      <c r="J6" s="396">
        <v>400</v>
      </c>
      <c r="M6" s="300"/>
    </row>
    <row r="7" spans="1:31" s="35" customFormat="1" x14ac:dyDescent="0.15">
      <c r="A7" s="606"/>
      <c r="B7" s="80">
        <f>B6/B$12</f>
        <v>1.9693654266958426E-2</v>
      </c>
      <c r="C7" s="80">
        <f t="shared" ref="C7" si="1">C6/C$12</f>
        <v>4.3684710351377019E-2</v>
      </c>
      <c r="D7" s="80">
        <f t="shared" ref="D7" si="2">D6/D$12</f>
        <v>1.9849418206707735E-2</v>
      </c>
      <c r="E7" s="80">
        <f t="shared" ref="E7" si="3">E6/E$12</f>
        <v>6.7549668874172186E-2</v>
      </c>
      <c r="F7" s="80">
        <f t="shared" ref="F7" si="4">F6/F$12</f>
        <v>3.5820895522388062E-2</v>
      </c>
      <c r="G7" s="80">
        <f t="shared" ref="G7" si="5">G6/G$12</f>
        <v>7.8372830752005979E-3</v>
      </c>
      <c r="H7" s="80">
        <f t="shared" ref="H7" si="6">H6/H$12</f>
        <v>6.3829787234042548E-2</v>
      </c>
      <c r="I7" s="80">
        <f t="shared" ref="I7" si="7">I6/I$12</f>
        <v>1.7157941047074351E-2</v>
      </c>
      <c r="J7" s="80">
        <f t="shared" ref="J7" si="8">J6/J$12</f>
        <v>2.4898848428260192E-2</v>
      </c>
      <c r="M7" s="300"/>
    </row>
    <row r="8" spans="1:31" s="35" customFormat="1" x14ac:dyDescent="0.15">
      <c r="A8" s="605" t="s">
        <v>37</v>
      </c>
      <c r="B8" s="392">
        <v>1123</v>
      </c>
      <c r="C8" s="392">
        <v>1314</v>
      </c>
      <c r="D8" s="392">
        <v>808</v>
      </c>
      <c r="E8" s="392">
        <v>585</v>
      </c>
      <c r="F8" s="392">
        <v>684</v>
      </c>
      <c r="G8" s="392">
        <v>4234</v>
      </c>
      <c r="H8" s="392">
        <v>127</v>
      </c>
      <c r="I8" s="392">
        <v>1332</v>
      </c>
      <c r="J8" s="396">
        <v>10207</v>
      </c>
    </row>
    <row r="9" spans="1:31" s="35" customFormat="1" x14ac:dyDescent="0.15">
      <c r="A9" s="606"/>
      <c r="B9" s="80">
        <f>B8/B$12</f>
        <v>0.6143326039387309</v>
      </c>
      <c r="C9" s="80">
        <f t="shared" ref="C9" si="9">C8/C$12</f>
        <v>0.62393162393162394</v>
      </c>
      <c r="D9" s="80">
        <f t="shared" ref="D9" si="10">D8/D$12</f>
        <v>0.55304585900068448</v>
      </c>
      <c r="E9" s="80">
        <f t="shared" ref="E9" si="11">E8/E$12</f>
        <v>0.38741721854304634</v>
      </c>
      <c r="F9" s="80">
        <f t="shared" ref="F9" si="12">F8/F$12</f>
        <v>0.5104477611940299</v>
      </c>
      <c r="G9" s="80">
        <f t="shared" ref="G9" si="13">G8/G$12</f>
        <v>0.79007277477141258</v>
      </c>
      <c r="H9" s="80">
        <f t="shared" ref="H9" si="14">H8/H$12</f>
        <v>0.67553191489361697</v>
      </c>
      <c r="I9" s="80">
        <f t="shared" ref="I9" si="15">I8/I$12</f>
        <v>0.58600967883853938</v>
      </c>
      <c r="J9" s="80">
        <f t="shared" ref="J9" si="16">J8/J$12</f>
        <v>0.63535636476812951</v>
      </c>
    </row>
    <row r="10" spans="1:31" s="35" customFormat="1" x14ac:dyDescent="0.15">
      <c r="A10" s="605" t="s">
        <v>38</v>
      </c>
      <c r="B10" s="392">
        <v>179</v>
      </c>
      <c r="C10" s="392">
        <v>254</v>
      </c>
      <c r="D10" s="392">
        <v>170</v>
      </c>
      <c r="E10" s="392">
        <v>151</v>
      </c>
      <c r="F10" s="392">
        <v>136</v>
      </c>
      <c r="G10" s="392">
        <v>307</v>
      </c>
      <c r="H10" s="392">
        <v>39</v>
      </c>
      <c r="I10" s="392">
        <v>311</v>
      </c>
      <c r="J10" s="396">
        <v>1547</v>
      </c>
    </row>
    <row r="11" spans="1:31" s="35" customFormat="1" x14ac:dyDescent="0.15">
      <c r="A11" s="606"/>
      <c r="B11" s="80">
        <f>B10/B$12</f>
        <v>9.7921225382932173E-2</v>
      </c>
      <c r="C11" s="80">
        <f t="shared" ref="C11" si="17">C10/C$12</f>
        <v>0.12060778727445394</v>
      </c>
      <c r="D11" s="80">
        <f t="shared" ref="D11" si="18">D10/D$12</f>
        <v>0.1163586584531143</v>
      </c>
      <c r="E11" s="80">
        <f t="shared" ref="E11" si="19">E10/E$12</f>
        <v>0.1</v>
      </c>
      <c r="F11" s="80">
        <f t="shared" ref="F11" si="20">F10/F$12</f>
        <v>0.10149253731343283</v>
      </c>
      <c r="G11" s="80">
        <f t="shared" ref="G11" si="21">G10/G$12</f>
        <v>5.7286807240156744E-2</v>
      </c>
      <c r="H11" s="80">
        <f t="shared" ref="H11" si="22">H10/H$12</f>
        <v>0.20744680851063829</v>
      </c>
      <c r="I11" s="80">
        <f t="shared" ref="I11" si="23">I10/I$12</f>
        <v>0.13682358117025956</v>
      </c>
      <c r="J11" s="80">
        <f t="shared" ref="J11" si="24">J10/J$12</f>
        <v>9.6296296296296297E-2</v>
      </c>
    </row>
    <row r="12" spans="1:31" s="35" customFormat="1" x14ac:dyDescent="0.15">
      <c r="A12" s="71" t="s">
        <v>11</v>
      </c>
      <c r="B12" s="393">
        <v>1828</v>
      </c>
      <c r="C12" s="393">
        <v>2106</v>
      </c>
      <c r="D12" s="393">
        <v>1461</v>
      </c>
      <c r="E12" s="393">
        <v>1510</v>
      </c>
      <c r="F12" s="393">
        <v>1340</v>
      </c>
      <c r="G12" s="393">
        <v>5359</v>
      </c>
      <c r="H12" s="393">
        <v>188</v>
      </c>
      <c r="I12" s="393">
        <v>2273</v>
      </c>
      <c r="J12" s="393">
        <v>16065</v>
      </c>
    </row>
    <row r="13" spans="1:31" s="35" customFormat="1" x14ac:dyDescent="0.15">
      <c r="A13" s="73"/>
      <c r="B13" s="74">
        <f t="shared" ref="B13:J13" si="25">SUM(B5,B7,B9,B11)</f>
        <v>1</v>
      </c>
      <c r="C13" s="74">
        <f t="shared" si="25"/>
        <v>1</v>
      </c>
      <c r="D13" s="74">
        <f t="shared" si="25"/>
        <v>1</v>
      </c>
      <c r="E13" s="74">
        <f t="shared" si="25"/>
        <v>1</v>
      </c>
      <c r="F13" s="74">
        <f t="shared" si="25"/>
        <v>1</v>
      </c>
      <c r="G13" s="74">
        <f t="shared" si="25"/>
        <v>1</v>
      </c>
      <c r="H13" s="74">
        <f t="shared" si="25"/>
        <v>1</v>
      </c>
      <c r="I13" s="74">
        <f t="shared" si="25"/>
        <v>1</v>
      </c>
      <c r="J13" s="74">
        <f t="shared" si="25"/>
        <v>1</v>
      </c>
    </row>
    <row r="14" spans="1:31" x14ac:dyDescent="0.15">
      <c r="A14" s="1"/>
    </row>
    <row r="15" spans="1:31" s="25" customFormat="1" ht="14.25" x14ac:dyDescent="0.15">
      <c r="A15" s="24" t="s">
        <v>163</v>
      </c>
    </row>
    <row r="16" spans="1:31" x14ac:dyDescent="0.15">
      <c r="A16" s="1"/>
    </row>
    <row r="17" spans="1:10" x14ac:dyDescent="0.15">
      <c r="A17" s="75"/>
      <c r="B17" s="75" t="s">
        <v>90</v>
      </c>
      <c r="C17" s="75" t="s">
        <v>91</v>
      </c>
      <c r="D17" s="75" t="s">
        <v>92</v>
      </c>
      <c r="E17" s="75" t="s">
        <v>93</v>
      </c>
      <c r="F17" s="75" t="s">
        <v>94</v>
      </c>
      <c r="G17" s="75" t="s">
        <v>95</v>
      </c>
      <c r="H17" s="75" t="s">
        <v>96</v>
      </c>
      <c r="I17" s="75" t="s">
        <v>97</v>
      </c>
      <c r="J17" s="75" t="s">
        <v>64</v>
      </c>
    </row>
    <row r="18" spans="1:10" x14ac:dyDescent="0.15">
      <c r="A18" s="603" t="s">
        <v>137</v>
      </c>
      <c r="B18" s="391">
        <v>232</v>
      </c>
      <c r="C18" s="391">
        <v>148</v>
      </c>
      <c r="D18" s="391">
        <v>181</v>
      </c>
      <c r="E18" s="391">
        <v>335</v>
      </c>
      <c r="F18" s="391">
        <v>262</v>
      </c>
      <c r="G18" s="391">
        <v>373</v>
      </c>
      <c r="H18" s="391">
        <v>1</v>
      </c>
      <c r="I18" s="391">
        <v>236</v>
      </c>
      <c r="J18" s="396">
        <v>1768</v>
      </c>
    </row>
    <row r="19" spans="1:10" x14ac:dyDescent="0.15">
      <c r="A19" s="604"/>
      <c r="B19" s="80">
        <f>B18/B$4</f>
        <v>0.47346938775510206</v>
      </c>
      <c r="C19" s="80">
        <f t="shared" ref="C19:J33" si="26">C18/C$4</f>
        <v>0.33183856502242154</v>
      </c>
      <c r="D19" s="80">
        <f t="shared" si="26"/>
        <v>0.39867841409691629</v>
      </c>
      <c r="E19" s="80">
        <f t="shared" si="26"/>
        <v>0.49851190476190477</v>
      </c>
      <c r="F19" s="80">
        <f t="shared" si="26"/>
        <v>0.55508474576271183</v>
      </c>
      <c r="G19" s="80">
        <f t="shared" si="26"/>
        <v>0.48067010309278352</v>
      </c>
      <c r="H19" s="80">
        <f t="shared" si="26"/>
        <v>0.1</v>
      </c>
      <c r="I19" s="80">
        <f t="shared" si="26"/>
        <v>0.39932318104906939</v>
      </c>
      <c r="J19" s="80">
        <f t="shared" si="26"/>
        <v>0.45205829711071338</v>
      </c>
    </row>
    <row r="20" spans="1:10" ht="13.5" customHeight="1" x14ac:dyDescent="0.15">
      <c r="A20" s="603" t="s">
        <v>138</v>
      </c>
      <c r="B20" s="391">
        <v>168</v>
      </c>
      <c r="C20" s="391">
        <v>115</v>
      </c>
      <c r="D20" s="391">
        <v>166</v>
      </c>
      <c r="E20" s="391">
        <v>254</v>
      </c>
      <c r="F20" s="391">
        <v>256</v>
      </c>
      <c r="G20" s="391">
        <v>247</v>
      </c>
      <c r="H20" s="391">
        <v>0</v>
      </c>
      <c r="I20" s="391">
        <v>227</v>
      </c>
      <c r="J20" s="396">
        <v>1433</v>
      </c>
    </row>
    <row r="21" spans="1:10" x14ac:dyDescent="0.15">
      <c r="A21" s="604"/>
      <c r="B21" s="80">
        <f>B20/B$4</f>
        <v>0.34285714285714286</v>
      </c>
      <c r="C21" s="80">
        <f t="shared" ref="C21" si="27">C20/C$4</f>
        <v>0.25784753363228702</v>
      </c>
      <c r="D21" s="80">
        <f t="shared" ref="D21" si="28">D20/D$4</f>
        <v>0.3656387665198238</v>
      </c>
      <c r="E21" s="80">
        <f t="shared" ref="E21" si="29">E20/E$4</f>
        <v>0.37797619047619047</v>
      </c>
      <c r="F21" s="80">
        <f t="shared" ref="F21" si="30">F20/F$4</f>
        <v>0.5423728813559322</v>
      </c>
      <c r="G21" s="80">
        <f t="shared" ref="G21" si="31">G20/G$4</f>
        <v>0.31829896907216493</v>
      </c>
      <c r="H21" s="80">
        <f t="shared" ref="H21" si="32">H20/H$4</f>
        <v>0</v>
      </c>
      <c r="I21" s="80">
        <f t="shared" ref="I21" si="33">I20/I$4</f>
        <v>0.38409475465313031</v>
      </c>
      <c r="J21" s="80">
        <f t="shared" si="26"/>
        <v>0.36640245461518794</v>
      </c>
    </row>
    <row r="22" spans="1:10" ht="13.5" customHeight="1" x14ac:dyDescent="0.15">
      <c r="A22" s="603" t="s">
        <v>139</v>
      </c>
      <c r="B22" s="391">
        <v>34</v>
      </c>
      <c r="C22" s="391">
        <v>19</v>
      </c>
      <c r="D22" s="391">
        <v>48</v>
      </c>
      <c r="E22" s="391">
        <v>40</v>
      </c>
      <c r="F22" s="391">
        <v>72</v>
      </c>
      <c r="G22" s="391">
        <v>62</v>
      </c>
      <c r="H22" s="391">
        <v>0</v>
      </c>
      <c r="I22" s="391">
        <v>70</v>
      </c>
      <c r="J22" s="396">
        <v>345</v>
      </c>
    </row>
    <row r="23" spans="1:10" x14ac:dyDescent="0.15">
      <c r="A23" s="604"/>
      <c r="B23" s="80">
        <f>B22/B$4</f>
        <v>6.9387755102040816E-2</v>
      </c>
      <c r="C23" s="80">
        <f t="shared" ref="C23" si="34">C22/C$4</f>
        <v>4.2600896860986545E-2</v>
      </c>
      <c r="D23" s="80">
        <f t="shared" ref="D23" si="35">D22/D$4</f>
        <v>0.10572687224669604</v>
      </c>
      <c r="E23" s="80">
        <f t="shared" ref="E23" si="36">E22/E$4</f>
        <v>5.9523809523809521E-2</v>
      </c>
      <c r="F23" s="80">
        <f t="shared" ref="F23" si="37">F22/F$4</f>
        <v>0.15254237288135594</v>
      </c>
      <c r="G23" s="80">
        <f t="shared" ref="G23" si="38">G22/G$4</f>
        <v>7.9896907216494839E-2</v>
      </c>
      <c r="H23" s="80">
        <f t="shared" ref="H23" si="39">H22/H$4</f>
        <v>0</v>
      </c>
      <c r="I23" s="80">
        <f t="shared" ref="I23" si="40">I22/I$4</f>
        <v>0.11844331641285956</v>
      </c>
      <c r="J23" s="80">
        <f t="shared" si="26"/>
        <v>8.8212733316287401E-2</v>
      </c>
    </row>
    <row r="24" spans="1:10" x14ac:dyDescent="0.15">
      <c r="A24" s="603" t="s">
        <v>140</v>
      </c>
      <c r="B24" s="391">
        <v>129</v>
      </c>
      <c r="C24" s="391">
        <v>109</v>
      </c>
      <c r="D24" s="391">
        <v>117</v>
      </c>
      <c r="E24" s="391">
        <v>150</v>
      </c>
      <c r="F24" s="391">
        <v>207</v>
      </c>
      <c r="G24" s="391">
        <v>256</v>
      </c>
      <c r="H24" s="391">
        <v>0</v>
      </c>
      <c r="I24" s="391">
        <v>251</v>
      </c>
      <c r="J24" s="396">
        <v>1219</v>
      </c>
    </row>
    <row r="25" spans="1:10" x14ac:dyDescent="0.15">
      <c r="A25" s="604"/>
      <c r="B25" s="80">
        <f>B24/B$4</f>
        <v>0.26326530612244897</v>
      </c>
      <c r="C25" s="80">
        <f t="shared" ref="C25" si="41">C24/C$4</f>
        <v>0.24439461883408073</v>
      </c>
      <c r="D25" s="80">
        <f t="shared" ref="D25" si="42">D24/D$4</f>
        <v>0.25770925110132159</v>
      </c>
      <c r="E25" s="80">
        <f t="shared" ref="E25" si="43">E24/E$4</f>
        <v>0.22321428571428573</v>
      </c>
      <c r="F25" s="80">
        <f t="shared" ref="F25" si="44">F24/F$4</f>
        <v>0.4385593220338983</v>
      </c>
      <c r="G25" s="80">
        <f t="shared" ref="G25" si="45">G24/G$4</f>
        <v>0.32989690721649484</v>
      </c>
      <c r="H25" s="80">
        <f t="shared" ref="H25" si="46">H24/H$4</f>
        <v>0</v>
      </c>
      <c r="I25" s="80">
        <f t="shared" ref="I25" si="47">I24/I$4</f>
        <v>0.42470389170896783</v>
      </c>
      <c r="J25" s="80">
        <f t="shared" si="26"/>
        <v>0.31168499105088215</v>
      </c>
    </row>
    <row r="26" spans="1:10" x14ac:dyDescent="0.15">
      <c r="A26" s="603" t="s">
        <v>141</v>
      </c>
      <c r="B26" s="391">
        <v>219</v>
      </c>
      <c r="C26" s="391">
        <v>210</v>
      </c>
      <c r="D26" s="391">
        <v>235</v>
      </c>
      <c r="E26" s="391">
        <v>328</v>
      </c>
      <c r="F26" s="391">
        <v>292</v>
      </c>
      <c r="G26" s="391">
        <v>359</v>
      </c>
      <c r="H26" s="391">
        <v>1</v>
      </c>
      <c r="I26" s="391">
        <v>316</v>
      </c>
      <c r="J26" s="396">
        <v>1960</v>
      </c>
    </row>
    <row r="27" spans="1:10" x14ac:dyDescent="0.15">
      <c r="A27" s="604"/>
      <c r="B27" s="80">
        <f>B26/B$4</f>
        <v>0.44693877551020406</v>
      </c>
      <c r="C27" s="80">
        <f t="shared" ref="C27" si="48">C26/C$4</f>
        <v>0.47085201793721976</v>
      </c>
      <c r="D27" s="80">
        <f t="shared" ref="D27" si="49">D26/D$4</f>
        <v>0.51762114537444937</v>
      </c>
      <c r="E27" s="80">
        <f t="shared" ref="E27" si="50">E26/E$4</f>
        <v>0.48809523809523808</v>
      </c>
      <c r="F27" s="80">
        <f t="shared" ref="F27" si="51">F26/F$4</f>
        <v>0.61864406779661019</v>
      </c>
      <c r="G27" s="80">
        <f t="shared" ref="G27" si="52">G26/G$4</f>
        <v>0.46262886597938147</v>
      </c>
      <c r="H27" s="80">
        <f t="shared" ref="H27" si="53">H26/H$4</f>
        <v>0.1</v>
      </c>
      <c r="I27" s="80">
        <f t="shared" ref="I27" si="54">I26/I$4</f>
        <v>0.5346869712351946</v>
      </c>
      <c r="J27" s="80">
        <f t="shared" si="26"/>
        <v>0.50115060086934293</v>
      </c>
    </row>
    <row r="28" spans="1:10" ht="13.5" customHeight="1" x14ac:dyDescent="0.15">
      <c r="A28" s="603" t="s">
        <v>142</v>
      </c>
      <c r="B28" s="391">
        <v>95</v>
      </c>
      <c r="C28" s="391">
        <v>110</v>
      </c>
      <c r="D28" s="391">
        <v>114</v>
      </c>
      <c r="E28" s="391">
        <v>164</v>
      </c>
      <c r="F28" s="391">
        <v>165</v>
      </c>
      <c r="G28" s="391">
        <v>219</v>
      </c>
      <c r="H28" s="391">
        <v>2</v>
      </c>
      <c r="I28" s="391">
        <v>175</v>
      </c>
      <c r="J28" s="396">
        <v>1044</v>
      </c>
    </row>
    <row r="29" spans="1:10" x14ac:dyDescent="0.15">
      <c r="A29" s="604"/>
      <c r="B29" s="80">
        <f>B28/B$4</f>
        <v>0.19387755102040816</v>
      </c>
      <c r="C29" s="80">
        <f t="shared" ref="C29" si="55">C28/C$4</f>
        <v>0.24663677130044842</v>
      </c>
      <c r="D29" s="80">
        <f t="shared" ref="D29" si="56">D28/D$4</f>
        <v>0.25110132158590309</v>
      </c>
      <c r="E29" s="80">
        <f t="shared" ref="E29" si="57">E28/E$4</f>
        <v>0.24404761904761904</v>
      </c>
      <c r="F29" s="80">
        <f t="shared" ref="F29" si="58">F28/F$4</f>
        <v>0.34957627118644069</v>
      </c>
      <c r="G29" s="80">
        <f t="shared" ref="G29" si="59">G28/G$4</f>
        <v>0.28221649484536082</v>
      </c>
      <c r="H29" s="80">
        <f t="shared" ref="H29" si="60">H28/H$4</f>
        <v>0.2</v>
      </c>
      <c r="I29" s="80">
        <f t="shared" ref="I29" si="61">I28/I$4</f>
        <v>0.29610829103214892</v>
      </c>
      <c r="J29" s="80">
        <f t="shared" si="26"/>
        <v>0.26693940168754793</v>
      </c>
    </row>
    <row r="30" spans="1:10" ht="13.5" customHeight="1" x14ac:dyDescent="0.15">
      <c r="A30" s="603" t="s">
        <v>143</v>
      </c>
      <c r="B30" s="391">
        <v>50</v>
      </c>
      <c r="C30" s="391">
        <v>34</v>
      </c>
      <c r="D30" s="391">
        <v>54</v>
      </c>
      <c r="E30" s="391">
        <v>64</v>
      </c>
      <c r="F30" s="391">
        <v>72</v>
      </c>
      <c r="G30" s="391">
        <v>80</v>
      </c>
      <c r="H30" s="391">
        <v>0</v>
      </c>
      <c r="I30" s="391">
        <v>50</v>
      </c>
      <c r="J30" s="396">
        <v>404</v>
      </c>
    </row>
    <row r="31" spans="1:10" x14ac:dyDescent="0.15">
      <c r="A31" s="604"/>
      <c r="B31" s="80">
        <f>B30/B$4</f>
        <v>0.10204081632653061</v>
      </c>
      <c r="C31" s="80">
        <f t="shared" ref="C31" si="62">C30/C$4</f>
        <v>7.623318385650224E-2</v>
      </c>
      <c r="D31" s="80">
        <f t="shared" ref="D31" si="63">D30/D$4</f>
        <v>0.11894273127753303</v>
      </c>
      <c r="E31" s="80">
        <f t="shared" ref="E31" si="64">E30/E$4</f>
        <v>9.5238095238095233E-2</v>
      </c>
      <c r="F31" s="80">
        <f t="shared" ref="F31" si="65">F30/F$4</f>
        <v>0.15254237288135594</v>
      </c>
      <c r="G31" s="80">
        <f t="shared" ref="G31" si="66">G30/G$4</f>
        <v>0.10309278350515463</v>
      </c>
      <c r="H31" s="80">
        <f t="shared" ref="H31" si="67">H30/H$4</f>
        <v>0</v>
      </c>
      <c r="I31" s="80">
        <f t="shared" ref="I31" si="68">I30/I$4</f>
        <v>8.4602368866328256E-2</v>
      </c>
      <c r="J31" s="80">
        <f t="shared" si="26"/>
        <v>0.10329838915878292</v>
      </c>
    </row>
    <row r="32" spans="1:10" ht="13.5" customHeight="1" x14ac:dyDescent="0.15">
      <c r="A32" s="603" t="s">
        <v>144</v>
      </c>
      <c r="B32" s="391">
        <v>119</v>
      </c>
      <c r="C32" s="391">
        <v>140</v>
      </c>
      <c r="D32" s="391">
        <v>203</v>
      </c>
      <c r="E32" s="391">
        <v>202</v>
      </c>
      <c r="F32" s="391">
        <v>148</v>
      </c>
      <c r="G32" s="391">
        <v>247</v>
      </c>
      <c r="H32" s="391">
        <v>0</v>
      </c>
      <c r="I32" s="391">
        <v>257</v>
      </c>
      <c r="J32" s="396">
        <v>1316</v>
      </c>
    </row>
    <row r="33" spans="1:10" x14ac:dyDescent="0.15">
      <c r="A33" s="604"/>
      <c r="B33" s="80">
        <f>B32/B$4</f>
        <v>0.24285714285714285</v>
      </c>
      <c r="C33" s="80">
        <f t="shared" ref="C33" si="69">C32/C$4</f>
        <v>0.31390134529147984</v>
      </c>
      <c r="D33" s="80">
        <f t="shared" ref="D33" si="70">D32/D$4</f>
        <v>0.44713656387665196</v>
      </c>
      <c r="E33" s="80">
        <f t="shared" ref="E33" si="71">E32/E$4</f>
        <v>0.30059523809523808</v>
      </c>
      <c r="F33" s="80">
        <f t="shared" ref="F33" si="72">F32/F$4</f>
        <v>0.3135593220338983</v>
      </c>
      <c r="G33" s="80">
        <f t="shared" ref="G33" si="73">G32/G$4</f>
        <v>0.31829896907216493</v>
      </c>
      <c r="H33" s="80">
        <f t="shared" ref="H33" si="74">H32/H$4</f>
        <v>0</v>
      </c>
      <c r="I33" s="80">
        <f t="shared" ref="I33" si="75">I32/I$4</f>
        <v>0.43485617597292725</v>
      </c>
      <c r="J33" s="80">
        <f t="shared" si="26"/>
        <v>0.33648683201227308</v>
      </c>
    </row>
    <row r="34" spans="1:10" ht="13.5" customHeight="1" x14ac:dyDescent="0.15">
      <c r="A34" s="603" t="s">
        <v>145</v>
      </c>
      <c r="B34" s="391">
        <v>136</v>
      </c>
      <c r="C34" s="391">
        <v>116</v>
      </c>
      <c r="D34" s="391">
        <v>157</v>
      </c>
      <c r="E34" s="391">
        <v>79</v>
      </c>
      <c r="F34" s="391">
        <v>97</v>
      </c>
      <c r="G34" s="391">
        <v>187</v>
      </c>
      <c r="H34" s="391">
        <v>1</v>
      </c>
      <c r="I34" s="391">
        <v>126</v>
      </c>
      <c r="J34" s="396">
        <v>899</v>
      </c>
    </row>
    <row r="35" spans="1:10" x14ac:dyDescent="0.15">
      <c r="A35" s="604"/>
      <c r="B35" s="80">
        <f>B34/B$4</f>
        <v>0.27755102040816326</v>
      </c>
      <c r="C35" s="80">
        <f t="shared" ref="C35" si="76">C34/C$4</f>
        <v>0.26008968609865468</v>
      </c>
      <c r="D35" s="80">
        <f t="shared" ref="D35" si="77">D34/D$4</f>
        <v>0.3458149779735683</v>
      </c>
      <c r="E35" s="80">
        <f t="shared" ref="E35" si="78">E34/E$4</f>
        <v>0.11755952380952381</v>
      </c>
      <c r="F35" s="80">
        <f t="shared" ref="F35" si="79">F34/F$4</f>
        <v>0.20550847457627119</v>
      </c>
      <c r="G35" s="80">
        <f t="shared" ref="G35" si="80">G34/G$4</f>
        <v>0.24097938144329897</v>
      </c>
      <c r="H35" s="80">
        <f t="shared" ref="H35" si="81">H34/H$4</f>
        <v>0.1</v>
      </c>
      <c r="I35" s="80">
        <f t="shared" ref="I35:J49" si="82">I34/I$4</f>
        <v>0.21319796954314721</v>
      </c>
      <c r="J35" s="80">
        <f t="shared" si="82"/>
        <v>0.22986448478649962</v>
      </c>
    </row>
    <row r="36" spans="1:10" ht="13.5" customHeight="1" x14ac:dyDescent="0.15">
      <c r="A36" s="603" t="s">
        <v>412</v>
      </c>
      <c r="B36" s="391">
        <v>109</v>
      </c>
      <c r="C36" s="391">
        <v>64</v>
      </c>
      <c r="D36" s="391">
        <v>106</v>
      </c>
      <c r="E36" s="391">
        <v>167</v>
      </c>
      <c r="F36" s="391">
        <v>105</v>
      </c>
      <c r="G36" s="391">
        <v>135</v>
      </c>
      <c r="H36" s="391">
        <v>0</v>
      </c>
      <c r="I36" s="391">
        <v>111</v>
      </c>
      <c r="J36" s="396">
        <v>797</v>
      </c>
    </row>
    <row r="37" spans="1:10" x14ac:dyDescent="0.15">
      <c r="A37" s="604"/>
      <c r="B37" s="80">
        <f>B36/B$4</f>
        <v>0.22244897959183674</v>
      </c>
      <c r="C37" s="80">
        <f t="shared" ref="C37" si="83">C36/C$4</f>
        <v>0.14349775784753363</v>
      </c>
      <c r="D37" s="80">
        <f t="shared" ref="D37" si="84">D36/D$4</f>
        <v>0.23348017621145375</v>
      </c>
      <c r="E37" s="80">
        <f t="shared" ref="E37" si="85">E36/E$4</f>
        <v>0.24851190476190477</v>
      </c>
      <c r="F37" s="80">
        <f t="shared" ref="F37" si="86">F36/F$4</f>
        <v>0.22245762711864406</v>
      </c>
      <c r="G37" s="80">
        <f t="shared" ref="G37" si="87">G36/G$4</f>
        <v>0.17396907216494845</v>
      </c>
      <c r="H37" s="80">
        <f t="shared" ref="H37" si="88">H36/H$4</f>
        <v>0</v>
      </c>
      <c r="I37" s="80">
        <f t="shared" ref="I37" si="89">I36/I$4</f>
        <v>0.18781725888324874</v>
      </c>
      <c r="J37" s="80">
        <f t="shared" si="82"/>
        <v>0.2037841984147277</v>
      </c>
    </row>
    <row r="38" spans="1:10" x14ac:dyDescent="0.15">
      <c r="A38" s="603" t="s">
        <v>146</v>
      </c>
      <c r="B38" s="391">
        <v>116</v>
      </c>
      <c r="C38" s="391">
        <v>224</v>
      </c>
      <c r="D38" s="391">
        <v>141</v>
      </c>
      <c r="E38" s="391">
        <v>211</v>
      </c>
      <c r="F38" s="391">
        <v>68</v>
      </c>
      <c r="G38" s="391">
        <v>224</v>
      </c>
      <c r="H38" s="391">
        <v>2</v>
      </c>
      <c r="I38" s="391">
        <v>181</v>
      </c>
      <c r="J38" s="396">
        <v>1167</v>
      </c>
    </row>
    <row r="39" spans="1:10" x14ac:dyDescent="0.15">
      <c r="A39" s="604"/>
      <c r="B39" s="80">
        <f>B38/B$4</f>
        <v>0.23673469387755103</v>
      </c>
      <c r="C39" s="80">
        <f t="shared" ref="C39" si="90">C38/C$4</f>
        <v>0.50224215246636772</v>
      </c>
      <c r="D39" s="80">
        <f t="shared" ref="D39" si="91">D38/D$4</f>
        <v>0.31057268722466963</v>
      </c>
      <c r="E39" s="80">
        <f t="shared" ref="E39" si="92">E38/E$4</f>
        <v>0.31398809523809523</v>
      </c>
      <c r="F39" s="80">
        <f t="shared" ref="F39" si="93">F38/F$4</f>
        <v>0.1440677966101695</v>
      </c>
      <c r="G39" s="80">
        <f t="shared" ref="G39" si="94">G38/G$4</f>
        <v>0.28865979381443296</v>
      </c>
      <c r="H39" s="80">
        <f t="shared" ref="H39" si="95">H38/H$4</f>
        <v>0.2</v>
      </c>
      <c r="I39" s="80">
        <f t="shared" ref="I39" si="96">I38/I$4</f>
        <v>0.30626057529610828</v>
      </c>
      <c r="J39" s="80">
        <f t="shared" si="82"/>
        <v>0.29838915878291999</v>
      </c>
    </row>
    <row r="40" spans="1:10" x14ac:dyDescent="0.15">
      <c r="A40" s="603" t="s">
        <v>147</v>
      </c>
      <c r="B40" s="391">
        <v>26</v>
      </c>
      <c r="C40" s="391">
        <v>31</v>
      </c>
      <c r="D40" s="391">
        <v>45</v>
      </c>
      <c r="E40" s="391">
        <v>46</v>
      </c>
      <c r="F40" s="391">
        <v>4</v>
      </c>
      <c r="G40" s="391">
        <v>48</v>
      </c>
      <c r="H40" s="391">
        <v>1</v>
      </c>
      <c r="I40" s="391">
        <v>18</v>
      </c>
      <c r="J40" s="396">
        <v>219</v>
      </c>
    </row>
    <row r="41" spans="1:10" x14ac:dyDescent="0.15">
      <c r="A41" s="604"/>
      <c r="B41" s="80">
        <f>B40/B$4</f>
        <v>5.3061224489795916E-2</v>
      </c>
      <c r="C41" s="80">
        <f t="shared" ref="C41" si="97">C40/C$4</f>
        <v>6.9506726457399109E-2</v>
      </c>
      <c r="D41" s="80">
        <f t="shared" ref="D41" si="98">D40/D$4</f>
        <v>9.9118942731277526E-2</v>
      </c>
      <c r="E41" s="80">
        <f t="shared" ref="E41" si="99">E40/E$4</f>
        <v>6.8452380952380959E-2</v>
      </c>
      <c r="F41" s="80">
        <f t="shared" ref="F41" si="100">F40/F$4</f>
        <v>8.4745762711864406E-3</v>
      </c>
      <c r="G41" s="80">
        <f t="shared" ref="G41" si="101">G40/G$4</f>
        <v>6.1855670103092786E-2</v>
      </c>
      <c r="H41" s="80">
        <f t="shared" ref="H41" si="102">H40/H$4</f>
        <v>0.1</v>
      </c>
      <c r="I41" s="80">
        <f t="shared" ref="I41" si="103">I40/I$4</f>
        <v>3.0456852791878174E-2</v>
      </c>
      <c r="J41" s="80">
        <f t="shared" si="82"/>
        <v>5.599590897468678E-2</v>
      </c>
    </row>
    <row r="42" spans="1:10" ht="13.5" customHeight="1" x14ac:dyDescent="0.15">
      <c r="A42" s="603" t="s">
        <v>148</v>
      </c>
      <c r="B42" s="391">
        <v>45</v>
      </c>
      <c r="C42" s="391">
        <v>23</v>
      </c>
      <c r="D42" s="391">
        <v>65</v>
      </c>
      <c r="E42" s="391">
        <v>47</v>
      </c>
      <c r="F42" s="391">
        <v>13</v>
      </c>
      <c r="G42" s="391">
        <v>37</v>
      </c>
      <c r="H42" s="391">
        <v>5</v>
      </c>
      <c r="I42" s="391">
        <v>58</v>
      </c>
      <c r="J42" s="396">
        <v>293</v>
      </c>
    </row>
    <row r="43" spans="1:10" x14ac:dyDescent="0.15">
      <c r="A43" s="604"/>
      <c r="B43" s="80">
        <f>B42/B$4</f>
        <v>9.1836734693877556E-2</v>
      </c>
      <c r="C43" s="80">
        <f t="shared" ref="C43" si="104">C42/C$4</f>
        <v>5.1569506726457402E-2</v>
      </c>
      <c r="D43" s="80">
        <f t="shared" ref="D43" si="105">D42/D$4</f>
        <v>0.14317180616740088</v>
      </c>
      <c r="E43" s="80">
        <f t="shared" ref="E43" si="106">E42/E$4</f>
        <v>6.9940476190476192E-2</v>
      </c>
      <c r="F43" s="80">
        <f t="shared" ref="F43" si="107">F42/F$4</f>
        <v>2.7542372881355932E-2</v>
      </c>
      <c r="G43" s="80">
        <f t="shared" ref="G43" si="108">G42/G$4</f>
        <v>4.7680412371134018E-2</v>
      </c>
      <c r="H43" s="80">
        <f t="shared" ref="H43" si="109">H42/H$4</f>
        <v>0.5</v>
      </c>
      <c r="I43" s="80">
        <f t="shared" ref="I43" si="110">I42/I$4</f>
        <v>9.8138747884940772E-2</v>
      </c>
      <c r="J43" s="80">
        <f t="shared" si="82"/>
        <v>7.4916901048325241E-2</v>
      </c>
    </row>
    <row r="44" spans="1:10" x14ac:dyDescent="0.15">
      <c r="A44" s="603" t="s">
        <v>149</v>
      </c>
      <c r="B44" s="391">
        <v>1</v>
      </c>
      <c r="C44" s="391">
        <v>3</v>
      </c>
      <c r="D44" s="391">
        <v>29</v>
      </c>
      <c r="E44" s="391">
        <v>2</v>
      </c>
      <c r="F44" s="391">
        <v>1</v>
      </c>
      <c r="G44" s="391">
        <v>4</v>
      </c>
      <c r="H44" s="391">
        <v>0</v>
      </c>
      <c r="I44" s="391">
        <v>1</v>
      </c>
      <c r="J44" s="396">
        <v>41</v>
      </c>
    </row>
    <row r="45" spans="1:10" x14ac:dyDescent="0.15">
      <c r="A45" s="604"/>
      <c r="B45" s="80">
        <f>B44/B$4</f>
        <v>2.0408163265306124E-3</v>
      </c>
      <c r="C45" s="80">
        <f t="shared" ref="C45" si="111">C44/C$4</f>
        <v>6.7264573991031393E-3</v>
      </c>
      <c r="D45" s="80">
        <f t="shared" ref="D45" si="112">D44/D$4</f>
        <v>6.3876651982378851E-2</v>
      </c>
      <c r="E45" s="80">
        <f t="shared" ref="E45" si="113">E44/E$4</f>
        <v>2.976190476190476E-3</v>
      </c>
      <c r="F45" s="80">
        <f t="shared" ref="F45" si="114">F44/F$4</f>
        <v>2.1186440677966102E-3</v>
      </c>
      <c r="G45" s="80">
        <f t="shared" ref="G45" si="115">G44/G$4</f>
        <v>5.1546391752577319E-3</v>
      </c>
      <c r="H45" s="80">
        <f t="shared" ref="H45" si="116">H44/H$4</f>
        <v>0</v>
      </c>
      <c r="I45" s="80">
        <f t="shared" ref="I45" si="117">I44/I$4</f>
        <v>1.6920473773265651E-3</v>
      </c>
      <c r="J45" s="80">
        <f t="shared" si="82"/>
        <v>1.0483252365124009E-2</v>
      </c>
    </row>
    <row r="46" spans="1:10" ht="13.5" customHeight="1" x14ac:dyDescent="0.15">
      <c r="A46" s="603" t="s">
        <v>150</v>
      </c>
      <c r="B46" s="391">
        <v>41</v>
      </c>
      <c r="C46" s="391">
        <v>34</v>
      </c>
      <c r="D46" s="391">
        <v>89</v>
      </c>
      <c r="E46" s="391">
        <v>54</v>
      </c>
      <c r="F46" s="391">
        <v>14</v>
      </c>
      <c r="G46" s="391">
        <v>64</v>
      </c>
      <c r="H46" s="391">
        <v>0</v>
      </c>
      <c r="I46" s="391">
        <v>90</v>
      </c>
      <c r="J46" s="396">
        <v>386</v>
      </c>
    </row>
    <row r="47" spans="1:10" x14ac:dyDescent="0.15">
      <c r="A47" s="604"/>
      <c r="B47" s="80">
        <f>B46/B$4</f>
        <v>8.3673469387755106E-2</v>
      </c>
      <c r="C47" s="80">
        <f t="shared" ref="C47" si="118">C46/C$4</f>
        <v>7.623318385650224E-2</v>
      </c>
      <c r="D47" s="80">
        <f t="shared" ref="D47" si="119">D46/D$4</f>
        <v>0.1960352422907489</v>
      </c>
      <c r="E47" s="80">
        <f t="shared" ref="E47" si="120">E46/E$4</f>
        <v>8.0357142857142863E-2</v>
      </c>
      <c r="F47" s="80">
        <f t="shared" ref="F47" si="121">F46/F$4</f>
        <v>2.9661016949152543E-2</v>
      </c>
      <c r="G47" s="80">
        <f t="shared" ref="G47" si="122">G46/G$4</f>
        <v>8.247422680412371E-2</v>
      </c>
      <c r="H47" s="80">
        <f t="shared" ref="H47" si="123">H46/H$4</f>
        <v>0</v>
      </c>
      <c r="I47" s="80">
        <f t="shared" ref="I47" si="124">I46/I$4</f>
        <v>0.15228426395939088</v>
      </c>
      <c r="J47" s="80">
        <f t="shared" si="82"/>
        <v>9.8695985681411399E-2</v>
      </c>
    </row>
    <row r="48" spans="1:10" ht="13.5" customHeight="1" x14ac:dyDescent="0.15">
      <c r="A48" s="603" t="s">
        <v>151</v>
      </c>
      <c r="B48" s="391">
        <v>39</v>
      </c>
      <c r="C48" s="391">
        <v>36</v>
      </c>
      <c r="D48" s="391">
        <v>96</v>
      </c>
      <c r="E48" s="391">
        <v>122</v>
      </c>
      <c r="F48" s="391">
        <v>13</v>
      </c>
      <c r="G48" s="391">
        <v>67</v>
      </c>
      <c r="H48" s="391">
        <v>0</v>
      </c>
      <c r="I48" s="391">
        <v>61</v>
      </c>
      <c r="J48" s="396">
        <v>434</v>
      </c>
    </row>
    <row r="49" spans="1:19" x14ac:dyDescent="0.15">
      <c r="A49" s="604"/>
      <c r="B49" s="80">
        <f>B48/B$4</f>
        <v>7.9591836734693874E-2</v>
      </c>
      <c r="C49" s="80">
        <f t="shared" ref="C49" si="125">C48/C$4</f>
        <v>8.0717488789237665E-2</v>
      </c>
      <c r="D49" s="80">
        <f t="shared" ref="D49" si="126">D48/D$4</f>
        <v>0.21145374449339208</v>
      </c>
      <c r="E49" s="80">
        <f t="shared" ref="E49" si="127">E48/E$4</f>
        <v>0.18154761904761904</v>
      </c>
      <c r="F49" s="80">
        <f t="shared" ref="F49" si="128">F48/F$4</f>
        <v>2.7542372881355932E-2</v>
      </c>
      <c r="G49" s="80">
        <f t="shared" ref="G49" si="129">G48/G$4</f>
        <v>8.6340206185567009E-2</v>
      </c>
      <c r="H49" s="80">
        <f t="shared" ref="H49" si="130">H48/H$4</f>
        <v>0</v>
      </c>
      <c r="I49" s="80">
        <f t="shared" ref="I49" si="131">I48/I$4</f>
        <v>0.10321489001692047</v>
      </c>
      <c r="J49" s="80">
        <f t="shared" si="82"/>
        <v>0.11096906162106877</v>
      </c>
    </row>
    <row r="50" spans="1:19" ht="13.5" customHeight="1" x14ac:dyDescent="0.15">
      <c r="A50" s="603" t="s">
        <v>152</v>
      </c>
      <c r="B50" s="391">
        <v>5</v>
      </c>
      <c r="C50" s="391">
        <v>8</v>
      </c>
      <c r="D50" s="391">
        <v>17</v>
      </c>
      <c r="E50" s="391">
        <v>3</v>
      </c>
      <c r="F50" s="391">
        <v>4</v>
      </c>
      <c r="G50" s="391">
        <v>12</v>
      </c>
      <c r="H50" s="391">
        <v>0</v>
      </c>
      <c r="I50" s="391">
        <v>4</v>
      </c>
      <c r="J50" s="396">
        <v>53</v>
      </c>
    </row>
    <row r="51" spans="1:19" x14ac:dyDescent="0.15">
      <c r="A51" s="604"/>
      <c r="B51" s="80">
        <f>B50/B$4</f>
        <v>1.020408163265306E-2</v>
      </c>
      <c r="C51" s="80">
        <f t="shared" ref="C51" si="132">C50/C$4</f>
        <v>1.7937219730941704E-2</v>
      </c>
      <c r="D51" s="80">
        <f t="shared" ref="D51" si="133">D50/D$4</f>
        <v>3.7444933920704845E-2</v>
      </c>
      <c r="E51" s="80">
        <f t="shared" ref="E51" si="134">E50/E$4</f>
        <v>4.464285714285714E-3</v>
      </c>
      <c r="F51" s="80">
        <f t="shared" ref="F51" si="135">F50/F$4</f>
        <v>8.4745762711864406E-3</v>
      </c>
      <c r="G51" s="80">
        <f t="shared" ref="G51" si="136">G50/G$4</f>
        <v>1.5463917525773196E-2</v>
      </c>
      <c r="H51" s="80">
        <f t="shared" ref="H51" si="137">H50/H$4</f>
        <v>0</v>
      </c>
      <c r="I51" s="80">
        <f t="shared" ref="I51:J53" si="138">I50/I$4</f>
        <v>6.7681895093062603E-3</v>
      </c>
      <c r="J51" s="80">
        <f t="shared" si="138"/>
        <v>1.3551521350038353E-2</v>
      </c>
    </row>
    <row r="52" spans="1:19" ht="13.5" customHeight="1" x14ac:dyDescent="0.15">
      <c r="A52" s="603" t="s">
        <v>153</v>
      </c>
      <c r="B52" s="391">
        <v>15</v>
      </c>
      <c r="C52" s="391">
        <v>13</v>
      </c>
      <c r="D52" s="391">
        <v>34</v>
      </c>
      <c r="E52" s="391">
        <v>43</v>
      </c>
      <c r="F52" s="391">
        <v>5</v>
      </c>
      <c r="G52" s="391">
        <v>20</v>
      </c>
      <c r="H52" s="391">
        <v>0</v>
      </c>
      <c r="I52" s="391">
        <v>47</v>
      </c>
      <c r="J52" s="396">
        <v>177</v>
      </c>
    </row>
    <row r="53" spans="1:19" x14ac:dyDescent="0.15">
      <c r="A53" s="604"/>
      <c r="B53" s="80">
        <f>B52/B$4</f>
        <v>3.0612244897959183E-2</v>
      </c>
      <c r="C53" s="80">
        <f t="shared" ref="C53" si="139">C52/C$4</f>
        <v>2.914798206278027E-2</v>
      </c>
      <c r="D53" s="80">
        <f t="shared" ref="D53" si="140">D52/D$4</f>
        <v>7.4889867841409691E-2</v>
      </c>
      <c r="E53" s="80">
        <f t="shared" ref="E53" si="141">E52/E$4</f>
        <v>6.3988095238095233E-2</v>
      </c>
      <c r="F53" s="80">
        <f t="shared" ref="F53" si="142">F52/F$4</f>
        <v>1.059322033898305E-2</v>
      </c>
      <c r="G53" s="80">
        <f t="shared" ref="G53" si="143">G52/G$4</f>
        <v>2.5773195876288658E-2</v>
      </c>
      <c r="H53" s="80">
        <f t="shared" ref="H53" si="144">H52/H$4</f>
        <v>0</v>
      </c>
      <c r="I53" s="80">
        <f t="shared" ref="I53" si="145">I52/I$4</f>
        <v>7.952622673434856E-2</v>
      </c>
      <c r="J53" s="80">
        <f t="shared" si="138"/>
        <v>4.5256967527486577E-2</v>
      </c>
    </row>
    <row r="55" spans="1:19" x14ac:dyDescent="0.15">
      <c r="A55" s="37"/>
      <c r="B55" s="38"/>
      <c r="C55" s="38"/>
      <c r="D55" s="38"/>
      <c r="E55" s="38"/>
      <c r="F55" s="38"/>
      <c r="G55" s="38"/>
      <c r="H55" s="38"/>
      <c r="I55" s="38"/>
    </row>
    <row r="56" spans="1:19" x14ac:dyDescent="0.15">
      <c r="A56" s="39"/>
    </row>
    <row r="57" spans="1:19" x14ac:dyDescent="0.15">
      <c r="A57" s="37"/>
      <c r="B57" s="37"/>
      <c r="C57" s="37"/>
      <c r="D57" s="37"/>
      <c r="E57" s="37"/>
      <c r="F57" s="37"/>
      <c r="G57" s="37"/>
      <c r="H57" s="37"/>
      <c r="I57" s="37"/>
      <c r="J57" s="37"/>
      <c r="K57" s="37"/>
      <c r="L57" s="37"/>
      <c r="M57" s="37"/>
      <c r="N57" s="37"/>
      <c r="O57" s="37"/>
      <c r="P57" s="37"/>
      <c r="Q57" s="37"/>
      <c r="R57" s="37"/>
      <c r="S57" s="37"/>
    </row>
    <row r="58" spans="1:19" x14ac:dyDescent="0.15">
      <c r="A58" s="39"/>
    </row>
    <row r="59" spans="1:19" x14ac:dyDescent="0.15">
      <c r="A59" s="39"/>
    </row>
    <row r="60" spans="1:19" x14ac:dyDescent="0.15">
      <c r="A60" s="39"/>
    </row>
    <row r="61" spans="1:19" x14ac:dyDescent="0.15">
      <c r="A61" s="39"/>
    </row>
    <row r="62" spans="1:19" x14ac:dyDescent="0.15">
      <c r="A62" s="39"/>
    </row>
    <row r="63" spans="1:19" x14ac:dyDescent="0.15">
      <c r="A63" s="39"/>
    </row>
    <row r="64" spans="1:19" x14ac:dyDescent="0.15">
      <c r="A64" s="39"/>
    </row>
    <row r="65" spans="1:1" x14ac:dyDescent="0.15">
      <c r="A65" s="39"/>
    </row>
    <row r="66" spans="1:1" x14ac:dyDescent="0.15">
      <c r="A66" s="39"/>
    </row>
    <row r="67" spans="1:1" x14ac:dyDescent="0.15">
      <c r="A67" s="39"/>
    </row>
    <row r="68" spans="1:1" x14ac:dyDescent="0.15">
      <c r="A68" s="39"/>
    </row>
    <row r="69" spans="1:1" x14ac:dyDescent="0.15">
      <c r="A69" s="39"/>
    </row>
    <row r="70" spans="1:1" x14ac:dyDescent="0.15">
      <c r="A70" s="39"/>
    </row>
    <row r="71" spans="1:1" x14ac:dyDescent="0.15">
      <c r="A71" s="39"/>
    </row>
    <row r="72" spans="1:1" x14ac:dyDescent="0.15">
      <c r="A72" s="39"/>
    </row>
    <row r="73" spans="1:1" x14ac:dyDescent="0.15">
      <c r="A73" s="39"/>
    </row>
    <row r="74" spans="1:1" x14ac:dyDescent="0.15">
      <c r="A74" s="39"/>
    </row>
    <row r="75" spans="1:1" x14ac:dyDescent="0.15">
      <c r="A75" s="39"/>
    </row>
    <row r="76" spans="1:1" x14ac:dyDescent="0.15">
      <c r="A76" s="39"/>
    </row>
    <row r="77" spans="1:1" x14ac:dyDescent="0.15">
      <c r="A77" s="39"/>
    </row>
  </sheetData>
  <mergeCells count="22">
    <mergeCell ref="A46:A47"/>
    <mergeCell ref="A48:A49"/>
    <mergeCell ref="A50:A51"/>
    <mergeCell ref="A52:A53"/>
    <mergeCell ref="A34:A35"/>
    <mergeCell ref="A36:A37"/>
    <mergeCell ref="A38:A39"/>
    <mergeCell ref="A40:A41"/>
    <mergeCell ref="A42:A43"/>
    <mergeCell ref="A44:A45"/>
    <mergeCell ref="A32:A33"/>
    <mergeCell ref="A4:A5"/>
    <mergeCell ref="A6:A7"/>
    <mergeCell ref="A8:A9"/>
    <mergeCell ref="A10:A11"/>
    <mergeCell ref="A18:A19"/>
    <mergeCell ref="A20:A21"/>
    <mergeCell ref="A22:A23"/>
    <mergeCell ref="A24:A25"/>
    <mergeCell ref="A26:A27"/>
    <mergeCell ref="A28:A29"/>
    <mergeCell ref="A30:A31"/>
  </mergeCells>
  <phoneticPr fontId="4"/>
  <pageMargins left="0.70866141732283472" right="0.70866141732283472" top="0.74803149606299213" bottom="0.74803149606299213" header="0.31496062992125984" footer="0.31496062992125984"/>
  <pageSetup paperSize="9" scale="94" orientation="portrait" r:id="rId1"/>
  <rowBreaks count="1" manualBreakCount="1">
    <brk id="14" max="9"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U42"/>
  <sheetViews>
    <sheetView view="pageBreakPreview" zoomScaleNormal="100" zoomScaleSheetLayoutView="100" workbookViewId="0">
      <selection activeCell="K1" sqref="K1"/>
    </sheetView>
  </sheetViews>
  <sheetFormatPr defaultColWidth="13.75" defaultRowHeight="13.5" x14ac:dyDescent="0.15"/>
  <cols>
    <col min="1" max="1" width="15.375" style="9" bestFit="1" customWidth="1"/>
    <col min="2" max="10" width="7.5" style="9" customWidth="1"/>
    <col min="11" max="11" width="8.625" style="9" bestFit="1" customWidth="1"/>
    <col min="12" max="20" width="8" style="9" customWidth="1"/>
    <col min="21" max="21" width="7.625" style="9" customWidth="1"/>
    <col min="22" max="16384" width="13.75" style="9"/>
  </cols>
  <sheetData>
    <row r="1" spans="1:11" s="25" customFormat="1" ht="14.25" x14ac:dyDescent="0.15">
      <c r="A1" s="24" t="s">
        <v>164</v>
      </c>
    </row>
    <row r="2" spans="1:11" customFormat="1" x14ac:dyDescent="0.15">
      <c r="A2" s="1"/>
      <c r="B2" s="2"/>
      <c r="C2" s="2"/>
      <c r="D2" s="2"/>
      <c r="E2" s="2"/>
      <c r="F2" s="2"/>
      <c r="G2" s="2"/>
      <c r="H2" s="2"/>
    </row>
    <row r="3" spans="1:11" customFormat="1" ht="27" x14ac:dyDescent="0.15">
      <c r="A3" s="75"/>
      <c r="B3" s="75" t="s">
        <v>90</v>
      </c>
      <c r="C3" s="75" t="s">
        <v>91</v>
      </c>
      <c r="D3" s="75" t="s">
        <v>92</v>
      </c>
      <c r="E3" s="75" t="s">
        <v>93</v>
      </c>
      <c r="F3" s="75" t="s">
        <v>94</v>
      </c>
      <c r="G3" s="75" t="s">
        <v>95</v>
      </c>
      <c r="H3" s="75" t="s">
        <v>96</v>
      </c>
      <c r="I3" s="75" t="s">
        <v>97</v>
      </c>
      <c r="J3" s="301" t="s">
        <v>156</v>
      </c>
      <c r="K3" s="75" t="s">
        <v>64</v>
      </c>
    </row>
    <row r="4" spans="1:11" s="35" customFormat="1" ht="15" customHeight="1" x14ac:dyDescent="0.15">
      <c r="A4" s="63" t="s">
        <v>2</v>
      </c>
      <c r="B4" s="391">
        <v>15</v>
      </c>
      <c r="C4" s="391">
        <v>8</v>
      </c>
      <c r="D4" s="391">
        <v>21</v>
      </c>
      <c r="E4" s="391">
        <v>15</v>
      </c>
      <c r="F4" s="391">
        <v>9</v>
      </c>
      <c r="G4" s="391">
        <v>6</v>
      </c>
      <c r="H4" s="391">
        <v>34</v>
      </c>
      <c r="I4" s="391">
        <v>22</v>
      </c>
      <c r="J4" s="391">
        <v>9</v>
      </c>
      <c r="K4" s="392">
        <v>139</v>
      </c>
    </row>
    <row r="5" spans="1:11" s="35" customFormat="1" ht="15" customHeight="1" x14ac:dyDescent="0.15">
      <c r="A5" s="66"/>
      <c r="B5" s="67">
        <f>B4/B$22</f>
        <v>1.1547344110854504E-2</v>
      </c>
      <c r="C5" s="67">
        <f t="shared" ref="C5:K5" si="0">C4/C$22</f>
        <v>5.9612518628912071E-3</v>
      </c>
      <c r="D5" s="67">
        <f t="shared" si="0"/>
        <v>1.6079632465543645E-2</v>
      </c>
      <c r="E5" s="67">
        <f t="shared" si="0"/>
        <v>1.1933174224343675E-2</v>
      </c>
      <c r="F5" s="67">
        <f t="shared" si="0"/>
        <v>8.1374321880651E-3</v>
      </c>
      <c r="G5" s="67">
        <f t="shared" si="0"/>
        <v>1.8981335020563112E-3</v>
      </c>
      <c r="H5" s="67">
        <f t="shared" si="0"/>
        <v>9.7841726618705036E-3</v>
      </c>
      <c r="I5" s="67">
        <f t="shared" si="0"/>
        <v>1.4057507987220448E-2</v>
      </c>
      <c r="J5" s="67">
        <f t="shared" ref="J5" si="1">J4/J$22</f>
        <v>5.7915057915057912E-3</v>
      </c>
      <c r="K5" s="67">
        <f t="shared" si="0"/>
        <v>8.652349828820417E-3</v>
      </c>
    </row>
    <row r="6" spans="1:11" s="35" customFormat="1" ht="15" customHeight="1" x14ac:dyDescent="0.15">
      <c r="A6" s="63" t="s">
        <v>3</v>
      </c>
      <c r="B6" s="391">
        <v>34</v>
      </c>
      <c r="C6" s="391">
        <v>23</v>
      </c>
      <c r="D6" s="391">
        <v>36</v>
      </c>
      <c r="E6" s="391">
        <v>27</v>
      </c>
      <c r="F6" s="391">
        <v>21</v>
      </c>
      <c r="G6" s="391">
        <v>38</v>
      </c>
      <c r="H6" s="391">
        <v>96</v>
      </c>
      <c r="I6" s="391">
        <v>37</v>
      </c>
      <c r="J6" s="391">
        <v>32</v>
      </c>
      <c r="K6" s="392">
        <v>344</v>
      </c>
    </row>
    <row r="7" spans="1:11" s="35" customFormat="1" ht="15" customHeight="1" x14ac:dyDescent="0.15">
      <c r="A7" s="66"/>
      <c r="B7" s="67">
        <f>B6/B$22</f>
        <v>2.6173979984603541E-2</v>
      </c>
      <c r="C7" s="67">
        <f t="shared" ref="C7:K7" si="2">C6/C$22</f>
        <v>1.7138599105812221E-2</v>
      </c>
      <c r="D7" s="67">
        <f t="shared" si="2"/>
        <v>2.7565084226646247E-2</v>
      </c>
      <c r="E7" s="67">
        <f t="shared" si="2"/>
        <v>2.1479713603818614E-2</v>
      </c>
      <c r="F7" s="67">
        <f t="shared" si="2"/>
        <v>1.8987341772151899E-2</v>
      </c>
      <c r="G7" s="67">
        <f t="shared" si="2"/>
        <v>1.2021512179689971E-2</v>
      </c>
      <c r="H7" s="67">
        <f t="shared" si="2"/>
        <v>2.7625899280575541E-2</v>
      </c>
      <c r="I7" s="67">
        <f t="shared" si="2"/>
        <v>2.3642172523961662E-2</v>
      </c>
      <c r="J7" s="67">
        <f t="shared" ref="J7" si="3">J6/J$22</f>
        <v>2.0592020592020591E-2</v>
      </c>
      <c r="K7" s="67">
        <f t="shared" si="2"/>
        <v>2.1413009648303765E-2</v>
      </c>
    </row>
    <row r="8" spans="1:11" s="35" customFormat="1" ht="15" customHeight="1" x14ac:dyDescent="0.15">
      <c r="A8" s="63" t="s">
        <v>4</v>
      </c>
      <c r="B8" s="391">
        <v>79</v>
      </c>
      <c r="C8" s="391">
        <v>47</v>
      </c>
      <c r="D8" s="391">
        <v>69</v>
      </c>
      <c r="E8" s="391">
        <v>82</v>
      </c>
      <c r="F8" s="391">
        <v>57</v>
      </c>
      <c r="G8" s="391">
        <v>99</v>
      </c>
      <c r="H8" s="391">
        <v>190</v>
      </c>
      <c r="I8" s="391">
        <v>71</v>
      </c>
      <c r="J8" s="391">
        <v>63</v>
      </c>
      <c r="K8" s="392">
        <v>757</v>
      </c>
    </row>
    <row r="9" spans="1:11" s="35" customFormat="1" ht="15" customHeight="1" x14ac:dyDescent="0.15">
      <c r="A9" s="66"/>
      <c r="B9" s="67">
        <f>B8/B$22</f>
        <v>6.0816012317167052E-2</v>
      </c>
      <c r="C9" s="67">
        <f t="shared" ref="C9:K9" si="4">C8/C$22</f>
        <v>3.5022354694485842E-2</v>
      </c>
      <c r="D9" s="67">
        <f t="shared" si="4"/>
        <v>5.2833078101071976E-2</v>
      </c>
      <c r="E9" s="67">
        <f t="shared" si="4"/>
        <v>6.523468575974542E-2</v>
      </c>
      <c r="F9" s="67">
        <f t="shared" si="4"/>
        <v>5.1537070524412296E-2</v>
      </c>
      <c r="G9" s="67">
        <f t="shared" si="4"/>
        <v>3.1319202783929134E-2</v>
      </c>
      <c r="H9" s="67">
        <f t="shared" si="4"/>
        <v>5.4676258992805753E-2</v>
      </c>
      <c r="I9" s="67">
        <f t="shared" si="4"/>
        <v>4.5367412140575082E-2</v>
      </c>
      <c r="J9" s="67">
        <f t="shared" ref="J9" si="5">J8/J$22</f>
        <v>4.0540540540540543E-2</v>
      </c>
      <c r="K9" s="67">
        <f t="shared" si="4"/>
        <v>4.7121070650482412E-2</v>
      </c>
    </row>
    <row r="10" spans="1:11" s="35" customFormat="1" ht="15" customHeight="1" x14ac:dyDescent="0.15">
      <c r="A10" s="63" t="s">
        <v>5</v>
      </c>
      <c r="B10" s="391">
        <v>158</v>
      </c>
      <c r="C10" s="391">
        <v>131</v>
      </c>
      <c r="D10" s="391">
        <v>187</v>
      </c>
      <c r="E10" s="391">
        <v>172</v>
      </c>
      <c r="F10" s="391">
        <v>136</v>
      </c>
      <c r="G10" s="391">
        <v>257</v>
      </c>
      <c r="H10" s="391">
        <v>450</v>
      </c>
      <c r="I10" s="391">
        <v>181</v>
      </c>
      <c r="J10" s="391">
        <v>165</v>
      </c>
      <c r="K10" s="392">
        <v>1837</v>
      </c>
    </row>
    <row r="11" spans="1:11" s="35" customFormat="1" ht="15" customHeight="1" x14ac:dyDescent="0.15">
      <c r="A11" s="66"/>
      <c r="B11" s="67">
        <f>B10/B$22</f>
        <v>0.1216320246343341</v>
      </c>
      <c r="C11" s="67">
        <f t="shared" ref="C11:K11" si="6">C10/C$22</f>
        <v>9.7615499254843516E-2</v>
      </c>
      <c r="D11" s="67">
        <f t="shared" si="6"/>
        <v>0.14318529862174578</v>
      </c>
      <c r="E11" s="67">
        <f t="shared" si="6"/>
        <v>0.13683373110580749</v>
      </c>
      <c r="F11" s="67">
        <f t="shared" si="6"/>
        <v>0.12296564195298372</v>
      </c>
      <c r="G11" s="67">
        <f t="shared" si="6"/>
        <v>8.1303385004745335E-2</v>
      </c>
      <c r="H11" s="67">
        <f t="shared" si="6"/>
        <v>0.12949640287769784</v>
      </c>
      <c r="I11" s="67">
        <f t="shared" si="6"/>
        <v>0.11565495207667732</v>
      </c>
      <c r="J11" s="67">
        <f t="shared" ref="J11" si="7">J10/J$22</f>
        <v>0.10617760617760617</v>
      </c>
      <c r="K11" s="67">
        <f t="shared" si="6"/>
        <v>0.11434796140678494</v>
      </c>
    </row>
    <row r="12" spans="1:11" s="35" customFormat="1" ht="15" customHeight="1" x14ac:dyDescent="0.15">
      <c r="A12" s="63" t="s">
        <v>6</v>
      </c>
      <c r="B12" s="391">
        <v>188</v>
      </c>
      <c r="C12" s="391">
        <v>187</v>
      </c>
      <c r="D12" s="391">
        <v>221</v>
      </c>
      <c r="E12" s="391">
        <v>241</v>
      </c>
      <c r="F12" s="391">
        <v>194</v>
      </c>
      <c r="G12" s="391">
        <v>374</v>
      </c>
      <c r="H12" s="391">
        <v>618</v>
      </c>
      <c r="I12" s="391">
        <v>221</v>
      </c>
      <c r="J12" s="391">
        <v>237</v>
      </c>
      <c r="K12" s="392">
        <v>2481</v>
      </c>
    </row>
    <row r="13" spans="1:11" s="35" customFormat="1" ht="15" customHeight="1" x14ac:dyDescent="0.15">
      <c r="A13" s="66"/>
      <c r="B13" s="67">
        <f>B12/B$22</f>
        <v>0.1447267128560431</v>
      </c>
      <c r="C13" s="67">
        <f t="shared" ref="C13:K13" si="8">C12/C$22</f>
        <v>0.13934426229508196</v>
      </c>
      <c r="D13" s="67">
        <f t="shared" si="8"/>
        <v>0.16921898928024504</v>
      </c>
      <c r="E13" s="67">
        <f t="shared" si="8"/>
        <v>0.1917263325377884</v>
      </c>
      <c r="F13" s="67">
        <f t="shared" si="8"/>
        <v>0.17540687160940324</v>
      </c>
      <c r="G13" s="67">
        <f t="shared" si="8"/>
        <v>0.1183169882948434</v>
      </c>
      <c r="H13" s="67">
        <f t="shared" si="8"/>
        <v>0.17784172661870504</v>
      </c>
      <c r="I13" s="67">
        <f t="shared" si="8"/>
        <v>0.14121405750798721</v>
      </c>
      <c r="J13" s="67">
        <f t="shared" ref="J13" si="9">J12/J$22</f>
        <v>0.15250965250965251</v>
      </c>
      <c r="K13" s="67">
        <f t="shared" si="8"/>
        <v>0.15443510737628385</v>
      </c>
    </row>
    <row r="14" spans="1:11" s="35" customFormat="1" ht="15" customHeight="1" x14ac:dyDescent="0.15">
      <c r="A14" s="63" t="s">
        <v>7</v>
      </c>
      <c r="B14" s="391">
        <v>257</v>
      </c>
      <c r="C14" s="391">
        <v>243</v>
      </c>
      <c r="D14" s="391">
        <v>261</v>
      </c>
      <c r="E14" s="391">
        <v>273</v>
      </c>
      <c r="F14" s="391">
        <v>218</v>
      </c>
      <c r="G14" s="391">
        <v>581</v>
      </c>
      <c r="H14" s="391">
        <v>765</v>
      </c>
      <c r="I14" s="391">
        <v>337</v>
      </c>
      <c r="J14" s="391">
        <v>386</v>
      </c>
      <c r="K14" s="392">
        <v>3321</v>
      </c>
    </row>
    <row r="15" spans="1:11" s="35" customFormat="1" ht="15" customHeight="1" x14ac:dyDescent="0.15">
      <c r="A15" s="66"/>
      <c r="B15" s="67">
        <f>B14/B$22</f>
        <v>0.19784449576597382</v>
      </c>
      <c r="C15" s="67">
        <f t="shared" ref="C15:K15" si="10">C14/C$22</f>
        <v>0.18107302533532041</v>
      </c>
      <c r="D15" s="67">
        <f t="shared" si="10"/>
        <v>0.1998468606431853</v>
      </c>
      <c r="E15" s="67">
        <f t="shared" si="10"/>
        <v>0.21718377088305491</v>
      </c>
      <c r="F15" s="67">
        <f t="shared" si="10"/>
        <v>0.19710669077757687</v>
      </c>
      <c r="G15" s="67">
        <f t="shared" si="10"/>
        <v>0.18380259411578614</v>
      </c>
      <c r="H15" s="67">
        <f t="shared" si="10"/>
        <v>0.22014388489208633</v>
      </c>
      <c r="I15" s="67">
        <f t="shared" si="10"/>
        <v>0.21533546325878594</v>
      </c>
      <c r="J15" s="67">
        <f t="shared" ref="J15" si="11">J14/J$22</f>
        <v>0.2483912483912484</v>
      </c>
      <c r="K15" s="67">
        <f t="shared" si="10"/>
        <v>0.20672268907563024</v>
      </c>
    </row>
    <row r="16" spans="1:11" s="35" customFormat="1" ht="15" customHeight="1" x14ac:dyDescent="0.15">
      <c r="A16" s="63" t="s">
        <v>8</v>
      </c>
      <c r="B16" s="391">
        <v>323</v>
      </c>
      <c r="C16" s="391">
        <v>333</v>
      </c>
      <c r="D16" s="391">
        <v>288</v>
      </c>
      <c r="E16" s="391">
        <v>270</v>
      </c>
      <c r="F16" s="391">
        <v>270</v>
      </c>
      <c r="G16" s="391">
        <v>788</v>
      </c>
      <c r="H16" s="391">
        <v>789</v>
      </c>
      <c r="I16" s="391">
        <v>394</v>
      </c>
      <c r="J16" s="391">
        <v>384</v>
      </c>
      <c r="K16" s="392">
        <v>3839</v>
      </c>
    </row>
    <row r="17" spans="1:21" s="35" customFormat="1" ht="15" customHeight="1" x14ac:dyDescent="0.15">
      <c r="A17" s="66"/>
      <c r="B17" s="67">
        <f>B16/B$22</f>
        <v>0.24865280985373364</v>
      </c>
      <c r="C17" s="67">
        <f t="shared" ref="C17:K17" si="12">C16/C$22</f>
        <v>0.24813710879284651</v>
      </c>
      <c r="D17" s="67">
        <f t="shared" si="12"/>
        <v>0.22052067381316998</v>
      </c>
      <c r="E17" s="67">
        <f t="shared" si="12"/>
        <v>0.21479713603818615</v>
      </c>
      <c r="F17" s="67">
        <f t="shared" si="12"/>
        <v>0.24412296564195299</v>
      </c>
      <c r="G17" s="67">
        <f t="shared" si="12"/>
        <v>0.24928819993672888</v>
      </c>
      <c r="H17" s="67">
        <f t="shared" si="12"/>
        <v>0.22705035971223023</v>
      </c>
      <c r="I17" s="67">
        <f t="shared" si="12"/>
        <v>0.25175718849840256</v>
      </c>
      <c r="J17" s="67">
        <f t="shared" ref="J17" si="13">J16/J$22</f>
        <v>0.24710424710424711</v>
      </c>
      <c r="K17" s="67">
        <f t="shared" si="12"/>
        <v>0.23896669779022719</v>
      </c>
    </row>
    <row r="18" spans="1:21" s="35" customFormat="1" ht="15" customHeight="1" x14ac:dyDescent="0.15">
      <c r="A18" s="63" t="s">
        <v>9</v>
      </c>
      <c r="B18" s="391">
        <v>212</v>
      </c>
      <c r="C18" s="391">
        <v>300</v>
      </c>
      <c r="D18" s="391">
        <v>200</v>
      </c>
      <c r="E18" s="391">
        <v>156</v>
      </c>
      <c r="F18" s="391">
        <v>169</v>
      </c>
      <c r="G18" s="391">
        <v>781</v>
      </c>
      <c r="H18" s="391">
        <v>462</v>
      </c>
      <c r="I18" s="391">
        <v>260</v>
      </c>
      <c r="J18" s="391">
        <v>233</v>
      </c>
      <c r="K18" s="392">
        <v>2773</v>
      </c>
    </row>
    <row r="19" spans="1:21" s="35" customFormat="1" ht="15" customHeight="1" x14ac:dyDescent="0.15">
      <c r="A19" s="66"/>
      <c r="B19" s="67">
        <f>B18/B$22</f>
        <v>0.16320246343341033</v>
      </c>
      <c r="C19" s="67">
        <f t="shared" ref="C19:K19" si="14">C18/C$22</f>
        <v>0.22354694485842028</v>
      </c>
      <c r="D19" s="67">
        <f t="shared" si="14"/>
        <v>0.15313935681470137</v>
      </c>
      <c r="E19" s="67">
        <f t="shared" si="14"/>
        <v>0.12410501193317422</v>
      </c>
      <c r="F19" s="67">
        <f t="shared" si="14"/>
        <v>0.15280289330922242</v>
      </c>
      <c r="G19" s="67">
        <f t="shared" si="14"/>
        <v>0.24707371085099653</v>
      </c>
      <c r="H19" s="67">
        <f t="shared" si="14"/>
        <v>0.13294964028776979</v>
      </c>
      <c r="I19" s="67">
        <f t="shared" si="14"/>
        <v>0.16613418530351437</v>
      </c>
      <c r="J19" s="67">
        <f t="shared" ref="J19" si="15">J18/J$22</f>
        <v>0.14993564993564992</v>
      </c>
      <c r="K19" s="67">
        <f t="shared" si="14"/>
        <v>0.17261126672891378</v>
      </c>
    </row>
    <row r="20" spans="1:21" s="35" customFormat="1" ht="15" customHeight="1" x14ac:dyDescent="0.15">
      <c r="A20" s="63" t="s">
        <v>10</v>
      </c>
      <c r="B20" s="391">
        <v>33</v>
      </c>
      <c r="C20" s="391">
        <v>70</v>
      </c>
      <c r="D20" s="391">
        <v>23</v>
      </c>
      <c r="E20" s="391">
        <v>21</v>
      </c>
      <c r="F20" s="391">
        <v>32</v>
      </c>
      <c r="G20" s="391">
        <v>237</v>
      </c>
      <c r="H20" s="391">
        <v>71</v>
      </c>
      <c r="I20" s="391">
        <v>42</v>
      </c>
      <c r="J20" s="391">
        <v>45</v>
      </c>
      <c r="K20" s="392">
        <v>574</v>
      </c>
    </row>
    <row r="21" spans="1:21" s="35" customFormat="1" ht="15" customHeight="1" x14ac:dyDescent="0.15">
      <c r="A21" s="66"/>
      <c r="B21" s="67">
        <f>B20/B$22</f>
        <v>2.5404157043879907E-2</v>
      </c>
      <c r="C21" s="67">
        <f t="shared" ref="C21:K21" si="16">C20/C$22</f>
        <v>5.216095380029806E-2</v>
      </c>
      <c r="D21" s="67">
        <f t="shared" si="16"/>
        <v>1.761102603369066E-2</v>
      </c>
      <c r="E21" s="67">
        <f t="shared" si="16"/>
        <v>1.6706443914081145E-2</v>
      </c>
      <c r="F21" s="67">
        <f t="shared" si="16"/>
        <v>2.8933092224231464E-2</v>
      </c>
      <c r="G21" s="67">
        <f t="shared" si="16"/>
        <v>7.4976273331224294E-2</v>
      </c>
      <c r="H21" s="67">
        <f t="shared" si="16"/>
        <v>2.0431654676258994E-2</v>
      </c>
      <c r="I21" s="67">
        <f t="shared" si="16"/>
        <v>2.68370607028754E-2</v>
      </c>
      <c r="J21" s="67">
        <f t="shared" ref="J21" si="17">J20/J$22</f>
        <v>2.8957528957528959E-2</v>
      </c>
      <c r="K21" s="67">
        <f t="shared" si="16"/>
        <v>3.5729847494553379E-2</v>
      </c>
    </row>
    <row r="22" spans="1:21" s="35" customFormat="1" ht="15" customHeight="1" x14ac:dyDescent="0.15">
      <c r="A22" s="71" t="s">
        <v>11</v>
      </c>
      <c r="B22" s="393">
        <v>1299</v>
      </c>
      <c r="C22" s="393">
        <v>1342</v>
      </c>
      <c r="D22" s="393">
        <v>1306</v>
      </c>
      <c r="E22" s="393">
        <v>1257</v>
      </c>
      <c r="F22" s="393">
        <v>1106</v>
      </c>
      <c r="G22" s="393">
        <v>3161</v>
      </c>
      <c r="H22" s="393">
        <v>3475</v>
      </c>
      <c r="I22" s="393">
        <v>1565</v>
      </c>
      <c r="J22" s="393">
        <v>1554</v>
      </c>
      <c r="K22" s="394">
        <v>16065</v>
      </c>
    </row>
    <row r="23" spans="1:21" s="35" customFormat="1" ht="15" customHeight="1" x14ac:dyDescent="0.15">
      <c r="A23" s="73"/>
      <c r="B23" s="74">
        <f>SUM(B5,B7,B9,B11,B13,B15,B17,B19,B21)</f>
        <v>1</v>
      </c>
      <c r="C23" s="74">
        <f t="shared" ref="C23:K23" si="18">SUM(C5,C7,C9,C11,C13,C15,C17,C19,C21)</f>
        <v>1</v>
      </c>
      <c r="D23" s="74">
        <f t="shared" si="18"/>
        <v>1</v>
      </c>
      <c r="E23" s="74">
        <f t="shared" si="18"/>
        <v>1</v>
      </c>
      <c r="F23" s="74">
        <f t="shared" si="18"/>
        <v>1</v>
      </c>
      <c r="G23" s="74">
        <f t="shared" si="18"/>
        <v>0.99999999999999989</v>
      </c>
      <c r="H23" s="74">
        <f t="shared" si="18"/>
        <v>1</v>
      </c>
      <c r="I23" s="74">
        <f t="shared" si="18"/>
        <v>1</v>
      </c>
      <c r="J23" s="74">
        <f t="shared" ref="J23" si="19">SUM(J5,J7,J9,J11,J13,J15,J17,J19,J21)</f>
        <v>1</v>
      </c>
      <c r="K23" s="76">
        <f t="shared" si="18"/>
        <v>1</v>
      </c>
    </row>
    <row r="24" spans="1:21" ht="15" customHeight="1" x14ac:dyDescent="0.15">
      <c r="A24" s="158" t="s">
        <v>263</v>
      </c>
      <c r="B24" s="395">
        <v>578</v>
      </c>
      <c r="C24" s="395">
        <v>492</v>
      </c>
      <c r="D24" s="395">
        <v>637</v>
      </c>
      <c r="E24" s="395">
        <v>649</v>
      </c>
      <c r="F24" s="395">
        <v>502</v>
      </c>
      <c r="G24" s="395">
        <v>993</v>
      </c>
      <c r="H24" s="395">
        <v>1701</v>
      </c>
      <c r="I24" s="395">
        <v>672</v>
      </c>
      <c r="J24" s="395">
        <v>665</v>
      </c>
      <c r="K24" s="395">
        <v>6889</v>
      </c>
    </row>
    <row r="25" spans="1:21" ht="15" customHeight="1" x14ac:dyDescent="0.15">
      <c r="A25" s="70"/>
      <c r="B25" s="160">
        <f>B24/B$22</f>
        <v>0.44495765973826018</v>
      </c>
      <c r="C25" s="160">
        <f t="shared" ref="C25:K25" si="20">C24/C$22</f>
        <v>0.36661698956780925</v>
      </c>
      <c r="D25" s="160">
        <f t="shared" si="20"/>
        <v>0.48774885145482388</v>
      </c>
      <c r="E25" s="160">
        <f t="shared" si="20"/>
        <v>0.51630867143993631</v>
      </c>
      <c r="F25" s="160">
        <f t="shared" si="20"/>
        <v>0.4538878842676311</v>
      </c>
      <c r="G25" s="160">
        <f t="shared" si="20"/>
        <v>0.31414109459031953</v>
      </c>
      <c r="H25" s="160">
        <f t="shared" si="20"/>
        <v>0.48949640287769786</v>
      </c>
      <c r="I25" s="160">
        <f t="shared" si="20"/>
        <v>0.42939297124600639</v>
      </c>
      <c r="J25" s="160">
        <f t="shared" ref="J25" si="21">J24/J$22</f>
        <v>0.42792792792792794</v>
      </c>
      <c r="K25" s="160">
        <f t="shared" si="20"/>
        <v>0.42882041705571117</v>
      </c>
    </row>
    <row r="26" spans="1:21" ht="15" customHeight="1" x14ac:dyDescent="0.15">
      <c r="A26" s="159" t="s">
        <v>264</v>
      </c>
      <c r="B26" s="391">
        <v>721</v>
      </c>
      <c r="C26" s="391">
        <v>850</v>
      </c>
      <c r="D26" s="391">
        <v>669</v>
      </c>
      <c r="E26" s="391">
        <v>608</v>
      </c>
      <c r="F26" s="391">
        <v>604</v>
      </c>
      <c r="G26" s="391">
        <v>2168</v>
      </c>
      <c r="H26" s="391">
        <v>1774</v>
      </c>
      <c r="I26" s="391">
        <v>893</v>
      </c>
      <c r="J26" s="391">
        <v>889</v>
      </c>
      <c r="K26" s="395">
        <v>9176</v>
      </c>
    </row>
    <row r="27" spans="1:21" ht="15" customHeight="1" x14ac:dyDescent="0.15">
      <c r="A27" s="70"/>
      <c r="B27" s="160">
        <f>B26/B$22</f>
        <v>0.55504234026173982</v>
      </c>
      <c r="C27" s="160">
        <f t="shared" ref="C27:K27" si="22">C26/C$22</f>
        <v>0.63338301043219081</v>
      </c>
      <c r="D27" s="160">
        <f t="shared" si="22"/>
        <v>0.51225114854517606</v>
      </c>
      <c r="E27" s="160">
        <f t="shared" si="22"/>
        <v>0.48369132856006364</v>
      </c>
      <c r="F27" s="160">
        <f t="shared" si="22"/>
        <v>0.54611211573236895</v>
      </c>
      <c r="G27" s="160">
        <f t="shared" si="22"/>
        <v>0.68585890540968053</v>
      </c>
      <c r="H27" s="160">
        <f t="shared" si="22"/>
        <v>0.5105035971223022</v>
      </c>
      <c r="I27" s="160">
        <f t="shared" si="22"/>
        <v>0.57060702875399361</v>
      </c>
      <c r="J27" s="160">
        <f t="shared" ref="J27" si="23">J26/J$22</f>
        <v>0.57207207207207211</v>
      </c>
      <c r="K27" s="160">
        <f t="shared" si="22"/>
        <v>0.57117958294428883</v>
      </c>
    </row>
    <row r="29" spans="1:21" x14ac:dyDescent="0.15">
      <c r="A29" s="40"/>
    </row>
    <row r="31" spans="1:21" x14ac:dyDescent="0.15">
      <c r="A31" s="295"/>
      <c r="B31" s="295"/>
      <c r="C31" s="295"/>
      <c r="D31" s="295"/>
      <c r="E31" s="295"/>
      <c r="F31" s="295"/>
      <c r="G31" s="295"/>
      <c r="H31" s="295"/>
      <c r="I31" s="295"/>
      <c r="J31" s="295"/>
      <c r="K31" s="295"/>
      <c r="L31" s="295"/>
      <c r="M31" s="295"/>
      <c r="N31" s="295"/>
      <c r="O31" s="295"/>
      <c r="P31" s="295"/>
      <c r="Q31" s="295"/>
      <c r="R31" s="295"/>
      <c r="S31" s="295"/>
      <c r="T31" s="295"/>
      <c r="U31" s="302"/>
    </row>
    <row r="32" spans="1:21" x14ac:dyDescent="0.15">
      <c r="A32" s="41"/>
      <c r="B32" s="54"/>
      <c r="C32" s="54"/>
      <c r="D32" s="54"/>
      <c r="E32" s="54"/>
      <c r="F32" s="54"/>
      <c r="G32" s="54"/>
      <c r="H32" s="54"/>
      <c r="I32" s="54"/>
      <c r="J32" s="54"/>
      <c r="K32" s="54"/>
      <c r="L32" s="54"/>
      <c r="M32" s="54"/>
      <c r="N32" s="54"/>
      <c r="O32" s="54"/>
      <c r="P32" s="54"/>
      <c r="Q32" s="54"/>
      <c r="R32" s="54"/>
      <c r="S32" s="54"/>
      <c r="T32" s="54"/>
    </row>
    <row r="33" spans="1:21" x14ac:dyDescent="0.15">
      <c r="A33" s="41"/>
      <c r="B33" s="54"/>
      <c r="C33" s="54"/>
      <c r="D33" s="54"/>
      <c r="E33" s="54"/>
      <c r="F33" s="54"/>
      <c r="G33" s="54"/>
      <c r="H33" s="54"/>
      <c r="I33" s="54"/>
      <c r="J33" s="54"/>
      <c r="K33" s="54"/>
      <c r="L33" s="54"/>
      <c r="M33" s="54"/>
      <c r="N33" s="54"/>
      <c r="O33" s="54"/>
      <c r="P33" s="54"/>
      <c r="Q33" s="54"/>
      <c r="R33" s="54"/>
      <c r="S33" s="54"/>
      <c r="T33" s="54"/>
    </row>
    <row r="34" spans="1:21" x14ac:dyDescent="0.15">
      <c r="A34" s="41"/>
      <c r="B34" s="54"/>
      <c r="C34" s="54"/>
      <c r="D34" s="54"/>
      <c r="E34" s="54"/>
      <c r="F34" s="54"/>
      <c r="G34" s="54"/>
      <c r="H34" s="54"/>
      <c r="I34" s="54"/>
      <c r="J34" s="54"/>
      <c r="K34" s="54"/>
      <c r="L34" s="54"/>
      <c r="M34" s="54"/>
      <c r="N34" s="54"/>
      <c r="O34" s="54"/>
      <c r="P34" s="54"/>
      <c r="Q34" s="54"/>
      <c r="R34" s="54"/>
      <c r="S34" s="54"/>
      <c r="T34" s="54"/>
    </row>
    <row r="35" spans="1:21" x14ac:dyDescent="0.15">
      <c r="A35" s="41"/>
      <c r="B35" s="54"/>
      <c r="C35" s="54"/>
      <c r="D35" s="54"/>
      <c r="E35" s="54"/>
      <c r="F35" s="54"/>
      <c r="G35" s="54"/>
      <c r="H35" s="54"/>
      <c r="I35" s="54"/>
      <c r="J35" s="54"/>
      <c r="K35" s="54"/>
      <c r="L35" s="54"/>
      <c r="M35" s="54"/>
      <c r="N35" s="54"/>
      <c r="O35" s="54"/>
      <c r="P35" s="54"/>
      <c r="Q35" s="54"/>
      <c r="R35" s="54"/>
      <c r="S35" s="54"/>
      <c r="T35" s="54"/>
    </row>
    <row r="36" spans="1:21" x14ac:dyDescent="0.15">
      <c r="A36" s="41"/>
      <c r="B36" s="54"/>
      <c r="C36" s="54"/>
      <c r="D36" s="54"/>
      <c r="E36" s="54"/>
      <c r="F36" s="54"/>
      <c r="G36" s="54"/>
      <c r="H36" s="54"/>
      <c r="I36" s="54"/>
      <c r="J36" s="54"/>
      <c r="K36" s="54"/>
      <c r="L36" s="54"/>
      <c r="M36" s="54"/>
      <c r="N36" s="54"/>
      <c r="O36" s="54"/>
      <c r="P36" s="54"/>
      <c r="Q36" s="54"/>
      <c r="R36" s="54"/>
      <c r="S36" s="54"/>
      <c r="T36" s="54"/>
    </row>
    <row r="37" spans="1:21" x14ac:dyDescent="0.15">
      <c r="A37" s="41"/>
      <c r="B37" s="54"/>
      <c r="C37" s="54"/>
      <c r="D37" s="54"/>
      <c r="E37" s="54"/>
      <c r="F37" s="54"/>
      <c r="G37" s="54"/>
      <c r="H37" s="54"/>
      <c r="I37" s="54"/>
      <c r="J37" s="54"/>
      <c r="K37" s="54"/>
      <c r="L37" s="54"/>
      <c r="M37" s="54"/>
      <c r="N37" s="54"/>
      <c r="O37" s="54"/>
      <c r="P37" s="54"/>
      <c r="Q37" s="54"/>
      <c r="R37" s="54"/>
      <c r="S37" s="54"/>
      <c r="T37" s="54"/>
    </row>
    <row r="38" spans="1:21" x14ac:dyDescent="0.15">
      <c r="A38" s="41"/>
      <c r="B38" s="54"/>
      <c r="C38" s="54"/>
      <c r="D38" s="54"/>
      <c r="E38" s="54"/>
      <c r="F38" s="54"/>
      <c r="G38" s="54"/>
      <c r="H38" s="54"/>
      <c r="I38" s="54"/>
      <c r="J38" s="54"/>
      <c r="K38" s="54"/>
      <c r="L38" s="54"/>
      <c r="M38" s="54"/>
      <c r="N38" s="54"/>
      <c r="O38" s="54"/>
      <c r="P38" s="54"/>
      <c r="Q38" s="54"/>
      <c r="R38" s="54"/>
      <c r="S38" s="54"/>
      <c r="T38" s="54"/>
    </row>
    <row r="39" spans="1:21" x14ac:dyDescent="0.15">
      <c r="A39" s="41"/>
      <c r="B39" s="54"/>
      <c r="C39" s="54"/>
      <c r="D39" s="54"/>
      <c r="E39" s="54"/>
      <c r="F39" s="54"/>
      <c r="G39" s="54"/>
      <c r="H39" s="54"/>
      <c r="I39" s="54"/>
      <c r="J39" s="54"/>
      <c r="K39" s="54"/>
      <c r="L39" s="54"/>
      <c r="M39" s="54"/>
      <c r="N39" s="54"/>
      <c r="O39" s="54"/>
      <c r="P39" s="54"/>
      <c r="Q39" s="54"/>
      <c r="R39" s="54"/>
      <c r="S39" s="54"/>
      <c r="T39" s="54"/>
    </row>
    <row r="40" spans="1:21" x14ac:dyDescent="0.15">
      <c r="A40" s="41"/>
      <c r="B40" s="54"/>
      <c r="C40" s="54"/>
      <c r="D40" s="54"/>
      <c r="E40" s="54"/>
      <c r="F40" s="54"/>
      <c r="G40" s="54"/>
      <c r="H40" s="54"/>
      <c r="I40" s="54"/>
      <c r="J40" s="54"/>
      <c r="K40" s="54"/>
      <c r="L40" s="54"/>
      <c r="M40" s="54"/>
      <c r="N40" s="54"/>
      <c r="O40" s="54"/>
      <c r="P40" s="54"/>
      <c r="Q40" s="54"/>
      <c r="R40" s="54"/>
      <c r="S40" s="54"/>
      <c r="T40" s="54"/>
    </row>
    <row r="41" spans="1:21" x14ac:dyDescent="0.15">
      <c r="A41" s="37"/>
      <c r="B41" s="37"/>
      <c r="C41" s="37"/>
      <c r="D41" s="37"/>
      <c r="E41" s="37"/>
      <c r="F41" s="37"/>
      <c r="G41" s="37"/>
      <c r="H41" s="37"/>
      <c r="I41" s="37"/>
      <c r="J41" s="37"/>
      <c r="K41" s="37"/>
      <c r="L41" s="37"/>
      <c r="M41" s="37"/>
      <c r="N41" s="37"/>
      <c r="O41" s="37"/>
      <c r="P41" s="37"/>
      <c r="Q41" s="37"/>
      <c r="R41" s="37"/>
      <c r="S41" s="37"/>
      <c r="T41" s="37"/>
      <c r="U41" s="299"/>
    </row>
    <row r="42" spans="1:21" x14ac:dyDescent="0.15">
      <c r="A42" s="41"/>
      <c r="B42" s="54"/>
      <c r="C42" s="54"/>
      <c r="D42" s="54"/>
      <c r="E42" s="54"/>
      <c r="F42" s="54"/>
      <c r="G42" s="54"/>
      <c r="H42" s="54"/>
      <c r="I42" s="54"/>
      <c r="J42" s="54"/>
      <c r="K42" s="54"/>
      <c r="L42" s="54"/>
      <c r="M42" s="54"/>
      <c r="N42" s="54"/>
      <c r="O42" s="54"/>
      <c r="P42" s="54"/>
      <c r="Q42" s="54"/>
      <c r="R42" s="54"/>
      <c r="S42" s="54"/>
      <c r="T42" s="54"/>
    </row>
  </sheetData>
  <phoneticPr fontId="4"/>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U28"/>
  <sheetViews>
    <sheetView view="pageBreakPreview" zoomScaleNormal="100" zoomScaleSheetLayoutView="100" workbookViewId="0">
      <selection activeCell="K1" sqref="K1"/>
    </sheetView>
  </sheetViews>
  <sheetFormatPr defaultColWidth="13.75" defaultRowHeight="13.5" x14ac:dyDescent="0.15"/>
  <cols>
    <col min="1" max="1" width="13.625" style="9" customWidth="1"/>
    <col min="2" max="10" width="7.5" style="9" customWidth="1"/>
    <col min="11" max="11" width="8.625" style="9" customWidth="1"/>
    <col min="12" max="19" width="7.625" style="9" customWidth="1"/>
    <col min="20" max="21" width="7.5" style="9" customWidth="1"/>
    <col min="22" max="16384" width="13.75" style="9"/>
  </cols>
  <sheetData>
    <row r="1" spans="1:11" s="25" customFormat="1" ht="14.25" x14ac:dyDescent="0.15">
      <c r="A1" s="24" t="s">
        <v>256</v>
      </c>
    </row>
    <row r="2" spans="1:11" customFormat="1" x14ac:dyDescent="0.15">
      <c r="A2" s="1"/>
      <c r="B2" s="2"/>
      <c r="C2" s="2"/>
      <c r="D2" s="2"/>
      <c r="E2" s="2"/>
      <c r="F2" s="2"/>
      <c r="G2" s="2"/>
      <c r="H2" s="2"/>
      <c r="J2" s="9"/>
    </row>
    <row r="3" spans="1:11" customFormat="1" ht="27" x14ac:dyDescent="0.15">
      <c r="A3" s="75"/>
      <c r="B3" s="75" t="s">
        <v>90</v>
      </c>
      <c r="C3" s="75" t="s">
        <v>91</v>
      </c>
      <c r="D3" s="75" t="s">
        <v>92</v>
      </c>
      <c r="E3" s="75" t="s">
        <v>93</v>
      </c>
      <c r="F3" s="75" t="s">
        <v>94</v>
      </c>
      <c r="G3" s="75" t="s">
        <v>95</v>
      </c>
      <c r="H3" s="75" t="s">
        <v>96</v>
      </c>
      <c r="I3" s="75" t="s">
        <v>97</v>
      </c>
      <c r="J3" s="301" t="s">
        <v>156</v>
      </c>
      <c r="K3" s="75" t="s">
        <v>64</v>
      </c>
    </row>
    <row r="4" spans="1:11" s="35" customFormat="1" ht="15" customHeight="1" x14ac:dyDescent="0.15">
      <c r="A4" s="63" t="s">
        <v>165</v>
      </c>
      <c r="B4" s="391">
        <v>2</v>
      </c>
      <c r="C4" s="391">
        <v>1</v>
      </c>
      <c r="D4" s="391">
        <v>13</v>
      </c>
      <c r="E4" s="391">
        <v>7</v>
      </c>
      <c r="F4" s="391">
        <v>2</v>
      </c>
      <c r="G4" s="391">
        <v>4</v>
      </c>
      <c r="H4" s="391">
        <v>22</v>
      </c>
      <c r="I4" s="391">
        <v>3</v>
      </c>
      <c r="J4" s="391">
        <v>6</v>
      </c>
      <c r="K4" s="392">
        <v>60</v>
      </c>
    </row>
    <row r="5" spans="1:11" s="35" customFormat="1" ht="15" customHeight="1" x14ac:dyDescent="0.15">
      <c r="A5" s="66" t="s">
        <v>268</v>
      </c>
      <c r="B5" s="67">
        <f t="shared" ref="B5:I5" si="0">B4/B$14</f>
        <v>1.539645881447267E-3</v>
      </c>
      <c r="C5" s="67">
        <f t="shared" si="0"/>
        <v>7.4515648286140089E-4</v>
      </c>
      <c r="D5" s="67">
        <f t="shared" si="0"/>
        <v>9.954058192955589E-3</v>
      </c>
      <c r="E5" s="67">
        <f t="shared" si="0"/>
        <v>5.5688146380270488E-3</v>
      </c>
      <c r="F5" s="67">
        <f t="shared" si="0"/>
        <v>1.8083182640144665E-3</v>
      </c>
      <c r="G5" s="67">
        <f t="shared" si="0"/>
        <v>1.2654223347042075E-3</v>
      </c>
      <c r="H5" s="67">
        <f t="shared" si="0"/>
        <v>6.3309352517985614E-3</v>
      </c>
      <c r="I5" s="67">
        <f t="shared" si="0"/>
        <v>1.9169329073482429E-3</v>
      </c>
      <c r="J5" s="67">
        <f t="shared" ref="J5" si="1">J4/J$14</f>
        <v>3.8610038610038611E-3</v>
      </c>
      <c r="K5" s="78">
        <f>K4/K$14</f>
        <v>3.7348272642390291E-3</v>
      </c>
    </row>
    <row r="6" spans="1:11" s="35" customFormat="1" ht="15" customHeight="1" x14ac:dyDescent="0.15">
      <c r="A6" s="63" t="s">
        <v>15</v>
      </c>
      <c r="B6" s="391">
        <v>666</v>
      </c>
      <c r="C6" s="391">
        <v>889</v>
      </c>
      <c r="D6" s="391">
        <v>757</v>
      </c>
      <c r="E6" s="391">
        <v>618</v>
      </c>
      <c r="F6" s="391">
        <v>501</v>
      </c>
      <c r="G6" s="391">
        <v>1713</v>
      </c>
      <c r="H6" s="391">
        <v>1729</v>
      </c>
      <c r="I6" s="391">
        <v>877</v>
      </c>
      <c r="J6" s="391">
        <v>720</v>
      </c>
      <c r="K6" s="392">
        <v>8470</v>
      </c>
    </row>
    <row r="7" spans="1:11" s="35" customFormat="1" ht="15" customHeight="1" x14ac:dyDescent="0.15">
      <c r="A7" s="66"/>
      <c r="B7" s="67">
        <f t="shared" ref="B7:I7" si="2">B6/B$14</f>
        <v>0.51270207852193994</v>
      </c>
      <c r="C7" s="67">
        <f t="shared" si="2"/>
        <v>0.66244411326378538</v>
      </c>
      <c r="D7" s="67">
        <f t="shared" si="2"/>
        <v>0.57963246554364467</v>
      </c>
      <c r="E7" s="67">
        <f t="shared" si="2"/>
        <v>0.49164677804295942</v>
      </c>
      <c r="F7" s="67">
        <f t="shared" si="2"/>
        <v>0.45298372513562385</v>
      </c>
      <c r="G7" s="67">
        <f t="shared" si="2"/>
        <v>0.54191711483707683</v>
      </c>
      <c r="H7" s="67">
        <f t="shared" si="2"/>
        <v>0.49755395683453235</v>
      </c>
      <c r="I7" s="67">
        <f t="shared" si="2"/>
        <v>0.56038338658146969</v>
      </c>
      <c r="J7" s="67">
        <f t="shared" ref="J7" si="3">J6/J$14</f>
        <v>0.46332046332046334</v>
      </c>
      <c r="K7" s="78">
        <f>K6/K$14</f>
        <v>0.52723311546840956</v>
      </c>
    </row>
    <row r="8" spans="1:11" s="35" customFormat="1" ht="15" customHeight="1" x14ac:dyDescent="0.15">
      <c r="A8" s="63" t="s">
        <v>16</v>
      </c>
      <c r="B8" s="391">
        <v>624</v>
      </c>
      <c r="C8" s="391">
        <v>451</v>
      </c>
      <c r="D8" s="391">
        <v>533</v>
      </c>
      <c r="E8" s="391">
        <v>631</v>
      </c>
      <c r="F8" s="391">
        <v>602</v>
      </c>
      <c r="G8" s="391">
        <v>1441</v>
      </c>
      <c r="H8" s="391">
        <v>1713</v>
      </c>
      <c r="I8" s="391">
        <v>682</v>
      </c>
      <c r="J8" s="391">
        <v>820</v>
      </c>
      <c r="K8" s="392">
        <v>7497</v>
      </c>
    </row>
    <row r="9" spans="1:11" s="35" customFormat="1" ht="15" customHeight="1" x14ac:dyDescent="0.15">
      <c r="A9" s="66"/>
      <c r="B9" s="67">
        <f t="shared" ref="B9:I9" si="4">B8/B$14</f>
        <v>0.48036951501154734</v>
      </c>
      <c r="C9" s="67">
        <f t="shared" si="4"/>
        <v>0.33606557377049179</v>
      </c>
      <c r="D9" s="67">
        <f t="shared" si="4"/>
        <v>0.40811638591117916</v>
      </c>
      <c r="E9" s="67">
        <f t="shared" si="4"/>
        <v>0.50198886237072393</v>
      </c>
      <c r="F9" s="67">
        <f t="shared" si="4"/>
        <v>0.54430379746835444</v>
      </c>
      <c r="G9" s="67">
        <f t="shared" si="4"/>
        <v>0.45586839607719076</v>
      </c>
      <c r="H9" s="67">
        <f t="shared" si="4"/>
        <v>0.49294964028776977</v>
      </c>
      <c r="I9" s="67">
        <f t="shared" si="4"/>
        <v>0.43578274760383384</v>
      </c>
      <c r="J9" s="67">
        <f t="shared" ref="J9" si="5">J8/J$14</f>
        <v>0.52767052767052769</v>
      </c>
      <c r="K9" s="78">
        <f>K8/K$14</f>
        <v>0.46666666666666667</v>
      </c>
    </row>
    <row r="10" spans="1:11" s="35" customFormat="1" ht="15" customHeight="1" x14ac:dyDescent="0.15">
      <c r="A10" s="63" t="s">
        <v>17</v>
      </c>
      <c r="B10" s="391">
        <v>0</v>
      </c>
      <c r="C10" s="391">
        <v>0</v>
      </c>
      <c r="D10" s="391">
        <v>0</v>
      </c>
      <c r="E10" s="391">
        <v>0</v>
      </c>
      <c r="F10" s="391">
        <v>0</v>
      </c>
      <c r="G10" s="391">
        <v>1</v>
      </c>
      <c r="H10" s="391">
        <v>0</v>
      </c>
      <c r="I10" s="391">
        <v>1</v>
      </c>
      <c r="J10" s="391">
        <v>0</v>
      </c>
      <c r="K10" s="392">
        <v>2</v>
      </c>
    </row>
    <row r="11" spans="1:11" s="35" customFormat="1" ht="15" customHeight="1" x14ac:dyDescent="0.15">
      <c r="A11" s="66"/>
      <c r="B11" s="400">
        <f t="shared" ref="B11:I11" si="6">B10/B$14</f>
        <v>0</v>
      </c>
      <c r="C11" s="400">
        <f t="shared" si="6"/>
        <v>0</v>
      </c>
      <c r="D11" s="400">
        <f t="shared" si="6"/>
        <v>0</v>
      </c>
      <c r="E11" s="400">
        <f t="shared" si="6"/>
        <v>0</v>
      </c>
      <c r="F11" s="400">
        <f t="shared" si="6"/>
        <v>0</v>
      </c>
      <c r="G11" s="400">
        <f t="shared" si="6"/>
        <v>3.1635558367605187E-4</v>
      </c>
      <c r="H11" s="400">
        <f t="shared" si="6"/>
        <v>0</v>
      </c>
      <c r="I11" s="400">
        <f t="shared" si="6"/>
        <v>6.3897763578274762E-4</v>
      </c>
      <c r="J11" s="400">
        <f t="shared" ref="J11" si="7">J10/J$14</f>
        <v>0</v>
      </c>
      <c r="K11" s="401">
        <f>K10/K$14</f>
        <v>1.2449424214130097E-4</v>
      </c>
    </row>
    <row r="12" spans="1:11" s="35" customFormat="1" ht="15" customHeight="1" x14ac:dyDescent="0.15">
      <c r="A12" s="63" t="s">
        <v>18</v>
      </c>
      <c r="B12" s="398">
        <v>7</v>
      </c>
      <c r="C12" s="399">
        <v>1</v>
      </c>
      <c r="D12" s="399">
        <v>3</v>
      </c>
      <c r="E12" s="399">
        <v>1</v>
      </c>
      <c r="F12" s="399">
        <v>1</v>
      </c>
      <c r="G12" s="399">
        <v>2</v>
      </c>
      <c r="H12" s="399">
        <v>11</v>
      </c>
      <c r="I12" s="399">
        <v>2</v>
      </c>
      <c r="J12" s="399">
        <v>8</v>
      </c>
      <c r="K12" s="392">
        <v>36</v>
      </c>
    </row>
    <row r="13" spans="1:11" s="35" customFormat="1" ht="15" customHeight="1" x14ac:dyDescent="0.15">
      <c r="A13" s="66"/>
      <c r="B13" s="67">
        <f t="shared" ref="B13:I13" si="8">B12/B$14</f>
        <v>5.3887605850654347E-3</v>
      </c>
      <c r="C13" s="67">
        <f t="shared" si="8"/>
        <v>7.4515648286140089E-4</v>
      </c>
      <c r="D13" s="67">
        <f t="shared" si="8"/>
        <v>2.2970903522205209E-3</v>
      </c>
      <c r="E13" s="67">
        <f t="shared" si="8"/>
        <v>7.955449482895784E-4</v>
      </c>
      <c r="F13" s="67">
        <f t="shared" si="8"/>
        <v>9.0415913200723324E-4</v>
      </c>
      <c r="G13" s="67">
        <f t="shared" si="8"/>
        <v>6.3271116735210374E-4</v>
      </c>
      <c r="H13" s="67">
        <f t="shared" si="8"/>
        <v>3.1654676258992807E-3</v>
      </c>
      <c r="I13" s="67">
        <f t="shared" si="8"/>
        <v>1.2779552715654952E-3</v>
      </c>
      <c r="J13" s="67">
        <f t="shared" ref="J13" si="9">J12/J$14</f>
        <v>5.1480051480051478E-3</v>
      </c>
      <c r="K13" s="78">
        <f>K12/K$14</f>
        <v>2.2408963585434172E-3</v>
      </c>
    </row>
    <row r="14" spans="1:11" s="35" customFormat="1" ht="13.5" customHeight="1" x14ac:dyDescent="0.15">
      <c r="A14" s="71" t="s">
        <v>11</v>
      </c>
      <c r="B14" s="393">
        <v>1299</v>
      </c>
      <c r="C14" s="393">
        <v>1342</v>
      </c>
      <c r="D14" s="393">
        <v>1306</v>
      </c>
      <c r="E14" s="393">
        <v>1257</v>
      </c>
      <c r="F14" s="393">
        <v>1106</v>
      </c>
      <c r="G14" s="393">
        <v>3161</v>
      </c>
      <c r="H14" s="393">
        <v>3475</v>
      </c>
      <c r="I14" s="393">
        <v>1565</v>
      </c>
      <c r="J14" s="393">
        <v>1554</v>
      </c>
      <c r="K14" s="394">
        <v>16065</v>
      </c>
    </row>
    <row r="15" spans="1:11" s="35" customFormat="1" ht="13.5" customHeight="1" x14ac:dyDescent="0.15">
      <c r="A15" s="73"/>
      <c r="B15" s="74">
        <f>SUM(B5,B7,B9,B11,B13)</f>
        <v>1</v>
      </c>
      <c r="C15" s="74">
        <f t="shared" ref="C15:I15" si="10">SUM(C5,C7,C9,C11,C13)</f>
        <v>1</v>
      </c>
      <c r="D15" s="74">
        <f t="shared" si="10"/>
        <v>0.99999999999999989</v>
      </c>
      <c r="E15" s="74">
        <f t="shared" si="10"/>
        <v>1</v>
      </c>
      <c r="F15" s="74">
        <f t="shared" si="10"/>
        <v>1</v>
      </c>
      <c r="G15" s="74">
        <f t="shared" si="10"/>
        <v>0.99999999999999989</v>
      </c>
      <c r="H15" s="74">
        <f t="shared" si="10"/>
        <v>1</v>
      </c>
      <c r="I15" s="74">
        <f t="shared" si="10"/>
        <v>1.0000000000000002</v>
      </c>
      <c r="J15" s="76">
        <v>1</v>
      </c>
      <c r="K15" s="76">
        <f>SUM(K5,K7,K9,K11,K13)</f>
        <v>1</v>
      </c>
    </row>
    <row r="18" spans="1:21" x14ac:dyDescent="0.15">
      <c r="A18" s="37"/>
      <c r="B18" s="38"/>
      <c r="C18" s="38"/>
      <c r="D18" s="38"/>
      <c r="E18" s="38"/>
      <c r="F18" s="38"/>
      <c r="G18" s="38"/>
      <c r="H18" s="38"/>
      <c r="I18" s="38"/>
    </row>
    <row r="19" spans="1:21" x14ac:dyDescent="0.15">
      <c r="A19" s="295"/>
      <c r="B19" s="295"/>
      <c r="C19" s="295"/>
      <c r="D19" s="295"/>
      <c r="E19" s="295"/>
      <c r="F19" s="295"/>
      <c r="G19" s="295"/>
      <c r="H19" s="295"/>
      <c r="I19" s="295"/>
      <c r="J19" s="295"/>
      <c r="K19" s="295"/>
      <c r="L19" s="295"/>
      <c r="M19" s="295"/>
      <c r="N19" s="295"/>
      <c r="O19" s="295"/>
      <c r="P19" s="295"/>
      <c r="Q19" s="295"/>
      <c r="R19" s="295"/>
      <c r="S19" s="295"/>
      <c r="T19" s="295"/>
      <c r="U19" s="302"/>
    </row>
    <row r="20" spans="1:21" x14ac:dyDescent="0.15">
      <c r="A20" s="295"/>
      <c r="C20" s="296"/>
      <c r="D20" s="296"/>
      <c r="E20" s="296"/>
      <c r="F20" s="296"/>
      <c r="G20" s="296"/>
      <c r="H20" s="296"/>
      <c r="I20" s="296"/>
      <c r="J20" s="296"/>
      <c r="K20" s="296"/>
      <c r="L20" s="296"/>
      <c r="M20" s="296"/>
      <c r="N20" s="296"/>
      <c r="O20" s="296"/>
      <c r="P20" s="296"/>
      <c r="Q20" s="296"/>
      <c r="R20" s="296"/>
      <c r="S20" s="296"/>
    </row>
    <row r="21" spans="1:21" x14ac:dyDescent="0.15">
      <c r="A21" s="295"/>
      <c r="C21" s="296"/>
      <c r="D21" s="296"/>
      <c r="E21" s="296"/>
      <c r="F21" s="296"/>
      <c r="G21" s="296"/>
      <c r="H21" s="296"/>
      <c r="I21" s="296"/>
      <c r="J21" s="296"/>
      <c r="K21" s="296"/>
      <c r="L21" s="296"/>
      <c r="M21" s="296"/>
      <c r="N21" s="296"/>
      <c r="O21" s="296"/>
      <c r="P21" s="296"/>
      <c r="Q21" s="296"/>
      <c r="R21" s="296"/>
      <c r="S21" s="296"/>
    </row>
    <row r="22" spans="1:21" x14ac:dyDescent="0.15">
      <c r="A22" s="295"/>
      <c r="B22" s="296"/>
      <c r="C22" s="297"/>
      <c r="D22" s="297"/>
      <c r="E22" s="297"/>
      <c r="F22" s="297"/>
      <c r="G22" s="297"/>
      <c r="H22" s="297"/>
      <c r="I22" s="297"/>
      <c r="J22" s="297"/>
      <c r="K22" s="297"/>
      <c r="L22" s="297"/>
      <c r="M22" s="297"/>
      <c r="N22" s="297"/>
      <c r="O22" s="297"/>
      <c r="P22" s="297"/>
      <c r="Q22" s="297"/>
      <c r="R22" s="297"/>
      <c r="S22" s="297"/>
    </row>
    <row r="23" spans="1:21" x14ac:dyDescent="0.15">
      <c r="A23" s="295"/>
      <c r="B23" s="296"/>
      <c r="C23" s="297"/>
      <c r="D23" s="297"/>
      <c r="E23" s="297"/>
      <c r="F23" s="297"/>
      <c r="G23" s="297"/>
      <c r="H23" s="297"/>
      <c r="I23" s="297"/>
      <c r="J23" s="297"/>
      <c r="K23" s="297"/>
      <c r="L23" s="297"/>
      <c r="M23" s="297"/>
      <c r="N23" s="297"/>
      <c r="O23" s="297"/>
      <c r="P23" s="297"/>
      <c r="Q23" s="297"/>
      <c r="R23" s="297"/>
      <c r="S23" s="297"/>
    </row>
    <row r="24" spans="1:21" x14ac:dyDescent="0.15">
      <c r="A24" s="295"/>
      <c r="B24" s="297"/>
      <c r="C24" s="296"/>
      <c r="D24" s="296"/>
      <c r="E24" s="296"/>
      <c r="F24" s="296"/>
      <c r="G24" s="296"/>
      <c r="H24" s="296"/>
      <c r="I24" s="296"/>
      <c r="J24" s="296"/>
      <c r="K24" s="296"/>
      <c r="L24" s="296"/>
      <c r="M24" s="296"/>
      <c r="N24" s="296"/>
      <c r="O24" s="296"/>
      <c r="P24" s="296"/>
      <c r="Q24" s="296"/>
      <c r="R24" s="296"/>
      <c r="S24" s="296"/>
    </row>
    <row r="25" spans="1:21" x14ac:dyDescent="0.15">
      <c r="A25" s="295"/>
      <c r="B25" s="297"/>
      <c r="C25" s="296"/>
      <c r="D25" s="296"/>
      <c r="E25" s="296"/>
      <c r="F25" s="296"/>
      <c r="G25" s="296"/>
      <c r="H25" s="296"/>
      <c r="I25" s="296"/>
      <c r="J25" s="296"/>
      <c r="K25" s="296"/>
      <c r="L25" s="296"/>
      <c r="M25" s="296"/>
      <c r="N25" s="296"/>
      <c r="O25" s="296"/>
      <c r="P25" s="296"/>
      <c r="Q25" s="296"/>
      <c r="R25" s="296"/>
      <c r="S25" s="296"/>
    </row>
    <row r="26" spans="1:21" x14ac:dyDescent="0.15">
      <c r="A26" s="295"/>
      <c r="B26" s="296"/>
      <c r="C26" s="297"/>
      <c r="D26" s="297"/>
      <c r="E26" s="297"/>
      <c r="F26" s="297"/>
      <c r="G26" s="297"/>
      <c r="H26" s="297"/>
      <c r="I26" s="297"/>
      <c r="J26" s="297"/>
      <c r="K26" s="297"/>
      <c r="L26" s="297"/>
      <c r="M26" s="297"/>
      <c r="N26" s="297"/>
      <c r="O26" s="297"/>
      <c r="P26" s="297"/>
      <c r="Q26" s="297"/>
      <c r="R26" s="297"/>
      <c r="S26" s="297"/>
    </row>
    <row r="27" spans="1:21" x14ac:dyDescent="0.15">
      <c r="A27" s="295"/>
      <c r="B27" s="296"/>
    </row>
    <row r="28" spans="1:21" x14ac:dyDescent="0.15">
      <c r="A28" s="295"/>
      <c r="B28" s="297"/>
    </row>
  </sheetData>
  <phoneticPr fontId="4"/>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U55"/>
  <sheetViews>
    <sheetView view="pageBreakPreview" zoomScaleNormal="100" zoomScaleSheetLayoutView="100" workbookViewId="0">
      <selection activeCell="K1" sqref="K1"/>
    </sheetView>
  </sheetViews>
  <sheetFormatPr defaultColWidth="13.75" defaultRowHeight="13.5" x14ac:dyDescent="0.15"/>
  <cols>
    <col min="1" max="1" width="17.75" style="9" customWidth="1"/>
    <col min="2" max="10" width="7.5" style="9" customWidth="1"/>
    <col min="11" max="11" width="8.625" style="9" customWidth="1"/>
    <col min="12" max="21" width="7.5" style="9" customWidth="1"/>
    <col min="22" max="16384" width="13.75" style="9"/>
  </cols>
  <sheetData>
    <row r="1" spans="1:11" s="25" customFormat="1" ht="14.25" x14ac:dyDescent="0.15">
      <c r="A1" s="24" t="s">
        <v>166</v>
      </c>
    </row>
    <row r="2" spans="1:11" customFormat="1" x14ac:dyDescent="0.15">
      <c r="A2" s="1"/>
      <c r="B2" s="2"/>
      <c r="C2" s="2"/>
      <c r="D2" s="2"/>
      <c r="E2" s="2"/>
      <c r="F2" s="2"/>
      <c r="G2" s="2"/>
      <c r="H2" s="2"/>
      <c r="J2" s="9"/>
    </row>
    <row r="3" spans="1:11" customFormat="1" ht="27" x14ac:dyDescent="0.15">
      <c r="A3" s="75"/>
      <c r="B3" s="75" t="s">
        <v>90</v>
      </c>
      <c r="C3" s="75" t="s">
        <v>91</v>
      </c>
      <c r="D3" s="75" t="s">
        <v>92</v>
      </c>
      <c r="E3" s="75" t="s">
        <v>93</v>
      </c>
      <c r="F3" s="75" t="s">
        <v>94</v>
      </c>
      <c r="G3" s="75" t="s">
        <v>95</v>
      </c>
      <c r="H3" s="75" t="s">
        <v>96</v>
      </c>
      <c r="I3" s="75" t="s">
        <v>97</v>
      </c>
      <c r="J3" s="301" t="s">
        <v>156</v>
      </c>
      <c r="K3" s="75" t="s">
        <v>64</v>
      </c>
    </row>
    <row r="4" spans="1:11" s="35" customFormat="1" ht="18" customHeight="1" x14ac:dyDescent="0.15">
      <c r="A4" s="597" t="s">
        <v>68</v>
      </c>
      <c r="B4" s="391">
        <v>222</v>
      </c>
      <c r="C4" s="391">
        <v>428</v>
      </c>
      <c r="D4" s="391">
        <v>296</v>
      </c>
      <c r="E4" s="391">
        <v>229</v>
      </c>
      <c r="F4" s="391">
        <v>219</v>
      </c>
      <c r="G4" s="391">
        <v>1229</v>
      </c>
      <c r="H4" s="391">
        <v>673</v>
      </c>
      <c r="I4" s="391">
        <v>338</v>
      </c>
      <c r="J4" s="391">
        <v>331</v>
      </c>
      <c r="K4" s="392">
        <v>3965</v>
      </c>
    </row>
    <row r="5" spans="1:11" s="35" customFormat="1" ht="18" customHeight="1" x14ac:dyDescent="0.15">
      <c r="A5" s="598"/>
      <c r="B5" s="67">
        <f>B4/B$34</f>
        <v>0.17090069284064666</v>
      </c>
      <c r="C5" s="67">
        <f t="shared" ref="C5:I5" si="0">C4/C$34</f>
        <v>0.31892697466467956</v>
      </c>
      <c r="D5" s="67">
        <f t="shared" si="0"/>
        <v>0.22664624808575803</v>
      </c>
      <c r="E5" s="67">
        <f t="shared" si="0"/>
        <v>0.18217979315831345</v>
      </c>
      <c r="F5" s="67">
        <f t="shared" si="0"/>
        <v>0.19801084990958409</v>
      </c>
      <c r="G5" s="67">
        <f t="shared" si="0"/>
        <v>0.38880101233786779</v>
      </c>
      <c r="H5" s="67">
        <f t="shared" si="0"/>
        <v>0.19366906474820145</v>
      </c>
      <c r="I5" s="67">
        <f t="shared" si="0"/>
        <v>0.21597444089456869</v>
      </c>
      <c r="J5" s="67">
        <f t="shared" ref="J5" si="1">J4/J$34</f>
        <v>0.21299871299871301</v>
      </c>
      <c r="K5" s="67">
        <f>K4/K$34</f>
        <v>0.24680983504512916</v>
      </c>
    </row>
    <row r="6" spans="1:11" s="35" customFormat="1" ht="18" customHeight="1" x14ac:dyDescent="0.15">
      <c r="A6" s="600" t="s">
        <v>69</v>
      </c>
      <c r="B6" s="391">
        <v>99</v>
      </c>
      <c r="C6" s="391">
        <v>228</v>
      </c>
      <c r="D6" s="391">
        <v>112</v>
      </c>
      <c r="E6" s="391">
        <v>90</v>
      </c>
      <c r="F6" s="391">
        <v>95</v>
      </c>
      <c r="G6" s="391">
        <v>619</v>
      </c>
      <c r="H6" s="391">
        <v>262</v>
      </c>
      <c r="I6" s="391">
        <v>162</v>
      </c>
      <c r="J6" s="391">
        <v>121</v>
      </c>
      <c r="K6" s="392">
        <v>1788</v>
      </c>
    </row>
    <row r="7" spans="1:11" s="35" customFormat="1" ht="18" customHeight="1" x14ac:dyDescent="0.15">
      <c r="A7" s="601"/>
      <c r="B7" s="67">
        <f>B6/B$34</f>
        <v>7.6212471131639717E-2</v>
      </c>
      <c r="C7" s="67">
        <f t="shared" ref="C7:I7" si="2">C6/C$34</f>
        <v>0.16989567809239942</v>
      </c>
      <c r="D7" s="67">
        <f t="shared" si="2"/>
        <v>8.575803981623277E-2</v>
      </c>
      <c r="E7" s="67">
        <f t="shared" si="2"/>
        <v>7.1599045346062054E-2</v>
      </c>
      <c r="F7" s="67">
        <f t="shared" si="2"/>
        <v>8.5895117540687155E-2</v>
      </c>
      <c r="G7" s="67">
        <f t="shared" si="2"/>
        <v>0.19582410629547611</v>
      </c>
      <c r="H7" s="67">
        <f t="shared" si="2"/>
        <v>7.5395683453237411E-2</v>
      </c>
      <c r="I7" s="67">
        <f t="shared" si="2"/>
        <v>0.10351437699680512</v>
      </c>
      <c r="J7" s="67">
        <f t="shared" ref="J7" si="3">J6/J$34</f>
        <v>7.7863577863577865E-2</v>
      </c>
      <c r="K7" s="67">
        <f>K6/K$34</f>
        <v>0.11129785247432306</v>
      </c>
    </row>
    <row r="8" spans="1:11" s="35" customFormat="1" ht="18" customHeight="1" x14ac:dyDescent="0.15">
      <c r="A8" s="602" t="s">
        <v>70</v>
      </c>
      <c r="B8" s="391">
        <v>19</v>
      </c>
      <c r="C8" s="391">
        <v>37</v>
      </c>
      <c r="D8" s="391">
        <v>25</v>
      </c>
      <c r="E8" s="391">
        <v>17</v>
      </c>
      <c r="F8" s="391">
        <v>11</v>
      </c>
      <c r="G8" s="391">
        <v>138</v>
      </c>
      <c r="H8" s="391">
        <v>49</v>
      </c>
      <c r="I8" s="391">
        <v>15</v>
      </c>
      <c r="J8" s="391">
        <v>38</v>
      </c>
      <c r="K8" s="392">
        <v>349</v>
      </c>
    </row>
    <row r="9" spans="1:11" s="35" customFormat="1" ht="18" customHeight="1" x14ac:dyDescent="0.15">
      <c r="A9" s="601"/>
      <c r="B9" s="67">
        <f>B8/B$34</f>
        <v>1.4626635873749037E-2</v>
      </c>
      <c r="C9" s="67">
        <f t="shared" ref="C9:I9" si="4">C8/C$34</f>
        <v>2.7570789865871834E-2</v>
      </c>
      <c r="D9" s="67">
        <f t="shared" si="4"/>
        <v>1.9142419601837671E-2</v>
      </c>
      <c r="E9" s="67">
        <f t="shared" si="4"/>
        <v>1.3524264120922832E-2</v>
      </c>
      <c r="F9" s="67">
        <f t="shared" si="4"/>
        <v>9.9457504520795662E-3</v>
      </c>
      <c r="G9" s="67">
        <f t="shared" si="4"/>
        <v>4.365707054729516E-2</v>
      </c>
      <c r="H9" s="67">
        <f t="shared" si="4"/>
        <v>1.4100719424460431E-2</v>
      </c>
      <c r="I9" s="67">
        <f t="shared" si="4"/>
        <v>9.5846645367412137E-3</v>
      </c>
      <c r="J9" s="67">
        <f t="shared" ref="J9" si="5">J8/J$34</f>
        <v>2.4453024453024452E-2</v>
      </c>
      <c r="K9" s="67">
        <f>K8/K$34</f>
        <v>2.1724245253657019E-2</v>
      </c>
    </row>
    <row r="10" spans="1:11" s="35" customFormat="1" ht="21" customHeight="1" x14ac:dyDescent="0.15">
      <c r="A10" s="602" t="s">
        <v>413</v>
      </c>
      <c r="B10" s="391">
        <v>104</v>
      </c>
      <c r="C10" s="391">
        <v>163</v>
      </c>
      <c r="D10" s="391">
        <v>159</v>
      </c>
      <c r="E10" s="391">
        <v>122</v>
      </c>
      <c r="F10" s="391">
        <v>113</v>
      </c>
      <c r="G10" s="391">
        <v>472</v>
      </c>
      <c r="H10" s="391">
        <v>362</v>
      </c>
      <c r="I10" s="391">
        <v>161</v>
      </c>
      <c r="J10" s="391">
        <v>172</v>
      </c>
      <c r="K10" s="392">
        <v>1828</v>
      </c>
    </row>
    <row r="11" spans="1:11" s="35" customFormat="1" ht="21" customHeight="1" x14ac:dyDescent="0.15">
      <c r="A11" s="601"/>
      <c r="B11" s="67">
        <f>B10/B$34</f>
        <v>8.0061585835257895E-2</v>
      </c>
      <c r="C11" s="67">
        <f t="shared" ref="C11:I11" si="6">C10/C$34</f>
        <v>0.12146050670640834</v>
      </c>
      <c r="D11" s="67">
        <f t="shared" si="6"/>
        <v>0.12174578866768759</v>
      </c>
      <c r="E11" s="67">
        <f t="shared" si="6"/>
        <v>9.7056483691328563E-2</v>
      </c>
      <c r="F11" s="67">
        <f t="shared" si="6"/>
        <v>0.10216998191681737</v>
      </c>
      <c r="G11" s="67">
        <f t="shared" si="6"/>
        <v>0.14931983549509648</v>
      </c>
      <c r="H11" s="67">
        <f t="shared" si="6"/>
        <v>0.1041726618705036</v>
      </c>
      <c r="I11" s="67">
        <f t="shared" si="6"/>
        <v>0.10287539936102237</v>
      </c>
      <c r="J11" s="67">
        <f t="shared" ref="J11" si="7">J10/J$34</f>
        <v>0.11068211068211069</v>
      </c>
      <c r="K11" s="67">
        <f>K10/K$34</f>
        <v>0.11378773731714908</v>
      </c>
    </row>
    <row r="12" spans="1:11" s="35" customFormat="1" ht="18" customHeight="1" x14ac:dyDescent="0.15">
      <c r="A12" s="597" t="s">
        <v>19</v>
      </c>
      <c r="B12" s="391">
        <v>43</v>
      </c>
      <c r="C12" s="391">
        <v>53</v>
      </c>
      <c r="D12" s="391">
        <v>49</v>
      </c>
      <c r="E12" s="391">
        <v>46</v>
      </c>
      <c r="F12" s="391">
        <v>64</v>
      </c>
      <c r="G12" s="391">
        <v>176</v>
      </c>
      <c r="H12" s="391">
        <v>268</v>
      </c>
      <c r="I12" s="391">
        <v>108</v>
      </c>
      <c r="J12" s="391">
        <v>135</v>
      </c>
      <c r="K12" s="392">
        <v>942</v>
      </c>
    </row>
    <row r="13" spans="1:11" s="35" customFormat="1" ht="18" customHeight="1" x14ac:dyDescent="0.15">
      <c r="A13" s="598"/>
      <c r="B13" s="67">
        <f>B12/B$34</f>
        <v>3.3102386451116246E-2</v>
      </c>
      <c r="C13" s="67">
        <f t="shared" ref="C13:I13" si="8">C12/C$34</f>
        <v>3.9493293591654245E-2</v>
      </c>
      <c r="D13" s="67">
        <f t="shared" si="8"/>
        <v>3.7519142419601838E-2</v>
      </c>
      <c r="E13" s="67">
        <f t="shared" si="8"/>
        <v>3.6595067621320608E-2</v>
      </c>
      <c r="F13" s="67">
        <f t="shared" si="8"/>
        <v>5.7866184448462928E-2</v>
      </c>
      <c r="G13" s="67">
        <f t="shared" si="8"/>
        <v>5.5678582726985129E-2</v>
      </c>
      <c r="H13" s="67">
        <f t="shared" si="8"/>
        <v>7.7122302158273384E-2</v>
      </c>
      <c r="I13" s="67">
        <f t="shared" si="8"/>
        <v>6.9009584664536744E-2</v>
      </c>
      <c r="J13" s="67">
        <f t="shared" ref="J13" si="9">J12/J$34</f>
        <v>8.6872586872586879E-2</v>
      </c>
      <c r="K13" s="67">
        <f>K12/K$34</f>
        <v>5.8636788048552754E-2</v>
      </c>
    </row>
    <row r="14" spans="1:11" s="35" customFormat="1" ht="18" customHeight="1" x14ac:dyDescent="0.15">
      <c r="A14" s="599" t="s">
        <v>20</v>
      </c>
      <c r="B14" s="391">
        <v>800</v>
      </c>
      <c r="C14" s="391">
        <v>683</v>
      </c>
      <c r="D14" s="391">
        <v>746</v>
      </c>
      <c r="E14" s="391">
        <v>729</v>
      </c>
      <c r="F14" s="391">
        <v>608</v>
      </c>
      <c r="G14" s="391">
        <v>1344</v>
      </c>
      <c r="H14" s="391">
        <v>1912</v>
      </c>
      <c r="I14" s="391">
        <v>841</v>
      </c>
      <c r="J14" s="391">
        <v>862</v>
      </c>
      <c r="K14" s="392">
        <v>8525</v>
      </c>
    </row>
    <row r="15" spans="1:11" s="35" customFormat="1" ht="18" customHeight="1" x14ac:dyDescent="0.15">
      <c r="A15" s="598"/>
      <c r="B15" s="67">
        <f>B14/B$34</f>
        <v>0.61585835257890686</v>
      </c>
      <c r="C15" s="67">
        <f t="shared" ref="C15:I15" si="10">C14/C$34</f>
        <v>0.50894187779433686</v>
      </c>
      <c r="D15" s="67">
        <f t="shared" si="10"/>
        <v>0.57120980091883611</v>
      </c>
      <c r="E15" s="67">
        <f t="shared" si="10"/>
        <v>0.57995226730310268</v>
      </c>
      <c r="F15" s="67">
        <f t="shared" si="10"/>
        <v>0.54972875226039786</v>
      </c>
      <c r="G15" s="67">
        <f t="shared" si="10"/>
        <v>0.42518190446061371</v>
      </c>
      <c r="H15" s="67">
        <f t="shared" si="10"/>
        <v>0.55021582733812946</v>
      </c>
      <c r="I15" s="67">
        <f t="shared" si="10"/>
        <v>0.53738019169329077</v>
      </c>
      <c r="J15" s="67">
        <f t="shared" ref="J15" si="11">J14/J$34</f>
        <v>0.55469755469755466</v>
      </c>
      <c r="K15" s="67">
        <f>K14/K$34</f>
        <v>0.5306567071272954</v>
      </c>
    </row>
    <row r="16" spans="1:11" s="35" customFormat="1" ht="18" customHeight="1" x14ac:dyDescent="0.15">
      <c r="A16" s="599" t="s">
        <v>21</v>
      </c>
      <c r="B16" s="391">
        <v>138</v>
      </c>
      <c r="C16" s="391">
        <v>110</v>
      </c>
      <c r="D16" s="391">
        <v>137</v>
      </c>
      <c r="E16" s="391">
        <v>147</v>
      </c>
      <c r="F16" s="391">
        <v>140</v>
      </c>
      <c r="G16" s="391">
        <v>260</v>
      </c>
      <c r="H16" s="391">
        <v>376</v>
      </c>
      <c r="I16" s="391">
        <v>179</v>
      </c>
      <c r="J16" s="391">
        <v>134</v>
      </c>
      <c r="K16" s="392">
        <v>1621</v>
      </c>
    </row>
    <row r="17" spans="1:11" s="35" customFormat="1" ht="18" customHeight="1" x14ac:dyDescent="0.15">
      <c r="A17" s="598"/>
      <c r="B17" s="67">
        <f>B16/B$34</f>
        <v>0.10623556581986143</v>
      </c>
      <c r="C17" s="67">
        <f t="shared" ref="C17:I17" si="12">C16/C$34</f>
        <v>8.1967213114754092E-2</v>
      </c>
      <c r="D17" s="67">
        <f t="shared" si="12"/>
        <v>0.10490045941807044</v>
      </c>
      <c r="E17" s="67">
        <f t="shared" si="12"/>
        <v>0.11694510739856802</v>
      </c>
      <c r="F17" s="67">
        <f t="shared" si="12"/>
        <v>0.12658227848101267</v>
      </c>
      <c r="G17" s="67">
        <f t="shared" si="12"/>
        <v>8.225245175577349E-2</v>
      </c>
      <c r="H17" s="67">
        <f t="shared" si="12"/>
        <v>0.10820143884892086</v>
      </c>
      <c r="I17" s="67">
        <f t="shared" si="12"/>
        <v>0.11437699680511182</v>
      </c>
      <c r="J17" s="67">
        <f t="shared" ref="J17" si="13">J16/J$34</f>
        <v>8.6229086229086233E-2</v>
      </c>
      <c r="K17" s="67">
        <f>K16/K$34</f>
        <v>0.10090258325552443</v>
      </c>
    </row>
    <row r="18" spans="1:11" s="35" customFormat="1" ht="18" customHeight="1" x14ac:dyDescent="0.15">
      <c r="A18" s="599" t="s">
        <v>71</v>
      </c>
      <c r="B18" s="64">
        <v>24</v>
      </c>
      <c r="C18" s="64">
        <v>20</v>
      </c>
      <c r="D18" s="64">
        <v>26</v>
      </c>
      <c r="E18" s="64">
        <v>29</v>
      </c>
      <c r="F18" s="64">
        <v>16</v>
      </c>
      <c r="G18" s="64">
        <v>49</v>
      </c>
      <c r="H18" s="64">
        <v>74</v>
      </c>
      <c r="I18" s="64">
        <v>34</v>
      </c>
      <c r="J18" s="64">
        <v>25</v>
      </c>
      <c r="K18" s="65">
        <v>297</v>
      </c>
    </row>
    <row r="19" spans="1:11" s="35" customFormat="1" ht="18" customHeight="1" x14ac:dyDescent="0.15">
      <c r="A19" s="598"/>
      <c r="B19" s="67">
        <f>B18/B$34</f>
        <v>1.8475750577367205E-2</v>
      </c>
      <c r="C19" s="67">
        <f t="shared" ref="C19:I19" si="14">C18/C$34</f>
        <v>1.4903129657228018E-2</v>
      </c>
      <c r="D19" s="67">
        <f t="shared" si="14"/>
        <v>1.9908116385911178E-2</v>
      </c>
      <c r="E19" s="67">
        <f t="shared" si="14"/>
        <v>2.3070803500397773E-2</v>
      </c>
      <c r="F19" s="67">
        <f t="shared" si="14"/>
        <v>1.4466546112115732E-2</v>
      </c>
      <c r="G19" s="67">
        <f t="shared" si="14"/>
        <v>1.5501423600126542E-2</v>
      </c>
      <c r="H19" s="67">
        <f t="shared" si="14"/>
        <v>2.1294964028776977E-2</v>
      </c>
      <c r="I19" s="67">
        <f t="shared" si="14"/>
        <v>2.1725239616613417E-2</v>
      </c>
      <c r="J19" s="67">
        <f t="shared" ref="J19" si="15">J18/J$34</f>
        <v>1.6087516087516088E-2</v>
      </c>
      <c r="K19" s="67">
        <f>K18/K$34</f>
        <v>1.8487394957983194E-2</v>
      </c>
    </row>
    <row r="20" spans="1:11" s="35" customFormat="1" ht="18" customHeight="1" x14ac:dyDescent="0.15">
      <c r="A20" s="599" t="s">
        <v>72</v>
      </c>
      <c r="B20" s="391">
        <v>4</v>
      </c>
      <c r="C20" s="391">
        <v>7</v>
      </c>
      <c r="D20" s="391">
        <v>2</v>
      </c>
      <c r="E20" s="391">
        <v>7</v>
      </c>
      <c r="F20" s="391">
        <v>2</v>
      </c>
      <c r="G20" s="391">
        <v>5</v>
      </c>
      <c r="H20" s="391">
        <v>14</v>
      </c>
      <c r="I20" s="391">
        <v>3</v>
      </c>
      <c r="J20" s="391">
        <v>10</v>
      </c>
      <c r="K20" s="392">
        <v>54</v>
      </c>
    </row>
    <row r="21" spans="1:11" s="35" customFormat="1" ht="18" customHeight="1" x14ac:dyDescent="0.15">
      <c r="A21" s="598"/>
      <c r="B21" s="67">
        <f>B20/B$34</f>
        <v>3.0792917628945341E-3</v>
      </c>
      <c r="C21" s="67">
        <f t="shared" ref="C21:I21" si="16">C20/C$34</f>
        <v>5.2160953800298067E-3</v>
      </c>
      <c r="D21" s="67">
        <f t="shared" si="16"/>
        <v>1.5313935681470138E-3</v>
      </c>
      <c r="E21" s="67">
        <f t="shared" si="16"/>
        <v>5.5688146380270488E-3</v>
      </c>
      <c r="F21" s="67">
        <f t="shared" si="16"/>
        <v>1.8083182640144665E-3</v>
      </c>
      <c r="G21" s="67">
        <f t="shared" si="16"/>
        <v>1.5817779183802593E-3</v>
      </c>
      <c r="H21" s="67">
        <f t="shared" si="16"/>
        <v>4.028776978417266E-3</v>
      </c>
      <c r="I21" s="67">
        <f t="shared" si="16"/>
        <v>1.9169329073482429E-3</v>
      </c>
      <c r="J21" s="67">
        <f t="shared" ref="J21" si="17">J20/J$34</f>
        <v>6.4350064350064346E-3</v>
      </c>
      <c r="K21" s="67">
        <f>K20/K$34</f>
        <v>3.3613445378151263E-3</v>
      </c>
    </row>
    <row r="22" spans="1:11" s="35" customFormat="1" ht="18" customHeight="1" x14ac:dyDescent="0.15">
      <c r="A22" s="599" t="s">
        <v>98</v>
      </c>
      <c r="B22" s="391">
        <v>2</v>
      </c>
      <c r="C22" s="391">
        <v>3</v>
      </c>
      <c r="D22" s="391">
        <v>3</v>
      </c>
      <c r="E22" s="391">
        <v>6</v>
      </c>
      <c r="F22" s="391">
        <v>7</v>
      </c>
      <c r="G22" s="391">
        <v>9</v>
      </c>
      <c r="H22" s="391">
        <v>12</v>
      </c>
      <c r="I22" s="391">
        <v>3</v>
      </c>
      <c r="J22" s="391">
        <v>11</v>
      </c>
      <c r="K22" s="392">
        <v>56</v>
      </c>
    </row>
    <row r="23" spans="1:11" s="35" customFormat="1" ht="18" customHeight="1" x14ac:dyDescent="0.15">
      <c r="A23" s="598"/>
      <c r="B23" s="67">
        <f>B22/B$34</f>
        <v>1.539645881447267E-3</v>
      </c>
      <c r="C23" s="67">
        <f t="shared" ref="C23:I23" si="18">C22/C$34</f>
        <v>2.2354694485842027E-3</v>
      </c>
      <c r="D23" s="67">
        <f t="shared" si="18"/>
        <v>2.2970903522205209E-3</v>
      </c>
      <c r="E23" s="67">
        <f t="shared" si="18"/>
        <v>4.7732696897374704E-3</v>
      </c>
      <c r="F23" s="67">
        <f t="shared" si="18"/>
        <v>6.3291139240506328E-3</v>
      </c>
      <c r="G23" s="67">
        <f t="shared" si="18"/>
        <v>2.8472002530844668E-3</v>
      </c>
      <c r="H23" s="67">
        <f t="shared" si="18"/>
        <v>3.4532374100719426E-3</v>
      </c>
      <c r="I23" s="67">
        <f t="shared" si="18"/>
        <v>1.9169329073482429E-3</v>
      </c>
      <c r="J23" s="67">
        <f t="shared" ref="J23" si="19">J22/J$34</f>
        <v>7.0785070785070788E-3</v>
      </c>
      <c r="K23" s="67">
        <f>K22/K$34</f>
        <v>3.4858387799564269E-3</v>
      </c>
    </row>
    <row r="24" spans="1:11" s="35" customFormat="1" ht="18" customHeight="1" x14ac:dyDescent="0.15">
      <c r="A24" s="599" t="s">
        <v>390</v>
      </c>
      <c r="B24" s="391">
        <v>23</v>
      </c>
      <c r="C24" s="391">
        <v>13</v>
      </c>
      <c r="D24" s="391">
        <v>18</v>
      </c>
      <c r="E24" s="391">
        <v>22</v>
      </c>
      <c r="F24" s="391">
        <v>20</v>
      </c>
      <c r="G24" s="391">
        <v>56</v>
      </c>
      <c r="H24" s="391">
        <v>64</v>
      </c>
      <c r="I24" s="391">
        <v>27</v>
      </c>
      <c r="J24" s="391">
        <v>17</v>
      </c>
      <c r="K24" s="65">
        <v>260</v>
      </c>
    </row>
    <row r="25" spans="1:11" s="35" customFormat="1" ht="18" customHeight="1" x14ac:dyDescent="0.15">
      <c r="A25" s="598"/>
      <c r="B25" s="67">
        <f>B24/B$34</f>
        <v>1.7705927636643571E-2</v>
      </c>
      <c r="C25" s="67">
        <f t="shared" ref="C25:I25" si="20">C24/C$34</f>
        <v>9.6870342771982112E-3</v>
      </c>
      <c r="D25" s="67">
        <f t="shared" si="20"/>
        <v>1.3782542113323124E-2</v>
      </c>
      <c r="E25" s="67">
        <f t="shared" si="20"/>
        <v>1.7501988862370723E-2</v>
      </c>
      <c r="F25" s="67">
        <f t="shared" si="20"/>
        <v>1.8083182640144666E-2</v>
      </c>
      <c r="G25" s="67">
        <f t="shared" si="20"/>
        <v>1.7715912685858905E-2</v>
      </c>
      <c r="H25" s="67">
        <f t="shared" si="20"/>
        <v>1.8417266187050359E-2</v>
      </c>
      <c r="I25" s="67">
        <f t="shared" si="20"/>
        <v>1.7252396166134186E-2</v>
      </c>
      <c r="J25" s="67">
        <f t="shared" ref="J25" si="21">J24/J$34</f>
        <v>1.0939510939510939E-2</v>
      </c>
      <c r="K25" s="67">
        <f>K24/K$34</f>
        <v>1.6184251478369126E-2</v>
      </c>
    </row>
    <row r="26" spans="1:11" s="35" customFormat="1" ht="18" customHeight="1" x14ac:dyDescent="0.15">
      <c r="A26" s="599" t="s">
        <v>100</v>
      </c>
      <c r="B26" s="391">
        <v>18</v>
      </c>
      <c r="C26" s="391">
        <v>11</v>
      </c>
      <c r="D26" s="391">
        <v>15</v>
      </c>
      <c r="E26" s="391">
        <v>13</v>
      </c>
      <c r="F26" s="391">
        <v>7</v>
      </c>
      <c r="G26" s="391">
        <v>14</v>
      </c>
      <c r="H26" s="391">
        <v>33</v>
      </c>
      <c r="I26" s="391">
        <v>9</v>
      </c>
      <c r="J26" s="391">
        <v>7</v>
      </c>
      <c r="K26" s="392">
        <v>127</v>
      </c>
    </row>
    <row r="27" spans="1:11" s="35" customFormat="1" ht="18" customHeight="1" x14ac:dyDescent="0.15">
      <c r="A27" s="598"/>
      <c r="B27" s="67">
        <f>B26/B$34</f>
        <v>1.3856812933025405E-2</v>
      </c>
      <c r="C27" s="67">
        <f t="shared" ref="C27:I27" si="22">C26/C$34</f>
        <v>8.1967213114754103E-3</v>
      </c>
      <c r="D27" s="67">
        <f t="shared" si="22"/>
        <v>1.1485451761102604E-2</v>
      </c>
      <c r="E27" s="67">
        <f t="shared" si="22"/>
        <v>1.0342084327764518E-2</v>
      </c>
      <c r="F27" s="67">
        <f t="shared" si="22"/>
        <v>6.3291139240506328E-3</v>
      </c>
      <c r="G27" s="67">
        <f t="shared" si="22"/>
        <v>4.4289781714647262E-3</v>
      </c>
      <c r="H27" s="67">
        <f t="shared" si="22"/>
        <v>9.4964028776978425E-3</v>
      </c>
      <c r="I27" s="67">
        <f t="shared" si="22"/>
        <v>5.7507987220447284E-3</v>
      </c>
      <c r="J27" s="67">
        <f t="shared" ref="J27" si="23">J26/J$34</f>
        <v>4.5045045045045045E-3</v>
      </c>
      <c r="K27" s="67">
        <f>K26/K$34</f>
        <v>7.9053843759726121E-3</v>
      </c>
    </row>
    <row r="28" spans="1:11" s="35" customFormat="1" ht="22.5" customHeight="1" x14ac:dyDescent="0.15">
      <c r="A28" s="599" t="s">
        <v>101</v>
      </c>
      <c r="B28" s="391">
        <v>9</v>
      </c>
      <c r="C28" s="391">
        <v>4</v>
      </c>
      <c r="D28" s="391">
        <v>4</v>
      </c>
      <c r="E28" s="391">
        <v>2</v>
      </c>
      <c r="F28" s="391">
        <v>2</v>
      </c>
      <c r="G28" s="391">
        <v>1</v>
      </c>
      <c r="H28" s="391">
        <v>11</v>
      </c>
      <c r="I28" s="391">
        <v>5</v>
      </c>
      <c r="J28" s="391">
        <v>3</v>
      </c>
      <c r="K28" s="392">
        <v>41</v>
      </c>
    </row>
    <row r="29" spans="1:11" s="35" customFormat="1" ht="22.5" customHeight="1" x14ac:dyDescent="0.15">
      <c r="A29" s="598"/>
      <c r="B29" s="67">
        <f>B28/B$34</f>
        <v>6.9284064665127024E-3</v>
      </c>
      <c r="C29" s="67">
        <f t="shared" ref="C29:I29" si="24">C28/C$34</f>
        <v>2.9806259314456036E-3</v>
      </c>
      <c r="D29" s="67">
        <f t="shared" si="24"/>
        <v>3.0627871362940277E-3</v>
      </c>
      <c r="E29" s="67">
        <f t="shared" si="24"/>
        <v>1.5910898965791568E-3</v>
      </c>
      <c r="F29" s="67">
        <f t="shared" si="24"/>
        <v>1.8083182640144665E-3</v>
      </c>
      <c r="G29" s="67">
        <f t="shared" si="24"/>
        <v>3.1635558367605187E-4</v>
      </c>
      <c r="H29" s="67">
        <f t="shared" si="24"/>
        <v>3.1654676258992807E-3</v>
      </c>
      <c r="I29" s="67">
        <f t="shared" si="24"/>
        <v>3.1948881789137379E-3</v>
      </c>
      <c r="J29" s="67">
        <f t="shared" ref="J29" si="25">J28/J$34</f>
        <v>1.9305019305019305E-3</v>
      </c>
      <c r="K29" s="67">
        <f>K28/K$34</f>
        <v>2.55213196389667E-3</v>
      </c>
    </row>
    <row r="30" spans="1:11" s="35" customFormat="1" ht="18" customHeight="1" x14ac:dyDescent="0.15">
      <c r="A30" s="599" t="s">
        <v>102</v>
      </c>
      <c r="B30" s="391">
        <v>9</v>
      </c>
      <c r="C30" s="391">
        <v>6</v>
      </c>
      <c r="D30" s="391">
        <v>1</v>
      </c>
      <c r="E30" s="391">
        <v>4</v>
      </c>
      <c r="F30" s="391">
        <v>4</v>
      </c>
      <c r="G30" s="391">
        <v>7</v>
      </c>
      <c r="H30" s="391">
        <v>18</v>
      </c>
      <c r="I30" s="391">
        <v>4</v>
      </c>
      <c r="J30" s="391">
        <v>8</v>
      </c>
      <c r="K30" s="392">
        <v>61</v>
      </c>
    </row>
    <row r="31" spans="1:11" s="35" customFormat="1" ht="18" customHeight="1" x14ac:dyDescent="0.15">
      <c r="A31" s="598"/>
      <c r="B31" s="67">
        <f>B30/B$34</f>
        <v>6.9284064665127024E-3</v>
      </c>
      <c r="C31" s="67">
        <f t="shared" ref="C31:I31" si="26">C30/C$34</f>
        <v>4.4709388971684054E-3</v>
      </c>
      <c r="D31" s="67">
        <f t="shared" si="26"/>
        <v>7.6569678407350692E-4</v>
      </c>
      <c r="E31" s="67">
        <f t="shared" si="26"/>
        <v>3.1821797931583136E-3</v>
      </c>
      <c r="F31" s="67">
        <f t="shared" si="26"/>
        <v>3.616636528028933E-3</v>
      </c>
      <c r="G31" s="67">
        <f t="shared" si="26"/>
        <v>2.2144890857323631E-3</v>
      </c>
      <c r="H31" s="67">
        <f t="shared" si="26"/>
        <v>5.1798561151079137E-3</v>
      </c>
      <c r="I31" s="67">
        <f t="shared" si="26"/>
        <v>2.5559105431309905E-3</v>
      </c>
      <c r="J31" s="67">
        <f t="shared" ref="J31" si="27">J30/J$34</f>
        <v>5.1480051480051478E-3</v>
      </c>
      <c r="K31" s="67">
        <f>K30/K$34</f>
        <v>3.7970743853096792E-3</v>
      </c>
    </row>
    <row r="32" spans="1:11" s="35" customFormat="1" ht="18" customHeight="1" x14ac:dyDescent="0.15">
      <c r="A32" s="599" t="s">
        <v>103</v>
      </c>
      <c r="B32" s="391">
        <v>7</v>
      </c>
      <c r="C32" s="391">
        <v>4</v>
      </c>
      <c r="D32" s="391">
        <v>9</v>
      </c>
      <c r="E32" s="391">
        <v>23</v>
      </c>
      <c r="F32" s="391">
        <v>17</v>
      </c>
      <c r="G32" s="391">
        <v>11</v>
      </c>
      <c r="H32" s="391">
        <v>20</v>
      </c>
      <c r="I32" s="391">
        <v>14</v>
      </c>
      <c r="J32" s="391">
        <v>11</v>
      </c>
      <c r="K32" s="392">
        <v>116</v>
      </c>
    </row>
    <row r="33" spans="1:21" s="35" customFormat="1" ht="18" customHeight="1" x14ac:dyDescent="0.15">
      <c r="A33" s="598"/>
      <c r="B33" s="67">
        <f>B32/B$34</f>
        <v>5.3887605850654347E-3</v>
      </c>
      <c r="C33" s="67">
        <f t="shared" ref="C33:I33" si="28">C32/C$34</f>
        <v>2.9806259314456036E-3</v>
      </c>
      <c r="D33" s="67">
        <f t="shared" si="28"/>
        <v>6.8912710566615618E-3</v>
      </c>
      <c r="E33" s="67">
        <f t="shared" si="28"/>
        <v>1.8297533810660304E-2</v>
      </c>
      <c r="F33" s="67">
        <f t="shared" si="28"/>
        <v>1.5370705244122965E-2</v>
      </c>
      <c r="G33" s="67">
        <f t="shared" si="28"/>
        <v>3.4799114204365706E-3</v>
      </c>
      <c r="H33" s="67">
        <f t="shared" si="28"/>
        <v>5.7553956834532375E-3</v>
      </c>
      <c r="I33" s="67">
        <f t="shared" si="28"/>
        <v>8.9456869009584671E-3</v>
      </c>
      <c r="J33" s="67">
        <f t="shared" ref="J33" si="29">J32/J$34</f>
        <v>7.0785070785070788E-3</v>
      </c>
      <c r="K33" s="67">
        <f>K32/K$34</f>
        <v>7.220666044195456E-3</v>
      </c>
    </row>
    <row r="34" spans="1:21" s="35" customFormat="1" ht="15.75" customHeight="1" x14ac:dyDescent="0.15">
      <c r="A34" s="71" t="s">
        <v>11</v>
      </c>
      <c r="B34" s="393">
        <v>1299</v>
      </c>
      <c r="C34" s="393">
        <v>1342</v>
      </c>
      <c r="D34" s="393">
        <v>1306</v>
      </c>
      <c r="E34" s="393">
        <v>1257</v>
      </c>
      <c r="F34" s="393">
        <v>1106</v>
      </c>
      <c r="G34" s="393">
        <v>3161</v>
      </c>
      <c r="H34" s="393">
        <v>3475</v>
      </c>
      <c r="I34" s="393">
        <v>1565</v>
      </c>
      <c r="J34" s="393">
        <v>1554</v>
      </c>
      <c r="K34" s="394">
        <v>16065</v>
      </c>
    </row>
    <row r="35" spans="1:21" s="35" customFormat="1" ht="15.75" customHeight="1" x14ac:dyDescent="0.15">
      <c r="A35" s="73"/>
      <c r="B35" s="74">
        <f>SUM(B7,B9,B11,B13,B15,B17,B19,B21,B23,B25,B27,B29,B31,B33)</f>
        <v>1</v>
      </c>
      <c r="C35" s="74">
        <f t="shared" ref="C35:I35" si="30">SUM(C7,C9,C11,C13,C15,C17,C19,C21,C23,C25,C27,C29,C31,C33)</f>
        <v>1</v>
      </c>
      <c r="D35" s="74">
        <f t="shared" si="30"/>
        <v>0.99999999999999989</v>
      </c>
      <c r="E35" s="74">
        <f t="shared" si="30"/>
        <v>1</v>
      </c>
      <c r="F35" s="74">
        <f t="shared" si="30"/>
        <v>1.0000000000000002</v>
      </c>
      <c r="G35" s="74">
        <f t="shared" si="30"/>
        <v>0.99999999999999989</v>
      </c>
      <c r="H35" s="74">
        <f t="shared" si="30"/>
        <v>1</v>
      </c>
      <c r="I35" s="74">
        <f t="shared" si="30"/>
        <v>1.0000000000000002</v>
      </c>
      <c r="J35" s="74">
        <f t="shared" ref="J35" si="31">SUM(J7,J9,J11,J13,J15,J17,J19,J21,J23,J25,J27,J29,J31,J33)</f>
        <v>1</v>
      </c>
      <c r="K35" s="76">
        <f>SUM(K7,K9,K11,K13,K15,K17,K19,K21,K23,K25,K27,K29,K31,K33)</f>
        <v>1</v>
      </c>
    </row>
    <row r="38" spans="1:21" x14ac:dyDescent="0.15">
      <c r="A38" s="295"/>
      <c r="B38" s="295"/>
      <c r="C38" s="295"/>
      <c r="D38" s="295"/>
      <c r="E38" s="295"/>
      <c r="F38" s="295"/>
      <c r="G38" s="295"/>
      <c r="H38" s="295"/>
      <c r="I38" s="295"/>
      <c r="J38" s="295"/>
      <c r="K38" s="295"/>
      <c r="L38" s="295"/>
      <c r="M38" s="295"/>
      <c r="N38" s="295"/>
      <c r="O38" s="295"/>
      <c r="P38" s="295"/>
      <c r="Q38" s="295"/>
      <c r="R38" s="295"/>
      <c r="S38" s="295"/>
      <c r="T38" s="295"/>
      <c r="U38" s="302"/>
    </row>
    <row r="39" spans="1:21" x14ac:dyDescent="0.15">
      <c r="A39" s="39"/>
      <c r="G39" s="2"/>
    </row>
    <row r="40" spans="1:21" x14ac:dyDescent="0.15">
      <c r="A40" s="40"/>
    </row>
    <row r="41" spans="1:21" x14ac:dyDescent="0.15">
      <c r="A41" s="40"/>
      <c r="G41" s="2"/>
    </row>
    <row r="42" spans="1:21" x14ac:dyDescent="0.15">
      <c r="A42" s="40"/>
    </row>
    <row r="43" spans="1:21" x14ac:dyDescent="0.15">
      <c r="A43" s="40"/>
    </row>
    <row r="44" spans="1:21" customFormat="1" x14ac:dyDescent="0.15">
      <c r="A44" s="40"/>
    </row>
    <row r="45" spans="1:21" x14ac:dyDescent="0.15">
      <c r="A45" s="40"/>
    </row>
    <row r="46" spans="1:21" x14ac:dyDescent="0.15">
      <c r="A46" s="40"/>
    </row>
    <row r="47" spans="1:21" x14ac:dyDescent="0.15">
      <c r="A47" s="40"/>
    </row>
    <row r="48" spans="1:21" x14ac:dyDescent="0.15">
      <c r="A48" s="40"/>
    </row>
    <row r="49" spans="1:1" x14ac:dyDescent="0.15">
      <c r="A49" s="40"/>
    </row>
    <row r="50" spans="1:1" x14ac:dyDescent="0.15">
      <c r="A50" s="40"/>
    </row>
    <row r="51" spans="1:1" x14ac:dyDescent="0.15">
      <c r="A51" s="40"/>
    </row>
    <row r="52" spans="1:1" x14ac:dyDescent="0.15">
      <c r="A52" s="40"/>
    </row>
    <row r="53" spans="1:1" x14ac:dyDescent="0.15">
      <c r="A53" s="40"/>
    </row>
    <row r="54" spans="1:1" x14ac:dyDescent="0.15">
      <c r="A54" s="303"/>
    </row>
    <row r="55" spans="1:1" x14ac:dyDescent="0.15">
      <c r="A55" s="40"/>
    </row>
  </sheetData>
  <mergeCells count="15">
    <mergeCell ref="A14:A15"/>
    <mergeCell ref="A4:A5"/>
    <mergeCell ref="A6:A7"/>
    <mergeCell ref="A8:A9"/>
    <mergeCell ref="A10:A11"/>
    <mergeCell ref="A12:A13"/>
    <mergeCell ref="A28:A29"/>
    <mergeCell ref="A30:A31"/>
    <mergeCell ref="A32:A33"/>
    <mergeCell ref="A16:A17"/>
    <mergeCell ref="A18:A19"/>
    <mergeCell ref="A20:A21"/>
    <mergeCell ref="A22:A23"/>
    <mergeCell ref="A24:A25"/>
    <mergeCell ref="A26:A27"/>
  </mergeCells>
  <phoneticPr fontId="4"/>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U65"/>
  <sheetViews>
    <sheetView view="pageBreakPreview" zoomScaleNormal="100" zoomScaleSheetLayoutView="100" workbookViewId="0">
      <selection activeCell="K1" sqref="K1"/>
    </sheetView>
  </sheetViews>
  <sheetFormatPr defaultColWidth="13.75" defaultRowHeight="13.5" x14ac:dyDescent="0.15"/>
  <cols>
    <col min="1" max="1" width="15.375" style="9" bestFit="1" customWidth="1"/>
    <col min="2" max="10" width="7.5" style="9" customWidth="1"/>
    <col min="11" max="11" width="8.75" style="9" customWidth="1"/>
    <col min="12" max="21" width="7.25" style="9" customWidth="1"/>
    <col min="22" max="16384" width="13.75" style="9"/>
  </cols>
  <sheetData>
    <row r="1" spans="1:11" s="25" customFormat="1" ht="14.25" x14ac:dyDescent="0.15">
      <c r="A1" s="24" t="s">
        <v>167</v>
      </c>
    </row>
    <row r="2" spans="1:11" customFormat="1" x14ac:dyDescent="0.15">
      <c r="A2" s="1"/>
      <c r="B2" s="2"/>
      <c r="C2" s="2"/>
      <c r="D2" s="2"/>
      <c r="E2" s="2"/>
      <c r="F2" s="2"/>
      <c r="G2" s="2"/>
      <c r="H2" s="2"/>
    </row>
    <row r="3" spans="1:11" customFormat="1" ht="27" x14ac:dyDescent="0.15">
      <c r="A3" s="75"/>
      <c r="B3" s="75" t="s">
        <v>90</v>
      </c>
      <c r="C3" s="75" t="s">
        <v>91</v>
      </c>
      <c r="D3" s="75" t="s">
        <v>92</v>
      </c>
      <c r="E3" s="75" t="s">
        <v>93</v>
      </c>
      <c r="F3" s="75" t="s">
        <v>94</v>
      </c>
      <c r="G3" s="75" t="s">
        <v>95</v>
      </c>
      <c r="H3" s="75" t="s">
        <v>96</v>
      </c>
      <c r="I3" s="75" t="s">
        <v>97</v>
      </c>
      <c r="J3" s="301" t="s">
        <v>156</v>
      </c>
      <c r="K3" s="75" t="s">
        <v>64</v>
      </c>
    </row>
    <row r="4" spans="1:11" s="35" customFormat="1" ht="15" customHeight="1" x14ac:dyDescent="0.15">
      <c r="A4" s="169" t="s">
        <v>62</v>
      </c>
      <c r="B4" s="391">
        <v>153</v>
      </c>
      <c r="C4" s="391">
        <v>164</v>
      </c>
      <c r="D4" s="391">
        <v>168</v>
      </c>
      <c r="E4" s="391">
        <v>177</v>
      </c>
      <c r="F4" s="391">
        <v>144</v>
      </c>
      <c r="G4" s="391">
        <v>206</v>
      </c>
      <c r="H4" s="391">
        <v>501</v>
      </c>
      <c r="I4" s="391">
        <v>192</v>
      </c>
      <c r="J4" s="391">
        <v>142</v>
      </c>
      <c r="K4" s="392">
        <v>1847</v>
      </c>
    </row>
    <row r="5" spans="1:11" s="35" customFormat="1" ht="15" customHeight="1" x14ac:dyDescent="0.15">
      <c r="A5" s="87"/>
      <c r="B5" s="67">
        <f>B4/B$36</f>
        <v>0.11778290993071594</v>
      </c>
      <c r="C5" s="67">
        <f t="shared" ref="C5:I5" si="0">C4/C$36</f>
        <v>0.12220566318926974</v>
      </c>
      <c r="D5" s="67">
        <f t="shared" si="0"/>
        <v>0.12863705972434916</v>
      </c>
      <c r="E5" s="67">
        <f t="shared" si="0"/>
        <v>0.14081145584725538</v>
      </c>
      <c r="F5" s="67">
        <f t="shared" si="0"/>
        <v>0.1301989150090416</v>
      </c>
      <c r="G5" s="67">
        <f t="shared" si="0"/>
        <v>6.516925023726669E-2</v>
      </c>
      <c r="H5" s="67">
        <f t="shared" si="0"/>
        <v>0.14417266187050359</v>
      </c>
      <c r="I5" s="67">
        <f t="shared" si="0"/>
        <v>0.12268370607028754</v>
      </c>
      <c r="J5" s="67">
        <f t="shared" ref="J5" si="1">J4/J$36</f>
        <v>9.137709137709138E-2</v>
      </c>
      <c r="K5" s="67">
        <f>K4/K$36</f>
        <v>0.11497043261749144</v>
      </c>
    </row>
    <row r="6" spans="1:11" s="35" customFormat="1" ht="15" customHeight="1" x14ac:dyDescent="0.15">
      <c r="A6" s="169" t="s">
        <v>104</v>
      </c>
      <c r="B6" s="391">
        <v>180</v>
      </c>
      <c r="C6" s="391">
        <v>195</v>
      </c>
      <c r="D6" s="391">
        <v>173</v>
      </c>
      <c r="E6" s="391">
        <v>222</v>
      </c>
      <c r="F6" s="391">
        <v>164</v>
      </c>
      <c r="G6" s="391">
        <v>313</v>
      </c>
      <c r="H6" s="391">
        <v>492</v>
      </c>
      <c r="I6" s="391">
        <v>222</v>
      </c>
      <c r="J6" s="391">
        <v>205</v>
      </c>
      <c r="K6" s="392">
        <v>2166</v>
      </c>
    </row>
    <row r="7" spans="1:11" s="35" customFormat="1" ht="15" customHeight="1" x14ac:dyDescent="0.15">
      <c r="A7" s="87" t="s">
        <v>105</v>
      </c>
      <c r="B7" s="67">
        <f>B6/B$36</f>
        <v>0.13856812933025403</v>
      </c>
      <c r="C7" s="67">
        <f t="shared" ref="C7:I7" si="2">C6/C$36</f>
        <v>0.14530551415797319</v>
      </c>
      <c r="D7" s="67">
        <f t="shared" si="2"/>
        <v>0.13246554364471669</v>
      </c>
      <c r="E7" s="67">
        <f t="shared" si="2"/>
        <v>0.1766109785202864</v>
      </c>
      <c r="F7" s="67">
        <f t="shared" si="2"/>
        <v>0.14828209764918626</v>
      </c>
      <c r="G7" s="67">
        <f t="shared" si="2"/>
        <v>9.9019297690604233E-2</v>
      </c>
      <c r="H7" s="67">
        <f t="shared" si="2"/>
        <v>0.14158273381294964</v>
      </c>
      <c r="I7" s="67">
        <f t="shared" si="2"/>
        <v>0.14185303514376996</v>
      </c>
      <c r="J7" s="67">
        <f t="shared" ref="J7" si="3">J6/J$36</f>
        <v>0.13191763191763192</v>
      </c>
      <c r="K7" s="67">
        <f>K6/K$36</f>
        <v>0.13482726423902894</v>
      </c>
    </row>
    <row r="8" spans="1:11" s="35" customFormat="1" ht="15" customHeight="1" x14ac:dyDescent="0.15">
      <c r="A8" s="169" t="s">
        <v>106</v>
      </c>
      <c r="B8" s="391">
        <v>117</v>
      </c>
      <c r="C8" s="391">
        <v>172</v>
      </c>
      <c r="D8" s="391">
        <v>137</v>
      </c>
      <c r="E8" s="391">
        <v>117</v>
      </c>
      <c r="F8" s="391">
        <v>87</v>
      </c>
      <c r="G8" s="391">
        <v>251</v>
      </c>
      <c r="H8" s="391">
        <v>298</v>
      </c>
      <c r="I8" s="391">
        <v>115</v>
      </c>
      <c r="J8" s="391">
        <v>113</v>
      </c>
      <c r="K8" s="392">
        <v>1407</v>
      </c>
    </row>
    <row r="9" spans="1:11" s="35" customFormat="1" ht="15" customHeight="1" x14ac:dyDescent="0.15">
      <c r="A9" s="87" t="s">
        <v>107</v>
      </c>
      <c r="B9" s="67">
        <f>B8/B$36</f>
        <v>9.0069284064665134E-2</v>
      </c>
      <c r="C9" s="67">
        <f t="shared" ref="C9:I9" si="4">C8/C$36</f>
        <v>0.12816691505216096</v>
      </c>
      <c r="D9" s="67">
        <f t="shared" si="4"/>
        <v>0.10490045941807044</v>
      </c>
      <c r="E9" s="67">
        <f t="shared" si="4"/>
        <v>9.3078758949880672E-2</v>
      </c>
      <c r="F9" s="67">
        <f t="shared" si="4"/>
        <v>7.866184448462929E-2</v>
      </c>
      <c r="G9" s="67">
        <f t="shared" si="4"/>
        <v>7.9405251502689025E-2</v>
      </c>
      <c r="H9" s="67">
        <f t="shared" si="4"/>
        <v>8.5755395683453237E-2</v>
      </c>
      <c r="I9" s="67">
        <f t="shared" si="4"/>
        <v>7.3482428115015971E-2</v>
      </c>
      <c r="J9" s="67">
        <f t="shared" ref="J9" si="5">J8/J$36</f>
        <v>7.2715572715572718E-2</v>
      </c>
      <c r="K9" s="67">
        <f>K8/K$36</f>
        <v>8.7581699346405223E-2</v>
      </c>
    </row>
    <row r="10" spans="1:11" s="35" customFormat="1" ht="15" customHeight="1" x14ac:dyDescent="0.15">
      <c r="A10" s="169" t="s">
        <v>108</v>
      </c>
      <c r="B10" s="391">
        <v>130</v>
      </c>
      <c r="C10" s="391">
        <v>141</v>
      </c>
      <c r="D10" s="391">
        <v>124</v>
      </c>
      <c r="E10" s="391">
        <v>114</v>
      </c>
      <c r="F10" s="391">
        <v>96</v>
      </c>
      <c r="G10" s="391">
        <v>309</v>
      </c>
      <c r="H10" s="391">
        <v>281</v>
      </c>
      <c r="I10" s="391">
        <v>119</v>
      </c>
      <c r="J10" s="391">
        <v>133</v>
      </c>
      <c r="K10" s="392">
        <v>1447</v>
      </c>
    </row>
    <row r="11" spans="1:11" s="35" customFormat="1" ht="15" customHeight="1" x14ac:dyDescent="0.15">
      <c r="A11" s="87" t="s">
        <v>75</v>
      </c>
      <c r="B11" s="67">
        <f>B10/B$36</f>
        <v>0.10007698229407236</v>
      </c>
      <c r="C11" s="67">
        <f t="shared" ref="C11:I11" si="6">C10/C$36</f>
        <v>0.10506706408345752</v>
      </c>
      <c r="D11" s="67">
        <f t="shared" si="6"/>
        <v>9.4946401225114857E-2</v>
      </c>
      <c r="E11" s="67">
        <f t="shared" si="6"/>
        <v>9.0692124105011929E-2</v>
      </c>
      <c r="F11" s="67">
        <f t="shared" si="6"/>
        <v>8.6799276672694395E-2</v>
      </c>
      <c r="G11" s="67">
        <f t="shared" si="6"/>
        <v>9.7753875355900036E-2</v>
      </c>
      <c r="H11" s="67">
        <f t="shared" si="6"/>
        <v>8.0863309352517981E-2</v>
      </c>
      <c r="I11" s="67">
        <f t="shared" si="6"/>
        <v>7.6038338658146964E-2</v>
      </c>
      <c r="J11" s="67">
        <f t="shared" ref="J11" si="7">J10/J$36</f>
        <v>8.5585585585585586E-2</v>
      </c>
      <c r="K11" s="67">
        <f>K10/K$36</f>
        <v>9.0071584189231252E-2</v>
      </c>
    </row>
    <row r="12" spans="1:11" s="35" customFormat="1" ht="15" customHeight="1" x14ac:dyDescent="0.15">
      <c r="A12" s="169" t="s">
        <v>110</v>
      </c>
      <c r="B12" s="391">
        <v>81</v>
      </c>
      <c r="C12" s="391">
        <v>95</v>
      </c>
      <c r="D12" s="391">
        <v>91</v>
      </c>
      <c r="E12" s="391">
        <v>84</v>
      </c>
      <c r="F12" s="391">
        <v>71</v>
      </c>
      <c r="G12" s="391">
        <v>255</v>
      </c>
      <c r="H12" s="391">
        <v>183</v>
      </c>
      <c r="I12" s="391">
        <v>95</v>
      </c>
      <c r="J12" s="391">
        <v>75</v>
      </c>
      <c r="K12" s="392">
        <v>1030</v>
      </c>
    </row>
    <row r="13" spans="1:11" s="35" customFormat="1" ht="15" customHeight="1" x14ac:dyDescent="0.15">
      <c r="A13" s="87" t="s">
        <v>111</v>
      </c>
      <c r="B13" s="67">
        <f>B12/B$36</f>
        <v>6.2355658198614321E-2</v>
      </c>
      <c r="C13" s="67">
        <f t="shared" ref="C13:I13" si="8">C12/C$36</f>
        <v>7.0789865871833085E-2</v>
      </c>
      <c r="D13" s="67">
        <f t="shared" si="8"/>
        <v>6.9678407350689128E-2</v>
      </c>
      <c r="E13" s="67">
        <f t="shared" si="8"/>
        <v>6.6825775656324582E-2</v>
      </c>
      <c r="F13" s="67">
        <f t="shared" si="8"/>
        <v>6.419529837251356E-2</v>
      </c>
      <c r="G13" s="67">
        <f t="shared" si="8"/>
        <v>8.0670673837393236E-2</v>
      </c>
      <c r="H13" s="67">
        <f t="shared" si="8"/>
        <v>5.2661870503597122E-2</v>
      </c>
      <c r="I13" s="67">
        <f t="shared" si="8"/>
        <v>6.070287539936102E-2</v>
      </c>
      <c r="J13" s="67">
        <f t="shared" ref="J13" si="9">J12/J$36</f>
        <v>4.8262548262548263E-2</v>
      </c>
      <c r="K13" s="67">
        <f>K12/K$36</f>
        <v>6.4114534702769996E-2</v>
      </c>
    </row>
    <row r="14" spans="1:11" s="35" customFormat="1" ht="15" customHeight="1" x14ac:dyDescent="0.15">
      <c r="A14" s="169" t="s">
        <v>112</v>
      </c>
      <c r="B14" s="391">
        <v>60</v>
      </c>
      <c r="C14" s="391">
        <v>48</v>
      </c>
      <c r="D14" s="391">
        <v>76</v>
      </c>
      <c r="E14" s="391">
        <v>61</v>
      </c>
      <c r="F14" s="391">
        <v>46</v>
      </c>
      <c r="G14" s="391">
        <v>185</v>
      </c>
      <c r="H14" s="391">
        <v>179</v>
      </c>
      <c r="I14" s="391">
        <v>57</v>
      </c>
      <c r="J14" s="391">
        <v>84</v>
      </c>
      <c r="K14" s="392">
        <v>796</v>
      </c>
    </row>
    <row r="15" spans="1:11" s="35" customFormat="1" ht="15" customHeight="1" x14ac:dyDescent="0.15">
      <c r="A15" s="87" t="s">
        <v>113</v>
      </c>
      <c r="B15" s="67">
        <f>B14/B$36</f>
        <v>4.6189376443418015E-2</v>
      </c>
      <c r="C15" s="67">
        <f t="shared" ref="C15:I15" si="10">C14/C$36</f>
        <v>3.5767511177347243E-2</v>
      </c>
      <c r="D15" s="67">
        <f t="shared" si="10"/>
        <v>5.8192955589586523E-2</v>
      </c>
      <c r="E15" s="67">
        <f t="shared" si="10"/>
        <v>4.8528241845664281E-2</v>
      </c>
      <c r="F15" s="67">
        <f t="shared" si="10"/>
        <v>4.1591320072332731E-2</v>
      </c>
      <c r="G15" s="67">
        <f t="shared" si="10"/>
        <v>5.85257829800696E-2</v>
      </c>
      <c r="H15" s="67">
        <f t="shared" si="10"/>
        <v>5.1510791366906478E-2</v>
      </c>
      <c r="I15" s="67">
        <f t="shared" si="10"/>
        <v>3.6421725239616613E-2</v>
      </c>
      <c r="J15" s="67">
        <f t="shared" ref="J15" si="11">J14/J$36</f>
        <v>5.4054054054054057E-2</v>
      </c>
      <c r="K15" s="67">
        <f>K14/K$36</f>
        <v>4.9548708372237786E-2</v>
      </c>
    </row>
    <row r="16" spans="1:11" s="35" customFormat="1" ht="15" customHeight="1" x14ac:dyDescent="0.15">
      <c r="A16" s="169" t="s">
        <v>114</v>
      </c>
      <c r="B16" s="391">
        <v>91</v>
      </c>
      <c r="C16" s="391">
        <v>95</v>
      </c>
      <c r="D16" s="391">
        <v>79</v>
      </c>
      <c r="E16" s="391">
        <v>72</v>
      </c>
      <c r="F16" s="391">
        <v>82</v>
      </c>
      <c r="G16" s="391">
        <v>299</v>
      </c>
      <c r="H16" s="391">
        <v>230</v>
      </c>
      <c r="I16" s="391">
        <v>91</v>
      </c>
      <c r="J16" s="391">
        <v>107</v>
      </c>
      <c r="K16" s="392">
        <v>1146</v>
      </c>
    </row>
    <row r="17" spans="1:11" s="35" customFormat="1" ht="15" customHeight="1" x14ac:dyDescent="0.15">
      <c r="A17" s="87" t="s">
        <v>115</v>
      </c>
      <c r="B17" s="400">
        <f>B16/B$36</f>
        <v>7.0053887605850657E-2</v>
      </c>
      <c r="C17" s="400">
        <f t="shared" ref="C17:I17" si="12">C16/C$36</f>
        <v>7.0789865871833085E-2</v>
      </c>
      <c r="D17" s="400">
        <f t="shared" si="12"/>
        <v>6.0490045941807041E-2</v>
      </c>
      <c r="E17" s="400">
        <f t="shared" si="12"/>
        <v>5.7279236276849645E-2</v>
      </c>
      <c r="F17" s="400">
        <f t="shared" si="12"/>
        <v>7.4141048824593131E-2</v>
      </c>
      <c r="G17" s="400">
        <f t="shared" si="12"/>
        <v>9.4590319519139515E-2</v>
      </c>
      <c r="H17" s="400">
        <f t="shared" si="12"/>
        <v>6.6187050359712229E-2</v>
      </c>
      <c r="I17" s="400">
        <f t="shared" si="12"/>
        <v>5.8146964856230034E-2</v>
      </c>
      <c r="J17" s="400">
        <f t="shared" ref="J17" si="13">J16/J$36</f>
        <v>6.8854568854568851E-2</v>
      </c>
      <c r="K17" s="400">
        <f>K16/K$36</f>
        <v>7.1335200746965449E-2</v>
      </c>
    </row>
    <row r="18" spans="1:11" s="35" customFormat="1" ht="15" customHeight="1" x14ac:dyDescent="0.15">
      <c r="A18" s="169" t="s">
        <v>116</v>
      </c>
      <c r="B18" s="398">
        <v>75</v>
      </c>
      <c r="C18" s="399">
        <v>54</v>
      </c>
      <c r="D18" s="399">
        <v>87</v>
      </c>
      <c r="E18" s="399">
        <v>60</v>
      </c>
      <c r="F18" s="399">
        <v>58</v>
      </c>
      <c r="G18" s="399">
        <v>209</v>
      </c>
      <c r="H18" s="399">
        <v>172</v>
      </c>
      <c r="I18" s="399">
        <v>79</v>
      </c>
      <c r="J18" s="399">
        <v>92</v>
      </c>
      <c r="K18" s="534">
        <v>886</v>
      </c>
    </row>
    <row r="19" spans="1:11" s="35" customFormat="1" ht="15" customHeight="1" x14ac:dyDescent="0.15">
      <c r="A19" s="87" t="s">
        <v>117</v>
      </c>
      <c r="B19" s="67">
        <f>B18/B$36</f>
        <v>5.7736720554272515E-2</v>
      </c>
      <c r="C19" s="67">
        <f t="shared" ref="C19:I19" si="14">C18/C$36</f>
        <v>4.0238450074515646E-2</v>
      </c>
      <c r="D19" s="67">
        <f t="shared" si="14"/>
        <v>6.6615620214395099E-2</v>
      </c>
      <c r="E19" s="67">
        <f t="shared" si="14"/>
        <v>4.77326968973747E-2</v>
      </c>
      <c r="F19" s="67">
        <f t="shared" si="14"/>
        <v>5.2441229656419529E-2</v>
      </c>
      <c r="G19" s="67">
        <f t="shared" si="14"/>
        <v>6.6118316988294845E-2</v>
      </c>
      <c r="H19" s="67">
        <f t="shared" si="14"/>
        <v>4.949640287769784E-2</v>
      </c>
      <c r="I19" s="67">
        <f t="shared" si="14"/>
        <v>5.0479233226837061E-2</v>
      </c>
      <c r="J19" s="67">
        <f t="shared" ref="J19" si="15">J18/J$36</f>
        <v>5.9202059202059204E-2</v>
      </c>
      <c r="K19" s="67">
        <f>K18/K$36</f>
        <v>5.515094926859633E-2</v>
      </c>
    </row>
    <row r="20" spans="1:11" s="35" customFormat="1" ht="15" customHeight="1" x14ac:dyDescent="0.15">
      <c r="A20" s="169" t="s">
        <v>118</v>
      </c>
      <c r="B20" s="391">
        <v>57</v>
      </c>
      <c r="C20" s="391">
        <v>51</v>
      </c>
      <c r="D20" s="391">
        <v>47</v>
      </c>
      <c r="E20" s="391">
        <v>37</v>
      </c>
      <c r="F20" s="391">
        <v>46</v>
      </c>
      <c r="G20" s="391">
        <v>168</v>
      </c>
      <c r="H20" s="391">
        <v>136</v>
      </c>
      <c r="I20" s="391">
        <v>54</v>
      </c>
      <c r="J20" s="391">
        <v>82</v>
      </c>
      <c r="K20" s="392">
        <v>678</v>
      </c>
    </row>
    <row r="21" spans="1:11" s="35" customFormat="1" ht="15" customHeight="1" x14ac:dyDescent="0.15">
      <c r="A21" s="87" t="s">
        <v>119</v>
      </c>
      <c r="B21" s="67">
        <f>B20/B$36</f>
        <v>4.3879907621247112E-2</v>
      </c>
      <c r="C21" s="67">
        <f t="shared" ref="C21:I21" si="16">C20/C$36</f>
        <v>3.8002980625931444E-2</v>
      </c>
      <c r="D21" s="67">
        <f t="shared" si="16"/>
        <v>3.5987748851454823E-2</v>
      </c>
      <c r="E21" s="67">
        <f t="shared" si="16"/>
        <v>2.94351630867144E-2</v>
      </c>
      <c r="F21" s="67">
        <f t="shared" si="16"/>
        <v>4.1591320072332731E-2</v>
      </c>
      <c r="G21" s="67">
        <f t="shared" si="16"/>
        <v>5.3147738057576714E-2</v>
      </c>
      <c r="H21" s="67">
        <f t="shared" si="16"/>
        <v>3.9136690647482014E-2</v>
      </c>
      <c r="I21" s="67">
        <f t="shared" si="16"/>
        <v>3.4504792332268372E-2</v>
      </c>
      <c r="J21" s="67">
        <f t="shared" ref="J21" si="17">J20/J$36</f>
        <v>5.276705276705277E-2</v>
      </c>
      <c r="K21" s="67">
        <f>K20/K$36</f>
        <v>4.220354808590103E-2</v>
      </c>
    </row>
    <row r="22" spans="1:11" s="35" customFormat="1" ht="15" customHeight="1" x14ac:dyDescent="0.15">
      <c r="A22" s="169" t="s">
        <v>120</v>
      </c>
      <c r="B22" s="391">
        <v>53</v>
      </c>
      <c r="C22" s="391">
        <v>37</v>
      </c>
      <c r="D22" s="391">
        <v>54</v>
      </c>
      <c r="E22" s="391">
        <v>38</v>
      </c>
      <c r="F22" s="391">
        <v>31</v>
      </c>
      <c r="G22" s="391">
        <v>123</v>
      </c>
      <c r="H22" s="391">
        <v>112</v>
      </c>
      <c r="I22" s="391">
        <v>59</v>
      </c>
      <c r="J22" s="391">
        <v>61</v>
      </c>
      <c r="K22" s="392">
        <v>568</v>
      </c>
    </row>
    <row r="23" spans="1:11" s="35" customFormat="1" ht="15" customHeight="1" x14ac:dyDescent="0.15">
      <c r="A23" s="87" t="s">
        <v>121</v>
      </c>
      <c r="B23" s="67">
        <f>B22/B$36</f>
        <v>4.0800615858352582E-2</v>
      </c>
      <c r="C23" s="67">
        <f t="shared" ref="C23:I23" si="18">C22/C$36</f>
        <v>2.7570789865871834E-2</v>
      </c>
      <c r="D23" s="67">
        <f t="shared" si="18"/>
        <v>4.1347626339969371E-2</v>
      </c>
      <c r="E23" s="67">
        <f t="shared" si="18"/>
        <v>3.0230708035003977E-2</v>
      </c>
      <c r="F23" s="67">
        <f t="shared" si="18"/>
        <v>2.8028933092224231E-2</v>
      </c>
      <c r="G23" s="67">
        <f t="shared" si="18"/>
        <v>3.8911736792154379E-2</v>
      </c>
      <c r="H23" s="67">
        <f t="shared" si="18"/>
        <v>3.2230215827338128E-2</v>
      </c>
      <c r="I23" s="67">
        <f t="shared" si="18"/>
        <v>3.769968051118211E-2</v>
      </c>
      <c r="J23" s="67">
        <f t="shared" ref="J23" si="19">J22/J$36</f>
        <v>3.9253539253539256E-2</v>
      </c>
      <c r="K23" s="67">
        <f>K22/K$36</f>
        <v>3.5356364768129471E-2</v>
      </c>
    </row>
    <row r="24" spans="1:11" s="35" customFormat="1" ht="15" customHeight="1" x14ac:dyDescent="0.15">
      <c r="A24" s="169" t="s">
        <v>122</v>
      </c>
      <c r="B24" s="391">
        <v>32</v>
      </c>
      <c r="C24" s="391">
        <v>25</v>
      </c>
      <c r="D24" s="391">
        <v>33</v>
      </c>
      <c r="E24" s="391">
        <v>41</v>
      </c>
      <c r="F24" s="391">
        <v>33</v>
      </c>
      <c r="G24" s="391">
        <v>132</v>
      </c>
      <c r="H24" s="391">
        <v>108</v>
      </c>
      <c r="I24" s="391">
        <v>51</v>
      </c>
      <c r="J24" s="391">
        <v>50</v>
      </c>
      <c r="K24" s="392">
        <v>505</v>
      </c>
    </row>
    <row r="25" spans="1:11" s="35" customFormat="1" ht="15" customHeight="1" x14ac:dyDescent="0.15">
      <c r="A25" s="87" t="s">
        <v>123</v>
      </c>
      <c r="B25" s="67">
        <f>B24/B$36</f>
        <v>2.4634334103156273E-2</v>
      </c>
      <c r="C25" s="67">
        <f t="shared" ref="C25:I25" si="20">C24/C$36</f>
        <v>1.8628912071535022E-2</v>
      </c>
      <c r="D25" s="67">
        <f t="shared" si="20"/>
        <v>2.5267993874425729E-2</v>
      </c>
      <c r="E25" s="67">
        <f t="shared" si="20"/>
        <v>3.261734287987271E-2</v>
      </c>
      <c r="F25" s="67">
        <f t="shared" si="20"/>
        <v>2.9837251356238697E-2</v>
      </c>
      <c r="G25" s="67">
        <f t="shared" si="20"/>
        <v>4.175893704523885E-2</v>
      </c>
      <c r="H25" s="67">
        <f t="shared" si="20"/>
        <v>3.107913669064748E-2</v>
      </c>
      <c r="I25" s="67">
        <f t="shared" si="20"/>
        <v>3.2587859424920131E-2</v>
      </c>
      <c r="J25" s="67">
        <f t="shared" ref="J25" si="21">J24/J$36</f>
        <v>3.2175032175032175E-2</v>
      </c>
      <c r="K25" s="67">
        <f>K24/K$36</f>
        <v>3.1434796140678491E-2</v>
      </c>
    </row>
    <row r="26" spans="1:11" s="35" customFormat="1" ht="15" customHeight="1" x14ac:dyDescent="0.15">
      <c r="A26" s="169" t="s">
        <v>124</v>
      </c>
      <c r="B26" s="391">
        <v>22</v>
      </c>
      <c r="C26" s="391">
        <v>38</v>
      </c>
      <c r="D26" s="391">
        <v>25</v>
      </c>
      <c r="E26" s="391">
        <v>29</v>
      </c>
      <c r="F26" s="391">
        <v>22</v>
      </c>
      <c r="G26" s="391">
        <v>80</v>
      </c>
      <c r="H26" s="391">
        <v>92</v>
      </c>
      <c r="I26" s="391">
        <v>41</v>
      </c>
      <c r="J26" s="391">
        <v>46</v>
      </c>
      <c r="K26" s="392">
        <v>395</v>
      </c>
    </row>
    <row r="27" spans="1:11" s="35" customFormat="1" ht="15" customHeight="1" x14ac:dyDescent="0.15">
      <c r="A27" s="87" t="s">
        <v>125</v>
      </c>
      <c r="B27" s="67">
        <f>B26/B$36</f>
        <v>1.6936104695919937E-2</v>
      </c>
      <c r="C27" s="67">
        <f t="shared" ref="C27:I27" si="22">C26/C$36</f>
        <v>2.8315946348733235E-2</v>
      </c>
      <c r="D27" s="67">
        <f t="shared" si="22"/>
        <v>1.9142419601837671E-2</v>
      </c>
      <c r="E27" s="67">
        <f t="shared" si="22"/>
        <v>2.3070803500397773E-2</v>
      </c>
      <c r="F27" s="67">
        <f t="shared" si="22"/>
        <v>1.9891500904159132E-2</v>
      </c>
      <c r="G27" s="67">
        <f t="shared" si="22"/>
        <v>2.530844669408415E-2</v>
      </c>
      <c r="H27" s="67">
        <f t="shared" si="22"/>
        <v>2.6474820143884893E-2</v>
      </c>
      <c r="I27" s="67">
        <f t="shared" si="22"/>
        <v>2.6198083067092651E-2</v>
      </c>
      <c r="J27" s="67">
        <f t="shared" ref="J27" si="23">J26/J$36</f>
        <v>2.9601029601029602E-2</v>
      </c>
      <c r="K27" s="67">
        <f>K26/K$36</f>
        <v>2.4587612822906942E-2</v>
      </c>
    </row>
    <row r="28" spans="1:11" s="35" customFormat="1" ht="15" customHeight="1" x14ac:dyDescent="0.15">
      <c r="A28" s="169" t="s">
        <v>126</v>
      </c>
      <c r="B28" s="391">
        <v>17</v>
      </c>
      <c r="C28" s="391">
        <v>28</v>
      </c>
      <c r="D28" s="391">
        <v>25</v>
      </c>
      <c r="E28" s="391">
        <v>24</v>
      </c>
      <c r="F28" s="391">
        <v>20</v>
      </c>
      <c r="G28" s="391">
        <v>70</v>
      </c>
      <c r="H28" s="391">
        <v>68</v>
      </c>
      <c r="I28" s="391">
        <v>32</v>
      </c>
      <c r="J28" s="391">
        <v>37</v>
      </c>
      <c r="K28" s="392">
        <v>321</v>
      </c>
    </row>
    <row r="29" spans="1:11" s="35" customFormat="1" ht="15" customHeight="1" x14ac:dyDescent="0.15">
      <c r="A29" s="87" t="s">
        <v>127</v>
      </c>
      <c r="B29" s="67">
        <f>B28/B$36</f>
        <v>1.3086989992301771E-2</v>
      </c>
      <c r="C29" s="67">
        <f t="shared" ref="C29:I29" si="24">C28/C$36</f>
        <v>2.0864381520119227E-2</v>
      </c>
      <c r="D29" s="67">
        <f t="shared" si="24"/>
        <v>1.9142419601837671E-2</v>
      </c>
      <c r="E29" s="67">
        <f t="shared" si="24"/>
        <v>1.9093078758949882E-2</v>
      </c>
      <c r="F29" s="67">
        <f t="shared" si="24"/>
        <v>1.8083182640144666E-2</v>
      </c>
      <c r="G29" s="67">
        <f t="shared" si="24"/>
        <v>2.2144890857323633E-2</v>
      </c>
      <c r="H29" s="67">
        <f t="shared" si="24"/>
        <v>1.9568345323741007E-2</v>
      </c>
      <c r="I29" s="67">
        <f t="shared" si="24"/>
        <v>2.0447284345047924E-2</v>
      </c>
      <c r="J29" s="67">
        <f t="shared" ref="J29" si="25">J28/J$36</f>
        <v>2.3809523809523808E-2</v>
      </c>
      <c r="K29" s="67">
        <f>K28/K$36</f>
        <v>1.9981325863678803E-2</v>
      </c>
    </row>
    <row r="30" spans="1:11" s="35" customFormat="1" ht="15" customHeight="1" x14ac:dyDescent="0.15">
      <c r="A30" s="169" t="s">
        <v>130</v>
      </c>
      <c r="B30" s="391">
        <v>26</v>
      </c>
      <c r="C30" s="391">
        <v>40</v>
      </c>
      <c r="D30" s="391">
        <v>24</v>
      </c>
      <c r="E30" s="391">
        <v>14</v>
      </c>
      <c r="F30" s="391">
        <v>26</v>
      </c>
      <c r="G30" s="391">
        <v>59</v>
      </c>
      <c r="H30" s="391">
        <v>70</v>
      </c>
      <c r="I30" s="391">
        <v>25</v>
      </c>
      <c r="J30" s="391">
        <v>36</v>
      </c>
      <c r="K30" s="392">
        <v>320</v>
      </c>
    </row>
    <row r="31" spans="1:11" s="35" customFormat="1" ht="15" customHeight="1" x14ac:dyDescent="0.15">
      <c r="A31" s="87" t="s">
        <v>131</v>
      </c>
      <c r="B31" s="67">
        <f>B30/B$36</f>
        <v>2.0015396458814474E-2</v>
      </c>
      <c r="C31" s="67">
        <f t="shared" ref="C31:I31" si="26">C30/C$36</f>
        <v>2.9806259314456036E-2</v>
      </c>
      <c r="D31" s="67">
        <f t="shared" si="26"/>
        <v>1.8376722817764167E-2</v>
      </c>
      <c r="E31" s="67">
        <f t="shared" si="26"/>
        <v>1.1137629276054098E-2</v>
      </c>
      <c r="F31" s="67">
        <f t="shared" si="26"/>
        <v>2.3508137432188065E-2</v>
      </c>
      <c r="G31" s="67">
        <f t="shared" si="26"/>
        <v>1.8664979436887059E-2</v>
      </c>
      <c r="H31" s="67">
        <f t="shared" si="26"/>
        <v>2.0143884892086329E-2</v>
      </c>
      <c r="I31" s="67">
        <f t="shared" si="26"/>
        <v>1.5974440894568689E-2</v>
      </c>
      <c r="J31" s="67">
        <f t="shared" ref="J31" si="27">J30/J$36</f>
        <v>2.3166023166023165E-2</v>
      </c>
      <c r="K31" s="67">
        <f>K30/K$36</f>
        <v>1.9919078742608155E-2</v>
      </c>
    </row>
    <row r="32" spans="1:11" s="35" customFormat="1" ht="15" customHeight="1" x14ac:dyDescent="0.15">
      <c r="A32" s="169" t="s">
        <v>128</v>
      </c>
      <c r="B32" s="391">
        <v>132</v>
      </c>
      <c r="C32" s="391">
        <v>134</v>
      </c>
      <c r="D32" s="391">
        <v>114</v>
      </c>
      <c r="E32" s="391">
        <v>107</v>
      </c>
      <c r="F32" s="391">
        <v>128</v>
      </c>
      <c r="G32" s="391">
        <v>296</v>
      </c>
      <c r="H32" s="391">
        <v>345</v>
      </c>
      <c r="I32" s="391">
        <v>169</v>
      </c>
      <c r="J32" s="391">
        <v>176</v>
      </c>
      <c r="K32" s="392">
        <v>1601</v>
      </c>
    </row>
    <row r="33" spans="1:11" s="35" customFormat="1" ht="15" customHeight="1" x14ac:dyDescent="0.15">
      <c r="A33" s="87" t="s">
        <v>129</v>
      </c>
      <c r="B33" s="67">
        <f>B32/B$36</f>
        <v>0.10161662817551963</v>
      </c>
      <c r="C33" s="67">
        <f t="shared" ref="C33:I33" si="28">C32/C$36</f>
        <v>9.9850968703427717E-2</v>
      </c>
      <c r="D33" s="67">
        <f t="shared" si="28"/>
        <v>8.7289433384379791E-2</v>
      </c>
      <c r="E33" s="67">
        <f t="shared" si="28"/>
        <v>8.5123309466984889E-2</v>
      </c>
      <c r="F33" s="67">
        <f t="shared" si="28"/>
        <v>0.11573236889692586</v>
      </c>
      <c r="G33" s="67">
        <f t="shared" si="28"/>
        <v>9.364125276811136E-2</v>
      </c>
      <c r="H33" s="67">
        <f t="shared" si="28"/>
        <v>9.9280575539568344E-2</v>
      </c>
      <c r="I33" s="67">
        <f t="shared" si="28"/>
        <v>0.10798722044728434</v>
      </c>
      <c r="J33" s="67">
        <f t="shared" ref="J33" si="29">J32/J$36</f>
        <v>0.11325611325611326</v>
      </c>
      <c r="K33" s="67">
        <f>K32/K$36</f>
        <v>9.9657640834111424E-2</v>
      </c>
    </row>
    <row r="34" spans="1:11" s="35" customFormat="1" ht="15" customHeight="1" x14ac:dyDescent="0.15">
      <c r="A34" s="169" t="s">
        <v>63</v>
      </c>
      <c r="B34" s="391">
        <v>73</v>
      </c>
      <c r="C34" s="391">
        <v>25</v>
      </c>
      <c r="D34" s="391">
        <v>49</v>
      </c>
      <c r="E34" s="391">
        <v>60</v>
      </c>
      <c r="F34" s="391">
        <v>52</v>
      </c>
      <c r="G34" s="391">
        <v>206</v>
      </c>
      <c r="H34" s="391">
        <v>208</v>
      </c>
      <c r="I34" s="391">
        <v>164</v>
      </c>
      <c r="J34" s="391">
        <v>115</v>
      </c>
      <c r="K34" s="392">
        <v>952</v>
      </c>
    </row>
    <row r="35" spans="1:11" s="35" customFormat="1" ht="15" customHeight="1" x14ac:dyDescent="0.15">
      <c r="A35" s="66"/>
      <c r="B35" s="67">
        <f>B34/B$36</f>
        <v>5.6197074672825253E-2</v>
      </c>
      <c r="C35" s="67">
        <f t="shared" ref="C35:I35" si="30">C34/C$36</f>
        <v>1.8628912071535022E-2</v>
      </c>
      <c r="D35" s="67">
        <f t="shared" si="30"/>
        <v>3.7519142419601838E-2</v>
      </c>
      <c r="E35" s="67">
        <f t="shared" si="30"/>
        <v>4.77326968973747E-2</v>
      </c>
      <c r="F35" s="67">
        <f t="shared" si="30"/>
        <v>4.701627486437613E-2</v>
      </c>
      <c r="G35" s="67">
        <f t="shared" si="30"/>
        <v>6.516925023726669E-2</v>
      </c>
      <c r="H35" s="67">
        <f t="shared" si="30"/>
        <v>5.9856115107913672E-2</v>
      </c>
      <c r="I35" s="67">
        <f t="shared" si="30"/>
        <v>0.10479233226837061</v>
      </c>
      <c r="J35" s="67">
        <f t="shared" ref="J35" si="31">J34/J$36</f>
        <v>7.4002574002573998E-2</v>
      </c>
      <c r="K35" s="67">
        <f>K34/K$36</f>
        <v>5.9259259259259262E-2</v>
      </c>
    </row>
    <row r="36" spans="1:11" s="35" customFormat="1" ht="12" customHeight="1" x14ac:dyDescent="0.15">
      <c r="A36" s="71" t="s">
        <v>11</v>
      </c>
      <c r="B36" s="393">
        <v>1299</v>
      </c>
      <c r="C36" s="393">
        <v>1342</v>
      </c>
      <c r="D36" s="393">
        <v>1306</v>
      </c>
      <c r="E36" s="393">
        <v>1257</v>
      </c>
      <c r="F36" s="393">
        <v>1106</v>
      </c>
      <c r="G36" s="393">
        <v>3161</v>
      </c>
      <c r="H36" s="393">
        <v>3475</v>
      </c>
      <c r="I36" s="393">
        <v>1565</v>
      </c>
      <c r="J36" s="393">
        <v>1554</v>
      </c>
      <c r="K36" s="394">
        <v>16065</v>
      </c>
    </row>
    <row r="37" spans="1:11" s="35" customFormat="1" ht="12" customHeight="1" x14ac:dyDescent="0.15">
      <c r="A37" s="73"/>
      <c r="B37" s="74">
        <f t="shared" ref="B37:I37" si="32">SUM(B5,B7,B9,B11,B13,B15,B17,B19,B21,B23,B25,B27,B29,B31,B33,B35)</f>
        <v>1</v>
      </c>
      <c r="C37" s="74">
        <f t="shared" si="32"/>
        <v>1</v>
      </c>
      <c r="D37" s="74">
        <f t="shared" si="32"/>
        <v>1</v>
      </c>
      <c r="E37" s="74">
        <f t="shared" si="32"/>
        <v>1</v>
      </c>
      <c r="F37" s="74">
        <f t="shared" si="32"/>
        <v>0.99999999999999989</v>
      </c>
      <c r="G37" s="74">
        <f t="shared" si="32"/>
        <v>1</v>
      </c>
      <c r="H37" s="74">
        <f t="shared" si="32"/>
        <v>0.99999999999999989</v>
      </c>
      <c r="I37" s="74">
        <f t="shared" si="32"/>
        <v>1.0000000000000002</v>
      </c>
      <c r="J37" s="74">
        <f t="shared" ref="J37" si="33">SUM(J5,J7,J9,J11,J13,J15,J17,J19,J21,J23,J25,J27,J29,J31,J33,J35)</f>
        <v>1</v>
      </c>
      <c r="K37" s="74">
        <f>SUM(K5,K7,K9,K11,K13,K15,K17,K19,K21,K23,K25,K27,K29,K31,K33,K35)</f>
        <v>0.99999999999999967</v>
      </c>
    </row>
    <row r="38" spans="1:11" s="68" customFormat="1" ht="15" customHeight="1" x14ac:dyDescent="0.15">
      <c r="A38" s="168" t="s">
        <v>58</v>
      </c>
      <c r="B38" s="397">
        <v>580</v>
      </c>
      <c r="C38" s="397">
        <v>672</v>
      </c>
      <c r="D38" s="397">
        <v>602</v>
      </c>
      <c r="E38" s="397">
        <v>630</v>
      </c>
      <c r="F38" s="397">
        <v>491</v>
      </c>
      <c r="G38" s="397">
        <v>1079</v>
      </c>
      <c r="H38" s="397">
        <v>1572</v>
      </c>
      <c r="I38" s="397">
        <v>648</v>
      </c>
      <c r="J38" s="397">
        <v>593</v>
      </c>
      <c r="K38" s="392">
        <v>6867</v>
      </c>
    </row>
    <row r="39" spans="1:11" s="68" customFormat="1" ht="15" customHeight="1" x14ac:dyDescent="0.15">
      <c r="A39" s="94"/>
      <c r="B39" s="67">
        <f>B38/B$36</f>
        <v>0.44649730561970746</v>
      </c>
      <c r="C39" s="67">
        <f t="shared" ref="C39:J45" si="34">C38/C$36</f>
        <v>0.50074515648286144</v>
      </c>
      <c r="D39" s="67">
        <f t="shared" si="34"/>
        <v>0.46094946401225118</v>
      </c>
      <c r="E39" s="67">
        <f t="shared" si="34"/>
        <v>0.50119331742243434</v>
      </c>
      <c r="F39" s="67">
        <f t="shared" si="34"/>
        <v>0.44394213381555153</v>
      </c>
      <c r="G39" s="67">
        <f t="shared" si="34"/>
        <v>0.34134767478646</v>
      </c>
      <c r="H39" s="67">
        <f t="shared" si="34"/>
        <v>0.45237410071942447</v>
      </c>
      <c r="I39" s="67">
        <f t="shared" si="34"/>
        <v>0.41405750798722046</v>
      </c>
      <c r="J39" s="67">
        <f t="shared" si="34"/>
        <v>0.38159588159588159</v>
      </c>
      <c r="K39" s="67">
        <f>K38/K$36</f>
        <v>0.42745098039215684</v>
      </c>
    </row>
    <row r="40" spans="1:11" s="69" customFormat="1" ht="15" customHeight="1" x14ac:dyDescent="0.15">
      <c r="A40" s="93" t="s">
        <v>132</v>
      </c>
      <c r="B40" s="397">
        <v>364</v>
      </c>
      <c r="C40" s="397">
        <v>343</v>
      </c>
      <c r="D40" s="397">
        <v>380</v>
      </c>
      <c r="E40" s="397">
        <v>314</v>
      </c>
      <c r="F40" s="397">
        <v>303</v>
      </c>
      <c r="G40" s="397">
        <v>1116</v>
      </c>
      <c r="H40" s="397">
        <v>900</v>
      </c>
      <c r="I40" s="397">
        <v>376</v>
      </c>
      <c r="J40" s="397">
        <v>440</v>
      </c>
      <c r="K40" s="392">
        <v>4536</v>
      </c>
    </row>
    <row r="41" spans="1:11" s="69" customFormat="1" ht="15" customHeight="1" x14ac:dyDescent="0.15">
      <c r="A41" s="95" t="s">
        <v>134</v>
      </c>
      <c r="B41" s="67">
        <f>B40/B$36</f>
        <v>0.28021555042340263</v>
      </c>
      <c r="C41" s="67">
        <f t="shared" si="34"/>
        <v>0.25558867362146048</v>
      </c>
      <c r="D41" s="67">
        <f t="shared" si="34"/>
        <v>0.29096477794793263</v>
      </c>
      <c r="E41" s="67">
        <f t="shared" si="34"/>
        <v>0.2498011137629276</v>
      </c>
      <c r="F41" s="67">
        <f t="shared" si="34"/>
        <v>0.27396021699819167</v>
      </c>
      <c r="G41" s="67">
        <f t="shared" si="34"/>
        <v>0.3530528313824739</v>
      </c>
      <c r="H41" s="67">
        <f t="shared" si="34"/>
        <v>0.25899280575539568</v>
      </c>
      <c r="I41" s="67">
        <f t="shared" si="34"/>
        <v>0.2402555910543131</v>
      </c>
      <c r="J41" s="67">
        <f t="shared" si="34"/>
        <v>0.28314028314028317</v>
      </c>
      <c r="K41" s="67">
        <f>K40/K$36</f>
        <v>0.28235294117647058</v>
      </c>
    </row>
    <row r="42" spans="1:11" s="68" customFormat="1" ht="15" customHeight="1" x14ac:dyDescent="0.15">
      <c r="A42" s="93" t="s">
        <v>133</v>
      </c>
      <c r="B42" s="397">
        <v>150</v>
      </c>
      <c r="C42" s="397">
        <v>168</v>
      </c>
      <c r="D42" s="397">
        <v>161</v>
      </c>
      <c r="E42" s="397">
        <v>146</v>
      </c>
      <c r="F42" s="397">
        <v>132</v>
      </c>
      <c r="G42" s="397">
        <v>464</v>
      </c>
      <c r="H42" s="397">
        <v>450</v>
      </c>
      <c r="I42" s="397">
        <v>208</v>
      </c>
      <c r="J42" s="397">
        <v>230</v>
      </c>
      <c r="K42" s="392">
        <v>2109</v>
      </c>
    </row>
    <row r="43" spans="1:11" s="68" customFormat="1" ht="15" customHeight="1" x14ac:dyDescent="0.15">
      <c r="A43" s="94" t="s">
        <v>135</v>
      </c>
      <c r="B43" s="67">
        <f>B42/B$36</f>
        <v>0.11547344110854503</v>
      </c>
      <c r="C43" s="67">
        <f t="shared" si="34"/>
        <v>0.12518628912071536</v>
      </c>
      <c r="D43" s="67">
        <f t="shared" si="34"/>
        <v>0.12327718223583461</v>
      </c>
      <c r="E43" s="67">
        <f t="shared" si="34"/>
        <v>0.11614956245027844</v>
      </c>
      <c r="F43" s="67">
        <f t="shared" si="34"/>
        <v>0.11934900542495479</v>
      </c>
      <c r="G43" s="67">
        <f t="shared" si="34"/>
        <v>0.14678899082568808</v>
      </c>
      <c r="H43" s="67">
        <f t="shared" si="34"/>
        <v>0.12949640287769784</v>
      </c>
      <c r="I43" s="67">
        <f t="shared" si="34"/>
        <v>0.1329073482428115</v>
      </c>
      <c r="J43" s="67">
        <f t="shared" si="34"/>
        <v>0.148005148005148</v>
      </c>
      <c r="K43" s="67">
        <f>K42/K$36</f>
        <v>0.13127917833800187</v>
      </c>
    </row>
    <row r="44" spans="1:11" s="69" customFormat="1" ht="15" customHeight="1" x14ac:dyDescent="0.15">
      <c r="A44" s="168" t="s">
        <v>136</v>
      </c>
      <c r="B44" s="397">
        <v>205</v>
      </c>
      <c r="C44" s="397">
        <v>159</v>
      </c>
      <c r="D44" s="397">
        <v>163</v>
      </c>
      <c r="E44" s="397">
        <v>167</v>
      </c>
      <c r="F44" s="397">
        <v>180</v>
      </c>
      <c r="G44" s="397">
        <v>502</v>
      </c>
      <c r="H44" s="397">
        <v>553</v>
      </c>
      <c r="I44" s="397">
        <v>333</v>
      </c>
      <c r="J44" s="397">
        <v>291</v>
      </c>
      <c r="K44" s="392">
        <v>2553</v>
      </c>
    </row>
    <row r="45" spans="1:11" s="69" customFormat="1" ht="15" customHeight="1" x14ac:dyDescent="0.15">
      <c r="A45" s="70"/>
      <c r="B45" s="67">
        <f>B44/B$36</f>
        <v>0.15781370284834489</v>
      </c>
      <c r="C45" s="67">
        <f t="shared" si="34"/>
        <v>0.11847988077496274</v>
      </c>
      <c r="D45" s="67">
        <f t="shared" si="34"/>
        <v>0.12480857580398162</v>
      </c>
      <c r="E45" s="67">
        <f t="shared" si="34"/>
        <v>0.1328560063643596</v>
      </c>
      <c r="F45" s="67">
        <f t="shared" si="34"/>
        <v>0.16274864376130199</v>
      </c>
      <c r="G45" s="67">
        <f t="shared" si="34"/>
        <v>0.15881050300537805</v>
      </c>
      <c r="H45" s="67">
        <f t="shared" si="34"/>
        <v>0.15913669064748201</v>
      </c>
      <c r="I45" s="67">
        <f t="shared" si="34"/>
        <v>0.21277955271565496</v>
      </c>
      <c r="J45" s="67">
        <f t="shared" si="34"/>
        <v>0.18725868725868725</v>
      </c>
      <c r="K45" s="67">
        <f>K44/K$36</f>
        <v>0.15891690009337067</v>
      </c>
    </row>
    <row r="46" spans="1:11" x14ac:dyDescent="0.15">
      <c r="B46" s="298"/>
      <c r="C46" s="298"/>
      <c r="D46" s="298"/>
      <c r="E46" s="298"/>
      <c r="F46" s="298"/>
      <c r="G46" s="298"/>
      <c r="H46" s="298"/>
      <c r="I46" s="298"/>
      <c r="J46" s="298"/>
    </row>
    <row r="47" spans="1:11" x14ac:dyDescent="0.15">
      <c r="B47" s="298"/>
      <c r="C47" s="298"/>
      <c r="D47" s="298"/>
      <c r="E47" s="298"/>
      <c r="F47" s="298"/>
      <c r="G47" s="298"/>
      <c r="H47" s="298"/>
      <c r="I47" s="298"/>
    </row>
    <row r="49" spans="1:21" x14ac:dyDescent="0.15">
      <c r="A49" s="37"/>
      <c r="B49" s="295"/>
      <c r="C49" s="295"/>
      <c r="D49" s="295"/>
      <c r="E49" s="295"/>
      <c r="F49" s="295"/>
      <c r="G49" s="295"/>
      <c r="H49" s="295"/>
      <c r="I49" s="295"/>
      <c r="J49" s="295"/>
      <c r="K49" s="295"/>
      <c r="L49" s="295"/>
      <c r="M49" s="295"/>
      <c r="N49" s="295"/>
      <c r="O49" s="295"/>
      <c r="P49" s="295"/>
      <c r="Q49" s="295"/>
      <c r="R49" s="295"/>
      <c r="S49" s="295"/>
      <c r="T49" s="295"/>
      <c r="U49" s="302"/>
    </row>
    <row r="50" spans="1:21" x14ac:dyDescent="0.15">
      <c r="A50" s="39"/>
      <c r="B50" s="296"/>
      <c r="C50" s="296"/>
      <c r="D50" s="296"/>
      <c r="E50" s="296"/>
      <c r="F50" s="296"/>
      <c r="G50" s="296"/>
      <c r="H50" s="296"/>
      <c r="I50" s="296"/>
      <c r="J50" s="296"/>
      <c r="K50" s="296"/>
      <c r="L50" s="296"/>
      <c r="M50" s="296"/>
      <c r="N50" s="296"/>
      <c r="O50" s="296"/>
      <c r="P50" s="296"/>
      <c r="Q50" s="296"/>
      <c r="R50" s="296"/>
      <c r="S50" s="296"/>
    </row>
    <row r="51" spans="1:21" x14ac:dyDescent="0.15">
      <c r="A51" s="40"/>
      <c r="B51" s="296"/>
      <c r="C51" s="296"/>
      <c r="D51" s="296"/>
      <c r="E51" s="296"/>
      <c r="F51" s="296"/>
      <c r="G51" s="296"/>
      <c r="H51" s="296"/>
      <c r="I51" s="296"/>
      <c r="J51" s="296"/>
      <c r="K51" s="296"/>
      <c r="L51" s="296"/>
      <c r="M51" s="296"/>
      <c r="N51" s="296"/>
      <c r="O51" s="296"/>
      <c r="P51" s="296"/>
      <c r="Q51" s="296"/>
      <c r="R51" s="296"/>
      <c r="S51" s="296"/>
    </row>
    <row r="52" spans="1:21" x14ac:dyDescent="0.15">
      <c r="A52" s="40"/>
      <c r="B52" s="296"/>
      <c r="C52" s="296"/>
      <c r="D52" s="296"/>
      <c r="E52" s="296"/>
      <c r="F52" s="296"/>
      <c r="G52" s="296"/>
      <c r="H52" s="296"/>
      <c r="I52" s="296"/>
      <c r="J52" s="296"/>
      <c r="K52" s="296"/>
      <c r="L52" s="296"/>
      <c r="M52" s="296"/>
      <c r="N52" s="296"/>
      <c r="O52" s="296"/>
      <c r="P52" s="296"/>
      <c r="Q52" s="296"/>
      <c r="R52" s="296"/>
      <c r="S52" s="296"/>
    </row>
    <row r="53" spans="1:21" x14ac:dyDescent="0.15">
      <c r="A53" s="40"/>
      <c r="B53" s="296"/>
      <c r="C53" s="296"/>
      <c r="D53" s="296"/>
      <c r="E53" s="296"/>
      <c r="F53" s="296"/>
      <c r="G53" s="296"/>
      <c r="H53" s="296"/>
      <c r="I53" s="296"/>
      <c r="J53" s="296"/>
      <c r="K53" s="296"/>
      <c r="L53" s="296"/>
      <c r="M53" s="296"/>
      <c r="N53" s="296"/>
      <c r="O53" s="296"/>
      <c r="P53" s="296"/>
      <c r="Q53" s="296"/>
      <c r="R53" s="296"/>
      <c r="S53" s="296"/>
    </row>
    <row r="54" spans="1:21" x14ac:dyDescent="0.15">
      <c r="A54" s="40"/>
      <c r="B54" s="296"/>
      <c r="C54" s="296"/>
      <c r="D54" s="296"/>
      <c r="E54" s="296"/>
      <c r="F54" s="296"/>
      <c r="G54" s="296"/>
      <c r="H54" s="296"/>
      <c r="I54" s="296"/>
      <c r="J54" s="296"/>
      <c r="K54" s="296"/>
      <c r="L54" s="296"/>
      <c r="M54" s="296"/>
      <c r="N54" s="296"/>
      <c r="O54" s="296"/>
      <c r="P54" s="296"/>
      <c r="Q54" s="296"/>
      <c r="R54" s="296"/>
      <c r="S54" s="296"/>
    </row>
    <row r="55" spans="1:21" x14ac:dyDescent="0.15">
      <c r="A55" s="40"/>
      <c r="B55" s="296"/>
      <c r="C55" s="296"/>
      <c r="D55" s="296"/>
      <c r="E55" s="296"/>
      <c r="F55" s="296"/>
      <c r="G55" s="296"/>
      <c r="H55" s="296"/>
      <c r="I55" s="296"/>
      <c r="J55" s="296"/>
      <c r="K55" s="296"/>
      <c r="L55" s="296"/>
      <c r="M55" s="296"/>
      <c r="N55" s="296"/>
      <c r="O55" s="296"/>
      <c r="P55" s="296"/>
      <c r="Q55" s="296"/>
      <c r="R55" s="296"/>
      <c r="S55" s="296"/>
    </row>
    <row r="56" spans="1:21" x14ac:dyDescent="0.15">
      <c r="A56" s="40"/>
      <c r="B56" s="297"/>
      <c r="C56" s="297"/>
      <c r="D56" s="297"/>
      <c r="E56" s="297"/>
      <c r="F56" s="297"/>
      <c r="G56" s="297"/>
      <c r="H56" s="297"/>
      <c r="I56" s="297"/>
      <c r="J56" s="297"/>
      <c r="K56" s="297"/>
      <c r="L56" s="297"/>
      <c r="M56" s="297"/>
      <c r="N56" s="297"/>
      <c r="O56" s="297"/>
      <c r="P56" s="297"/>
      <c r="Q56" s="297"/>
      <c r="R56" s="297"/>
      <c r="S56" s="297"/>
    </row>
    <row r="57" spans="1:21" x14ac:dyDescent="0.15">
      <c r="A57" s="40"/>
      <c r="B57" s="297"/>
      <c r="C57" s="297"/>
      <c r="D57" s="297"/>
      <c r="E57" s="297"/>
      <c r="F57" s="297"/>
      <c r="G57" s="297"/>
      <c r="H57" s="297"/>
      <c r="I57" s="297"/>
      <c r="J57" s="297"/>
      <c r="K57" s="297"/>
      <c r="L57" s="297"/>
      <c r="M57" s="297"/>
      <c r="N57" s="297"/>
      <c r="O57" s="297"/>
      <c r="P57" s="297"/>
      <c r="Q57" s="297"/>
      <c r="R57" s="297"/>
      <c r="S57" s="297"/>
    </row>
    <row r="58" spans="1:21" x14ac:dyDescent="0.15">
      <c r="A58" s="40"/>
      <c r="B58" s="297"/>
      <c r="C58" s="297"/>
      <c r="D58" s="297"/>
      <c r="E58" s="297"/>
      <c r="F58" s="297"/>
      <c r="G58" s="297"/>
      <c r="H58" s="297"/>
      <c r="I58" s="297"/>
      <c r="J58" s="297"/>
      <c r="K58" s="297"/>
      <c r="L58" s="297"/>
      <c r="M58" s="297"/>
      <c r="N58" s="297"/>
      <c r="O58" s="297"/>
      <c r="P58" s="297"/>
      <c r="Q58" s="297"/>
      <c r="R58" s="297"/>
      <c r="S58" s="297"/>
    </row>
    <row r="59" spans="1:21" x14ac:dyDescent="0.15">
      <c r="A59" s="40"/>
      <c r="B59" s="297"/>
      <c r="C59" s="297"/>
      <c r="D59" s="297"/>
      <c r="E59" s="297"/>
      <c r="F59" s="297"/>
      <c r="G59" s="297"/>
      <c r="H59" s="297"/>
      <c r="I59" s="297"/>
      <c r="J59" s="297"/>
      <c r="K59" s="297"/>
      <c r="L59" s="297"/>
      <c r="M59" s="297"/>
      <c r="N59" s="297"/>
      <c r="O59" s="297"/>
      <c r="P59" s="297"/>
      <c r="Q59" s="297"/>
      <c r="R59" s="297"/>
      <c r="S59" s="297"/>
    </row>
    <row r="60" spans="1:21" x14ac:dyDescent="0.15">
      <c r="A60" s="40"/>
      <c r="B60" s="297"/>
      <c r="C60" s="297"/>
      <c r="D60" s="297"/>
      <c r="E60" s="297"/>
      <c r="F60" s="297"/>
      <c r="G60" s="297"/>
      <c r="H60" s="297"/>
      <c r="I60" s="297"/>
      <c r="J60" s="297"/>
      <c r="K60" s="297"/>
      <c r="L60" s="297"/>
      <c r="M60" s="297"/>
      <c r="N60" s="297"/>
      <c r="O60" s="297"/>
      <c r="P60" s="297"/>
      <c r="Q60" s="297"/>
      <c r="R60" s="297"/>
      <c r="S60" s="297"/>
    </row>
    <row r="61" spans="1:21" customFormat="1" x14ac:dyDescent="0.15">
      <c r="A61" s="40"/>
      <c r="B61" s="297"/>
      <c r="C61" s="297"/>
      <c r="D61" s="297"/>
      <c r="E61" s="297"/>
      <c r="F61" s="297"/>
      <c r="G61" s="297"/>
      <c r="H61" s="297"/>
      <c r="I61" s="297"/>
      <c r="J61" s="297"/>
      <c r="K61" s="297"/>
      <c r="L61" s="297"/>
      <c r="M61" s="297"/>
      <c r="N61" s="297"/>
      <c r="O61" s="297"/>
      <c r="P61" s="297"/>
      <c r="Q61" s="297"/>
      <c r="R61" s="297"/>
      <c r="S61" s="297"/>
    </row>
    <row r="62" spans="1:21" x14ac:dyDescent="0.15">
      <c r="A62" s="40"/>
      <c r="B62" s="297"/>
      <c r="C62" s="297"/>
      <c r="D62" s="297"/>
      <c r="E62" s="297"/>
      <c r="F62" s="297"/>
      <c r="G62" s="297"/>
      <c r="H62" s="297"/>
      <c r="I62" s="297"/>
      <c r="J62" s="297"/>
      <c r="K62" s="297"/>
      <c r="L62" s="297"/>
      <c r="M62" s="297"/>
      <c r="N62" s="297"/>
      <c r="O62" s="297"/>
      <c r="P62" s="297"/>
      <c r="Q62" s="297"/>
      <c r="R62" s="297"/>
      <c r="S62" s="297"/>
    </row>
    <row r="63" spans="1:21" x14ac:dyDescent="0.15">
      <c r="A63" s="40"/>
      <c r="B63" s="297"/>
      <c r="C63" s="297"/>
      <c r="D63" s="297"/>
      <c r="E63" s="297"/>
      <c r="F63" s="297"/>
      <c r="G63" s="297"/>
      <c r="H63" s="297"/>
      <c r="I63" s="297"/>
      <c r="J63" s="297"/>
      <c r="K63" s="297"/>
      <c r="L63" s="297"/>
      <c r="M63" s="297"/>
      <c r="N63" s="297"/>
      <c r="O63" s="297"/>
      <c r="P63" s="297"/>
      <c r="Q63" s="297"/>
      <c r="R63" s="297"/>
      <c r="S63" s="297"/>
    </row>
    <row r="64" spans="1:21" x14ac:dyDescent="0.15">
      <c r="A64" s="40"/>
      <c r="B64" s="297"/>
      <c r="C64" s="297"/>
      <c r="D64" s="297"/>
      <c r="E64" s="297"/>
      <c r="F64" s="297"/>
      <c r="G64" s="297"/>
      <c r="H64" s="297"/>
      <c r="I64" s="297"/>
      <c r="J64" s="297"/>
      <c r="K64" s="297"/>
      <c r="L64" s="297"/>
      <c r="M64" s="297"/>
      <c r="N64" s="297"/>
      <c r="O64" s="297"/>
      <c r="P64" s="297"/>
      <c r="Q64" s="297"/>
      <c r="R64" s="297"/>
      <c r="S64" s="297"/>
    </row>
    <row r="65" spans="1:19" x14ac:dyDescent="0.15">
      <c r="A65" s="40"/>
      <c r="B65" s="297"/>
      <c r="C65" s="297"/>
      <c r="D65" s="297"/>
      <c r="E65" s="297"/>
      <c r="F65" s="297"/>
      <c r="G65" s="297"/>
      <c r="H65" s="297"/>
      <c r="I65" s="297"/>
      <c r="J65" s="297"/>
      <c r="K65" s="297"/>
      <c r="L65" s="297"/>
      <c r="M65" s="297"/>
      <c r="N65" s="297"/>
      <c r="O65" s="297"/>
      <c r="P65" s="297"/>
      <c r="Q65" s="297"/>
      <c r="R65" s="297"/>
      <c r="S65" s="297"/>
    </row>
  </sheetData>
  <phoneticPr fontId="4"/>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U27"/>
  <sheetViews>
    <sheetView view="pageBreakPreview" zoomScaleNormal="100" zoomScaleSheetLayoutView="100" workbookViewId="0">
      <selection activeCell="K1" sqref="K1"/>
    </sheetView>
  </sheetViews>
  <sheetFormatPr defaultColWidth="13.75" defaultRowHeight="13.5" x14ac:dyDescent="0.15"/>
  <cols>
    <col min="1" max="1" width="10" style="9" customWidth="1"/>
    <col min="2" max="10" width="7.5" style="9" customWidth="1"/>
    <col min="11" max="11" width="8.5" style="9" customWidth="1"/>
    <col min="12" max="21" width="7.5" style="9" customWidth="1"/>
    <col min="22" max="16384" width="13.75" style="9"/>
  </cols>
  <sheetData>
    <row r="1" spans="1:11" s="25" customFormat="1" ht="14.25" x14ac:dyDescent="0.15">
      <c r="A1" s="24" t="s">
        <v>168</v>
      </c>
    </row>
    <row r="2" spans="1:11" customFormat="1" x14ac:dyDescent="0.15">
      <c r="A2" s="1"/>
      <c r="B2" s="2"/>
      <c r="C2" s="2"/>
      <c r="D2" s="2"/>
      <c r="E2" s="2"/>
      <c r="F2" s="2"/>
      <c r="G2" s="2"/>
      <c r="H2" s="2"/>
      <c r="J2" s="9"/>
    </row>
    <row r="3" spans="1:11" customFormat="1" ht="27" x14ac:dyDescent="0.15">
      <c r="A3" s="75"/>
      <c r="B3" s="75" t="s">
        <v>90</v>
      </c>
      <c r="C3" s="75" t="s">
        <v>91</v>
      </c>
      <c r="D3" s="75" t="s">
        <v>92</v>
      </c>
      <c r="E3" s="75" t="s">
        <v>93</v>
      </c>
      <c r="F3" s="75" t="s">
        <v>94</v>
      </c>
      <c r="G3" s="75" t="s">
        <v>95</v>
      </c>
      <c r="H3" s="75" t="s">
        <v>96</v>
      </c>
      <c r="I3" s="75" t="s">
        <v>97</v>
      </c>
      <c r="J3" s="301" t="s">
        <v>156</v>
      </c>
      <c r="K3" s="75" t="s">
        <v>64</v>
      </c>
    </row>
    <row r="4" spans="1:11" s="35" customFormat="1" ht="14.45" customHeight="1" x14ac:dyDescent="0.15">
      <c r="A4" s="63" t="s">
        <v>29</v>
      </c>
      <c r="B4" s="391">
        <v>24</v>
      </c>
      <c r="C4" s="391">
        <v>27</v>
      </c>
      <c r="D4" s="391">
        <v>27</v>
      </c>
      <c r="E4" s="391">
        <v>77</v>
      </c>
      <c r="F4" s="391">
        <v>39</v>
      </c>
      <c r="G4" s="391">
        <v>25</v>
      </c>
      <c r="H4" s="391">
        <v>93</v>
      </c>
      <c r="I4" s="391">
        <v>39</v>
      </c>
      <c r="J4" s="391">
        <v>39</v>
      </c>
      <c r="K4" s="396">
        <v>390</v>
      </c>
    </row>
    <row r="5" spans="1:11" s="35" customFormat="1" ht="14.45" customHeight="1" x14ac:dyDescent="0.15">
      <c r="A5" s="66"/>
      <c r="B5" s="67">
        <f>B4/B$16</f>
        <v>1.8475750577367205E-2</v>
      </c>
      <c r="C5" s="67">
        <f t="shared" ref="C5:I5" si="0">C4/C$16</f>
        <v>2.0119225037257823E-2</v>
      </c>
      <c r="D5" s="67">
        <f t="shared" si="0"/>
        <v>2.0673813169984685E-2</v>
      </c>
      <c r="E5" s="67">
        <f t="shared" si="0"/>
        <v>6.1256961018297536E-2</v>
      </c>
      <c r="F5" s="67">
        <f t="shared" si="0"/>
        <v>3.5262206148282099E-2</v>
      </c>
      <c r="G5" s="67">
        <f t="shared" si="0"/>
        <v>7.9088895919012976E-3</v>
      </c>
      <c r="H5" s="67">
        <f t="shared" si="0"/>
        <v>2.6762589928057554E-2</v>
      </c>
      <c r="I5" s="67">
        <f t="shared" si="0"/>
        <v>2.4920127795527155E-2</v>
      </c>
      <c r="J5" s="67">
        <f t="shared" ref="J5" si="1">J4/J$16</f>
        <v>2.5096525096525095E-2</v>
      </c>
      <c r="K5" s="78">
        <f>K4/K$16</f>
        <v>2.4276377217553689E-2</v>
      </c>
    </row>
    <row r="6" spans="1:11" s="35" customFormat="1" ht="14.45" customHeight="1" x14ac:dyDescent="0.15">
      <c r="A6" s="63" t="s">
        <v>30</v>
      </c>
      <c r="B6" s="391">
        <v>101</v>
      </c>
      <c r="C6" s="391">
        <v>84</v>
      </c>
      <c r="D6" s="391">
        <v>146</v>
      </c>
      <c r="E6" s="391">
        <v>217</v>
      </c>
      <c r="F6" s="391">
        <v>143</v>
      </c>
      <c r="G6" s="391">
        <v>186</v>
      </c>
      <c r="H6" s="391">
        <v>365</v>
      </c>
      <c r="I6" s="391">
        <v>149</v>
      </c>
      <c r="J6" s="391">
        <v>140</v>
      </c>
      <c r="K6" s="396">
        <v>1531</v>
      </c>
    </row>
    <row r="7" spans="1:11" s="35" customFormat="1" ht="14.45" customHeight="1" x14ac:dyDescent="0.15">
      <c r="A7" s="66"/>
      <c r="B7" s="67">
        <f>B6/B$16</f>
        <v>7.7752117013086985E-2</v>
      </c>
      <c r="C7" s="67">
        <f t="shared" ref="C7:I7" si="2">C6/C$16</f>
        <v>6.259314456035768E-2</v>
      </c>
      <c r="D7" s="67">
        <f t="shared" si="2"/>
        <v>0.11179173047473201</v>
      </c>
      <c r="E7" s="67">
        <f t="shared" si="2"/>
        <v>0.17263325377883851</v>
      </c>
      <c r="F7" s="67">
        <f t="shared" si="2"/>
        <v>0.12929475587703435</v>
      </c>
      <c r="G7" s="67">
        <f t="shared" si="2"/>
        <v>5.884213856374565E-2</v>
      </c>
      <c r="H7" s="67">
        <f t="shared" si="2"/>
        <v>0.10503597122302158</v>
      </c>
      <c r="I7" s="67">
        <f t="shared" si="2"/>
        <v>9.5207667731629392E-2</v>
      </c>
      <c r="J7" s="67">
        <f t="shared" ref="J7" si="3">J6/J$16</f>
        <v>9.0090090090090086E-2</v>
      </c>
      <c r="K7" s="78">
        <f>K6/K$16</f>
        <v>9.5300342359165888E-2</v>
      </c>
    </row>
    <row r="8" spans="1:11" s="35" customFormat="1" ht="14.45" customHeight="1" x14ac:dyDescent="0.15">
      <c r="A8" s="63" t="s">
        <v>31</v>
      </c>
      <c r="B8" s="391">
        <v>194</v>
      </c>
      <c r="C8" s="391">
        <v>244</v>
      </c>
      <c r="D8" s="391">
        <v>195</v>
      </c>
      <c r="E8" s="391">
        <v>348</v>
      </c>
      <c r="F8" s="391">
        <v>217</v>
      </c>
      <c r="G8" s="391">
        <v>618</v>
      </c>
      <c r="H8" s="391">
        <v>706</v>
      </c>
      <c r="I8" s="391">
        <v>328</v>
      </c>
      <c r="J8" s="391">
        <v>298</v>
      </c>
      <c r="K8" s="396">
        <v>3148</v>
      </c>
    </row>
    <row r="9" spans="1:11" s="35" customFormat="1" ht="14.45" customHeight="1" x14ac:dyDescent="0.15">
      <c r="A9" s="66"/>
      <c r="B9" s="67">
        <f>B8/B$16</f>
        <v>0.14934565050038492</v>
      </c>
      <c r="C9" s="67">
        <f t="shared" ref="C9:I9" si="4">C8/C$16</f>
        <v>0.18181818181818182</v>
      </c>
      <c r="D9" s="67">
        <f t="shared" si="4"/>
        <v>0.14931087289433384</v>
      </c>
      <c r="E9" s="67">
        <f t="shared" si="4"/>
        <v>0.27684964200477324</v>
      </c>
      <c r="F9" s="67">
        <f t="shared" si="4"/>
        <v>0.19620253164556961</v>
      </c>
      <c r="G9" s="67">
        <f t="shared" si="4"/>
        <v>0.19550775071180007</v>
      </c>
      <c r="H9" s="67">
        <f t="shared" si="4"/>
        <v>0.20316546762589929</v>
      </c>
      <c r="I9" s="67">
        <f t="shared" si="4"/>
        <v>0.20958466453674121</v>
      </c>
      <c r="J9" s="67">
        <f t="shared" ref="J9" si="5">J8/J$16</f>
        <v>0.19176319176319176</v>
      </c>
      <c r="K9" s="78">
        <f>K8/K$16</f>
        <v>0.19595393713040771</v>
      </c>
    </row>
    <row r="10" spans="1:11" s="35" customFormat="1" ht="14.45" customHeight="1" x14ac:dyDescent="0.15">
      <c r="A10" s="63" t="s">
        <v>32</v>
      </c>
      <c r="B10" s="391">
        <v>520</v>
      </c>
      <c r="C10" s="391">
        <v>566</v>
      </c>
      <c r="D10" s="391">
        <v>506</v>
      </c>
      <c r="E10" s="391">
        <v>393</v>
      </c>
      <c r="F10" s="391">
        <v>418</v>
      </c>
      <c r="G10" s="391">
        <v>1264</v>
      </c>
      <c r="H10" s="391">
        <v>1391</v>
      </c>
      <c r="I10" s="391">
        <v>652</v>
      </c>
      <c r="J10" s="391">
        <v>624</v>
      </c>
      <c r="K10" s="396">
        <v>6334</v>
      </c>
    </row>
    <row r="11" spans="1:11" s="35" customFormat="1" ht="14.45" customHeight="1" x14ac:dyDescent="0.15">
      <c r="A11" s="66"/>
      <c r="B11" s="67">
        <f>B10/B$16</f>
        <v>0.40030792917628943</v>
      </c>
      <c r="C11" s="67">
        <f t="shared" ref="C11:I11" si="6">C10/C$16</f>
        <v>0.42175856929955291</v>
      </c>
      <c r="D11" s="67">
        <f t="shared" si="6"/>
        <v>0.38744257274119448</v>
      </c>
      <c r="E11" s="67">
        <f t="shared" si="6"/>
        <v>0.31264916467780429</v>
      </c>
      <c r="F11" s="67">
        <f t="shared" si="6"/>
        <v>0.37793851717902349</v>
      </c>
      <c r="G11" s="67">
        <f t="shared" si="6"/>
        <v>0.39987345776652961</v>
      </c>
      <c r="H11" s="67">
        <f t="shared" si="6"/>
        <v>0.40028776978417269</v>
      </c>
      <c r="I11" s="67">
        <f t="shared" si="6"/>
        <v>0.41661341853035144</v>
      </c>
      <c r="J11" s="67">
        <f t="shared" ref="J11" si="7">J10/J$16</f>
        <v>0.40154440154440152</v>
      </c>
      <c r="K11" s="78">
        <f>K10/K$16</f>
        <v>0.39427326486150016</v>
      </c>
    </row>
    <row r="12" spans="1:11" s="35" customFormat="1" ht="14.45" customHeight="1" x14ac:dyDescent="0.15">
      <c r="A12" s="63" t="s">
        <v>33</v>
      </c>
      <c r="B12" s="391">
        <v>382</v>
      </c>
      <c r="C12" s="391">
        <v>373</v>
      </c>
      <c r="D12" s="391">
        <v>355</v>
      </c>
      <c r="E12" s="391">
        <v>183</v>
      </c>
      <c r="F12" s="391">
        <v>251</v>
      </c>
      <c r="G12" s="391">
        <v>839</v>
      </c>
      <c r="H12" s="391">
        <v>799</v>
      </c>
      <c r="I12" s="391">
        <v>347</v>
      </c>
      <c r="J12" s="391">
        <v>385</v>
      </c>
      <c r="K12" s="396">
        <v>3914</v>
      </c>
    </row>
    <row r="13" spans="1:11" s="35" customFormat="1" ht="14.45" customHeight="1" x14ac:dyDescent="0.15">
      <c r="A13" s="66"/>
      <c r="B13" s="67">
        <f>B12/B$16</f>
        <v>0.294072363356428</v>
      </c>
      <c r="C13" s="67">
        <f t="shared" ref="C13:I13" si="8">C12/C$16</f>
        <v>0.27794336810730252</v>
      </c>
      <c r="D13" s="67">
        <f t="shared" si="8"/>
        <v>0.27182235834609497</v>
      </c>
      <c r="E13" s="67">
        <f t="shared" si="8"/>
        <v>0.14558472553699284</v>
      </c>
      <c r="F13" s="67">
        <f t="shared" si="8"/>
        <v>0.22694394213381555</v>
      </c>
      <c r="G13" s="67">
        <f t="shared" si="8"/>
        <v>0.26542233470420751</v>
      </c>
      <c r="H13" s="67">
        <f t="shared" si="8"/>
        <v>0.22992805755395684</v>
      </c>
      <c r="I13" s="67">
        <f t="shared" si="8"/>
        <v>0.22172523961661342</v>
      </c>
      <c r="J13" s="67">
        <f t="shared" ref="J13" si="9">J12/J$16</f>
        <v>0.24774774774774774</v>
      </c>
      <c r="K13" s="78">
        <f>K12/K$16</f>
        <v>0.24363523187052599</v>
      </c>
    </row>
    <row r="14" spans="1:11" s="35" customFormat="1" ht="14.45" customHeight="1" x14ac:dyDescent="0.15">
      <c r="A14" s="63" t="s">
        <v>34</v>
      </c>
      <c r="B14" s="391">
        <v>78</v>
      </c>
      <c r="C14" s="391">
        <v>48</v>
      </c>
      <c r="D14" s="391">
        <v>77</v>
      </c>
      <c r="E14" s="391">
        <v>39</v>
      </c>
      <c r="F14" s="391">
        <v>38</v>
      </c>
      <c r="G14" s="391">
        <v>229</v>
      </c>
      <c r="H14" s="391">
        <v>121</v>
      </c>
      <c r="I14" s="391">
        <v>50</v>
      </c>
      <c r="J14" s="391">
        <v>68</v>
      </c>
      <c r="K14" s="396">
        <v>748</v>
      </c>
    </row>
    <row r="15" spans="1:11" s="35" customFormat="1" ht="14.45" customHeight="1" x14ac:dyDescent="0.15">
      <c r="A15" s="66"/>
      <c r="B15" s="67">
        <f>B14/B$16</f>
        <v>6.0046189376443418E-2</v>
      </c>
      <c r="C15" s="67">
        <f t="shared" ref="C15:I15" si="10">C14/C$16</f>
        <v>3.5767511177347243E-2</v>
      </c>
      <c r="D15" s="67">
        <f t="shared" si="10"/>
        <v>5.8958652373660034E-2</v>
      </c>
      <c r="E15" s="67">
        <f t="shared" si="10"/>
        <v>3.1026252983293555E-2</v>
      </c>
      <c r="F15" s="67">
        <f t="shared" si="10"/>
        <v>3.4358047016274866E-2</v>
      </c>
      <c r="G15" s="67">
        <f t="shared" si="10"/>
        <v>7.2445428661815886E-2</v>
      </c>
      <c r="H15" s="67">
        <f t="shared" si="10"/>
        <v>3.4820143884892088E-2</v>
      </c>
      <c r="I15" s="67">
        <f t="shared" si="10"/>
        <v>3.1948881789137379E-2</v>
      </c>
      <c r="J15" s="67">
        <f t="shared" ref="J15" si="11">J14/J$16</f>
        <v>4.3758043758043756E-2</v>
      </c>
      <c r="K15" s="78">
        <f>K14/K$16</f>
        <v>4.656084656084656E-2</v>
      </c>
    </row>
    <row r="16" spans="1:11" s="35" customFormat="1" ht="14.45" customHeight="1" x14ac:dyDescent="0.15">
      <c r="A16" s="71" t="s">
        <v>11</v>
      </c>
      <c r="B16" s="393">
        <v>1299</v>
      </c>
      <c r="C16" s="393">
        <v>1342</v>
      </c>
      <c r="D16" s="393">
        <v>1306</v>
      </c>
      <c r="E16" s="393">
        <v>1257</v>
      </c>
      <c r="F16" s="393">
        <v>1106</v>
      </c>
      <c r="G16" s="393">
        <v>3161</v>
      </c>
      <c r="H16" s="393">
        <v>3475</v>
      </c>
      <c r="I16" s="393">
        <v>1565</v>
      </c>
      <c r="J16" s="393">
        <v>1554</v>
      </c>
      <c r="K16" s="394">
        <v>16065</v>
      </c>
    </row>
    <row r="17" spans="1:21" s="35" customFormat="1" ht="14.45" customHeight="1" x14ac:dyDescent="0.15">
      <c r="A17" s="73"/>
      <c r="B17" s="74">
        <f t="shared" ref="B17:I17" si="12">SUM(B5,B7,B9,B11,B13,B15)</f>
        <v>1</v>
      </c>
      <c r="C17" s="74">
        <f t="shared" si="12"/>
        <v>1</v>
      </c>
      <c r="D17" s="74">
        <f t="shared" si="12"/>
        <v>1</v>
      </c>
      <c r="E17" s="74">
        <f t="shared" si="12"/>
        <v>0.99999999999999989</v>
      </c>
      <c r="F17" s="74">
        <f t="shared" si="12"/>
        <v>0.99999999999999989</v>
      </c>
      <c r="G17" s="74">
        <f t="shared" si="12"/>
        <v>1</v>
      </c>
      <c r="H17" s="74">
        <f t="shared" si="12"/>
        <v>1</v>
      </c>
      <c r="I17" s="74">
        <f t="shared" si="12"/>
        <v>1</v>
      </c>
      <c r="J17" s="74">
        <f t="shared" ref="J17" si="13">SUM(J5,J7,J9,J11,J13,J15)</f>
        <v>1</v>
      </c>
      <c r="K17" s="76">
        <f>SUM(K5,K7,K9,K11,K13,K15)</f>
        <v>0.99999999999999989</v>
      </c>
    </row>
    <row r="20" spans="1:21" x14ac:dyDescent="0.15">
      <c r="A20" s="79"/>
      <c r="B20" s="38"/>
      <c r="C20" s="38"/>
      <c r="D20" s="38"/>
      <c r="E20" s="38"/>
      <c r="F20" s="38"/>
      <c r="G20" s="38"/>
      <c r="H20" s="38"/>
      <c r="I20" s="38"/>
    </row>
    <row r="21" spans="1:21" x14ac:dyDescent="0.15">
      <c r="A21" s="37"/>
      <c r="B21" s="295"/>
      <c r="C21" s="295"/>
      <c r="D21" s="295"/>
      <c r="E21" s="295"/>
      <c r="F21" s="295"/>
      <c r="G21" s="295"/>
      <c r="H21" s="295"/>
      <c r="I21" s="295"/>
      <c r="J21" s="295"/>
      <c r="K21" s="295"/>
      <c r="L21" s="295"/>
      <c r="M21" s="295"/>
      <c r="N21" s="295"/>
      <c r="O21" s="295"/>
      <c r="P21" s="295"/>
      <c r="Q21" s="295"/>
      <c r="R21" s="295"/>
      <c r="S21" s="295"/>
      <c r="T21" s="295"/>
      <c r="U21" s="302"/>
    </row>
    <row r="22" spans="1:21" x14ac:dyDescent="0.15">
      <c r="A22" s="299"/>
    </row>
    <row r="23" spans="1:21" x14ac:dyDescent="0.15">
      <c r="A23" s="299"/>
    </row>
    <row r="24" spans="1:21" x14ac:dyDescent="0.15">
      <c r="A24" s="299"/>
    </row>
    <row r="25" spans="1:21" x14ac:dyDescent="0.15">
      <c r="A25" s="299"/>
    </row>
    <row r="26" spans="1:21" x14ac:dyDescent="0.15">
      <c r="A26" s="299"/>
    </row>
    <row r="27" spans="1:21" x14ac:dyDescent="0.15">
      <c r="A27" s="299"/>
    </row>
  </sheetData>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H77"/>
  <sheetViews>
    <sheetView view="pageBreakPreview" zoomScaleNormal="100" zoomScaleSheetLayoutView="100" workbookViewId="0">
      <selection activeCell="N16" sqref="N16"/>
    </sheetView>
  </sheetViews>
  <sheetFormatPr defaultColWidth="7.125" defaultRowHeight="13.5" x14ac:dyDescent="0.15"/>
  <cols>
    <col min="1" max="1" width="22" customWidth="1"/>
    <col min="2" max="10" width="7.5" customWidth="1"/>
    <col min="11" max="11" width="8.625" customWidth="1"/>
  </cols>
  <sheetData>
    <row r="1" spans="1:34" s="25" customFormat="1" ht="14.25" x14ac:dyDescent="0.15">
      <c r="A1" s="24" t="s">
        <v>169</v>
      </c>
    </row>
    <row r="2" spans="1:34" x14ac:dyDescent="0.15">
      <c r="A2" s="1"/>
    </row>
    <row r="3" spans="1:34" ht="27" x14ac:dyDescent="0.15">
      <c r="A3" s="75"/>
      <c r="B3" s="75" t="s">
        <v>90</v>
      </c>
      <c r="C3" s="75" t="s">
        <v>91</v>
      </c>
      <c r="D3" s="75" t="s">
        <v>92</v>
      </c>
      <c r="E3" s="75" t="s">
        <v>93</v>
      </c>
      <c r="F3" s="75" t="s">
        <v>94</v>
      </c>
      <c r="G3" s="75" t="s">
        <v>95</v>
      </c>
      <c r="H3" s="75" t="s">
        <v>96</v>
      </c>
      <c r="I3" s="75" t="s">
        <v>97</v>
      </c>
      <c r="J3" s="301" t="s">
        <v>156</v>
      </c>
      <c r="K3" s="75" t="s">
        <v>64</v>
      </c>
      <c r="N3" s="41"/>
      <c r="O3" s="295"/>
      <c r="P3" s="295"/>
      <c r="Q3" s="295"/>
      <c r="R3" s="295"/>
      <c r="S3" s="295"/>
      <c r="T3" s="295"/>
      <c r="U3" s="295"/>
      <c r="V3" s="295"/>
      <c r="W3" s="295"/>
      <c r="X3" s="295"/>
      <c r="Y3" s="295"/>
      <c r="Z3" s="295"/>
      <c r="AA3" s="295"/>
      <c r="AB3" s="295"/>
      <c r="AC3" s="295"/>
      <c r="AD3" s="295"/>
      <c r="AE3" s="295"/>
      <c r="AF3" s="295"/>
      <c r="AG3" s="295"/>
      <c r="AH3" s="302"/>
    </row>
    <row r="4" spans="1:34" s="35" customFormat="1" x14ac:dyDescent="0.15">
      <c r="A4" s="605" t="s">
        <v>35</v>
      </c>
      <c r="B4" s="65">
        <v>323</v>
      </c>
      <c r="C4" s="65">
        <v>310</v>
      </c>
      <c r="D4" s="65">
        <v>365</v>
      </c>
      <c r="E4" s="65">
        <v>475</v>
      </c>
      <c r="F4" s="65">
        <v>327</v>
      </c>
      <c r="G4" s="65">
        <v>522</v>
      </c>
      <c r="H4" s="65">
        <v>815</v>
      </c>
      <c r="I4" s="65">
        <v>422</v>
      </c>
      <c r="J4" s="65">
        <v>352</v>
      </c>
      <c r="K4" s="77">
        <v>3911</v>
      </c>
      <c r="N4" s="300"/>
    </row>
    <row r="5" spans="1:34" s="35" customFormat="1" x14ac:dyDescent="0.15">
      <c r="A5" s="606"/>
      <c r="B5" s="80">
        <f>B4/B$12</f>
        <v>0.24865280985373364</v>
      </c>
      <c r="C5" s="80">
        <f t="shared" ref="C5:I5" si="0">C4/C$12</f>
        <v>0.23099850968703428</v>
      </c>
      <c r="D5" s="80">
        <f t="shared" si="0"/>
        <v>0.27947932618683002</v>
      </c>
      <c r="E5" s="80">
        <f t="shared" si="0"/>
        <v>0.37788385043754974</v>
      </c>
      <c r="F5" s="80">
        <f t="shared" si="0"/>
        <v>0.29566003616636527</v>
      </c>
      <c r="G5" s="80">
        <f t="shared" si="0"/>
        <v>0.16513761467889909</v>
      </c>
      <c r="H5" s="80">
        <f t="shared" si="0"/>
        <v>0.23453237410071942</v>
      </c>
      <c r="I5" s="80">
        <f t="shared" si="0"/>
        <v>0.26964856230031947</v>
      </c>
      <c r="J5" s="80">
        <f t="shared" ref="J5" si="1">J4/J$12</f>
        <v>0.22651222651222652</v>
      </c>
      <c r="K5" s="78">
        <f>K4/K$12</f>
        <v>0.24344849050731404</v>
      </c>
      <c r="N5" s="300"/>
    </row>
    <row r="6" spans="1:34" s="35" customFormat="1" x14ac:dyDescent="0.15">
      <c r="A6" s="605" t="s">
        <v>36</v>
      </c>
      <c r="B6" s="65">
        <v>28</v>
      </c>
      <c r="C6" s="65">
        <v>71</v>
      </c>
      <c r="D6" s="65">
        <v>23</v>
      </c>
      <c r="E6" s="65">
        <v>70</v>
      </c>
      <c r="F6" s="65">
        <v>46</v>
      </c>
      <c r="G6" s="65">
        <v>14</v>
      </c>
      <c r="H6" s="65">
        <v>91</v>
      </c>
      <c r="I6" s="65">
        <v>27</v>
      </c>
      <c r="J6" s="65">
        <v>30</v>
      </c>
      <c r="K6" s="77">
        <v>400</v>
      </c>
      <c r="N6" s="300"/>
    </row>
    <row r="7" spans="1:34" s="35" customFormat="1" x14ac:dyDescent="0.15">
      <c r="A7" s="606"/>
      <c r="B7" s="80">
        <f>B6/B$12</f>
        <v>2.1555042340261739E-2</v>
      </c>
      <c r="C7" s="80">
        <f t="shared" ref="C7:I7" si="2">C6/C$12</f>
        <v>5.290611028315946E-2</v>
      </c>
      <c r="D7" s="80">
        <f t="shared" si="2"/>
        <v>1.761102603369066E-2</v>
      </c>
      <c r="E7" s="80">
        <f t="shared" si="2"/>
        <v>5.5688146380270483E-2</v>
      </c>
      <c r="F7" s="80">
        <f t="shared" si="2"/>
        <v>4.1591320072332731E-2</v>
      </c>
      <c r="G7" s="80">
        <f t="shared" si="2"/>
        <v>4.4289781714647262E-3</v>
      </c>
      <c r="H7" s="80">
        <f t="shared" si="2"/>
        <v>2.6187050359712229E-2</v>
      </c>
      <c r="I7" s="80">
        <f t="shared" si="2"/>
        <v>1.7252396166134186E-2</v>
      </c>
      <c r="J7" s="80">
        <f t="shared" ref="J7" si="3">J6/J$12</f>
        <v>1.9305019305019305E-2</v>
      </c>
      <c r="K7" s="80">
        <f>K6/K$12</f>
        <v>2.4898848428260192E-2</v>
      </c>
      <c r="N7" s="300"/>
    </row>
    <row r="8" spans="1:34" s="35" customFormat="1" x14ac:dyDescent="0.15">
      <c r="A8" s="605" t="s">
        <v>37</v>
      </c>
      <c r="B8" s="65">
        <v>815</v>
      </c>
      <c r="C8" s="65">
        <v>807</v>
      </c>
      <c r="D8" s="65">
        <v>765</v>
      </c>
      <c r="E8" s="65">
        <v>569</v>
      </c>
      <c r="F8" s="65">
        <v>615</v>
      </c>
      <c r="G8" s="65">
        <v>2469</v>
      </c>
      <c r="H8" s="65">
        <v>2179</v>
      </c>
      <c r="I8" s="65">
        <v>951</v>
      </c>
      <c r="J8" s="65">
        <v>1037</v>
      </c>
      <c r="K8" s="77">
        <v>10207</v>
      </c>
    </row>
    <row r="9" spans="1:34" s="35" customFormat="1" x14ac:dyDescent="0.15">
      <c r="A9" s="606"/>
      <c r="B9" s="80">
        <f>B8/B$12</f>
        <v>0.62740569668976132</v>
      </c>
      <c r="C9" s="80">
        <f t="shared" ref="C9:I9" si="4">C8/C$12</f>
        <v>0.60134128166915057</v>
      </c>
      <c r="D9" s="80">
        <f t="shared" si="4"/>
        <v>0.58575803981623276</v>
      </c>
      <c r="E9" s="80">
        <f t="shared" si="4"/>
        <v>0.4526650755767701</v>
      </c>
      <c r="F9" s="80">
        <f t="shared" si="4"/>
        <v>0.55605786618444841</v>
      </c>
      <c r="G9" s="80">
        <f t="shared" si="4"/>
        <v>0.78108193609617205</v>
      </c>
      <c r="H9" s="80">
        <f t="shared" si="4"/>
        <v>0.62705035971223022</v>
      </c>
      <c r="I9" s="80">
        <f t="shared" si="4"/>
        <v>0.60766773162939303</v>
      </c>
      <c r="J9" s="80">
        <f t="shared" ref="J9" si="5">J8/J$12</f>
        <v>0.66731016731016735</v>
      </c>
      <c r="K9" s="80">
        <f>K8/K$12</f>
        <v>0.63535636476812951</v>
      </c>
    </row>
    <row r="10" spans="1:34" s="35" customFormat="1" x14ac:dyDescent="0.15">
      <c r="A10" s="605" t="s">
        <v>38</v>
      </c>
      <c r="B10" s="65">
        <v>133</v>
      </c>
      <c r="C10" s="65">
        <v>154</v>
      </c>
      <c r="D10" s="65">
        <v>153</v>
      </c>
      <c r="E10" s="65">
        <v>143</v>
      </c>
      <c r="F10" s="65">
        <v>118</v>
      </c>
      <c r="G10" s="65">
        <v>156</v>
      </c>
      <c r="H10" s="65">
        <v>390</v>
      </c>
      <c r="I10" s="65">
        <v>165</v>
      </c>
      <c r="J10" s="65">
        <v>135</v>
      </c>
      <c r="K10" s="77">
        <v>1547</v>
      </c>
    </row>
    <row r="11" spans="1:34" s="35" customFormat="1" x14ac:dyDescent="0.15">
      <c r="A11" s="606"/>
      <c r="B11" s="80">
        <f>B10/B$12</f>
        <v>0.10238645111624327</v>
      </c>
      <c r="C11" s="80">
        <f t="shared" ref="C11:I11" si="6">C10/C$12</f>
        <v>0.11475409836065574</v>
      </c>
      <c r="D11" s="80">
        <f t="shared" si="6"/>
        <v>0.11715160796324656</v>
      </c>
      <c r="E11" s="80">
        <f t="shared" si="6"/>
        <v>0.11376292760540971</v>
      </c>
      <c r="F11" s="80">
        <f t="shared" si="6"/>
        <v>0.10669077757685352</v>
      </c>
      <c r="G11" s="80">
        <f t="shared" si="6"/>
        <v>4.9351471053464095E-2</v>
      </c>
      <c r="H11" s="80">
        <f t="shared" si="6"/>
        <v>0.11223021582733812</v>
      </c>
      <c r="I11" s="80">
        <f t="shared" si="6"/>
        <v>0.10543130990415335</v>
      </c>
      <c r="J11" s="80">
        <f t="shared" ref="J11" si="7">J10/J$12</f>
        <v>8.6872586872586879E-2</v>
      </c>
      <c r="K11" s="80">
        <f>K10/K$12</f>
        <v>9.6296296296296297E-2</v>
      </c>
    </row>
    <row r="12" spans="1:34" s="35" customFormat="1" x14ac:dyDescent="0.15">
      <c r="A12" s="71" t="s">
        <v>11</v>
      </c>
      <c r="B12" s="72">
        <v>1299</v>
      </c>
      <c r="C12" s="72">
        <v>1342</v>
      </c>
      <c r="D12" s="72">
        <v>1306</v>
      </c>
      <c r="E12" s="72">
        <v>1257</v>
      </c>
      <c r="F12" s="72">
        <v>1106</v>
      </c>
      <c r="G12" s="72">
        <v>3161</v>
      </c>
      <c r="H12" s="72">
        <v>3475</v>
      </c>
      <c r="I12" s="72">
        <v>1565</v>
      </c>
      <c r="J12" s="72">
        <v>1554</v>
      </c>
      <c r="K12" s="72">
        <v>16065</v>
      </c>
    </row>
    <row r="13" spans="1:34" s="35" customFormat="1" x14ac:dyDescent="0.15">
      <c r="A13" s="73"/>
      <c r="B13" s="74">
        <f t="shared" ref="B13:I13" si="8">SUM(B5,B7,B9,B11)</f>
        <v>0.99999999999999989</v>
      </c>
      <c r="C13" s="74">
        <f t="shared" si="8"/>
        <v>1</v>
      </c>
      <c r="D13" s="74">
        <f t="shared" si="8"/>
        <v>0.99999999999999989</v>
      </c>
      <c r="E13" s="74">
        <f t="shared" si="8"/>
        <v>1</v>
      </c>
      <c r="F13" s="74">
        <f t="shared" si="8"/>
        <v>1</v>
      </c>
      <c r="G13" s="74">
        <f t="shared" si="8"/>
        <v>0.99999999999999989</v>
      </c>
      <c r="H13" s="74">
        <f t="shared" si="8"/>
        <v>1</v>
      </c>
      <c r="I13" s="74">
        <f t="shared" si="8"/>
        <v>1</v>
      </c>
      <c r="J13" s="74">
        <f t="shared" ref="J13" si="9">SUM(J5,J7,J9,J11)</f>
        <v>1</v>
      </c>
      <c r="K13" s="74">
        <f>SUM(K5,K7,K9,K11)</f>
        <v>1</v>
      </c>
    </row>
    <row r="14" spans="1:34" x14ac:dyDescent="0.15">
      <c r="A14" s="1"/>
    </row>
    <row r="15" spans="1:34" s="25" customFormat="1" ht="14.25" x14ac:dyDescent="0.15">
      <c r="A15" s="24" t="s">
        <v>170</v>
      </c>
    </row>
    <row r="16" spans="1:34" x14ac:dyDescent="0.15">
      <c r="A16" s="1"/>
    </row>
    <row r="17" spans="1:11" ht="27" x14ac:dyDescent="0.15">
      <c r="A17" s="75"/>
      <c r="B17" s="75" t="s">
        <v>90</v>
      </c>
      <c r="C17" s="75" t="s">
        <v>91</v>
      </c>
      <c r="D17" s="75" t="s">
        <v>92</v>
      </c>
      <c r="E17" s="75" t="s">
        <v>93</v>
      </c>
      <c r="F17" s="75" t="s">
        <v>94</v>
      </c>
      <c r="G17" s="75" t="s">
        <v>95</v>
      </c>
      <c r="H17" s="75" t="s">
        <v>96</v>
      </c>
      <c r="I17" s="75" t="s">
        <v>97</v>
      </c>
      <c r="J17" s="301" t="s">
        <v>156</v>
      </c>
      <c r="K17" s="75" t="s">
        <v>64</v>
      </c>
    </row>
    <row r="18" spans="1:11" x14ac:dyDescent="0.15">
      <c r="A18" s="603" t="s">
        <v>137</v>
      </c>
      <c r="B18" s="64">
        <v>146</v>
      </c>
      <c r="C18" s="64">
        <v>106</v>
      </c>
      <c r="D18" s="64">
        <v>144</v>
      </c>
      <c r="E18" s="64">
        <v>248</v>
      </c>
      <c r="F18" s="64">
        <v>168</v>
      </c>
      <c r="G18" s="64">
        <v>264</v>
      </c>
      <c r="H18" s="64">
        <v>368</v>
      </c>
      <c r="I18" s="64">
        <v>186</v>
      </c>
      <c r="J18" s="64">
        <v>138</v>
      </c>
      <c r="K18" s="77">
        <v>1768</v>
      </c>
    </row>
    <row r="19" spans="1:11" x14ac:dyDescent="0.15">
      <c r="A19" s="604"/>
      <c r="B19" s="80">
        <f>B18/B$4</f>
        <v>0.45201238390092879</v>
      </c>
      <c r="C19" s="80">
        <f t="shared" ref="C19:I19" si="10">C18/C$4</f>
        <v>0.34193548387096773</v>
      </c>
      <c r="D19" s="80">
        <f t="shared" si="10"/>
        <v>0.39452054794520547</v>
      </c>
      <c r="E19" s="80">
        <f t="shared" si="10"/>
        <v>0.52210526315789474</v>
      </c>
      <c r="F19" s="80">
        <f t="shared" si="10"/>
        <v>0.51376146788990829</v>
      </c>
      <c r="G19" s="80">
        <f t="shared" si="10"/>
        <v>0.50574712643678166</v>
      </c>
      <c r="H19" s="80">
        <f t="shared" si="10"/>
        <v>0.45153374233128835</v>
      </c>
      <c r="I19" s="80">
        <f t="shared" si="10"/>
        <v>0.44075829383886256</v>
      </c>
      <c r="J19" s="80">
        <f t="shared" ref="J19" si="11">J18/J$4</f>
        <v>0.39204545454545453</v>
      </c>
      <c r="K19" s="80">
        <f>K18/K$4</f>
        <v>0.45205829711071338</v>
      </c>
    </row>
    <row r="20" spans="1:11" ht="13.5" customHeight="1" x14ac:dyDescent="0.15">
      <c r="A20" s="603" t="s">
        <v>67</v>
      </c>
      <c r="B20" s="64">
        <v>97</v>
      </c>
      <c r="C20" s="64">
        <v>87</v>
      </c>
      <c r="D20" s="64">
        <v>141</v>
      </c>
      <c r="E20" s="64">
        <v>181</v>
      </c>
      <c r="F20" s="64">
        <v>150</v>
      </c>
      <c r="G20" s="64">
        <v>173</v>
      </c>
      <c r="H20" s="64">
        <v>305</v>
      </c>
      <c r="I20" s="64">
        <v>178</v>
      </c>
      <c r="J20" s="64">
        <v>121</v>
      </c>
      <c r="K20" s="77">
        <v>1433</v>
      </c>
    </row>
    <row r="21" spans="1:11" x14ac:dyDescent="0.15">
      <c r="A21" s="604"/>
      <c r="B21" s="80">
        <f>B20/B$4</f>
        <v>0.30030959752321984</v>
      </c>
      <c r="C21" s="80">
        <f t="shared" ref="C21:I21" si="12">C20/C$4</f>
        <v>0.28064516129032258</v>
      </c>
      <c r="D21" s="80">
        <f t="shared" si="12"/>
        <v>0.38630136986301372</v>
      </c>
      <c r="E21" s="80">
        <f t="shared" si="12"/>
        <v>0.38105263157894737</v>
      </c>
      <c r="F21" s="80">
        <f t="shared" si="12"/>
        <v>0.45871559633027525</v>
      </c>
      <c r="G21" s="80">
        <f t="shared" si="12"/>
        <v>0.33141762452107282</v>
      </c>
      <c r="H21" s="80">
        <f t="shared" si="12"/>
        <v>0.37423312883435583</v>
      </c>
      <c r="I21" s="80">
        <f t="shared" si="12"/>
        <v>0.4218009478672986</v>
      </c>
      <c r="J21" s="80">
        <f t="shared" ref="J21" si="13">J20/J$4</f>
        <v>0.34375</v>
      </c>
      <c r="K21" s="80">
        <f>K20/K$4</f>
        <v>0.36640245461518794</v>
      </c>
    </row>
    <row r="22" spans="1:11" ht="13.5" customHeight="1" x14ac:dyDescent="0.15">
      <c r="A22" s="603" t="s">
        <v>139</v>
      </c>
      <c r="B22" s="64">
        <v>23</v>
      </c>
      <c r="C22" s="64">
        <v>18</v>
      </c>
      <c r="D22" s="64">
        <v>21</v>
      </c>
      <c r="E22" s="64">
        <v>34</v>
      </c>
      <c r="F22" s="64">
        <v>31</v>
      </c>
      <c r="G22" s="64">
        <v>52</v>
      </c>
      <c r="H22" s="64">
        <v>89</v>
      </c>
      <c r="I22" s="64">
        <v>52</v>
      </c>
      <c r="J22" s="64">
        <v>25</v>
      </c>
      <c r="K22" s="77">
        <v>345</v>
      </c>
    </row>
    <row r="23" spans="1:11" x14ac:dyDescent="0.15">
      <c r="A23" s="604"/>
      <c r="B23" s="80">
        <f>B22/B$4</f>
        <v>7.1207430340557279E-2</v>
      </c>
      <c r="C23" s="80">
        <f t="shared" ref="C23:I23" si="14">C22/C$4</f>
        <v>5.8064516129032261E-2</v>
      </c>
      <c r="D23" s="80">
        <f t="shared" si="14"/>
        <v>5.7534246575342465E-2</v>
      </c>
      <c r="E23" s="80">
        <f t="shared" si="14"/>
        <v>7.1578947368421048E-2</v>
      </c>
      <c r="F23" s="80">
        <f t="shared" si="14"/>
        <v>9.480122324159021E-2</v>
      </c>
      <c r="G23" s="80">
        <f t="shared" si="14"/>
        <v>9.9616858237547887E-2</v>
      </c>
      <c r="H23" s="80">
        <f t="shared" si="14"/>
        <v>0.10920245398773006</v>
      </c>
      <c r="I23" s="80">
        <f t="shared" si="14"/>
        <v>0.12322274881516587</v>
      </c>
      <c r="J23" s="80">
        <f t="shared" ref="J23" si="15">J22/J$4</f>
        <v>7.1022727272727279E-2</v>
      </c>
      <c r="K23" s="80">
        <f>K22/K$4</f>
        <v>8.8212733316287401E-2</v>
      </c>
    </row>
    <row r="24" spans="1:11" x14ac:dyDescent="0.15">
      <c r="A24" s="603" t="s">
        <v>140</v>
      </c>
      <c r="B24" s="64">
        <v>94</v>
      </c>
      <c r="C24" s="64">
        <v>75</v>
      </c>
      <c r="D24" s="64">
        <v>97</v>
      </c>
      <c r="E24" s="64">
        <v>110</v>
      </c>
      <c r="F24" s="64">
        <v>123</v>
      </c>
      <c r="G24" s="64">
        <v>179</v>
      </c>
      <c r="H24" s="64">
        <v>251</v>
      </c>
      <c r="I24" s="64">
        <v>182</v>
      </c>
      <c r="J24" s="64">
        <v>108</v>
      </c>
      <c r="K24" s="77">
        <v>1219</v>
      </c>
    </row>
    <row r="25" spans="1:11" x14ac:dyDescent="0.15">
      <c r="A25" s="604"/>
      <c r="B25" s="80">
        <f>B24/B$4</f>
        <v>0.29102167182662536</v>
      </c>
      <c r="C25" s="80">
        <f t="shared" ref="C25:I25" si="16">C24/C$4</f>
        <v>0.24193548387096775</v>
      </c>
      <c r="D25" s="80">
        <f t="shared" si="16"/>
        <v>0.26575342465753427</v>
      </c>
      <c r="E25" s="80">
        <f t="shared" si="16"/>
        <v>0.23157894736842105</v>
      </c>
      <c r="F25" s="80">
        <f t="shared" si="16"/>
        <v>0.37614678899082571</v>
      </c>
      <c r="G25" s="80">
        <f t="shared" si="16"/>
        <v>0.34291187739463602</v>
      </c>
      <c r="H25" s="80">
        <f t="shared" si="16"/>
        <v>0.30797546012269938</v>
      </c>
      <c r="I25" s="80">
        <f t="shared" si="16"/>
        <v>0.43127962085308058</v>
      </c>
      <c r="J25" s="80">
        <f t="shared" ref="J25" si="17">J24/J$4</f>
        <v>0.30681818181818182</v>
      </c>
      <c r="K25" s="80">
        <f>K24/K$4</f>
        <v>0.31168499105088215</v>
      </c>
    </row>
    <row r="26" spans="1:11" x14ac:dyDescent="0.15">
      <c r="A26" s="603" t="s">
        <v>141</v>
      </c>
      <c r="B26" s="64">
        <v>136</v>
      </c>
      <c r="C26" s="64">
        <v>146</v>
      </c>
      <c r="D26" s="64">
        <v>186</v>
      </c>
      <c r="E26" s="64">
        <v>240</v>
      </c>
      <c r="F26" s="64">
        <v>190</v>
      </c>
      <c r="G26" s="64">
        <v>241</v>
      </c>
      <c r="H26" s="64">
        <v>408</v>
      </c>
      <c r="I26" s="64">
        <v>228</v>
      </c>
      <c r="J26" s="64">
        <v>185</v>
      </c>
      <c r="K26" s="77">
        <v>1960</v>
      </c>
    </row>
    <row r="27" spans="1:11" x14ac:dyDescent="0.15">
      <c r="A27" s="604"/>
      <c r="B27" s="80">
        <f>B26/B$4</f>
        <v>0.42105263157894735</v>
      </c>
      <c r="C27" s="80">
        <f t="shared" ref="C27:I27" si="18">C26/C$4</f>
        <v>0.47096774193548385</v>
      </c>
      <c r="D27" s="80">
        <f t="shared" si="18"/>
        <v>0.50958904109589043</v>
      </c>
      <c r="E27" s="80">
        <f t="shared" si="18"/>
        <v>0.50526315789473686</v>
      </c>
      <c r="F27" s="80">
        <f t="shared" si="18"/>
        <v>0.58103975535168195</v>
      </c>
      <c r="G27" s="80">
        <f t="shared" si="18"/>
        <v>0.46168582375478928</v>
      </c>
      <c r="H27" s="80">
        <f t="shared" si="18"/>
        <v>0.50061349693251533</v>
      </c>
      <c r="I27" s="80">
        <f t="shared" si="18"/>
        <v>0.54028436018957349</v>
      </c>
      <c r="J27" s="80">
        <f t="shared" ref="J27" si="19">J26/J$4</f>
        <v>0.52556818181818177</v>
      </c>
      <c r="K27" s="80">
        <f>K26/K$4</f>
        <v>0.50115060086934293</v>
      </c>
    </row>
    <row r="28" spans="1:11" ht="13.5" customHeight="1" x14ac:dyDescent="0.15">
      <c r="A28" s="603" t="s">
        <v>142</v>
      </c>
      <c r="B28" s="64">
        <v>79</v>
      </c>
      <c r="C28" s="64">
        <v>76</v>
      </c>
      <c r="D28" s="64">
        <v>72</v>
      </c>
      <c r="E28" s="64">
        <v>127</v>
      </c>
      <c r="F28" s="64">
        <v>110</v>
      </c>
      <c r="G28" s="64">
        <v>138</v>
      </c>
      <c r="H28" s="64">
        <v>224</v>
      </c>
      <c r="I28" s="64">
        <v>123</v>
      </c>
      <c r="J28" s="64">
        <v>95</v>
      </c>
      <c r="K28" s="77">
        <v>1044</v>
      </c>
    </row>
    <row r="29" spans="1:11" x14ac:dyDescent="0.15">
      <c r="A29" s="604"/>
      <c r="B29" s="80">
        <f>B28/B$4</f>
        <v>0.24458204334365324</v>
      </c>
      <c r="C29" s="80">
        <f t="shared" ref="C29:I29" si="20">C28/C$4</f>
        <v>0.24516129032258063</v>
      </c>
      <c r="D29" s="80">
        <f t="shared" si="20"/>
        <v>0.19726027397260273</v>
      </c>
      <c r="E29" s="80">
        <f t="shared" si="20"/>
        <v>0.26736842105263159</v>
      </c>
      <c r="F29" s="80">
        <f t="shared" si="20"/>
        <v>0.3363914373088685</v>
      </c>
      <c r="G29" s="80">
        <f t="shared" si="20"/>
        <v>0.26436781609195403</v>
      </c>
      <c r="H29" s="80">
        <f t="shared" si="20"/>
        <v>0.27484662576687119</v>
      </c>
      <c r="I29" s="80">
        <f t="shared" si="20"/>
        <v>0.29146919431279622</v>
      </c>
      <c r="J29" s="80">
        <f t="shared" ref="J29" si="21">J28/J$4</f>
        <v>0.26988636363636365</v>
      </c>
      <c r="K29" s="80">
        <f>K28/K$4</f>
        <v>0.26693940168754793</v>
      </c>
    </row>
    <row r="30" spans="1:11" ht="13.5" customHeight="1" x14ac:dyDescent="0.15">
      <c r="A30" s="603" t="s">
        <v>143</v>
      </c>
      <c r="B30" s="64">
        <v>30</v>
      </c>
      <c r="C30" s="64">
        <v>17</v>
      </c>
      <c r="D30" s="64">
        <v>38</v>
      </c>
      <c r="E30" s="64">
        <v>48</v>
      </c>
      <c r="F30" s="64">
        <v>39</v>
      </c>
      <c r="G30" s="64">
        <v>55</v>
      </c>
      <c r="H30" s="64">
        <v>96</v>
      </c>
      <c r="I30" s="64">
        <v>45</v>
      </c>
      <c r="J30" s="64">
        <v>36</v>
      </c>
      <c r="K30" s="77">
        <v>404</v>
      </c>
    </row>
    <row r="31" spans="1:11" x14ac:dyDescent="0.15">
      <c r="A31" s="604"/>
      <c r="B31" s="80">
        <f>B30/B$4</f>
        <v>9.2879256965944276E-2</v>
      </c>
      <c r="C31" s="80">
        <f t="shared" ref="C31:I31" si="22">C30/C$4</f>
        <v>5.4838709677419356E-2</v>
      </c>
      <c r="D31" s="80">
        <f t="shared" si="22"/>
        <v>0.10410958904109589</v>
      </c>
      <c r="E31" s="80">
        <f t="shared" si="22"/>
        <v>0.10105263157894737</v>
      </c>
      <c r="F31" s="80">
        <f t="shared" si="22"/>
        <v>0.11926605504587157</v>
      </c>
      <c r="G31" s="80">
        <f t="shared" si="22"/>
        <v>0.1053639846743295</v>
      </c>
      <c r="H31" s="80">
        <f t="shared" si="22"/>
        <v>0.11779141104294479</v>
      </c>
      <c r="I31" s="80">
        <f t="shared" si="22"/>
        <v>0.1066350710900474</v>
      </c>
      <c r="J31" s="80">
        <f t="shared" ref="J31" si="23">J30/J$4</f>
        <v>0.10227272727272728</v>
      </c>
      <c r="K31" s="80">
        <f>K30/K$4</f>
        <v>0.10329838915878292</v>
      </c>
    </row>
    <row r="32" spans="1:11" ht="13.5" customHeight="1" x14ac:dyDescent="0.15">
      <c r="A32" s="603" t="s">
        <v>144</v>
      </c>
      <c r="B32" s="64">
        <v>88</v>
      </c>
      <c r="C32" s="64">
        <v>102</v>
      </c>
      <c r="D32" s="64">
        <v>138</v>
      </c>
      <c r="E32" s="64">
        <v>144</v>
      </c>
      <c r="F32" s="64">
        <v>111</v>
      </c>
      <c r="G32" s="64">
        <v>161</v>
      </c>
      <c r="H32" s="64">
        <v>263</v>
      </c>
      <c r="I32" s="64">
        <v>183</v>
      </c>
      <c r="J32" s="64">
        <v>126</v>
      </c>
      <c r="K32" s="77">
        <v>1316</v>
      </c>
    </row>
    <row r="33" spans="1:11" x14ac:dyDescent="0.15">
      <c r="A33" s="604"/>
      <c r="B33" s="80">
        <f>B32/B$4</f>
        <v>0.27244582043343651</v>
      </c>
      <c r="C33" s="80">
        <f t="shared" ref="C33:I33" si="24">C32/C$4</f>
        <v>0.32903225806451614</v>
      </c>
      <c r="D33" s="80">
        <f t="shared" si="24"/>
        <v>0.37808219178082192</v>
      </c>
      <c r="E33" s="80">
        <f t="shared" si="24"/>
        <v>0.30315789473684213</v>
      </c>
      <c r="F33" s="80">
        <f t="shared" si="24"/>
        <v>0.33944954128440369</v>
      </c>
      <c r="G33" s="80">
        <f t="shared" si="24"/>
        <v>0.30842911877394635</v>
      </c>
      <c r="H33" s="80">
        <f t="shared" si="24"/>
        <v>0.32269938650306751</v>
      </c>
      <c r="I33" s="80">
        <f t="shared" si="24"/>
        <v>0.43364928909952605</v>
      </c>
      <c r="J33" s="80">
        <f t="shared" ref="J33" si="25">J32/J$4</f>
        <v>0.35795454545454547</v>
      </c>
      <c r="K33" s="80">
        <f>K32/K$4</f>
        <v>0.33648683201227308</v>
      </c>
    </row>
    <row r="34" spans="1:11" ht="13.5" customHeight="1" x14ac:dyDescent="0.15">
      <c r="A34" s="603" t="s">
        <v>145</v>
      </c>
      <c r="B34" s="64">
        <v>92</v>
      </c>
      <c r="C34" s="64">
        <v>86</v>
      </c>
      <c r="D34" s="64">
        <v>103</v>
      </c>
      <c r="E34" s="64">
        <v>63</v>
      </c>
      <c r="F34" s="64">
        <v>66</v>
      </c>
      <c r="G34" s="64">
        <v>122</v>
      </c>
      <c r="H34" s="64">
        <v>181</v>
      </c>
      <c r="I34" s="64">
        <v>91</v>
      </c>
      <c r="J34" s="64">
        <v>95</v>
      </c>
      <c r="K34" s="77">
        <v>899</v>
      </c>
    </row>
    <row r="35" spans="1:11" x14ac:dyDescent="0.15">
      <c r="A35" s="604"/>
      <c r="B35" s="80">
        <f>B34/B$4</f>
        <v>0.28482972136222912</v>
      </c>
      <c r="C35" s="80">
        <f t="shared" ref="C35:I35" si="26">C34/C$4</f>
        <v>0.27741935483870966</v>
      </c>
      <c r="D35" s="80">
        <f t="shared" si="26"/>
        <v>0.28219178082191781</v>
      </c>
      <c r="E35" s="80">
        <f t="shared" si="26"/>
        <v>0.13263157894736843</v>
      </c>
      <c r="F35" s="80">
        <f t="shared" si="26"/>
        <v>0.20183486238532111</v>
      </c>
      <c r="G35" s="80">
        <f t="shared" si="26"/>
        <v>0.23371647509578544</v>
      </c>
      <c r="H35" s="80">
        <f t="shared" si="26"/>
        <v>0.22208588957055214</v>
      </c>
      <c r="I35" s="80">
        <f t="shared" si="26"/>
        <v>0.21563981042654029</v>
      </c>
      <c r="J35" s="80">
        <f t="shared" ref="J35" si="27">J34/J$4</f>
        <v>0.26988636363636365</v>
      </c>
      <c r="K35" s="80">
        <f>K34/K$4</f>
        <v>0.22986448478649962</v>
      </c>
    </row>
    <row r="36" spans="1:11" ht="13.5" customHeight="1" x14ac:dyDescent="0.15">
      <c r="A36" s="603" t="s">
        <v>414</v>
      </c>
      <c r="B36" s="64">
        <v>65</v>
      </c>
      <c r="C36" s="64">
        <v>47</v>
      </c>
      <c r="D36" s="64">
        <v>75</v>
      </c>
      <c r="E36" s="64">
        <v>114</v>
      </c>
      <c r="F36" s="64">
        <v>72</v>
      </c>
      <c r="G36" s="64">
        <v>93</v>
      </c>
      <c r="H36" s="64">
        <v>178</v>
      </c>
      <c r="I36" s="64">
        <v>75</v>
      </c>
      <c r="J36" s="64">
        <v>78</v>
      </c>
      <c r="K36" s="77">
        <v>797</v>
      </c>
    </row>
    <row r="37" spans="1:11" x14ac:dyDescent="0.15">
      <c r="A37" s="604"/>
      <c r="B37" s="80">
        <f>B36/B$4</f>
        <v>0.20123839009287925</v>
      </c>
      <c r="C37" s="80">
        <f t="shared" ref="C37:I37" si="28">C36/C$4</f>
        <v>0.15161290322580645</v>
      </c>
      <c r="D37" s="80">
        <f t="shared" si="28"/>
        <v>0.20547945205479451</v>
      </c>
      <c r="E37" s="80">
        <f t="shared" si="28"/>
        <v>0.24</v>
      </c>
      <c r="F37" s="80">
        <f t="shared" si="28"/>
        <v>0.22018348623853212</v>
      </c>
      <c r="G37" s="80">
        <f t="shared" si="28"/>
        <v>0.17816091954022989</v>
      </c>
      <c r="H37" s="80">
        <f t="shared" si="28"/>
        <v>0.21840490797546011</v>
      </c>
      <c r="I37" s="80">
        <f t="shared" si="28"/>
        <v>0.17772511848341233</v>
      </c>
      <c r="J37" s="80">
        <f t="shared" ref="J37" si="29">J36/J$4</f>
        <v>0.22159090909090909</v>
      </c>
      <c r="K37" s="80">
        <f>K36/K$4</f>
        <v>0.2037841984147277</v>
      </c>
    </row>
    <row r="38" spans="1:11" x14ac:dyDescent="0.15">
      <c r="A38" s="603" t="s">
        <v>146</v>
      </c>
      <c r="B38" s="64">
        <v>93</v>
      </c>
      <c r="C38" s="64">
        <v>138</v>
      </c>
      <c r="D38" s="64">
        <v>113</v>
      </c>
      <c r="E38" s="64">
        <v>154</v>
      </c>
      <c r="F38" s="64">
        <v>57</v>
      </c>
      <c r="G38" s="64">
        <v>144</v>
      </c>
      <c r="H38" s="64">
        <v>245</v>
      </c>
      <c r="I38" s="64">
        <v>104</v>
      </c>
      <c r="J38" s="64">
        <v>119</v>
      </c>
      <c r="K38" s="77">
        <v>1167</v>
      </c>
    </row>
    <row r="39" spans="1:11" x14ac:dyDescent="0.15">
      <c r="A39" s="604"/>
      <c r="B39" s="80">
        <f>B38/B$4</f>
        <v>0.28792569659442724</v>
      </c>
      <c r="C39" s="80">
        <f t="shared" ref="C39:I39" si="30">C38/C$4</f>
        <v>0.44516129032258067</v>
      </c>
      <c r="D39" s="80">
        <f t="shared" si="30"/>
        <v>0.30958904109589042</v>
      </c>
      <c r="E39" s="80">
        <f t="shared" si="30"/>
        <v>0.32421052631578945</v>
      </c>
      <c r="F39" s="80">
        <f t="shared" si="30"/>
        <v>0.1743119266055046</v>
      </c>
      <c r="G39" s="80">
        <f t="shared" si="30"/>
        <v>0.27586206896551724</v>
      </c>
      <c r="H39" s="80">
        <f t="shared" si="30"/>
        <v>0.30061349693251532</v>
      </c>
      <c r="I39" s="80">
        <f t="shared" si="30"/>
        <v>0.24644549763033174</v>
      </c>
      <c r="J39" s="80">
        <f t="shared" ref="J39" si="31">J38/J$4</f>
        <v>0.33806818181818182</v>
      </c>
      <c r="K39" s="80">
        <f>K38/K$4</f>
        <v>0.29838915878291999</v>
      </c>
    </row>
    <row r="40" spans="1:11" x14ac:dyDescent="0.15">
      <c r="A40" s="603" t="s">
        <v>147</v>
      </c>
      <c r="B40" s="64">
        <v>17</v>
      </c>
      <c r="C40" s="64">
        <v>19</v>
      </c>
      <c r="D40" s="64">
        <v>35</v>
      </c>
      <c r="E40" s="64">
        <v>37</v>
      </c>
      <c r="F40" s="64">
        <v>11</v>
      </c>
      <c r="G40" s="64">
        <v>37</v>
      </c>
      <c r="H40" s="64">
        <v>27</v>
      </c>
      <c r="I40" s="64">
        <v>15</v>
      </c>
      <c r="J40" s="64">
        <v>21</v>
      </c>
      <c r="K40" s="77">
        <v>219</v>
      </c>
    </row>
    <row r="41" spans="1:11" x14ac:dyDescent="0.15">
      <c r="A41" s="604"/>
      <c r="B41" s="80">
        <f>B40/B$4</f>
        <v>5.2631578947368418E-2</v>
      </c>
      <c r="C41" s="80">
        <f t="shared" ref="C41:I41" si="32">C40/C$4</f>
        <v>6.1290322580645158E-2</v>
      </c>
      <c r="D41" s="80">
        <f t="shared" si="32"/>
        <v>9.5890410958904104E-2</v>
      </c>
      <c r="E41" s="80">
        <f t="shared" si="32"/>
        <v>7.7894736842105267E-2</v>
      </c>
      <c r="F41" s="80">
        <f t="shared" si="32"/>
        <v>3.3639143730886847E-2</v>
      </c>
      <c r="G41" s="80">
        <f t="shared" si="32"/>
        <v>7.0881226053639848E-2</v>
      </c>
      <c r="H41" s="80">
        <f t="shared" si="32"/>
        <v>3.3128834355828224E-2</v>
      </c>
      <c r="I41" s="80">
        <f t="shared" si="32"/>
        <v>3.5545023696682464E-2</v>
      </c>
      <c r="J41" s="80">
        <f t="shared" ref="J41" si="33">J40/J$4</f>
        <v>5.9659090909090912E-2</v>
      </c>
      <c r="K41" s="80">
        <f>K40/K$4</f>
        <v>5.599590897468678E-2</v>
      </c>
    </row>
    <row r="42" spans="1:11" ht="13.5" customHeight="1" x14ac:dyDescent="0.15">
      <c r="A42" s="603" t="s">
        <v>148</v>
      </c>
      <c r="B42" s="64">
        <v>32</v>
      </c>
      <c r="C42" s="64">
        <v>16</v>
      </c>
      <c r="D42" s="64">
        <v>45</v>
      </c>
      <c r="E42" s="64">
        <v>29</v>
      </c>
      <c r="F42" s="64">
        <v>16</v>
      </c>
      <c r="G42" s="64">
        <v>23</v>
      </c>
      <c r="H42" s="64">
        <v>58</v>
      </c>
      <c r="I42" s="64">
        <v>30</v>
      </c>
      <c r="J42" s="64">
        <v>44</v>
      </c>
      <c r="K42" s="77">
        <v>293</v>
      </c>
    </row>
    <row r="43" spans="1:11" x14ac:dyDescent="0.15">
      <c r="A43" s="604"/>
      <c r="B43" s="80">
        <f>B42/B$4</f>
        <v>9.9071207430340563E-2</v>
      </c>
      <c r="C43" s="80">
        <f t="shared" ref="C43:I43" si="34">C42/C$4</f>
        <v>5.1612903225806452E-2</v>
      </c>
      <c r="D43" s="80">
        <f t="shared" si="34"/>
        <v>0.12328767123287671</v>
      </c>
      <c r="E43" s="80">
        <f t="shared" si="34"/>
        <v>6.1052631578947365E-2</v>
      </c>
      <c r="F43" s="80">
        <f t="shared" si="34"/>
        <v>4.8929663608562692E-2</v>
      </c>
      <c r="G43" s="80">
        <f t="shared" si="34"/>
        <v>4.4061302681992334E-2</v>
      </c>
      <c r="H43" s="80">
        <f t="shared" si="34"/>
        <v>7.1165644171779147E-2</v>
      </c>
      <c r="I43" s="80">
        <f t="shared" si="34"/>
        <v>7.1090047393364927E-2</v>
      </c>
      <c r="J43" s="80">
        <f t="shared" ref="J43" si="35">J42/J$4</f>
        <v>0.125</v>
      </c>
      <c r="K43" s="80">
        <f>K42/K$4</f>
        <v>7.4916901048325241E-2</v>
      </c>
    </row>
    <row r="44" spans="1:11" x14ac:dyDescent="0.15">
      <c r="A44" s="603" t="s">
        <v>149</v>
      </c>
      <c r="B44" s="64">
        <v>0</v>
      </c>
      <c r="C44" s="64">
        <v>4</v>
      </c>
      <c r="D44" s="64">
        <v>16</v>
      </c>
      <c r="E44" s="64">
        <v>2</v>
      </c>
      <c r="F44" s="64">
        <v>0</v>
      </c>
      <c r="G44" s="64">
        <v>0</v>
      </c>
      <c r="H44" s="64">
        <v>3</v>
      </c>
      <c r="I44" s="64">
        <v>2</v>
      </c>
      <c r="J44" s="64">
        <v>14</v>
      </c>
      <c r="K44" s="77">
        <v>41</v>
      </c>
    </row>
    <row r="45" spans="1:11" x14ac:dyDescent="0.15">
      <c r="A45" s="604"/>
      <c r="B45" s="80">
        <f>B44/B$4</f>
        <v>0</v>
      </c>
      <c r="C45" s="80">
        <f t="shared" ref="C45:I45" si="36">C44/C$4</f>
        <v>1.2903225806451613E-2</v>
      </c>
      <c r="D45" s="80">
        <f t="shared" si="36"/>
        <v>4.3835616438356165E-2</v>
      </c>
      <c r="E45" s="80">
        <f t="shared" si="36"/>
        <v>4.2105263157894736E-3</v>
      </c>
      <c r="F45" s="80">
        <f t="shared" si="36"/>
        <v>0</v>
      </c>
      <c r="G45" s="80">
        <f t="shared" si="36"/>
        <v>0</v>
      </c>
      <c r="H45" s="80">
        <f t="shared" si="36"/>
        <v>3.6809815950920245E-3</v>
      </c>
      <c r="I45" s="80">
        <f t="shared" si="36"/>
        <v>4.7393364928909956E-3</v>
      </c>
      <c r="J45" s="80">
        <f t="shared" ref="J45" si="37">J44/J$4</f>
        <v>3.9772727272727272E-2</v>
      </c>
      <c r="K45" s="80">
        <f>K44/K$4</f>
        <v>1.0483252365124009E-2</v>
      </c>
    </row>
    <row r="46" spans="1:11" ht="13.5" customHeight="1" x14ac:dyDescent="0.15">
      <c r="A46" s="603" t="s">
        <v>150</v>
      </c>
      <c r="B46" s="64">
        <v>30</v>
      </c>
      <c r="C46" s="64">
        <v>23</v>
      </c>
      <c r="D46" s="64">
        <v>59</v>
      </c>
      <c r="E46" s="64">
        <v>38</v>
      </c>
      <c r="F46" s="64">
        <v>15</v>
      </c>
      <c r="G46" s="64">
        <v>44</v>
      </c>
      <c r="H46" s="64">
        <v>82</v>
      </c>
      <c r="I46" s="64">
        <v>59</v>
      </c>
      <c r="J46" s="64">
        <v>36</v>
      </c>
      <c r="K46" s="77">
        <v>386</v>
      </c>
    </row>
    <row r="47" spans="1:11" x14ac:dyDescent="0.15">
      <c r="A47" s="604"/>
      <c r="B47" s="80">
        <f>B46/B$4</f>
        <v>9.2879256965944276E-2</v>
      </c>
      <c r="C47" s="80">
        <f t="shared" ref="C47:I47" si="38">C46/C$4</f>
        <v>7.4193548387096769E-2</v>
      </c>
      <c r="D47" s="80">
        <f t="shared" si="38"/>
        <v>0.16164383561643836</v>
      </c>
      <c r="E47" s="80">
        <f t="shared" si="38"/>
        <v>0.08</v>
      </c>
      <c r="F47" s="80">
        <f t="shared" si="38"/>
        <v>4.5871559633027525E-2</v>
      </c>
      <c r="G47" s="80">
        <f t="shared" si="38"/>
        <v>8.4291187739463605E-2</v>
      </c>
      <c r="H47" s="80">
        <f t="shared" si="38"/>
        <v>0.10061349693251534</v>
      </c>
      <c r="I47" s="80">
        <f t="shared" si="38"/>
        <v>0.13981042654028436</v>
      </c>
      <c r="J47" s="80">
        <f t="shared" ref="J47" si="39">J46/J$4</f>
        <v>0.10227272727272728</v>
      </c>
      <c r="K47" s="80">
        <f>K46/K$4</f>
        <v>9.8695985681411399E-2</v>
      </c>
    </row>
    <row r="48" spans="1:11" ht="13.5" customHeight="1" x14ac:dyDescent="0.15">
      <c r="A48" s="603" t="s">
        <v>151</v>
      </c>
      <c r="B48" s="64">
        <v>29</v>
      </c>
      <c r="C48" s="64">
        <v>24</v>
      </c>
      <c r="D48" s="64">
        <v>70</v>
      </c>
      <c r="E48" s="64">
        <v>73</v>
      </c>
      <c r="F48" s="64">
        <v>23</v>
      </c>
      <c r="G48" s="64">
        <v>52</v>
      </c>
      <c r="H48" s="64">
        <v>76</v>
      </c>
      <c r="I48" s="64">
        <v>43</v>
      </c>
      <c r="J48" s="64">
        <v>44</v>
      </c>
      <c r="K48" s="77">
        <v>434</v>
      </c>
    </row>
    <row r="49" spans="1:21" x14ac:dyDescent="0.15">
      <c r="A49" s="604"/>
      <c r="B49" s="80">
        <f>B48/B$4</f>
        <v>8.9783281733746126E-2</v>
      </c>
      <c r="C49" s="80">
        <f t="shared" ref="C49:I49" si="40">C48/C$4</f>
        <v>7.7419354838709681E-2</v>
      </c>
      <c r="D49" s="80">
        <f t="shared" si="40"/>
        <v>0.19178082191780821</v>
      </c>
      <c r="E49" s="80">
        <f t="shared" si="40"/>
        <v>0.15368421052631578</v>
      </c>
      <c r="F49" s="80">
        <f t="shared" si="40"/>
        <v>7.0336391437308868E-2</v>
      </c>
      <c r="G49" s="80">
        <f t="shared" si="40"/>
        <v>9.9616858237547887E-2</v>
      </c>
      <c r="H49" s="80">
        <f t="shared" si="40"/>
        <v>9.3251533742331291E-2</v>
      </c>
      <c r="I49" s="80">
        <f t="shared" si="40"/>
        <v>0.1018957345971564</v>
      </c>
      <c r="J49" s="80">
        <f t="shared" ref="J49" si="41">J48/J$4</f>
        <v>0.125</v>
      </c>
      <c r="K49" s="80">
        <f>K48/K$4</f>
        <v>0.11096906162106877</v>
      </c>
    </row>
    <row r="50" spans="1:21" ht="13.5" customHeight="1" x14ac:dyDescent="0.15">
      <c r="A50" s="603" t="s">
        <v>152</v>
      </c>
      <c r="B50" s="64">
        <v>2</v>
      </c>
      <c r="C50" s="64">
        <v>3</v>
      </c>
      <c r="D50" s="64">
        <v>6</v>
      </c>
      <c r="E50" s="64">
        <v>1</v>
      </c>
      <c r="F50" s="64">
        <v>1</v>
      </c>
      <c r="G50" s="64">
        <v>4</v>
      </c>
      <c r="H50" s="64">
        <v>9</v>
      </c>
      <c r="I50" s="64">
        <v>4</v>
      </c>
      <c r="J50" s="64">
        <v>23</v>
      </c>
      <c r="K50" s="77">
        <v>53</v>
      </c>
    </row>
    <row r="51" spans="1:21" x14ac:dyDescent="0.15">
      <c r="A51" s="604"/>
      <c r="B51" s="80">
        <f>B50/B$4</f>
        <v>6.1919504643962852E-3</v>
      </c>
      <c r="C51" s="80">
        <f t="shared" ref="C51:I51" si="42">C50/C$4</f>
        <v>9.6774193548387101E-3</v>
      </c>
      <c r="D51" s="80">
        <f t="shared" si="42"/>
        <v>1.643835616438356E-2</v>
      </c>
      <c r="E51" s="80">
        <f t="shared" si="42"/>
        <v>2.1052631578947368E-3</v>
      </c>
      <c r="F51" s="80">
        <f t="shared" si="42"/>
        <v>3.0581039755351682E-3</v>
      </c>
      <c r="G51" s="80">
        <f t="shared" si="42"/>
        <v>7.6628352490421452E-3</v>
      </c>
      <c r="H51" s="80">
        <f t="shared" si="42"/>
        <v>1.1042944785276074E-2</v>
      </c>
      <c r="I51" s="80">
        <f t="shared" si="42"/>
        <v>9.4786729857819912E-3</v>
      </c>
      <c r="J51" s="80">
        <f t="shared" ref="J51" si="43">J50/J$4</f>
        <v>6.5340909090909088E-2</v>
      </c>
      <c r="K51" s="80">
        <f>K50/K$4</f>
        <v>1.3551521350038353E-2</v>
      </c>
    </row>
    <row r="52" spans="1:21" ht="13.5" customHeight="1" x14ac:dyDescent="0.15">
      <c r="A52" s="603" t="s">
        <v>153</v>
      </c>
      <c r="B52" s="64">
        <v>14</v>
      </c>
      <c r="C52" s="64">
        <v>8</v>
      </c>
      <c r="D52" s="64">
        <v>15</v>
      </c>
      <c r="E52" s="64">
        <v>21</v>
      </c>
      <c r="F52" s="64">
        <v>12</v>
      </c>
      <c r="G52" s="64">
        <v>19</v>
      </c>
      <c r="H52" s="64">
        <v>42</v>
      </c>
      <c r="I52" s="64">
        <v>32</v>
      </c>
      <c r="J52" s="64">
        <v>14</v>
      </c>
      <c r="K52" s="77">
        <v>177</v>
      </c>
    </row>
    <row r="53" spans="1:21" x14ac:dyDescent="0.15">
      <c r="A53" s="604"/>
      <c r="B53" s="80">
        <f>B52/B$4</f>
        <v>4.3343653250773995E-2</v>
      </c>
      <c r="C53" s="80">
        <f t="shared" ref="C53:I53" si="44">C52/C$4</f>
        <v>2.5806451612903226E-2</v>
      </c>
      <c r="D53" s="80">
        <f t="shared" si="44"/>
        <v>4.1095890410958902E-2</v>
      </c>
      <c r="E53" s="80">
        <f t="shared" si="44"/>
        <v>4.4210526315789471E-2</v>
      </c>
      <c r="F53" s="80">
        <f t="shared" si="44"/>
        <v>3.669724770642202E-2</v>
      </c>
      <c r="G53" s="80">
        <f t="shared" si="44"/>
        <v>3.6398467432950193E-2</v>
      </c>
      <c r="H53" s="80">
        <f t="shared" si="44"/>
        <v>5.1533742331288344E-2</v>
      </c>
      <c r="I53" s="80">
        <f t="shared" si="44"/>
        <v>7.582938388625593E-2</v>
      </c>
      <c r="J53" s="80">
        <f t="shared" ref="J53" si="45">J52/J$4</f>
        <v>3.9772727272727272E-2</v>
      </c>
      <c r="K53" s="80">
        <f>K52/K$4</f>
        <v>4.5256967527486577E-2</v>
      </c>
    </row>
    <row r="55" spans="1:21" x14ac:dyDescent="0.15">
      <c r="A55" s="37"/>
      <c r="B55" s="38"/>
      <c r="C55" s="38"/>
      <c r="D55" s="38"/>
      <c r="E55" s="38"/>
      <c r="F55" s="38"/>
      <c r="G55" s="38"/>
      <c r="H55" s="38"/>
      <c r="I55" s="38"/>
    </row>
    <row r="56" spans="1:21" x14ac:dyDescent="0.15">
      <c r="A56" s="39"/>
    </row>
    <row r="57" spans="1:21" x14ac:dyDescent="0.15">
      <c r="A57" s="37"/>
      <c r="B57" s="295"/>
      <c r="C57" s="295"/>
      <c r="D57" s="295"/>
      <c r="E57" s="295"/>
      <c r="F57" s="295"/>
      <c r="G57" s="295"/>
      <c r="H57" s="295"/>
      <c r="I57" s="295"/>
      <c r="J57" s="295"/>
      <c r="K57" s="295"/>
      <c r="L57" s="295"/>
      <c r="M57" s="295"/>
      <c r="N57" s="295"/>
      <c r="O57" s="295"/>
      <c r="P57" s="295"/>
      <c r="Q57" s="295"/>
      <c r="R57" s="295"/>
      <c r="S57" s="295"/>
      <c r="T57" s="295"/>
      <c r="U57" s="302"/>
    </row>
    <row r="58" spans="1:21" x14ac:dyDescent="0.15">
      <c r="A58" s="39"/>
    </row>
    <row r="59" spans="1:21" x14ac:dyDescent="0.15">
      <c r="A59" s="39"/>
    </row>
    <row r="60" spans="1:21" x14ac:dyDescent="0.15">
      <c r="A60" s="39"/>
    </row>
    <row r="61" spans="1:21" x14ac:dyDescent="0.15">
      <c r="A61" s="39"/>
    </row>
    <row r="62" spans="1:21" x14ac:dyDescent="0.15">
      <c r="A62" s="39"/>
    </row>
    <row r="63" spans="1:21" x14ac:dyDescent="0.15">
      <c r="A63" s="39"/>
    </row>
    <row r="64" spans="1:21" x14ac:dyDescent="0.15">
      <c r="A64" s="39"/>
    </row>
    <row r="65" spans="1:1" x14ac:dyDescent="0.15">
      <c r="A65" s="39"/>
    </row>
    <row r="66" spans="1:1" x14ac:dyDescent="0.15">
      <c r="A66" s="39"/>
    </row>
    <row r="67" spans="1:1" x14ac:dyDescent="0.15">
      <c r="A67" s="39"/>
    </row>
    <row r="68" spans="1:1" x14ac:dyDescent="0.15">
      <c r="A68" s="39"/>
    </row>
    <row r="69" spans="1:1" x14ac:dyDescent="0.15">
      <c r="A69" s="39"/>
    </row>
    <row r="70" spans="1:1" x14ac:dyDescent="0.15">
      <c r="A70" s="39"/>
    </row>
    <row r="71" spans="1:1" x14ac:dyDescent="0.15">
      <c r="A71" s="39"/>
    </row>
    <row r="72" spans="1:1" x14ac:dyDescent="0.15">
      <c r="A72" s="39"/>
    </row>
    <row r="73" spans="1:1" x14ac:dyDescent="0.15">
      <c r="A73" s="39"/>
    </row>
    <row r="74" spans="1:1" x14ac:dyDescent="0.15">
      <c r="A74" s="39"/>
    </row>
    <row r="75" spans="1:1" x14ac:dyDescent="0.15">
      <c r="A75" s="39"/>
    </row>
    <row r="76" spans="1:1" x14ac:dyDescent="0.15">
      <c r="A76" s="39"/>
    </row>
    <row r="77" spans="1:1" x14ac:dyDescent="0.15">
      <c r="A77" s="39"/>
    </row>
  </sheetData>
  <mergeCells count="22">
    <mergeCell ref="A32:A33"/>
    <mergeCell ref="A4:A5"/>
    <mergeCell ref="A6:A7"/>
    <mergeCell ref="A8:A9"/>
    <mergeCell ref="A10:A11"/>
    <mergeCell ref="A18:A19"/>
    <mergeCell ref="A20:A21"/>
    <mergeCell ref="A22:A23"/>
    <mergeCell ref="A24:A25"/>
    <mergeCell ref="A26:A27"/>
    <mergeCell ref="A28:A29"/>
    <mergeCell ref="A30:A31"/>
    <mergeCell ref="A46:A47"/>
    <mergeCell ref="A48:A49"/>
    <mergeCell ref="A50:A51"/>
    <mergeCell ref="A52:A53"/>
    <mergeCell ref="A34:A35"/>
    <mergeCell ref="A36:A37"/>
    <mergeCell ref="A38:A39"/>
    <mergeCell ref="A40:A41"/>
    <mergeCell ref="A42:A43"/>
    <mergeCell ref="A44:A45"/>
  </mergeCells>
  <phoneticPr fontId="4"/>
  <pageMargins left="0.70866141732283472" right="0.70866141732283472" top="0.74803149606299213" bottom="0.74803149606299213" header="0.31496062992125984" footer="0.31496062992125984"/>
  <pageSetup paperSize="9" scale="89" orientation="portrait" r:id="rId1"/>
  <rowBreaks count="1" manualBreakCount="1">
    <brk id="14" max="10"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V55"/>
  <sheetViews>
    <sheetView view="pageBreakPreview" zoomScaleNormal="100" zoomScaleSheetLayoutView="100" workbookViewId="0">
      <selection activeCell="K1" sqref="K1"/>
    </sheetView>
  </sheetViews>
  <sheetFormatPr defaultColWidth="13.75" defaultRowHeight="13.5" x14ac:dyDescent="0.15"/>
  <cols>
    <col min="1" max="1" width="10.5" style="9" customWidth="1"/>
    <col min="2" max="10" width="7" style="9" customWidth="1"/>
    <col min="11" max="11" width="7.75" style="9" customWidth="1"/>
    <col min="12" max="12" width="7.25" style="9" bestFit="1" customWidth="1"/>
    <col min="13" max="13" width="7.25" style="9" customWidth="1"/>
    <col min="14" max="14" width="6.5" style="9" bestFit="1" customWidth="1"/>
    <col min="15" max="34" width="7.625" style="9" customWidth="1"/>
    <col min="35" max="35" width="11.375" style="9" customWidth="1"/>
    <col min="36" max="46" width="7.625" style="9" customWidth="1"/>
    <col min="47" max="16384" width="13.75" style="9"/>
  </cols>
  <sheetData>
    <row r="1" spans="1:46" s="25" customFormat="1" ht="14.25" x14ac:dyDescent="0.15">
      <c r="A1" s="24" t="s">
        <v>257</v>
      </c>
    </row>
    <row r="2" spans="1:46" customFormat="1" x14ac:dyDescent="0.15">
      <c r="A2" s="1"/>
      <c r="B2" s="2"/>
      <c r="C2" s="2"/>
      <c r="D2" s="2"/>
      <c r="E2" s="2"/>
      <c r="F2" s="2"/>
      <c r="G2" s="2"/>
      <c r="H2" s="2"/>
      <c r="I2" s="2"/>
    </row>
    <row r="3" spans="1:46" customFormat="1" x14ac:dyDescent="0.15">
      <c r="A3" s="607" t="s">
        <v>154</v>
      </c>
      <c r="B3" s="609" t="s">
        <v>155</v>
      </c>
      <c r="C3" s="610"/>
      <c r="D3" s="610"/>
      <c r="E3" s="610"/>
      <c r="F3" s="610"/>
      <c r="G3" s="610"/>
      <c r="H3" s="610"/>
      <c r="I3" s="610"/>
      <c r="J3" s="610"/>
      <c r="K3" s="611"/>
      <c r="AJ3" s="402" t="s">
        <v>387</v>
      </c>
      <c r="AK3" s="402"/>
    </row>
    <row r="4" spans="1:46" customFormat="1" ht="24" x14ac:dyDescent="0.15">
      <c r="A4" s="608"/>
      <c r="B4" s="82" t="s">
        <v>90</v>
      </c>
      <c r="C4" s="82" t="s">
        <v>91</v>
      </c>
      <c r="D4" s="82" t="s">
        <v>92</v>
      </c>
      <c r="E4" s="82" t="s">
        <v>93</v>
      </c>
      <c r="F4" s="82" t="s">
        <v>94</v>
      </c>
      <c r="G4" s="82" t="s">
        <v>95</v>
      </c>
      <c r="H4" s="82" t="s">
        <v>96</v>
      </c>
      <c r="I4" s="82" t="s">
        <v>97</v>
      </c>
      <c r="J4" s="83" t="s">
        <v>156</v>
      </c>
      <c r="K4" s="82" t="s">
        <v>64</v>
      </c>
      <c r="L4" s="299"/>
      <c r="M4" s="299"/>
      <c r="N4" s="41"/>
      <c r="O4" s="303"/>
      <c r="P4" s="303"/>
      <c r="Q4" s="303"/>
      <c r="R4" s="303"/>
      <c r="S4" s="303"/>
      <c r="T4" s="303"/>
      <c r="U4" s="303"/>
      <c r="V4" s="303"/>
      <c r="W4" s="303"/>
      <c r="X4" s="303"/>
      <c r="Y4" s="303"/>
      <c r="Z4" s="303"/>
      <c r="AA4" s="303"/>
      <c r="AB4" s="303"/>
      <c r="AC4" s="303"/>
      <c r="AD4" s="303"/>
      <c r="AE4" s="303"/>
      <c r="AF4" s="303"/>
      <c r="AG4" s="303"/>
      <c r="AH4" s="303"/>
      <c r="AI4" s="299"/>
      <c r="AJ4" s="299"/>
      <c r="AK4" s="299"/>
      <c r="AL4" s="299"/>
      <c r="AM4" s="299"/>
      <c r="AN4" s="299"/>
      <c r="AO4" s="299"/>
      <c r="AP4" s="299"/>
      <c r="AQ4" s="299"/>
      <c r="AR4" s="299"/>
      <c r="AS4" s="299"/>
      <c r="AT4" s="299"/>
    </row>
    <row r="5" spans="1:46" s="35" customFormat="1" x14ac:dyDescent="0.15">
      <c r="A5" s="84" t="s">
        <v>90</v>
      </c>
      <c r="B5" s="85">
        <v>921</v>
      </c>
      <c r="C5" s="85">
        <v>71</v>
      </c>
      <c r="D5" s="85">
        <v>31</v>
      </c>
      <c r="E5" s="85">
        <v>10</v>
      </c>
      <c r="F5" s="85">
        <v>13</v>
      </c>
      <c r="G5" s="85">
        <v>4</v>
      </c>
      <c r="H5" s="85">
        <v>431</v>
      </c>
      <c r="I5" s="85">
        <v>10</v>
      </c>
      <c r="J5" s="85">
        <v>337</v>
      </c>
      <c r="K5" s="86">
        <v>1828</v>
      </c>
      <c r="L5" s="350"/>
      <c r="M5" s="305"/>
      <c r="N5" s="305"/>
      <c r="O5" s="378"/>
      <c r="P5" s="378"/>
      <c r="Q5" s="378"/>
      <c r="R5" s="378"/>
      <c r="S5" s="378"/>
      <c r="T5" s="378"/>
      <c r="U5" s="378"/>
      <c r="V5" s="378"/>
      <c r="W5" s="378"/>
      <c r="X5" s="378"/>
      <c r="Y5" s="378"/>
      <c r="Z5" s="378"/>
      <c r="AA5" s="378"/>
      <c r="AB5" s="378"/>
      <c r="AC5" s="378"/>
      <c r="AD5" s="378"/>
      <c r="AE5" s="378"/>
      <c r="AF5" s="378"/>
      <c r="AG5" s="378"/>
      <c r="AH5" s="378"/>
      <c r="AI5" s="350"/>
      <c r="AJ5" s="305"/>
      <c r="AK5" s="305"/>
      <c r="AL5" s="350"/>
      <c r="AM5" s="350"/>
      <c r="AN5" s="350"/>
      <c r="AO5" s="350"/>
      <c r="AP5" s="350"/>
      <c r="AQ5" s="350"/>
      <c r="AR5" s="350"/>
      <c r="AS5" s="350"/>
      <c r="AT5" s="350"/>
    </row>
    <row r="6" spans="1:46" s="35" customFormat="1" x14ac:dyDescent="0.15">
      <c r="A6" s="87"/>
      <c r="B6" s="88">
        <f>B5/B$21</f>
        <v>0.70900692840646651</v>
      </c>
      <c r="C6" s="88">
        <f t="shared" ref="C6:K6" si="0">C5/C$21</f>
        <v>5.290611028315946E-2</v>
      </c>
      <c r="D6" s="88">
        <f t="shared" si="0"/>
        <v>2.3736600306278714E-2</v>
      </c>
      <c r="E6" s="88">
        <f t="shared" si="0"/>
        <v>7.955449482895784E-3</v>
      </c>
      <c r="F6" s="88">
        <f t="shared" si="0"/>
        <v>1.1754068716094032E-2</v>
      </c>
      <c r="G6" s="88">
        <f t="shared" si="0"/>
        <v>1.2654223347042075E-3</v>
      </c>
      <c r="H6" s="88">
        <f t="shared" si="0"/>
        <v>0.12402877697841727</v>
      </c>
      <c r="I6" s="88">
        <f t="shared" si="0"/>
        <v>6.3897763578274758E-3</v>
      </c>
      <c r="J6" s="88">
        <f t="shared" si="0"/>
        <v>0.21685971685971686</v>
      </c>
      <c r="K6" s="88">
        <f t="shared" si="0"/>
        <v>0.11378773731714908</v>
      </c>
      <c r="L6" s="350"/>
      <c r="M6" s="305"/>
      <c r="N6" s="305"/>
      <c r="O6" s="378"/>
      <c r="P6" s="378"/>
      <c r="Q6" s="378"/>
      <c r="R6" s="378"/>
      <c r="S6" s="378"/>
      <c r="T6" s="378"/>
      <c r="U6" s="378"/>
      <c r="V6" s="378"/>
      <c r="W6" s="378"/>
      <c r="X6" s="378"/>
      <c r="Y6" s="378"/>
      <c r="Z6" s="378"/>
      <c r="AA6" s="378"/>
      <c r="AB6" s="378"/>
      <c r="AC6" s="378"/>
      <c r="AD6" s="378"/>
      <c r="AE6" s="378"/>
      <c r="AF6" s="378"/>
      <c r="AG6" s="378"/>
      <c r="AH6" s="378"/>
      <c r="AI6" s="350"/>
      <c r="AJ6" s="305"/>
      <c r="AK6" s="305"/>
      <c r="AL6" s="350"/>
      <c r="AM6" s="350"/>
      <c r="AN6" s="350"/>
      <c r="AO6" s="350"/>
      <c r="AP6" s="350"/>
      <c r="AQ6" s="350"/>
      <c r="AR6" s="350"/>
      <c r="AS6" s="350"/>
      <c r="AT6" s="350"/>
    </row>
    <row r="7" spans="1:46" s="35" customFormat="1" x14ac:dyDescent="0.15">
      <c r="A7" s="84" t="s">
        <v>91</v>
      </c>
      <c r="B7" s="85">
        <v>236</v>
      </c>
      <c r="C7" s="85">
        <v>1176</v>
      </c>
      <c r="D7" s="85">
        <v>129</v>
      </c>
      <c r="E7" s="85">
        <v>28</v>
      </c>
      <c r="F7" s="85">
        <v>11</v>
      </c>
      <c r="G7" s="85">
        <v>6</v>
      </c>
      <c r="H7" s="85">
        <v>300</v>
      </c>
      <c r="I7" s="85">
        <v>9</v>
      </c>
      <c r="J7" s="85">
        <v>211</v>
      </c>
      <c r="K7" s="86">
        <v>2106</v>
      </c>
      <c r="L7" s="350"/>
      <c r="M7" s="305"/>
      <c r="N7" s="305"/>
      <c r="O7" s="378"/>
      <c r="P7" s="378"/>
      <c r="Q7" s="378"/>
      <c r="R7" s="378"/>
      <c r="S7" s="378"/>
      <c r="T7" s="378"/>
      <c r="U7" s="378"/>
      <c r="V7" s="378"/>
      <c r="W7" s="378"/>
      <c r="X7" s="378"/>
      <c r="Y7" s="378"/>
      <c r="Z7" s="378"/>
      <c r="AA7" s="378"/>
      <c r="AB7" s="378"/>
      <c r="AC7" s="378"/>
      <c r="AD7" s="378"/>
      <c r="AE7" s="378"/>
      <c r="AF7" s="378"/>
      <c r="AG7" s="378"/>
      <c r="AH7" s="378"/>
      <c r="AI7" s="350"/>
      <c r="AJ7" s="305"/>
      <c r="AK7" s="305"/>
      <c r="AL7" s="350"/>
      <c r="AM7" s="350"/>
      <c r="AN7" s="350"/>
      <c r="AO7" s="350"/>
      <c r="AP7" s="350"/>
      <c r="AQ7" s="350"/>
      <c r="AR7" s="350"/>
      <c r="AS7" s="350"/>
      <c r="AT7" s="350"/>
    </row>
    <row r="8" spans="1:46" s="35" customFormat="1" x14ac:dyDescent="0.15">
      <c r="A8" s="87"/>
      <c r="B8" s="88">
        <f>B7/B$21</f>
        <v>0.18167821401077752</v>
      </c>
      <c r="C8" s="88">
        <f t="shared" ref="C8" si="1">C7/C$21</f>
        <v>0.8763040238450075</v>
      </c>
      <c r="D8" s="88">
        <f t="shared" ref="D8" si="2">D7/D$21</f>
        <v>9.8774885145482383E-2</v>
      </c>
      <c r="E8" s="88">
        <f t="shared" ref="E8" si="3">E7/E$21</f>
        <v>2.2275258552108195E-2</v>
      </c>
      <c r="F8" s="88">
        <f t="shared" ref="F8" si="4">F7/F$21</f>
        <v>9.9457504520795662E-3</v>
      </c>
      <c r="G8" s="88">
        <f t="shared" ref="G8" si="5">G7/G$21</f>
        <v>1.8981335020563112E-3</v>
      </c>
      <c r="H8" s="88">
        <f t="shared" ref="H8" si="6">H7/H$21</f>
        <v>8.6330935251798566E-2</v>
      </c>
      <c r="I8" s="88">
        <f t="shared" ref="I8" si="7">I7/I$21</f>
        <v>5.7507987220447284E-3</v>
      </c>
      <c r="J8" s="88">
        <f t="shared" ref="J8" si="8">J7/J$21</f>
        <v>0.13577863577863578</v>
      </c>
      <c r="K8" s="88">
        <f t="shared" ref="K8" si="9">K7/K$21</f>
        <v>0.13109243697478992</v>
      </c>
      <c r="L8" s="350"/>
      <c r="M8" s="305"/>
      <c r="N8" s="305"/>
      <c r="O8" s="378"/>
      <c r="P8" s="378"/>
      <c r="Q8" s="378"/>
      <c r="R8" s="378"/>
      <c r="S8" s="378"/>
      <c r="T8" s="378"/>
      <c r="U8" s="378"/>
      <c r="V8" s="378"/>
      <c r="W8" s="378"/>
      <c r="X8" s="378"/>
      <c r="Y8" s="378"/>
      <c r="Z8" s="378"/>
      <c r="AA8" s="378"/>
      <c r="AB8" s="378"/>
      <c r="AC8" s="378"/>
      <c r="AD8" s="378"/>
      <c r="AE8" s="378"/>
      <c r="AF8" s="378"/>
      <c r="AG8" s="378"/>
      <c r="AH8" s="378"/>
      <c r="AI8" s="350"/>
      <c r="AJ8" s="305"/>
      <c r="AK8" s="305"/>
      <c r="AL8" s="350"/>
      <c r="AM8" s="350"/>
      <c r="AN8" s="350"/>
      <c r="AO8" s="350"/>
      <c r="AP8" s="350"/>
      <c r="AQ8" s="350"/>
      <c r="AR8" s="350"/>
      <c r="AS8" s="350"/>
      <c r="AT8" s="350"/>
    </row>
    <row r="9" spans="1:46" s="35" customFormat="1" x14ac:dyDescent="0.15">
      <c r="A9" s="84" t="s">
        <v>92</v>
      </c>
      <c r="B9" s="85">
        <v>43</v>
      </c>
      <c r="C9" s="85">
        <v>39</v>
      </c>
      <c r="D9" s="85">
        <v>917</v>
      </c>
      <c r="E9" s="85">
        <v>50</v>
      </c>
      <c r="F9" s="85">
        <v>9</v>
      </c>
      <c r="G9" s="85">
        <v>9</v>
      </c>
      <c r="H9" s="85">
        <v>202</v>
      </c>
      <c r="I9" s="85">
        <v>18</v>
      </c>
      <c r="J9" s="85">
        <v>174</v>
      </c>
      <c r="K9" s="86">
        <v>1461</v>
      </c>
      <c r="L9" s="350"/>
      <c r="M9" s="305"/>
      <c r="N9" s="305"/>
      <c r="O9" s="378"/>
      <c r="P9" s="378"/>
      <c r="Q9" s="378"/>
      <c r="R9" s="378"/>
      <c r="S9" s="378"/>
      <c r="T9" s="378"/>
      <c r="U9" s="378"/>
      <c r="V9" s="378"/>
      <c r="W9" s="378"/>
      <c r="X9" s="378"/>
      <c r="Y9" s="378"/>
      <c r="Z9" s="378"/>
      <c r="AA9" s="378"/>
      <c r="AB9" s="378"/>
      <c r="AC9" s="378"/>
      <c r="AD9" s="378"/>
      <c r="AE9" s="378"/>
      <c r="AF9" s="378"/>
      <c r="AG9" s="378"/>
      <c r="AH9" s="378"/>
      <c r="AI9" s="350"/>
      <c r="AJ9" s="305"/>
      <c r="AK9" s="305"/>
      <c r="AL9" s="350"/>
      <c r="AM9" s="350"/>
      <c r="AN9" s="350"/>
      <c r="AO9" s="350"/>
      <c r="AP9" s="350"/>
      <c r="AQ9" s="350"/>
      <c r="AR9" s="350"/>
      <c r="AS9" s="350"/>
      <c r="AT9" s="350"/>
    </row>
    <row r="10" spans="1:46" s="35" customFormat="1" x14ac:dyDescent="0.15">
      <c r="A10" s="87"/>
      <c r="B10" s="88">
        <f>B9/B$21</f>
        <v>3.3102386451116246E-2</v>
      </c>
      <c r="C10" s="88">
        <f t="shared" ref="C10" si="10">C9/C$21</f>
        <v>2.9061102831594635E-2</v>
      </c>
      <c r="D10" s="88">
        <f t="shared" ref="D10" si="11">D9/D$21</f>
        <v>0.70214395099540583</v>
      </c>
      <c r="E10" s="88">
        <f t="shared" ref="E10" si="12">E9/E$21</f>
        <v>3.9777247414478918E-2</v>
      </c>
      <c r="F10" s="88">
        <f t="shared" ref="F10" si="13">F9/F$21</f>
        <v>8.1374321880651E-3</v>
      </c>
      <c r="G10" s="88">
        <f t="shared" ref="G10" si="14">G9/G$21</f>
        <v>2.8472002530844668E-3</v>
      </c>
      <c r="H10" s="88">
        <f t="shared" ref="H10" si="15">H9/H$21</f>
        <v>5.8129496402877699E-2</v>
      </c>
      <c r="I10" s="88">
        <f t="shared" ref="I10" si="16">I9/I$21</f>
        <v>1.1501597444089457E-2</v>
      </c>
      <c r="J10" s="88">
        <f t="shared" ref="J10" si="17">J9/J$21</f>
        <v>0.11196911196911197</v>
      </c>
      <c r="K10" s="88">
        <f t="shared" ref="K10" si="18">K9/K$21</f>
        <v>9.0943043884220351E-2</v>
      </c>
      <c r="L10" s="350"/>
      <c r="M10" s="305"/>
      <c r="N10" s="305"/>
      <c r="O10" s="378"/>
      <c r="P10" s="378"/>
      <c r="Q10" s="378"/>
      <c r="R10" s="378"/>
      <c r="S10" s="378"/>
      <c r="T10" s="378"/>
      <c r="U10" s="378"/>
      <c r="V10" s="378"/>
      <c r="W10" s="378"/>
      <c r="X10" s="378"/>
      <c r="Y10" s="378"/>
      <c r="Z10" s="378"/>
      <c r="AA10" s="378"/>
      <c r="AB10" s="378"/>
      <c r="AC10" s="378"/>
      <c r="AD10" s="378"/>
      <c r="AE10" s="378"/>
      <c r="AF10" s="378"/>
      <c r="AG10" s="378"/>
      <c r="AH10" s="378"/>
      <c r="AI10" s="350"/>
      <c r="AJ10" s="305"/>
      <c r="AK10" s="305"/>
      <c r="AL10" s="350"/>
      <c r="AM10" s="350"/>
      <c r="AN10" s="350"/>
      <c r="AO10" s="350"/>
      <c r="AP10" s="350"/>
      <c r="AQ10" s="350"/>
      <c r="AR10" s="350"/>
      <c r="AS10" s="350"/>
      <c r="AT10" s="350"/>
    </row>
    <row r="11" spans="1:46" s="35" customFormat="1" x14ac:dyDescent="0.15">
      <c r="A11" s="84" t="s">
        <v>93</v>
      </c>
      <c r="B11" s="85">
        <v>13</v>
      </c>
      <c r="C11" s="85">
        <v>7</v>
      </c>
      <c r="D11" s="85">
        <v>60</v>
      </c>
      <c r="E11" s="85">
        <v>890</v>
      </c>
      <c r="F11" s="85">
        <v>42</v>
      </c>
      <c r="G11" s="85">
        <v>9</v>
      </c>
      <c r="H11" s="85">
        <v>414</v>
      </c>
      <c r="I11" s="85">
        <v>15</v>
      </c>
      <c r="J11" s="85">
        <v>60</v>
      </c>
      <c r="K11" s="86">
        <v>1510</v>
      </c>
      <c r="L11" s="350"/>
      <c r="M11" s="305"/>
      <c r="N11" s="305"/>
      <c r="O11" s="378"/>
      <c r="P11" s="378"/>
      <c r="Q11" s="378"/>
      <c r="R11" s="378"/>
      <c r="S11" s="378"/>
      <c r="T11" s="378"/>
      <c r="U11" s="378"/>
      <c r="V11" s="378"/>
      <c r="W11" s="378"/>
      <c r="X11" s="378"/>
      <c r="Y11" s="378"/>
      <c r="Z11" s="378"/>
      <c r="AA11" s="378"/>
      <c r="AB11" s="378"/>
      <c r="AC11" s="378"/>
      <c r="AD11" s="378"/>
      <c r="AE11" s="378"/>
      <c r="AF11" s="378"/>
      <c r="AG11" s="378"/>
      <c r="AH11" s="378"/>
      <c r="AI11" s="350"/>
      <c r="AJ11" s="305"/>
      <c r="AK11" s="305"/>
      <c r="AL11" s="350"/>
      <c r="AM11" s="350"/>
      <c r="AN11" s="350"/>
      <c r="AO11" s="350"/>
      <c r="AP11" s="350"/>
      <c r="AQ11" s="350"/>
      <c r="AR11" s="350"/>
      <c r="AS11" s="350"/>
      <c r="AT11" s="350"/>
    </row>
    <row r="12" spans="1:46" s="35" customFormat="1" x14ac:dyDescent="0.15">
      <c r="A12" s="87"/>
      <c r="B12" s="88">
        <f>B11/B$21</f>
        <v>1.0007698229407237E-2</v>
      </c>
      <c r="C12" s="88">
        <f t="shared" ref="C12" si="19">C11/C$21</f>
        <v>5.2160953800298067E-3</v>
      </c>
      <c r="D12" s="88">
        <f t="shared" ref="D12" si="20">D11/D$21</f>
        <v>4.5941807044410414E-2</v>
      </c>
      <c r="E12" s="88">
        <f t="shared" ref="E12" si="21">E11/E$21</f>
        <v>0.70803500397772479</v>
      </c>
      <c r="F12" s="88">
        <f t="shared" ref="F12" si="22">F11/F$21</f>
        <v>3.7974683544303799E-2</v>
      </c>
      <c r="G12" s="88">
        <f t="shared" ref="G12" si="23">G11/G$21</f>
        <v>2.8472002530844668E-3</v>
      </c>
      <c r="H12" s="88">
        <f t="shared" ref="H12" si="24">H11/H$21</f>
        <v>0.11913669064748202</v>
      </c>
      <c r="I12" s="88">
        <f t="shared" ref="I12" si="25">I11/I$21</f>
        <v>9.5846645367412137E-3</v>
      </c>
      <c r="J12" s="88">
        <f t="shared" ref="J12" si="26">J11/J$21</f>
        <v>3.8610038610038609E-2</v>
      </c>
      <c r="K12" s="88">
        <f t="shared" ref="K12" si="27">K11/K$21</f>
        <v>9.3993152816682232E-2</v>
      </c>
      <c r="L12" s="350"/>
      <c r="M12" s="305"/>
      <c r="N12" s="305"/>
      <c r="O12" s="378"/>
      <c r="P12" s="378"/>
      <c r="Q12" s="378"/>
      <c r="R12" s="378"/>
      <c r="S12" s="378"/>
      <c r="T12" s="378"/>
      <c r="U12" s="378"/>
      <c r="V12" s="378"/>
      <c r="W12" s="378"/>
      <c r="X12" s="378"/>
      <c r="Y12" s="378"/>
      <c r="Z12" s="378"/>
      <c r="AA12" s="378"/>
      <c r="AB12" s="378"/>
      <c r="AC12" s="378"/>
      <c r="AD12" s="378"/>
      <c r="AE12" s="378"/>
      <c r="AF12" s="378"/>
      <c r="AG12" s="378"/>
      <c r="AH12" s="378"/>
      <c r="AI12" s="350"/>
      <c r="AJ12" s="305"/>
      <c r="AK12" s="305"/>
      <c r="AL12" s="350"/>
      <c r="AM12" s="350"/>
      <c r="AN12" s="350"/>
      <c r="AO12" s="350"/>
      <c r="AP12" s="350"/>
      <c r="AQ12" s="350"/>
      <c r="AR12" s="350"/>
      <c r="AS12" s="350"/>
      <c r="AT12" s="350"/>
    </row>
    <row r="13" spans="1:46" s="35" customFormat="1" x14ac:dyDescent="0.15">
      <c r="A13" s="84" t="s">
        <v>94</v>
      </c>
      <c r="B13" s="85">
        <v>11</v>
      </c>
      <c r="C13" s="85">
        <v>8</v>
      </c>
      <c r="D13" s="85">
        <v>21</v>
      </c>
      <c r="E13" s="85">
        <v>54</v>
      </c>
      <c r="F13" s="85">
        <v>638</v>
      </c>
      <c r="G13" s="85">
        <v>25</v>
      </c>
      <c r="H13" s="85">
        <v>319</v>
      </c>
      <c r="I13" s="85">
        <v>180</v>
      </c>
      <c r="J13" s="85">
        <v>84</v>
      </c>
      <c r="K13" s="86">
        <v>1340</v>
      </c>
      <c r="L13" s="350"/>
      <c r="M13" s="305"/>
      <c r="N13" s="305"/>
      <c r="O13" s="378"/>
      <c r="P13" s="378"/>
      <c r="Q13" s="378"/>
      <c r="R13" s="378"/>
      <c r="S13" s="378"/>
      <c r="T13" s="378"/>
      <c r="U13" s="378"/>
      <c r="V13" s="378"/>
      <c r="W13" s="378"/>
      <c r="X13" s="378"/>
      <c r="Y13" s="378"/>
      <c r="Z13" s="378"/>
      <c r="AA13" s="378"/>
      <c r="AB13" s="378"/>
      <c r="AC13" s="378"/>
      <c r="AD13" s="378"/>
      <c r="AE13" s="378"/>
      <c r="AF13" s="378"/>
      <c r="AG13" s="378"/>
      <c r="AH13" s="378"/>
      <c r="AI13" s="350"/>
      <c r="AJ13" s="305"/>
      <c r="AK13" s="305"/>
      <c r="AL13" s="350"/>
      <c r="AM13" s="350"/>
      <c r="AN13" s="350"/>
      <c r="AO13" s="350"/>
      <c r="AP13" s="350"/>
      <c r="AQ13" s="350"/>
      <c r="AR13" s="350"/>
      <c r="AS13" s="350"/>
      <c r="AT13" s="350"/>
    </row>
    <row r="14" spans="1:46" s="35" customFormat="1" x14ac:dyDescent="0.15">
      <c r="A14" s="87"/>
      <c r="B14" s="88">
        <f>B13/B$21</f>
        <v>8.4680523479599683E-3</v>
      </c>
      <c r="C14" s="88">
        <f t="shared" ref="C14" si="28">C13/C$21</f>
        <v>5.9612518628912071E-3</v>
      </c>
      <c r="D14" s="88">
        <f t="shared" ref="D14" si="29">D13/D$21</f>
        <v>1.6079632465543645E-2</v>
      </c>
      <c r="E14" s="88">
        <f t="shared" ref="E14" si="30">E13/E$21</f>
        <v>4.2959427207637228E-2</v>
      </c>
      <c r="F14" s="88">
        <f t="shared" ref="F14" si="31">F13/F$21</f>
        <v>0.57685352622061481</v>
      </c>
      <c r="G14" s="88">
        <f t="shared" ref="G14" si="32">G13/G$21</f>
        <v>7.9088895919012976E-3</v>
      </c>
      <c r="H14" s="88">
        <f t="shared" ref="H14" si="33">H13/H$21</f>
        <v>9.1798561151079136E-2</v>
      </c>
      <c r="I14" s="88">
        <f t="shared" ref="I14" si="34">I13/I$21</f>
        <v>0.11501597444089456</v>
      </c>
      <c r="J14" s="88">
        <f t="shared" ref="J14" si="35">J13/J$21</f>
        <v>5.4054054054054057E-2</v>
      </c>
      <c r="K14" s="88">
        <f t="shared" ref="K14" si="36">K13/K$21</f>
        <v>8.3411142234671651E-2</v>
      </c>
      <c r="L14" s="350"/>
      <c r="M14" s="305"/>
      <c r="N14" s="305"/>
      <c r="O14" s="378"/>
      <c r="P14" s="378"/>
      <c r="Q14" s="378"/>
      <c r="R14" s="378"/>
      <c r="S14" s="378"/>
      <c r="T14" s="378"/>
      <c r="U14" s="378"/>
      <c r="V14" s="378"/>
      <c r="W14" s="378"/>
      <c r="X14" s="378"/>
      <c r="Y14" s="378"/>
      <c r="Z14" s="378"/>
      <c r="AA14" s="378"/>
      <c r="AB14" s="378"/>
      <c r="AC14" s="378"/>
      <c r="AD14" s="378"/>
      <c r="AE14" s="378"/>
      <c r="AF14" s="378"/>
      <c r="AG14" s="378"/>
      <c r="AH14" s="378"/>
      <c r="AI14" s="350"/>
      <c r="AJ14" s="305"/>
      <c r="AK14" s="305"/>
      <c r="AL14" s="350"/>
      <c r="AM14" s="350"/>
      <c r="AN14" s="350"/>
      <c r="AO14" s="350"/>
      <c r="AP14" s="350"/>
      <c r="AQ14" s="350"/>
      <c r="AR14" s="350"/>
      <c r="AS14" s="350"/>
      <c r="AT14" s="350"/>
    </row>
    <row r="15" spans="1:46" s="35" customFormat="1" x14ac:dyDescent="0.15">
      <c r="A15" s="84" t="s">
        <v>95</v>
      </c>
      <c r="B15" s="85">
        <v>43</v>
      </c>
      <c r="C15" s="85">
        <v>28</v>
      </c>
      <c r="D15" s="85">
        <v>123</v>
      </c>
      <c r="E15" s="85">
        <v>138</v>
      </c>
      <c r="F15" s="85">
        <v>134</v>
      </c>
      <c r="G15" s="85">
        <v>2992</v>
      </c>
      <c r="H15" s="85">
        <v>1008</v>
      </c>
      <c r="I15" s="85">
        <v>316</v>
      </c>
      <c r="J15" s="85">
        <v>577</v>
      </c>
      <c r="K15" s="86">
        <v>5359</v>
      </c>
      <c r="L15" s="350"/>
      <c r="M15" s="305"/>
      <c r="N15" s="305"/>
      <c r="O15" s="378"/>
      <c r="P15" s="378"/>
      <c r="Q15" s="378"/>
      <c r="R15" s="378"/>
      <c r="S15" s="378"/>
      <c r="T15" s="378"/>
      <c r="U15" s="378"/>
      <c r="V15" s="378"/>
      <c r="W15" s="378"/>
      <c r="X15" s="378"/>
      <c r="Y15" s="378"/>
      <c r="Z15" s="378"/>
      <c r="AA15" s="378"/>
      <c r="AB15" s="378"/>
      <c r="AC15" s="378"/>
      <c r="AD15" s="378"/>
      <c r="AE15" s="378"/>
      <c r="AF15" s="378"/>
      <c r="AG15" s="378"/>
      <c r="AH15" s="378"/>
      <c r="AI15" s="350"/>
      <c r="AJ15" s="305"/>
      <c r="AK15" s="305"/>
      <c r="AL15" s="350"/>
      <c r="AM15" s="350"/>
      <c r="AN15" s="350"/>
      <c r="AO15" s="350"/>
      <c r="AP15" s="350"/>
      <c r="AQ15" s="350"/>
      <c r="AR15" s="350"/>
      <c r="AS15" s="350"/>
      <c r="AT15" s="350"/>
    </row>
    <row r="16" spans="1:46" s="35" customFormat="1" x14ac:dyDescent="0.15">
      <c r="A16" s="87"/>
      <c r="B16" s="88">
        <f>B15/B$21</f>
        <v>3.3102386451116246E-2</v>
      </c>
      <c r="C16" s="88">
        <f t="shared" ref="C16" si="37">C15/C$21</f>
        <v>2.0864381520119227E-2</v>
      </c>
      <c r="D16" s="88">
        <f t="shared" ref="D16" si="38">D15/D$21</f>
        <v>9.4180704441041346E-2</v>
      </c>
      <c r="E16" s="88">
        <f t="shared" ref="E16" si="39">E15/E$21</f>
        <v>0.10978520286396182</v>
      </c>
      <c r="F16" s="88">
        <f t="shared" ref="F16" si="40">F15/F$21</f>
        <v>0.12115732368896925</v>
      </c>
      <c r="G16" s="88">
        <f t="shared" ref="G16" si="41">G15/G$21</f>
        <v>0.94653590635874718</v>
      </c>
      <c r="H16" s="88">
        <f t="shared" ref="H16" si="42">H15/H$21</f>
        <v>0.29007194244604317</v>
      </c>
      <c r="I16" s="88">
        <f t="shared" ref="I16" si="43">I15/I$21</f>
        <v>0.20191693290734825</v>
      </c>
      <c r="J16" s="88">
        <f t="shared" ref="J16" si="44">J15/J$21</f>
        <v>0.3712998712998713</v>
      </c>
      <c r="K16" s="88">
        <f t="shared" ref="K16" si="45">K15/K$21</f>
        <v>0.33358232181761593</v>
      </c>
      <c r="L16" s="350"/>
      <c r="M16" s="305"/>
      <c r="N16" s="305"/>
      <c r="O16" s="378"/>
      <c r="P16" s="378"/>
      <c r="Q16" s="378"/>
      <c r="R16" s="378"/>
      <c r="S16" s="378"/>
      <c r="T16" s="378"/>
      <c r="U16" s="378"/>
      <c r="V16" s="378"/>
      <c r="W16" s="378"/>
      <c r="X16" s="378"/>
      <c r="Y16" s="378"/>
      <c r="Z16" s="378"/>
      <c r="AA16" s="378"/>
      <c r="AB16" s="378"/>
      <c r="AC16" s="378"/>
      <c r="AD16" s="378"/>
      <c r="AE16" s="378"/>
      <c r="AF16" s="378"/>
      <c r="AG16" s="378"/>
      <c r="AH16" s="378"/>
      <c r="AI16" s="350"/>
      <c r="AJ16" s="305"/>
      <c r="AK16" s="305"/>
      <c r="AL16" s="350"/>
      <c r="AM16" s="350"/>
      <c r="AN16" s="350"/>
      <c r="AO16" s="350"/>
      <c r="AP16" s="350"/>
      <c r="AQ16" s="350"/>
      <c r="AR16" s="350"/>
      <c r="AS16" s="350"/>
      <c r="AT16" s="350"/>
    </row>
    <row r="17" spans="1:48" s="35" customFormat="1" x14ac:dyDescent="0.15">
      <c r="A17" s="84" t="s">
        <v>259</v>
      </c>
      <c r="B17" s="85">
        <v>9</v>
      </c>
      <c r="C17" s="85">
        <v>3</v>
      </c>
      <c r="D17" s="85">
        <v>4</v>
      </c>
      <c r="E17" s="85">
        <v>18</v>
      </c>
      <c r="F17" s="85">
        <v>6</v>
      </c>
      <c r="G17" s="85">
        <v>6</v>
      </c>
      <c r="H17" s="85">
        <v>122</v>
      </c>
      <c r="I17" s="85">
        <v>5</v>
      </c>
      <c r="J17" s="85">
        <v>15</v>
      </c>
      <c r="K17" s="86">
        <v>188</v>
      </c>
      <c r="L17" s="350"/>
      <c r="M17" s="305"/>
      <c r="N17" s="305"/>
      <c r="O17" s="378"/>
      <c r="P17" s="378"/>
      <c r="Q17" s="378"/>
      <c r="R17" s="378"/>
      <c r="S17" s="378"/>
      <c r="T17" s="378"/>
      <c r="U17" s="378"/>
      <c r="V17" s="378"/>
      <c r="W17" s="378"/>
      <c r="X17" s="378"/>
      <c r="Y17" s="378"/>
      <c r="Z17" s="378"/>
      <c r="AA17" s="378"/>
      <c r="AB17" s="378"/>
      <c r="AC17" s="378"/>
      <c r="AD17" s="378"/>
      <c r="AE17" s="378"/>
      <c r="AF17" s="378"/>
      <c r="AG17" s="378"/>
      <c r="AH17" s="378"/>
      <c r="AI17" s="350"/>
      <c r="AJ17" s="305"/>
      <c r="AK17" s="305"/>
      <c r="AL17" s="350"/>
      <c r="AM17" s="350"/>
      <c r="AN17" s="350"/>
      <c r="AO17" s="350"/>
      <c r="AP17" s="350"/>
      <c r="AQ17" s="350"/>
      <c r="AR17" s="350"/>
      <c r="AS17" s="350"/>
      <c r="AT17" s="350"/>
    </row>
    <row r="18" spans="1:48" s="35" customFormat="1" x14ac:dyDescent="0.15">
      <c r="A18" s="87"/>
      <c r="B18" s="88">
        <f>B17/B$21</f>
        <v>6.9284064665127024E-3</v>
      </c>
      <c r="C18" s="88">
        <f t="shared" ref="C18" si="46">C17/C$21</f>
        <v>2.2354694485842027E-3</v>
      </c>
      <c r="D18" s="88">
        <f t="shared" ref="D18" si="47">D17/D$21</f>
        <v>3.0627871362940277E-3</v>
      </c>
      <c r="E18" s="88">
        <f t="shared" ref="E18" si="48">E17/E$21</f>
        <v>1.4319809069212411E-2</v>
      </c>
      <c r="F18" s="88">
        <f t="shared" ref="F18" si="49">F17/F$21</f>
        <v>5.4249547920433997E-3</v>
      </c>
      <c r="G18" s="88">
        <f t="shared" ref="G18" si="50">G17/G$21</f>
        <v>1.8981335020563112E-3</v>
      </c>
      <c r="H18" s="88">
        <f t="shared" ref="H18" si="51">H17/H$21</f>
        <v>3.5107913669064746E-2</v>
      </c>
      <c r="I18" s="88">
        <f t="shared" ref="I18" si="52">I17/I$21</f>
        <v>3.1948881789137379E-3</v>
      </c>
      <c r="J18" s="88">
        <f t="shared" ref="J18" si="53">J17/J$21</f>
        <v>9.6525096525096523E-3</v>
      </c>
      <c r="K18" s="88">
        <f t="shared" ref="K18" si="54">K17/K$21</f>
        <v>1.1702458761282291E-2</v>
      </c>
      <c r="L18" s="350"/>
      <c r="M18" s="305"/>
      <c r="N18" s="305"/>
      <c r="O18" s="378"/>
      <c r="P18" s="378"/>
      <c r="Q18" s="378"/>
      <c r="R18" s="378"/>
      <c r="S18" s="378"/>
      <c r="T18" s="378"/>
      <c r="U18" s="378"/>
      <c r="V18" s="378"/>
      <c r="W18" s="378"/>
      <c r="X18" s="378"/>
      <c r="Y18" s="378"/>
      <c r="Z18" s="378"/>
      <c r="AA18" s="378"/>
      <c r="AB18" s="378"/>
      <c r="AC18" s="378"/>
      <c r="AD18" s="378"/>
      <c r="AE18" s="378"/>
      <c r="AF18" s="378"/>
      <c r="AG18" s="378"/>
      <c r="AH18" s="378"/>
      <c r="AI18" s="350"/>
      <c r="AJ18" s="305"/>
      <c r="AK18" s="305"/>
      <c r="AL18" s="350"/>
      <c r="AM18" s="350"/>
      <c r="AN18" s="350"/>
      <c r="AO18" s="350"/>
      <c r="AP18" s="350"/>
      <c r="AQ18" s="350"/>
      <c r="AR18" s="350"/>
      <c r="AS18" s="350"/>
      <c r="AT18" s="350"/>
    </row>
    <row r="19" spans="1:48" s="35" customFormat="1" x14ac:dyDescent="0.15">
      <c r="A19" s="84" t="s">
        <v>260</v>
      </c>
      <c r="B19" s="85">
        <v>23</v>
      </c>
      <c r="C19" s="85">
        <v>10</v>
      </c>
      <c r="D19" s="85">
        <v>21</v>
      </c>
      <c r="E19" s="85">
        <v>69</v>
      </c>
      <c r="F19" s="85">
        <v>253</v>
      </c>
      <c r="G19" s="85">
        <v>110</v>
      </c>
      <c r="H19" s="85">
        <v>679</v>
      </c>
      <c r="I19" s="85">
        <v>1012</v>
      </c>
      <c r="J19" s="85">
        <v>96</v>
      </c>
      <c r="K19" s="86">
        <v>2273</v>
      </c>
      <c r="L19" s="350"/>
      <c r="M19" s="305"/>
      <c r="N19" s="305"/>
      <c r="O19" s="378"/>
      <c r="P19" s="378"/>
      <c r="Q19" s="378"/>
      <c r="R19" s="378"/>
      <c r="S19" s="378"/>
      <c r="T19" s="378"/>
      <c r="U19" s="378"/>
      <c r="V19" s="378"/>
      <c r="W19" s="378"/>
      <c r="X19" s="378"/>
      <c r="Y19" s="378"/>
      <c r="Z19" s="378"/>
      <c r="AA19" s="378"/>
      <c r="AB19" s="378"/>
      <c r="AC19" s="378"/>
      <c r="AD19" s="378"/>
      <c r="AE19" s="378"/>
      <c r="AF19" s="378"/>
      <c r="AG19" s="378"/>
      <c r="AH19" s="378"/>
      <c r="AI19" s="350"/>
      <c r="AJ19" s="305"/>
      <c r="AK19" s="305"/>
      <c r="AL19" s="350"/>
      <c r="AM19" s="350"/>
      <c r="AN19" s="350"/>
      <c r="AO19" s="350"/>
      <c r="AP19" s="350"/>
      <c r="AQ19" s="350"/>
      <c r="AR19" s="350"/>
      <c r="AS19" s="350"/>
      <c r="AT19" s="350"/>
    </row>
    <row r="20" spans="1:48" s="35" customFormat="1" x14ac:dyDescent="0.15">
      <c r="A20" s="87"/>
      <c r="B20" s="88">
        <f>B19/B$21</f>
        <v>1.7705927636643571E-2</v>
      </c>
      <c r="C20" s="88">
        <f t="shared" ref="C20" si="55">C19/C$21</f>
        <v>7.4515648286140089E-3</v>
      </c>
      <c r="D20" s="88">
        <f t="shared" ref="D20" si="56">D19/D$21</f>
        <v>1.6079632465543645E-2</v>
      </c>
      <c r="E20" s="88">
        <f t="shared" ref="E20" si="57">E19/E$21</f>
        <v>5.4892601431980909E-2</v>
      </c>
      <c r="F20" s="88">
        <f t="shared" ref="F20" si="58">F19/F$21</f>
        <v>0.22875226039783003</v>
      </c>
      <c r="G20" s="88">
        <f t="shared" ref="G20" si="59">G19/G$21</f>
        <v>3.4799114204365704E-2</v>
      </c>
      <c r="H20" s="88">
        <f t="shared" ref="H20" si="60">H19/H$21</f>
        <v>0.19539568345323741</v>
      </c>
      <c r="I20" s="88">
        <f t="shared" ref="I20" si="61">I19/I$21</f>
        <v>0.64664536741214063</v>
      </c>
      <c r="J20" s="88">
        <f t="shared" ref="J20" si="62">J19/J$21</f>
        <v>6.1776061776061778E-2</v>
      </c>
      <c r="K20" s="88">
        <f t="shared" ref="K20" si="63">K19/K$21</f>
        <v>0.14148770619358855</v>
      </c>
      <c r="L20" s="350"/>
      <c r="M20" s="305"/>
      <c r="N20" s="305"/>
      <c r="O20" s="378"/>
      <c r="P20" s="378"/>
      <c r="Q20" s="378"/>
      <c r="R20" s="378"/>
      <c r="S20" s="378"/>
      <c r="T20" s="378"/>
      <c r="U20" s="378"/>
      <c r="V20" s="378"/>
      <c r="W20" s="378"/>
      <c r="X20" s="378"/>
      <c r="Y20" s="378"/>
      <c r="Z20" s="378"/>
      <c r="AA20" s="378"/>
      <c r="AB20" s="378"/>
      <c r="AC20" s="378"/>
      <c r="AD20" s="378"/>
      <c r="AE20" s="378"/>
      <c r="AF20" s="378"/>
      <c r="AG20" s="378"/>
      <c r="AH20" s="378"/>
      <c r="AI20" s="350"/>
      <c r="AJ20" s="305"/>
      <c r="AK20" s="305"/>
      <c r="AL20" s="350"/>
      <c r="AM20" s="350"/>
      <c r="AN20" s="350"/>
      <c r="AO20" s="350"/>
      <c r="AP20" s="350"/>
      <c r="AQ20" s="350"/>
      <c r="AR20" s="350"/>
      <c r="AS20" s="350"/>
      <c r="AT20" s="350"/>
    </row>
    <row r="21" spans="1:48" s="35" customFormat="1" x14ac:dyDescent="0.15">
      <c r="A21" s="89" t="s">
        <v>11</v>
      </c>
      <c r="B21" s="90">
        <v>1299</v>
      </c>
      <c r="C21" s="90">
        <v>1342</v>
      </c>
      <c r="D21" s="90">
        <v>1306</v>
      </c>
      <c r="E21" s="90">
        <v>1257</v>
      </c>
      <c r="F21" s="90">
        <v>1106</v>
      </c>
      <c r="G21" s="90">
        <v>3161</v>
      </c>
      <c r="H21" s="90">
        <v>3475</v>
      </c>
      <c r="I21" s="90">
        <v>1565</v>
      </c>
      <c r="J21" s="90">
        <v>1554</v>
      </c>
      <c r="K21" s="90">
        <v>16065</v>
      </c>
      <c r="L21" s="350"/>
      <c r="M21" s="305"/>
      <c r="N21" s="305"/>
      <c r="O21" s="378"/>
      <c r="P21" s="378"/>
      <c r="Q21" s="378"/>
      <c r="R21" s="378"/>
      <c r="S21" s="378"/>
      <c r="T21" s="378"/>
      <c r="U21" s="378"/>
      <c r="V21" s="378"/>
      <c r="W21" s="378"/>
      <c r="X21" s="378"/>
      <c r="Y21" s="378"/>
      <c r="Z21" s="378"/>
      <c r="AA21" s="378"/>
      <c r="AB21" s="378"/>
      <c r="AC21" s="378"/>
      <c r="AD21" s="378"/>
      <c r="AE21" s="378"/>
      <c r="AF21" s="378"/>
      <c r="AG21" s="378"/>
      <c r="AH21" s="378"/>
      <c r="AI21" s="350"/>
      <c r="AJ21" s="305"/>
      <c r="AK21" s="305"/>
      <c r="AL21" s="350"/>
      <c r="AM21" s="350"/>
      <c r="AN21" s="350"/>
      <c r="AO21" s="350"/>
      <c r="AP21" s="350"/>
      <c r="AQ21" s="350"/>
      <c r="AR21" s="350"/>
      <c r="AS21" s="350"/>
      <c r="AT21" s="350"/>
    </row>
    <row r="22" spans="1:48" s="35" customFormat="1" x14ac:dyDescent="0.15">
      <c r="A22" s="91"/>
      <c r="B22" s="92">
        <f>SUM(B6,B8,B10,B12,B14,B16,B18,B20)</f>
        <v>1.0000000000000002</v>
      </c>
      <c r="C22" s="92">
        <f t="shared" ref="C22:K22" si="64">SUM(C6,C8,C10,C12,C14,C16,C18,C20)</f>
        <v>1.0000000000000002</v>
      </c>
      <c r="D22" s="92">
        <f t="shared" si="64"/>
        <v>1</v>
      </c>
      <c r="E22" s="92">
        <f t="shared" si="64"/>
        <v>1</v>
      </c>
      <c r="F22" s="92">
        <f t="shared" si="64"/>
        <v>1</v>
      </c>
      <c r="G22" s="92">
        <f t="shared" si="64"/>
        <v>1</v>
      </c>
      <c r="H22" s="92">
        <f t="shared" si="64"/>
        <v>1</v>
      </c>
      <c r="I22" s="92">
        <f t="shared" si="64"/>
        <v>1</v>
      </c>
      <c r="J22" s="92">
        <f t="shared" si="64"/>
        <v>1</v>
      </c>
      <c r="K22" s="92">
        <f t="shared" si="64"/>
        <v>1</v>
      </c>
      <c r="L22" s="350"/>
      <c r="M22" s="305"/>
      <c r="N22" s="305"/>
      <c r="O22" s="378"/>
      <c r="P22" s="378"/>
      <c r="Q22" s="378"/>
      <c r="R22" s="378"/>
      <c r="S22" s="378"/>
      <c r="T22" s="378"/>
      <c r="U22" s="378"/>
      <c r="V22" s="378"/>
      <c r="W22" s="378"/>
      <c r="X22" s="378"/>
      <c r="Y22" s="378"/>
      <c r="Z22" s="378"/>
      <c r="AA22" s="378"/>
      <c r="AB22" s="378"/>
      <c r="AC22" s="378"/>
      <c r="AD22" s="378"/>
      <c r="AE22" s="378"/>
      <c r="AF22" s="378"/>
      <c r="AG22" s="378"/>
      <c r="AH22" s="378"/>
      <c r="AI22" s="350"/>
      <c r="AJ22" s="305"/>
      <c r="AK22" s="305"/>
      <c r="AL22" s="350"/>
      <c r="AM22" s="350"/>
      <c r="AN22" s="350"/>
      <c r="AO22" s="350"/>
      <c r="AP22" s="350"/>
      <c r="AQ22" s="350"/>
      <c r="AR22" s="350"/>
      <c r="AS22" s="350"/>
      <c r="AT22" s="350"/>
    </row>
    <row r="23" spans="1:48" x14ac:dyDescent="0.15">
      <c r="L23" s="303"/>
      <c r="M23" s="303"/>
      <c r="N23" s="303"/>
      <c r="O23" s="303"/>
      <c r="P23" s="303"/>
      <c r="Q23" s="303"/>
      <c r="R23" s="303"/>
      <c r="S23" s="303"/>
      <c r="T23" s="303"/>
      <c r="U23" s="303"/>
      <c r="V23" s="303"/>
      <c r="W23" s="303"/>
      <c r="X23" s="303"/>
      <c r="Y23" s="303"/>
      <c r="Z23" s="303"/>
      <c r="AA23" s="303"/>
      <c r="AB23" s="303"/>
      <c r="AC23" s="303"/>
      <c r="AD23" s="303"/>
      <c r="AE23" s="303"/>
      <c r="AF23" s="303"/>
      <c r="AG23" s="303"/>
      <c r="AH23" s="303"/>
      <c r="AI23" s="303"/>
      <c r="AJ23" s="376"/>
      <c r="AK23" s="376"/>
      <c r="AL23" s="303"/>
      <c r="AM23" s="303"/>
      <c r="AN23" s="303"/>
      <c r="AO23" s="303"/>
      <c r="AP23" s="303"/>
      <c r="AQ23" s="303"/>
      <c r="AR23" s="303"/>
      <c r="AS23" s="303"/>
      <c r="AT23" s="303"/>
    </row>
    <row r="24" spans="1:48" s="25" customFormat="1" ht="14.25" x14ac:dyDescent="0.15">
      <c r="A24" s="24" t="s">
        <v>258</v>
      </c>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5"/>
      <c r="AR24" s="375"/>
      <c r="AS24" s="375"/>
      <c r="AT24" s="375"/>
    </row>
    <row r="25" spans="1:48" customFormat="1" x14ac:dyDescent="0.15">
      <c r="A25" s="1"/>
      <c r="B25" s="2"/>
      <c r="C25" s="2"/>
      <c r="D25" s="2"/>
      <c r="E25" s="2"/>
      <c r="F25" s="2"/>
      <c r="G25" s="2"/>
      <c r="H25" s="2"/>
      <c r="I25" s="2"/>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299"/>
      <c r="AQ25" s="299"/>
      <c r="AR25" s="299"/>
      <c r="AS25" s="299"/>
      <c r="AT25" s="299"/>
    </row>
    <row r="26" spans="1:48" customFormat="1" x14ac:dyDescent="0.15">
      <c r="A26" s="607" t="s">
        <v>154</v>
      </c>
      <c r="B26" s="609" t="s">
        <v>155</v>
      </c>
      <c r="C26" s="610"/>
      <c r="D26" s="610"/>
      <c r="E26" s="610"/>
      <c r="F26" s="610"/>
      <c r="G26" s="610"/>
      <c r="H26" s="610"/>
      <c r="I26" s="610"/>
      <c r="J26" s="610"/>
      <c r="K26" s="611"/>
      <c r="AI26" s="239"/>
      <c r="AJ26" s="402"/>
      <c r="AK26" s="402"/>
    </row>
    <row r="27" spans="1:48" customFormat="1" ht="24" x14ac:dyDescent="0.15">
      <c r="A27" s="608"/>
      <c r="B27" s="82" t="s">
        <v>90</v>
      </c>
      <c r="C27" s="82" t="s">
        <v>91</v>
      </c>
      <c r="D27" s="82" t="s">
        <v>92</v>
      </c>
      <c r="E27" s="82" t="s">
        <v>93</v>
      </c>
      <c r="F27" s="82" t="s">
        <v>94</v>
      </c>
      <c r="G27" s="82" t="s">
        <v>95</v>
      </c>
      <c r="H27" s="82" t="s">
        <v>96</v>
      </c>
      <c r="I27" s="82" t="s">
        <v>97</v>
      </c>
      <c r="J27" s="83" t="s">
        <v>156</v>
      </c>
      <c r="K27" s="82" t="s">
        <v>64</v>
      </c>
      <c r="N27" s="41"/>
      <c r="O27" s="299"/>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303"/>
      <c r="AP27" s="303"/>
      <c r="AQ27" s="303"/>
      <c r="AR27" s="303"/>
      <c r="AS27" s="303"/>
      <c r="AT27" s="303"/>
      <c r="AU27" s="303"/>
      <c r="AV27" s="303"/>
    </row>
    <row r="28" spans="1:48" s="35" customFormat="1" x14ac:dyDescent="0.15">
      <c r="A28" s="84" t="s">
        <v>90</v>
      </c>
      <c r="B28" s="85">
        <v>538</v>
      </c>
      <c r="C28" s="85">
        <v>39</v>
      </c>
      <c r="D28" s="85">
        <v>22</v>
      </c>
      <c r="E28" s="85">
        <v>6</v>
      </c>
      <c r="F28" s="85">
        <v>5</v>
      </c>
      <c r="G28" s="85">
        <v>1</v>
      </c>
      <c r="H28" s="85">
        <v>256</v>
      </c>
      <c r="I28" s="85">
        <v>5</v>
      </c>
      <c r="J28" s="85">
        <v>208</v>
      </c>
      <c r="K28" s="86">
        <v>1080</v>
      </c>
      <c r="M28" s="304"/>
      <c r="N28" s="304"/>
      <c r="O28" s="377"/>
      <c r="X28" s="378"/>
      <c r="Y28" s="378"/>
      <c r="Z28" s="378"/>
      <c r="AA28" s="378"/>
      <c r="AB28" s="378"/>
      <c r="AC28" s="378"/>
      <c r="AD28" s="378"/>
      <c r="AE28" s="378"/>
      <c r="AF28" s="378"/>
      <c r="AG28" s="378"/>
      <c r="AH28" s="378"/>
      <c r="AI28" s="305"/>
      <c r="AJ28" s="305"/>
      <c r="AK28" s="350"/>
      <c r="AL28" s="350"/>
      <c r="AM28" s="350"/>
      <c r="AN28" s="350"/>
      <c r="AO28" s="350"/>
      <c r="AP28" s="350"/>
      <c r="AQ28" s="300"/>
      <c r="AR28" s="300"/>
      <c r="AS28" s="300"/>
    </row>
    <row r="29" spans="1:48" s="35" customFormat="1" x14ac:dyDescent="0.15">
      <c r="A29" s="87"/>
      <c r="B29" s="88">
        <f>B28/B$44</f>
        <v>0.74826147426981915</v>
      </c>
      <c r="C29" s="88">
        <f t="shared" ref="C29:K29" si="65">C28/C$44</f>
        <v>5.8208955223880594E-2</v>
      </c>
      <c r="D29" s="88">
        <f t="shared" si="65"/>
        <v>3.125E-2</v>
      </c>
      <c r="E29" s="88">
        <f t="shared" si="65"/>
        <v>9.5693779904306216E-3</v>
      </c>
      <c r="F29" s="88">
        <f t="shared" si="65"/>
        <v>8.130081300813009E-3</v>
      </c>
      <c r="G29" s="88">
        <f t="shared" si="65"/>
        <v>4.8030739673390969E-4</v>
      </c>
      <c r="H29" s="88">
        <f t="shared" si="65"/>
        <v>0.13452443510246978</v>
      </c>
      <c r="I29" s="88">
        <f t="shared" si="65"/>
        <v>5.4525627044711015E-3</v>
      </c>
      <c r="J29" s="88">
        <f t="shared" si="65"/>
        <v>0.21644120707596254</v>
      </c>
      <c r="K29" s="88">
        <f t="shared" si="65"/>
        <v>0.11741682974559686</v>
      </c>
      <c r="M29" s="304"/>
      <c r="N29" s="305"/>
      <c r="O29" s="377"/>
      <c r="X29" s="378"/>
      <c r="Y29" s="378"/>
      <c r="Z29" s="378"/>
      <c r="AA29" s="378"/>
      <c r="AB29" s="378"/>
      <c r="AC29" s="378"/>
      <c r="AD29" s="378"/>
      <c r="AE29" s="378"/>
      <c r="AF29" s="378"/>
      <c r="AG29" s="378"/>
      <c r="AH29" s="378"/>
      <c r="AI29" s="305"/>
      <c r="AJ29" s="305"/>
      <c r="AK29" s="350"/>
      <c r="AL29" s="350"/>
      <c r="AM29" s="350"/>
      <c r="AN29" s="350"/>
      <c r="AO29" s="350"/>
      <c r="AP29" s="350"/>
      <c r="AQ29" s="300"/>
      <c r="AR29" s="300"/>
      <c r="AS29" s="300"/>
    </row>
    <row r="30" spans="1:48" s="35" customFormat="1" x14ac:dyDescent="0.15">
      <c r="A30" s="84" t="s">
        <v>91</v>
      </c>
      <c r="B30" s="85">
        <v>100</v>
      </c>
      <c r="C30" s="85">
        <v>577</v>
      </c>
      <c r="D30" s="85">
        <v>66</v>
      </c>
      <c r="E30" s="85">
        <v>14</v>
      </c>
      <c r="F30" s="85">
        <v>5</v>
      </c>
      <c r="G30" s="85">
        <v>0</v>
      </c>
      <c r="H30" s="85">
        <v>144</v>
      </c>
      <c r="I30" s="85">
        <v>4</v>
      </c>
      <c r="J30" s="85">
        <v>123</v>
      </c>
      <c r="K30" s="86">
        <v>1033</v>
      </c>
      <c r="M30" s="304"/>
      <c r="N30" s="305"/>
      <c r="O30" s="377"/>
      <c r="X30" s="378"/>
      <c r="Y30" s="378"/>
      <c r="Z30" s="378"/>
      <c r="AA30" s="378"/>
      <c r="AB30" s="378"/>
      <c r="AC30" s="378"/>
      <c r="AD30" s="378"/>
      <c r="AE30" s="378"/>
      <c r="AF30" s="378"/>
      <c r="AG30" s="378"/>
      <c r="AH30" s="378"/>
      <c r="AI30" s="305"/>
      <c r="AJ30" s="305"/>
      <c r="AK30" s="350"/>
      <c r="AL30" s="350"/>
      <c r="AM30" s="350"/>
      <c r="AN30" s="350"/>
      <c r="AO30" s="350"/>
      <c r="AP30" s="350"/>
      <c r="AQ30" s="300"/>
      <c r="AR30" s="300"/>
      <c r="AS30" s="300"/>
    </row>
    <row r="31" spans="1:48" s="35" customFormat="1" x14ac:dyDescent="0.15">
      <c r="A31" s="87"/>
      <c r="B31" s="88">
        <f>B30/B$44</f>
        <v>0.13908205841446453</v>
      </c>
      <c r="C31" s="88">
        <f t="shared" ref="C31" si="66">C30/C$44</f>
        <v>0.86119402985074622</v>
      </c>
      <c r="D31" s="88">
        <f t="shared" ref="D31" si="67">D30/D$44</f>
        <v>9.375E-2</v>
      </c>
      <c r="E31" s="88">
        <f t="shared" ref="E31" si="68">E30/E$44</f>
        <v>2.2328548644338118E-2</v>
      </c>
      <c r="F31" s="88">
        <f t="shared" ref="F31" si="69">F30/F$44</f>
        <v>8.130081300813009E-3</v>
      </c>
      <c r="G31" s="88">
        <f t="shared" ref="G31" si="70">G30/G$44</f>
        <v>0</v>
      </c>
      <c r="H31" s="88">
        <f t="shared" ref="H31" si="71">H30/H$44</f>
        <v>7.566999474513926E-2</v>
      </c>
      <c r="I31" s="88">
        <f t="shared" ref="I31" si="72">I30/I$44</f>
        <v>4.3620501635768813E-3</v>
      </c>
      <c r="J31" s="88">
        <f t="shared" ref="J31" si="73">J30/J$44</f>
        <v>0.12799167533818939</v>
      </c>
      <c r="K31" s="88">
        <f t="shared" ref="K31" si="74">K30/K$44</f>
        <v>0.11230702326592737</v>
      </c>
      <c r="M31" s="304"/>
      <c r="N31" s="305"/>
      <c r="O31" s="377"/>
      <c r="X31" s="378"/>
      <c r="Y31" s="378"/>
      <c r="Z31" s="378"/>
      <c r="AA31" s="378"/>
      <c r="AB31" s="378"/>
      <c r="AC31" s="378"/>
      <c r="AD31" s="378"/>
      <c r="AE31" s="378"/>
      <c r="AF31" s="378"/>
      <c r="AG31" s="378"/>
      <c r="AH31" s="378"/>
      <c r="AI31" s="305"/>
      <c r="AJ31" s="305"/>
      <c r="AK31" s="350"/>
      <c r="AL31" s="350"/>
      <c r="AM31" s="350"/>
      <c r="AN31" s="350"/>
      <c r="AO31" s="350"/>
      <c r="AP31" s="350"/>
      <c r="AQ31" s="300"/>
      <c r="AR31" s="300"/>
      <c r="AS31" s="300"/>
    </row>
    <row r="32" spans="1:48" s="35" customFormat="1" x14ac:dyDescent="0.15">
      <c r="A32" s="84" t="s">
        <v>92</v>
      </c>
      <c r="B32" s="85">
        <v>23</v>
      </c>
      <c r="C32" s="85">
        <v>24</v>
      </c>
      <c r="D32" s="85">
        <v>472</v>
      </c>
      <c r="E32" s="85">
        <v>23</v>
      </c>
      <c r="F32" s="85">
        <v>7</v>
      </c>
      <c r="G32" s="85">
        <v>8</v>
      </c>
      <c r="H32" s="85">
        <v>109</v>
      </c>
      <c r="I32" s="85">
        <v>7</v>
      </c>
      <c r="J32" s="85">
        <v>70</v>
      </c>
      <c r="K32" s="86">
        <v>743</v>
      </c>
      <c r="M32" s="304"/>
      <c r="N32" s="305"/>
      <c r="O32" s="377"/>
      <c r="X32" s="378"/>
      <c r="Y32" s="378"/>
      <c r="Z32" s="378"/>
      <c r="AA32" s="378"/>
      <c r="AB32" s="378"/>
      <c r="AC32" s="378"/>
      <c r="AD32" s="378"/>
      <c r="AE32" s="378"/>
      <c r="AF32" s="378"/>
      <c r="AG32" s="378"/>
      <c r="AH32" s="378"/>
      <c r="AI32" s="305"/>
      <c r="AJ32" s="305"/>
      <c r="AK32" s="350"/>
      <c r="AL32" s="350"/>
      <c r="AM32" s="350"/>
      <c r="AN32" s="350"/>
      <c r="AO32" s="350"/>
      <c r="AP32" s="350"/>
      <c r="AQ32" s="300"/>
      <c r="AR32" s="300"/>
      <c r="AS32" s="300"/>
    </row>
    <row r="33" spans="1:45" s="35" customFormat="1" x14ac:dyDescent="0.15">
      <c r="A33" s="87"/>
      <c r="B33" s="88">
        <f>B32/B$44</f>
        <v>3.1988873435326845E-2</v>
      </c>
      <c r="C33" s="88">
        <f t="shared" ref="C33" si="75">C32/C$44</f>
        <v>3.5820895522388062E-2</v>
      </c>
      <c r="D33" s="88">
        <f t="shared" ref="D33" si="76">D32/D$44</f>
        <v>0.67045454545454541</v>
      </c>
      <c r="E33" s="88">
        <f t="shared" ref="E33" si="77">E32/E$44</f>
        <v>3.6682615629984053E-2</v>
      </c>
      <c r="F33" s="88">
        <f t="shared" ref="F33" si="78">F32/F$44</f>
        <v>1.1382113821138212E-2</v>
      </c>
      <c r="G33" s="88">
        <f t="shared" ref="G33" si="79">G32/G$44</f>
        <v>3.8424591738712775E-3</v>
      </c>
      <c r="H33" s="88">
        <f t="shared" ref="H33" si="80">H32/H$44</f>
        <v>5.727798213347346E-2</v>
      </c>
      <c r="I33" s="88">
        <f t="shared" ref="I33" si="81">I32/I$44</f>
        <v>7.6335877862595417E-3</v>
      </c>
      <c r="J33" s="88">
        <f t="shared" ref="J33" si="82">J32/J$44</f>
        <v>7.2840790842872011E-2</v>
      </c>
      <c r="K33" s="88">
        <f t="shared" ref="K33" si="83">K32/K$44</f>
        <v>8.0778430093498582E-2</v>
      </c>
      <c r="M33" s="304"/>
      <c r="N33" s="305"/>
      <c r="O33" s="377"/>
      <c r="X33" s="378"/>
      <c r="Y33" s="378"/>
      <c r="Z33" s="378"/>
      <c r="AA33" s="378"/>
      <c r="AB33" s="378"/>
      <c r="AC33" s="378"/>
      <c r="AD33" s="378"/>
      <c r="AE33" s="378"/>
      <c r="AF33" s="378"/>
      <c r="AG33" s="378"/>
      <c r="AH33" s="378"/>
      <c r="AI33" s="305"/>
      <c r="AJ33" s="305"/>
      <c r="AK33" s="350"/>
      <c r="AL33" s="350"/>
      <c r="AM33" s="350"/>
      <c r="AN33" s="350"/>
      <c r="AO33" s="350"/>
      <c r="AP33" s="350"/>
      <c r="AQ33" s="300"/>
      <c r="AR33" s="300"/>
      <c r="AS33" s="300"/>
    </row>
    <row r="34" spans="1:45" s="35" customFormat="1" x14ac:dyDescent="0.15">
      <c r="A34" s="84" t="s">
        <v>93</v>
      </c>
      <c r="B34" s="85">
        <v>5</v>
      </c>
      <c r="C34" s="85">
        <v>4</v>
      </c>
      <c r="D34" s="85">
        <v>36</v>
      </c>
      <c r="E34" s="85">
        <v>438</v>
      </c>
      <c r="F34" s="85">
        <v>25</v>
      </c>
      <c r="G34" s="85">
        <v>4</v>
      </c>
      <c r="H34" s="85">
        <v>186</v>
      </c>
      <c r="I34" s="85">
        <v>10</v>
      </c>
      <c r="J34" s="85">
        <v>32</v>
      </c>
      <c r="K34" s="86">
        <v>740</v>
      </c>
      <c r="M34" s="304"/>
      <c r="N34" s="305"/>
      <c r="O34" s="377"/>
      <c r="X34" s="378"/>
      <c r="Y34" s="378"/>
      <c r="Z34" s="378"/>
      <c r="AA34" s="378"/>
      <c r="AB34" s="378"/>
      <c r="AC34" s="378"/>
      <c r="AD34" s="378"/>
      <c r="AE34" s="378"/>
      <c r="AF34" s="378"/>
      <c r="AG34" s="378"/>
      <c r="AH34" s="378"/>
      <c r="AI34" s="305"/>
      <c r="AJ34" s="305"/>
      <c r="AK34" s="350"/>
      <c r="AL34" s="350"/>
      <c r="AM34" s="350"/>
      <c r="AN34" s="350"/>
      <c r="AO34" s="350"/>
      <c r="AP34" s="350"/>
      <c r="AQ34" s="300"/>
      <c r="AR34" s="300"/>
      <c r="AS34" s="300"/>
    </row>
    <row r="35" spans="1:45" s="35" customFormat="1" x14ac:dyDescent="0.15">
      <c r="A35" s="87"/>
      <c r="B35" s="88">
        <f>B34/B$44</f>
        <v>6.954102920723227E-3</v>
      </c>
      <c r="C35" s="88">
        <f t="shared" ref="C35" si="84">C34/C$44</f>
        <v>5.9701492537313433E-3</v>
      </c>
      <c r="D35" s="88">
        <f t="shared" ref="D35" si="85">D34/D$44</f>
        <v>5.113636363636364E-2</v>
      </c>
      <c r="E35" s="88">
        <f t="shared" ref="E35" si="86">E34/E$44</f>
        <v>0.69856459330143539</v>
      </c>
      <c r="F35" s="88">
        <f t="shared" ref="F35" si="87">F34/F$44</f>
        <v>4.065040650406504E-2</v>
      </c>
      <c r="G35" s="88">
        <f t="shared" ref="G35" si="88">G34/G$44</f>
        <v>1.9212295869356388E-3</v>
      </c>
      <c r="H35" s="88">
        <f t="shared" ref="H35" si="89">H34/H$44</f>
        <v>9.7740409879138207E-2</v>
      </c>
      <c r="I35" s="88">
        <f t="shared" ref="I35" si="90">I34/I$44</f>
        <v>1.0905125408942203E-2</v>
      </c>
      <c r="J35" s="88">
        <f t="shared" ref="J35" si="91">J34/J$44</f>
        <v>3.3298647242455778E-2</v>
      </c>
      <c r="K35" s="88">
        <f t="shared" ref="K35" si="92">K34/K$44</f>
        <v>8.0452272233094146E-2</v>
      </c>
      <c r="M35" s="304"/>
      <c r="N35" s="305"/>
      <c r="O35" s="377"/>
      <c r="X35" s="378"/>
      <c r="Y35" s="378"/>
      <c r="Z35" s="378"/>
      <c r="AA35" s="378"/>
      <c r="AB35" s="378"/>
      <c r="AC35" s="378"/>
      <c r="AD35" s="378"/>
      <c r="AE35" s="378"/>
      <c r="AF35" s="378"/>
      <c r="AG35" s="378"/>
      <c r="AH35" s="378"/>
      <c r="AI35" s="305"/>
      <c r="AJ35" s="305"/>
      <c r="AK35" s="350"/>
      <c r="AL35" s="350"/>
      <c r="AM35" s="350"/>
      <c r="AN35" s="350"/>
      <c r="AO35" s="350"/>
      <c r="AP35" s="350"/>
      <c r="AQ35" s="300"/>
      <c r="AR35" s="300"/>
      <c r="AS35" s="300"/>
    </row>
    <row r="36" spans="1:45" s="35" customFormat="1" x14ac:dyDescent="0.15">
      <c r="A36" s="84" t="s">
        <v>94</v>
      </c>
      <c r="B36" s="85">
        <v>7</v>
      </c>
      <c r="C36" s="85">
        <v>4</v>
      </c>
      <c r="D36" s="85">
        <v>12</v>
      </c>
      <c r="E36" s="85">
        <v>29</v>
      </c>
      <c r="F36" s="85">
        <v>369</v>
      </c>
      <c r="G36" s="85">
        <v>18</v>
      </c>
      <c r="H36" s="85">
        <v>198</v>
      </c>
      <c r="I36" s="85">
        <v>109</v>
      </c>
      <c r="J36" s="85">
        <v>49</v>
      </c>
      <c r="K36" s="86">
        <v>795</v>
      </c>
      <c r="M36" s="304"/>
      <c r="N36" s="304"/>
      <c r="O36" s="377"/>
      <c r="X36" s="378"/>
      <c r="Y36" s="378"/>
      <c r="Z36" s="378"/>
      <c r="AA36" s="378"/>
      <c r="AB36" s="378"/>
      <c r="AC36" s="378"/>
      <c r="AD36" s="378"/>
      <c r="AE36" s="378"/>
      <c r="AF36" s="378"/>
      <c r="AG36" s="378"/>
      <c r="AH36" s="378"/>
      <c r="AI36" s="305"/>
      <c r="AJ36" s="305"/>
      <c r="AK36" s="350"/>
      <c r="AL36" s="350"/>
      <c r="AM36" s="350"/>
      <c r="AN36" s="350"/>
      <c r="AO36" s="350"/>
      <c r="AP36" s="350"/>
      <c r="AQ36" s="300"/>
      <c r="AR36" s="300"/>
      <c r="AS36" s="300"/>
    </row>
    <row r="37" spans="1:45" s="35" customFormat="1" x14ac:dyDescent="0.15">
      <c r="A37" s="87"/>
      <c r="B37" s="88">
        <f>B36/B$44</f>
        <v>9.7357440890125171E-3</v>
      </c>
      <c r="C37" s="88">
        <f t="shared" ref="C37" si="93">C36/C$44</f>
        <v>5.9701492537313433E-3</v>
      </c>
      <c r="D37" s="88">
        <f t="shared" ref="D37" si="94">D36/D$44</f>
        <v>1.7045454545454544E-2</v>
      </c>
      <c r="E37" s="88">
        <f t="shared" ref="E37" si="95">E36/E$44</f>
        <v>4.6251993620414676E-2</v>
      </c>
      <c r="F37" s="88">
        <f t="shared" ref="F37" si="96">F36/F$44</f>
        <v>0.6</v>
      </c>
      <c r="G37" s="88">
        <f t="shared" ref="G37" si="97">G36/G$44</f>
        <v>8.6455331412103754E-3</v>
      </c>
      <c r="H37" s="88">
        <f t="shared" ref="H37" si="98">H36/H$44</f>
        <v>0.10404624277456648</v>
      </c>
      <c r="I37" s="88">
        <f t="shared" ref="I37" si="99">I36/I$44</f>
        <v>0.11886586695747001</v>
      </c>
      <c r="J37" s="88">
        <f t="shared" ref="J37" si="100">J36/J$44</f>
        <v>5.0988553590010408E-2</v>
      </c>
      <c r="K37" s="88">
        <f t="shared" ref="K37" si="101">K36/K$44</f>
        <v>8.6431833007175468E-2</v>
      </c>
      <c r="M37" s="304"/>
      <c r="N37" s="304"/>
      <c r="O37" s="377"/>
      <c r="X37" s="378"/>
      <c r="Y37" s="378"/>
      <c r="Z37" s="378"/>
      <c r="AA37" s="378"/>
      <c r="AB37" s="378"/>
      <c r="AC37" s="378"/>
      <c r="AD37" s="378"/>
      <c r="AE37" s="378"/>
      <c r="AF37" s="378"/>
      <c r="AG37" s="378"/>
      <c r="AH37" s="378"/>
      <c r="AI37" s="305"/>
      <c r="AJ37" s="305"/>
      <c r="AK37" s="350"/>
      <c r="AL37" s="350"/>
      <c r="AM37" s="350"/>
      <c r="AN37" s="350"/>
      <c r="AO37" s="350"/>
      <c r="AP37" s="350"/>
      <c r="AQ37" s="300"/>
      <c r="AR37" s="300"/>
      <c r="AS37" s="300"/>
    </row>
    <row r="38" spans="1:45" s="35" customFormat="1" x14ac:dyDescent="0.15">
      <c r="A38" s="84" t="s">
        <v>95</v>
      </c>
      <c r="B38" s="85">
        <v>31</v>
      </c>
      <c r="C38" s="85">
        <v>19</v>
      </c>
      <c r="D38" s="85">
        <v>85</v>
      </c>
      <c r="E38" s="85">
        <v>82</v>
      </c>
      <c r="F38" s="85">
        <v>74</v>
      </c>
      <c r="G38" s="85">
        <v>2002</v>
      </c>
      <c r="H38" s="85">
        <v>638</v>
      </c>
      <c r="I38" s="85">
        <v>200</v>
      </c>
      <c r="J38" s="85">
        <v>414</v>
      </c>
      <c r="K38" s="86">
        <v>3545</v>
      </c>
      <c r="M38" s="304"/>
      <c r="N38" s="304"/>
      <c r="O38" s="377"/>
      <c r="AI38" s="305"/>
      <c r="AJ38" s="305"/>
      <c r="AK38" s="350"/>
      <c r="AL38" s="350"/>
      <c r="AM38" s="350"/>
      <c r="AN38" s="350"/>
      <c r="AO38" s="350"/>
      <c r="AP38" s="350"/>
      <c r="AQ38" s="300"/>
      <c r="AR38" s="300"/>
      <c r="AS38" s="300"/>
    </row>
    <row r="39" spans="1:45" s="35" customFormat="1" x14ac:dyDescent="0.15">
      <c r="A39" s="87"/>
      <c r="B39" s="88">
        <f>B38/B$44</f>
        <v>4.3115438108484005E-2</v>
      </c>
      <c r="C39" s="88">
        <f t="shared" ref="C39:J39" si="102">C38/C$44</f>
        <v>2.8358208955223882E-2</v>
      </c>
      <c r="D39" s="88">
        <f t="shared" si="102"/>
        <v>0.12073863636363637</v>
      </c>
      <c r="E39" s="88">
        <f t="shared" si="102"/>
        <v>0.13078149920255183</v>
      </c>
      <c r="F39" s="88">
        <f t="shared" si="102"/>
        <v>0.12032520325203253</v>
      </c>
      <c r="G39" s="88">
        <f t="shared" si="102"/>
        <v>0.96157540826128718</v>
      </c>
      <c r="H39" s="88">
        <f t="shared" si="102"/>
        <v>0.33526011560693642</v>
      </c>
      <c r="I39" s="88">
        <f t="shared" si="102"/>
        <v>0.21810250817884405</v>
      </c>
      <c r="J39" s="88">
        <f t="shared" si="102"/>
        <v>0.43080124869927161</v>
      </c>
      <c r="K39" s="88">
        <f t="shared" ref="K39" si="103">K38/K$44</f>
        <v>0.38540987171124158</v>
      </c>
      <c r="M39" s="304"/>
      <c r="N39" s="304"/>
      <c r="O39" s="377"/>
      <c r="AI39" s="305"/>
      <c r="AJ39" s="305"/>
      <c r="AK39" s="350"/>
      <c r="AL39" s="350"/>
      <c r="AM39" s="350"/>
      <c r="AN39" s="350"/>
      <c r="AO39" s="350"/>
      <c r="AP39" s="350"/>
      <c r="AQ39" s="300"/>
      <c r="AR39" s="300"/>
      <c r="AS39" s="300"/>
    </row>
    <row r="40" spans="1:45" s="35" customFormat="1" x14ac:dyDescent="0.15">
      <c r="A40" s="84" t="s">
        <v>259</v>
      </c>
      <c r="B40" s="85">
        <v>0</v>
      </c>
      <c r="C40" s="85">
        <v>0</v>
      </c>
      <c r="D40" s="85">
        <v>0</v>
      </c>
      <c r="E40" s="85">
        <v>0</v>
      </c>
      <c r="F40" s="85">
        <v>0</v>
      </c>
      <c r="G40" s="85">
        <v>0</v>
      </c>
      <c r="H40" s="85">
        <v>2</v>
      </c>
      <c r="I40" s="85">
        <v>0</v>
      </c>
      <c r="J40" s="85">
        <v>0</v>
      </c>
      <c r="K40" s="86">
        <v>2</v>
      </c>
      <c r="M40" s="304"/>
      <c r="N40" s="304"/>
      <c r="O40" s="377"/>
      <c r="AI40" s="305"/>
      <c r="AJ40" s="305"/>
      <c r="AK40" s="350"/>
      <c r="AL40" s="350"/>
      <c r="AM40" s="350"/>
      <c r="AN40" s="350"/>
      <c r="AO40" s="350"/>
      <c r="AP40" s="350"/>
      <c r="AQ40" s="300"/>
      <c r="AR40" s="300"/>
      <c r="AS40" s="300"/>
    </row>
    <row r="41" spans="1:45" s="35" customFormat="1" x14ac:dyDescent="0.15">
      <c r="A41" s="87"/>
      <c r="B41" s="88">
        <f>B40/B$44</f>
        <v>0</v>
      </c>
      <c r="C41" s="88">
        <f t="shared" ref="C41" si="104">C40/C$44</f>
        <v>0</v>
      </c>
      <c r="D41" s="88">
        <f t="shared" ref="D41" si="105">D40/D$44</f>
        <v>0</v>
      </c>
      <c r="E41" s="88">
        <f t="shared" ref="E41" si="106">E40/E$44</f>
        <v>0</v>
      </c>
      <c r="F41" s="88">
        <f t="shared" ref="F41" si="107">F40/F$44</f>
        <v>0</v>
      </c>
      <c r="G41" s="88">
        <f t="shared" ref="G41" si="108">G40/G$44</f>
        <v>0</v>
      </c>
      <c r="H41" s="88">
        <f t="shared" ref="H41" si="109">H40/H$44</f>
        <v>1.0509721492380452E-3</v>
      </c>
      <c r="I41" s="88">
        <f t="shared" ref="I41" si="110">I40/I$44</f>
        <v>0</v>
      </c>
      <c r="J41" s="88">
        <f t="shared" ref="J41" si="111">J40/J$44</f>
        <v>0</v>
      </c>
      <c r="K41" s="88">
        <f t="shared" ref="K41" si="112">K40/K$44</f>
        <v>2.1743857360295715E-4</v>
      </c>
      <c r="M41" s="304"/>
      <c r="N41" s="304"/>
      <c r="O41" s="377"/>
      <c r="AI41" s="305"/>
      <c r="AJ41" s="305"/>
      <c r="AK41" s="350"/>
      <c r="AL41" s="350"/>
      <c r="AM41" s="350"/>
      <c r="AN41" s="350"/>
      <c r="AO41" s="350"/>
      <c r="AP41" s="350"/>
      <c r="AQ41" s="300"/>
      <c r="AR41" s="300"/>
      <c r="AS41" s="300"/>
    </row>
    <row r="42" spans="1:45" s="35" customFormat="1" x14ac:dyDescent="0.15">
      <c r="A42" s="84" t="s">
        <v>260</v>
      </c>
      <c r="B42" s="85">
        <v>15</v>
      </c>
      <c r="C42" s="85">
        <v>3</v>
      </c>
      <c r="D42" s="85">
        <v>11</v>
      </c>
      <c r="E42" s="85">
        <v>35</v>
      </c>
      <c r="F42" s="85">
        <v>130</v>
      </c>
      <c r="G42" s="85">
        <v>49</v>
      </c>
      <c r="H42" s="85">
        <v>370</v>
      </c>
      <c r="I42" s="85">
        <v>582</v>
      </c>
      <c r="J42" s="85">
        <v>65</v>
      </c>
      <c r="K42" s="86">
        <v>1260</v>
      </c>
      <c r="M42" s="304"/>
      <c r="N42" s="304"/>
      <c r="O42" s="377"/>
      <c r="AI42" s="305"/>
      <c r="AJ42" s="305"/>
      <c r="AK42" s="350"/>
      <c r="AL42" s="350"/>
      <c r="AM42" s="350"/>
      <c r="AN42" s="350"/>
      <c r="AO42" s="350"/>
      <c r="AP42" s="350"/>
      <c r="AQ42" s="300"/>
      <c r="AR42" s="300"/>
      <c r="AS42" s="300"/>
    </row>
    <row r="43" spans="1:45" s="35" customFormat="1" x14ac:dyDescent="0.15">
      <c r="A43" s="87"/>
      <c r="B43" s="88">
        <f>B42/B$44</f>
        <v>2.0862308762169681E-2</v>
      </c>
      <c r="C43" s="88">
        <f t="shared" ref="C43" si="113">C42/C$44</f>
        <v>4.4776119402985077E-3</v>
      </c>
      <c r="D43" s="88">
        <f t="shared" ref="D43" si="114">D42/D$44</f>
        <v>1.5625E-2</v>
      </c>
      <c r="E43" s="88">
        <f t="shared" ref="E43" si="115">E42/E$44</f>
        <v>5.5821371610845293E-2</v>
      </c>
      <c r="F43" s="88">
        <f t="shared" ref="F43" si="116">F42/F$44</f>
        <v>0.21138211382113822</v>
      </c>
      <c r="G43" s="88">
        <f t="shared" ref="G43" si="117">G42/G$44</f>
        <v>2.3535062439961577E-2</v>
      </c>
      <c r="H43" s="88">
        <f t="shared" ref="H43" si="118">H42/H$44</f>
        <v>0.19442984760903836</v>
      </c>
      <c r="I43" s="88">
        <f t="shared" ref="I43" si="119">I42/I$44</f>
        <v>0.63467829880043625</v>
      </c>
      <c r="J43" s="88">
        <f t="shared" ref="J43" si="120">J42/J$44</f>
        <v>6.763787721123829E-2</v>
      </c>
      <c r="K43" s="88">
        <f t="shared" ref="K43" si="121">K42/K$44</f>
        <v>0.13698630136986301</v>
      </c>
      <c r="M43" s="304"/>
      <c r="N43" s="304"/>
      <c r="O43" s="377"/>
      <c r="AI43" s="305"/>
      <c r="AJ43" s="305"/>
      <c r="AK43" s="350"/>
      <c r="AL43" s="350"/>
      <c r="AM43" s="350"/>
      <c r="AN43" s="350"/>
      <c r="AO43" s="350"/>
      <c r="AP43" s="350"/>
      <c r="AQ43" s="300"/>
      <c r="AR43" s="300"/>
      <c r="AS43" s="300"/>
    </row>
    <row r="44" spans="1:45" s="35" customFormat="1" x14ac:dyDescent="0.15">
      <c r="A44" s="89" t="s">
        <v>11</v>
      </c>
      <c r="B44" s="90">
        <v>719</v>
      </c>
      <c r="C44" s="90">
        <v>670</v>
      </c>
      <c r="D44" s="90">
        <v>704</v>
      </c>
      <c r="E44" s="90">
        <v>627</v>
      </c>
      <c r="F44" s="90">
        <v>615</v>
      </c>
      <c r="G44" s="90">
        <v>2082</v>
      </c>
      <c r="H44" s="90">
        <v>1903</v>
      </c>
      <c r="I44" s="90">
        <v>917</v>
      </c>
      <c r="J44" s="90">
        <v>961</v>
      </c>
      <c r="K44" s="90">
        <v>9198</v>
      </c>
      <c r="M44" s="304"/>
      <c r="N44" s="304"/>
      <c r="O44" s="377"/>
      <c r="AI44" s="305"/>
      <c r="AJ44" s="305"/>
      <c r="AK44" s="350"/>
      <c r="AL44" s="350"/>
      <c r="AM44" s="350"/>
      <c r="AN44" s="350"/>
      <c r="AO44" s="350"/>
      <c r="AP44" s="350"/>
      <c r="AQ44" s="300"/>
      <c r="AR44" s="300"/>
      <c r="AS44" s="300"/>
    </row>
    <row r="45" spans="1:45" s="35" customFormat="1" x14ac:dyDescent="0.15">
      <c r="A45" s="91"/>
      <c r="B45" s="92">
        <f>SUM(B29,B31,B33,B35,B37,B39,B41,B43)</f>
        <v>0.99999999999999989</v>
      </c>
      <c r="C45" s="92">
        <f t="shared" ref="C45:K45" si="122">SUM(C29,C31,C33,C35,C37,C39,C41,C43)</f>
        <v>0.99999999999999989</v>
      </c>
      <c r="D45" s="92">
        <f t="shared" si="122"/>
        <v>1</v>
      </c>
      <c r="E45" s="92">
        <f t="shared" si="122"/>
        <v>1</v>
      </c>
      <c r="F45" s="92">
        <f t="shared" si="122"/>
        <v>1</v>
      </c>
      <c r="G45" s="92">
        <f t="shared" si="122"/>
        <v>1</v>
      </c>
      <c r="H45" s="92">
        <f t="shared" si="122"/>
        <v>1</v>
      </c>
      <c r="I45" s="92">
        <f t="shared" si="122"/>
        <v>1</v>
      </c>
      <c r="J45" s="92">
        <f t="shared" si="122"/>
        <v>1</v>
      </c>
      <c r="K45" s="92">
        <f t="shared" si="122"/>
        <v>0.99999999999999989</v>
      </c>
      <c r="M45" s="304"/>
      <c r="N45" s="304"/>
      <c r="O45" s="377"/>
      <c r="AI45" s="305"/>
      <c r="AJ45" s="305"/>
      <c r="AK45" s="350"/>
      <c r="AL45" s="350"/>
      <c r="AM45" s="350"/>
      <c r="AN45" s="350"/>
      <c r="AO45" s="350"/>
      <c r="AP45" s="350"/>
      <c r="AQ45" s="300"/>
      <c r="AR45" s="300"/>
      <c r="AS45" s="300"/>
    </row>
    <row r="46" spans="1:45" x14ac:dyDescent="0.15">
      <c r="AI46" s="303"/>
      <c r="AJ46" s="303"/>
      <c r="AK46" s="303"/>
      <c r="AQ46" s="299"/>
      <c r="AR46" s="299"/>
      <c r="AS46" s="299"/>
    </row>
    <row r="47" spans="1:45" x14ac:dyDescent="0.15">
      <c r="A47" s="37"/>
      <c r="B47" s="38"/>
      <c r="C47" s="38"/>
      <c r="D47" s="38"/>
      <c r="E47" s="38"/>
      <c r="F47" s="38"/>
      <c r="G47" s="38"/>
      <c r="H47" s="38"/>
      <c r="I47" s="38"/>
      <c r="J47" s="38"/>
      <c r="K47" s="38"/>
      <c r="L47" s="38"/>
      <c r="M47" s="38"/>
    </row>
    <row r="48" spans="1:45" x14ac:dyDescent="0.15">
      <c r="A48" s="39"/>
      <c r="G48" s="2"/>
    </row>
    <row r="49" spans="1:14" x14ac:dyDescent="0.15">
      <c r="A49" s="40"/>
      <c r="G49" s="2"/>
    </row>
    <row r="50" spans="1:14" x14ac:dyDescent="0.15">
      <c r="A50" s="40"/>
      <c r="G50" s="2"/>
    </row>
    <row r="51" spans="1:14" x14ac:dyDescent="0.15">
      <c r="A51" s="40"/>
      <c r="G51" s="2"/>
    </row>
    <row r="52" spans="1:14" x14ac:dyDescent="0.15">
      <c r="A52" s="40"/>
      <c r="G52" s="2"/>
    </row>
    <row r="53" spans="1:14" customFormat="1" x14ac:dyDescent="0.15">
      <c r="A53" s="40"/>
      <c r="B53" s="9"/>
      <c r="C53" s="9"/>
      <c r="D53" s="9"/>
      <c r="E53" s="9"/>
      <c r="F53" s="9"/>
      <c r="G53" s="2"/>
      <c r="H53" s="81"/>
      <c r="L53" s="9"/>
      <c r="M53" s="9"/>
      <c r="N53" s="9"/>
    </row>
    <row r="54" spans="1:14" x14ac:dyDescent="0.15">
      <c r="A54" s="40"/>
      <c r="G54" s="2"/>
    </row>
    <row r="55" spans="1:14" x14ac:dyDescent="0.15">
      <c r="A55" s="40"/>
      <c r="G55" s="2"/>
    </row>
  </sheetData>
  <mergeCells count="4">
    <mergeCell ref="A3:A4"/>
    <mergeCell ref="B3:K3"/>
    <mergeCell ref="A26:A27"/>
    <mergeCell ref="B26:K26"/>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Q87"/>
  <sheetViews>
    <sheetView view="pageBreakPreview" zoomScaleNormal="100" zoomScaleSheetLayoutView="100" workbookViewId="0">
      <pane xSplit="2" ySplit="4" topLeftCell="C5" activePane="bottomRight" state="frozen"/>
      <selection pane="topRight" activeCell="C1" sqref="C1"/>
      <selection pane="bottomLeft" activeCell="A5" sqref="A5"/>
      <selection pane="bottomRight" activeCell="S44" sqref="S44"/>
    </sheetView>
  </sheetViews>
  <sheetFormatPr defaultRowHeight="13.5" x14ac:dyDescent="0.15"/>
  <cols>
    <col min="1" max="1" width="3.5" bestFit="1" customWidth="1"/>
    <col min="2" max="2" width="10.875" style="97" customWidth="1"/>
    <col min="3" max="3" width="4.25" style="97" bestFit="1" customWidth="1"/>
    <col min="4" max="4" width="4.25" style="97" customWidth="1"/>
    <col min="5" max="8" width="5.25" style="97" bestFit="1" customWidth="1"/>
    <col min="9" max="9" width="6.875" style="97" bestFit="1" customWidth="1"/>
    <col min="10" max="10" width="4.25" style="97" bestFit="1" customWidth="1"/>
    <col min="11" max="14" width="5.25" style="97" bestFit="1" customWidth="1"/>
    <col min="15" max="15" width="4.875" style="97" bestFit="1" customWidth="1"/>
    <col min="16" max="16" width="6.875" style="97" bestFit="1" customWidth="1"/>
    <col min="17" max="17" width="6.875" style="97" customWidth="1"/>
  </cols>
  <sheetData>
    <row r="1" spans="1:17" x14ac:dyDescent="0.15">
      <c r="B1" s="1" t="s">
        <v>242</v>
      </c>
    </row>
    <row r="3" spans="1:17" x14ac:dyDescent="0.15">
      <c r="B3" s="175"/>
      <c r="C3" s="612" t="s">
        <v>248</v>
      </c>
      <c r="D3" s="613"/>
      <c r="E3" s="613"/>
      <c r="F3" s="613"/>
      <c r="G3" s="613"/>
      <c r="H3" s="613"/>
      <c r="I3" s="614"/>
      <c r="J3" s="612" t="s">
        <v>249</v>
      </c>
      <c r="K3" s="613"/>
      <c r="L3" s="613"/>
      <c r="M3" s="613"/>
      <c r="N3" s="613"/>
      <c r="O3" s="613"/>
      <c r="P3" s="614"/>
      <c r="Q3" s="615" t="s">
        <v>64</v>
      </c>
    </row>
    <row r="4" spans="1:17" ht="44.25" customHeight="1" x14ac:dyDescent="0.15">
      <c r="B4" s="176"/>
      <c r="C4" s="445" t="s">
        <v>243</v>
      </c>
      <c r="D4" s="446" t="s">
        <v>401</v>
      </c>
      <c r="E4" s="445" t="s">
        <v>244</v>
      </c>
      <c r="F4" s="445" t="s">
        <v>245</v>
      </c>
      <c r="G4" s="445" t="s">
        <v>246</v>
      </c>
      <c r="H4" s="445" t="s">
        <v>247</v>
      </c>
      <c r="I4" s="445" t="s">
        <v>266</v>
      </c>
      <c r="J4" s="445" t="s">
        <v>243</v>
      </c>
      <c r="K4" s="446" t="s">
        <v>401</v>
      </c>
      <c r="L4" s="445" t="s">
        <v>244</v>
      </c>
      <c r="M4" s="445" t="s">
        <v>245</v>
      </c>
      <c r="N4" s="445" t="s">
        <v>246</v>
      </c>
      <c r="O4" s="445" t="s">
        <v>247</v>
      </c>
      <c r="P4" s="445" t="s">
        <v>266</v>
      </c>
      <c r="Q4" s="616"/>
    </row>
    <row r="5" spans="1:17" x14ac:dyDescent="0.15">
      <c r="A5">
        <v>1</v>
      </c>
      <c r="B5" s="98" t="s">
        <v>171</v>
      </c>
      <c r="C5" s="99"/>
      <c r="D5" s="99">
        <v>6</v>
      </c>
      <c r="E5" s="99">
        <v>8</v>
      </c>
      <c r="F5" s="99">
        <v>14</v>
      </c>
      <c r="G5" s="99">
        <v>19</v>
      </c>
      <c r="H5" s="99">
        <v>4</v>
      </c>
      <c r="I5" s="161">
        <f>SUM(C5:H5)</f>
        <v>51</v>
      </c>
      <c r="J5" s="99"/>
      <c r="K5" s="99">
        <v>7</v>
      </c>
      <c r="L5" s="99">
        <v>10</v>
      </c>
      <c r="M5" s="99">
        <v>19</v>
      </c>
      <c r="N5" s="99">
        <v>11</v>
      </c>
      <c r="O5" s="99">
        <v>2</v>
      </c>
      <c r="P5" s="99">
        <f t="shared" ref="P5:P45" si="0">SUM(J5:O5)</f>
        <v>49</v>
      </c>
      <c r="Q5" s="99">
        <f>SUM(I5,P5)</f>
        <v>100</v>
      </c>
    </row>
    <row r="6" spans="1:17" x14ac:dyDescent="0.15">
      <c r="A6">
        <v>2</v>
      </c>
      <c r="B6" s="98" t="s">
        <v>172</v>
      </c>
      <c r="C6" s="99"/>
      <c r="D6" s="99">
        <v>5</v>
      </c>
      <c r="E6" s="99">
        <v>18</v>
      </c>
      <c r="F6" s="99">
        <v>61</v>
      </c>
      <c r="G6" s="99">
        <v>47</v>
      </c>
      <c r="H6" s="99">
        <v>7</v>
      </c>
      <c r="I6" s="99">
        <f t="shared" ref="I6:I45" si="1">SUM(C6:H6)</f>
        <v>138</v>
      </c>
      <c r="J6" s="99">
        <v>5</v>
      </c>
      <c r="K6" s="99">
        <v>9</v>
      </c>
      <c r="L6" s="99">
        <v>13</v>
      </c>
      <c r="M6" s="99">
        <v>27</v>
      </c>
      <c r="N6" s="99">
        <v>19</v>
      </c>
      <c r="O6" s="99">
        <v>3</v>
      </c>
      <c r="P6" s="99">
        <f t="shared" si="0"/>
        <v>76</v>
      </c>
      <c r="Q6" s="99">
        <f t="shared" ref="Q6:Q45" si="2">SUM(I6,P6)</f>
        <v>214</v>
      </c>
    </row>
    <row r="7" spans="1:17" x14ac:dyDescent="0.15">
      <c r="A7">
        <v>3</v>
      </c>
      <c r="B7" s="98" t="s">
        <v>173</v>
      </c>
      <c r="C7" s="99"/>
      <c r="D7" s="99">
        <v>1</v>
      </c>
      <c r="E7" s="99">
        <v>1</v>
      </c>
      <c r="F7" s="99">
        <v>8</v>
      </c>
      <c r="G7" s="99">
        <v>4</v>
      </c>
      <c r="H7" s="99">
        <v>2</v>
      </c>
      <c r="I7" s="99">
        <f t="shared" si="1"/>
        <v>16</v>
      </c>
      <c r="J7" s="99"/>
      <c r="K7" s="99">
        <v>4</v>
      </c>
      <c r="L7" s="99">
        <v>1</v>
      </c>
      <c r="M7" s="99">
        <v>1</v>
      </c>
      <c r="N7" s="99">
        <v>1</v>
      </c>
      <c r="O7" s="99"/>
      <c r="P7" s="99">
        <f t="shared" si="0"/>
        <v>7</v>
      </c>
      <c r="Q7" s="99">
        <f t="shared" si="2"/>
        <v>23</v>
      </c>
    </row>
    <row r="8" spans="1:17" x14ac:dyDescent="0.15">
      <c r="A8">
        <v>4</v>
      </c>
      <c r="B8" s="98" t="s">
        <v>174</v>
      </c>
      <c r="C8" s="99"/>
      <c r="D8" s="99">
        <v>1</v>
      </c>
      <c r="E8" s="99">
        <v>3</v>
      </c>
      <c r="F8" s="99">
        <v>5</v>
      </c>
      <c r="G8" s="99">
        <v>8</v>
      </c>
      <c r="H8" s="99"/>
      <c r="I8" s="99">
        <f t="shared" si="1"/>
        <v>17</v>
      </c>
      <c r="J8" s="99"/>
      <c r="K8" s="99">
        <v>3</v>
      </c>
      <c r="L8" s="99">
        <v>1</v>
      </c>
      <c r="M8" s="99">
        <v>6</v>
      </c>
      <c r="N8" s="99">
        <v>4</v>
      </c>
      <c r="O8" s="99">
        <v>1</v>
      </c>
      <c r="P8" s="99">
        <f t="shared" si="0"/>
        <v>15</v>
      </c>
      <c r="Q8" s="99">
        <f t="shared" si="2"/>
        <v>32</v>
      </c>
    </row>
    <row r="9" spans="1:17" x14ac:dyDescent="0.15">
      <c r="A9">
        <v>5</v>
      </c>
      <c r="B9" s="98" t="s">
        <v>175</v>
      </c>
      <c r="C9" s="99">
        <v>2</v>
      </c>
      <c r="D9" s="99">
        <v>10</v>
      </c>
      <c r="E9" s="99">
        <v>30</v>
      </c>
      <c r="F9" s="99">
        <v>102</v>
      </c>
      <c r="G9" s="99">
        <v>87</v>
      </c>
      <c r="H9" s="99">
        <v>28</v>
      </c>
      <c r="I9" s="99">
        <f t="shared" si="1"/>
        <v>259</v>
      </c>
      <c r="J9" s="99">
        <v>9</v>
      </c>
      <c r="K9" s="99">
        <v>26</v>
      </c>
      <c r="L9" s="99">
        <v>43</v>
      </c>
      <c r="M9" s="99">
        <v>89</v>
      </c>
      <c r="N9" s="99">
        <v>46</v>
      </c>
      <c r="O9" s="99">
        <v>12</v>
      </c>
      <c r="P9" s="99">
        <f t="shared" si="0"/>
        <v>225</v>
      </c>
      <c r="Q9" s="99">
        <f t="shared" si="2"/>
        <v>484</v>
      </c>
    </row>
    <row r="10" spans="1:17" x14ac:dyDescent="0.15">
      <c r="A10">
        <v>6</v>
      </c>
      <c r="B10" s="98" t="s">
        <v>176</v>
      </c>
      <c r="C10" s="99">
        <v>1</v>
      </c>
      <c r="D10" s="99">
        <v>8</v>
      </c>
      <c r="E10" s="99">
        <v>33</v>
      </c>
      <c r="F10" s="99">
        <v>102</v>
      </c>
      <c r="G10" s="99">
        <v>81</v>
      </c>
      <c r="H10" s="99">
        <v>13</v>
      </c>
      <c r="I10" s="99">
        <f t="shared" si="1"/>
        <v>238</v>
      </c>
      <c r="J10" s="99">
        <v>7</v>
      </c>
      <c r="K10" s="99">
        <v>21</v>
      </c>
      <c r="L10" s="99">
        <v>33</v>
      </c>
      <c r="M10" s="99">
        <v>86</v>
      </c>
      <c r="N10" s="99">
        <v>55</v>
      </c>
      <c r="O10" s="99">
        <v>6</v>
      </c>
      <c r="P10" s="99">
        <f t="shared" si="0"/>
        <v>208</v>
      </c>
      <c r="Q10" s="99">
        <f t="shared" si="2"/>
        <v>446</v>
      </c>
    </row>
    <row r="11" spans="1:17" x14ac:dyDescent="0.15">
      <c r="A11">
        <v>7</v>
      </c>
      <c r="B11" s="98" t="s">
        <v>177</v>
      </c>
      <c r="C11" s="99"/>
      <c r="D11" s="99">
        <v>3</v>
      </c>
      <c r="E11" s="99">
        <v>3</v>
      </c>
      <c r="F11" s="99">
        <v>30</v>
      </c>
      <c r="G11" s="99">
        <v>22</v>
      </c>
      <c r="H11" s="99">
        <v>5</v>
      </c>
      <c r="I11" s="99">
        <f t="shared" si="1"/>
        <v>63</v>
      </c>
      <c r="J11" s="99"/>
      <c r="K11" s="99">
        <v>3</v>
      </c>
      <c r="L11" s="99">
        <v>10</v>
      </c>
      <c r="M11" s="99">
        <v>12</v>
      </c>
      <c r="N11" s="99">
        <v>6</v>
      </c>
      <c r="O11" s="99">
        <v>3</v>
      </c>
      <c r="P11" s="99">
        <f t="shared" si="0"/>
        <v>34</v>
      </c>
      <c r="Q11" s="99">
        <f t="shared" si="2"/>
        <v>97</v>
      </c>
    </row>
    <row r="12" spans="1:17" x14ac:dyDescent="0.15">
      <c r="A12">
        <v>8</v>
      </c>
      <c r="B12" s="98" t="s">
        <v>178</v>
      </c>
      <c r="C12" s="99">
        <v>4</v>
      </c>
      <c r="D12" s="99">
        <v>10</v>
      </c>
      <c r="E12" s="99">
        <v>36</v>
      </c>
      <c r="F12" s="99">
        <v>140</v>
      </c>
      <c r="G12" s="99">
        <v>105</v>
      </c>
      <c r="H12" s="99">
        <v>10</v>
      </c>
      <c r="I12" s="99">
        <f t="shared" si="1"/>
        <v>305</v>
      </c>
      <c r="J12" s="99">
        <v>8</v>
      </c>
      <c r="K12" s="99">
        <v>16</v>
      </c>
      <c r="L12" s="99">
        <v>57</v>
      </c>
      <c r="M12" s="99">
        <v>122</v>
      </c>
      <c r="N12" s="99">
        <v>84</v>
      </c>
      <c r="O12" s="99">
        <v>9</v>
      </c>
      <c r="P12" s="99">
        <f t="shared" si="0"/>
        <v>296</v>
      </c>
      <c r="Q12" s="99">
        <f t="shared" si="2"/>
        <v>601</v>
      </c>
    </row>
    <row r="13" spans="1:17" x14ac:dyDescent="0.15">
      <c r="A13">
        <v>9</v>
      </c>
      <c r="B13" s="98" t="s">
        <v>179</v>
      </c>
      <c r="C13" s="99">
        <v>2</v>
      </c>
      <c r="D13" s="99">
        <v>17</v>
      </c>
      <c r="E13" s="99">
        <v>47</v>
      </c>
      <c r="F13" s="99">
        <v>134</v>
      </c>
      <c r="G13" s="99">
        <v>73</v>
      </c>
      <c r="H13" s="99">
        <v>15</v>
      </c>
      <c r="I13" s="99">
        <f t="shared" si="1"/>
        <v>288</v>
      </c>
      <c r="J13" s="99">
        <v>12</v>
      </c>
      <c r="K13" s="99">
        <v>33</v>
      </c>
      <c r="L13" s="99">
        <v>88</v>
      </c>
      <c r="M13" s="99">
        <v>120</v>
      </c>
      <c r="N13" s="99">
        <v>69</v>
      </c>
      <c r="O13" s="99">
        <v>6</v>
      </c>
      <c r="P13" s="99">
        <f t="shared" si="0"/>
        <v>328</v>
      </c>
      <c r="Q13" s="99">
        <f t="shared" si="2"/>
        <v>616</v>
      </c>
    </row>
    <row r="14" spans="1:17" x14ac:dyDescent="0.15">
      <c r="A14">
        <v>10</v>
      </c>
      <c r="B14" s="98" t="s">
        <v>180</v>
      </c>
      <c r="C14" s="99"/>
      <c r="D14" s="99">
        <v>1</v>
      </c>
      <c r="E14" s="99"/>
      <c r="F14" s="99">
        <v>7</v>
      </c>
      <c r="G14" s="99">
        <v>6</v>
      </c>
      <c r="H14" s="99"/>
      <c r="I14" s="99">
        <f t="shared" si="1"/>
        <v>14</v>
      </c>
      <c r="J14" s="99">
        <v>1</v>
      </c>
      <c r="K14" s="99">
        <v>1</v>
      </c>
      <c r="L14" s="99">
        <v>3</v>
      </c>
      <c r="M14" s="99">
        <v>1</v>
      </c>
      <c r="N14" s="99">
        <v>8</v>
      </c>
      <c r="O14" s="99"/>
      <c r="P14" s="99">
        <f t="shared" si="0"/>
        <v>14</v>
      </c>
      <c r="Q14" s="99">
        <f t="shared" si="2"/>
        <v>28</v>
      </c>
    </row>
    <row r="15" spans="1:17" x14ac:dyDescent="0.15">
      <c r="A15">
        <v>11</v>
      </c>
      <c r="B15" s="98" t="s">
        <v>181</v>
      </c>
      <c r="C15" s="99">
        <v>5</v>
      </c>
      <c r="D15" s="99">
        <v>15</v>
      </c>
      <c r="E15" s="99">
        <v>29</v>
      </c>
      <c r="F15" s="99">
        <v>91</v>
      </c>
      <c r="G15" s="99">
        <v>64</v>
      </c>
      <c r="H15" s="99">
        <v>16</v>
      </c>
      <c r="I15" s="99">
        <f t="shared" si="1"/>
        <v>220</v>
      </c>
      <c r="J15" s="99">
        <v>9</v>
      </c>
      <c r="K15" s="99">
        <v>28</v>
      </c>
      <c r="L15" s="99">
        <v>36</v>
      </c>
      <c r="M15" s="99">
        <v>84</v>
      </c>
      <c r="N15" s="99">
        <v>47</v>
      </c>
      <c r="O15" s="99">
        <v>9</v>
      </c>
      <c r="P15" s="99">
        <f t="shared" si="0"/>
        <v>213</v>
      </c>
      <c r="Q15" s="99">
        <f t="shared" si="2"/>
        <v>433</v>
      </c>
    </row>
    <row r="16" spans="1:17" x14ac:dyDescent="0.15">
      <c r="A16">
        <v>12</v>
      </c>
      <c r="B16" s="98" t="s">
        <v>182</v>
      </c>
      <c r="C16" s="99"/>
      <c r="D16" s="99">
        <v>9</v>
      </c>
      <c r="E16" s="99">
        <v>22</v>
      </c>
      <c r="F16" s="99">
        <v>54</v>
      </c>
      <c r="G16" s="99">
        <v>33</v>
      </c>
      <c r="H16" s="99">
        <v>4</v>
      </c>
      <c r="I16" s="99">
        <f t="shared" si="1"/>
        <v>122</v>
      </c>
      <c r="J16" s="99">
        <v>4</v>
      </c>
      <c r="K16" s="99">
        <v>30</v>
      </c>
      <c r="L16" s="99">
        <v>26</v>
      </c>
      <c r="M16" s="99">
        <v>44</v>
      </c>
      <c r="N16" s="99">
        <v>32</v>
      </c>
      <c r="O16" s="99">
        <v>1</v>
      </c>
      <c r="P16" s="99">
        <f t="shared" si="0"/>
        <v>137</v>
      </c>
      <c r="Q16" s="99">
        <f t="shared" si="2"/>
        <v>259</v>
      </c>
    </row>
    <row r="17" spans="1:17" x14ac:dyDescent="0.15">
      <c r="A17">
        <v>13</v>
      </c>
      <c r="B17" s="98" t="s">
        <v>183</v>
      </c>
      <c r="C17" s="99"/>
      <c r="D17" s="99">
        <v>4</v>
      </c>
      <c r="E17" s="99"/>
      <c r="F17" s="99">
        <v>13</v>
      </c>
      <c r="G17" s="99">
        <v>6</v>
      </c>
      <c r="H17" s="99">
        <v>2</v>
      </c>
      <c r="I17" s="99">
        <f t="shared" si="1"/>
        <v>25</v>
      </c>
      <c r="J17" s="99">
        <v>1</v>
      </c>
      <c r="K17" s="99">
        <v>6</v>
      </c>
      <c r="L17" s="99">
        <v>4</v>
      </c>
      <c r="M17" s="99">
        <v>12</v>
      </c>
      <c r="N17" s="99">
        <v>7</v>
      </c>
      <c r="O17" s="99">
        <v>1</v>
      </c>
      <c r="P17" s="99">
        <f t="shared" si="0"/>
        <v>31</v>
      </c>
      <c r="Q17" s="99">
        <f t="shared" si="2"/>
        <v>56</v>
      </c>
    </row>
    <row r="18" spans="1:17" x14ac:dyDescent="0.15">
      <c r="A18">
        <v>14</v>
      </c>
      <c r="B18" s="98" t="s">
        <v>184</v>
      </c>
      <c r="C18" s="99">
        <v>1</v>
      </c>
      <c r="D18" s="99">
        <v>7</v>
      </c>
      <c r="E18" s="99">
        <v>9</v>
      </c>
      <c r="F18" s="99">
        <v>52</v>
      </c>
      <c r="G18" s="99">
        <v>38</v>
      </c>
      <c r="H18" s="99">
        <v>11</v>
      </c>
      <c r="I18" s="99">
        <f t="shared" si="1"/>
        <v>118</v>
      </c>
      <c r="J18" s="99">
        <v>2</v>
      </c>
      <c r="K18" s="99">
        <v>9</v>
      </c>
      <c r="L18" s="99">
        <v>11</v>
      </c>
      <c r="M18" s="99">
        <v>25</v>
      </c>
      <c r="N18" s="99">
        <v>24</v>
      </c>
      <c r="O18" s="99">
        <v>7</v>
      </c>
      <c r="P18" s="99">
        <f t="shared" si="0"/>
        <v>78</v>
      </c>
      <c r="Q18" s="99">
        <f t="shared" si="2"/>
        <v>196</v>
      </c>
    </row>
    <row r="19" spans="1:17" x14ac:dyDescent="0.15">
      <c r="A19">
        <v>15</v>
      </c>
      <c r="B19" s="98" t="s">
        <v>185</v>
      </c>
      <c r="C19" s="99"/>
      <c r="D19" s="99">
        <v>8</v>
      </c>
      <c r="E19" s="99">
        <v>9</v>
      </c>
      <c r="F19" s="99">
        <v>30</v>
      </c>
      <c r="G19" s="99">
        <v>31</v>
      </c>
      <c r="H19" s="99">
        <v>14</v>
      </c>
      <c r="I19" s="99">
        <f t="shared" si="1"/>
        <v>92</v>
      </c>
      <c r="J19" s="99">
        <v>1</v>
      </c>
      <c r="K19" s="99">
        <v>5</v>
      </c>
      <c r="L19" s="99">
        <v>11</v>
      </c>
      <c r="M19" s="99">
        <v>20</v>
      </c>
      <c r="N19" s="99">
        <v>17</v>
      </c>
      <c r="O19" s="99">
        <v>4</v>
      </c>
      <c r="P19" s="99">
        <f t="shared" si="0"/>
        <v>58</v>
      </c>
      <c r="Q19" s="99">
        <f t="shared" si="2"/>
        <v>150</v>
      </c>
    </row>
    <row r="20" spans="1:17" x14ac:dyDescent="0.15">
      <c r="A20">
        <v>16</v>
      </c>
      <c r="B20" s="98" t="s">
        <v>186</v>
      </c>
      <c r="C20" s="99"/>
      <c r="D20" s="99">
        <v>4</v>
      </c>
      <c r="E20" s="99">
        <v>9</v>
      </c>
      <c r="F20" s="99">
        <v>38</v>
      </c>
      <c r="G20" s="99">
        <v>21</v>
      </c>
      <c r="H20" s="99">
        <v>5</v>
      </c>
      <c r="I20" s="99">
        <f t="shared" si="1"/>
        <v>77</v>
      </c>
      <c r="J20" s="99">
        <v>1</v>
      </c>
      <c r="K20" s="99">
        <v>5</v>
      </c>
      <c r="L20" s="99">
        <v>6</v>
      </c>
      <c r="M20" s="99">
        <v>10</v>
      </c>
      <c r="N20" s="99">
        <v>9</v>
      </c>
      <c r="O20" s="99">
        <v>1</v>
      </c>
      <c r="P20" s="99">
        <f t="shared" si="0"/>
        <v>32</v>
      </c>
      <c r="Q20" s="99">
        <f t="shared" si="2"/>
        <v>109</v>
      </c>
    </row>
    <row r="21" spans="1:17" x14ac:dyDescent="0.15">
      <c r="A21">
        <v>17</v>
      </c>
      <c r="B21" s="98" t="s">
        <v>187</v>
      </c>
      <c r="C21" s="99">
        <v>1</v>
      </c>
      <c r="D21" s="99">
        <v>2</v>
      </c>
      <c r="E21" s="99">
        <v>11</v>
      </c>
      <c r="F21" s="99">
        <v>23</v>
      </c>
      <c r="G21" s="99">
        <v>12</v>
      </c>
      <c r="H21" s="99">
        <v>1</v>
      </c>
      <c r="I21" s="99">
        <f t="shared" si="1"/>
        <v>50</v>
      </c>
      <c r="J21" s="99">
        <v>2</v>
      </c>
      <c r="K21" s="99">
        <v>14</v>
      </c>
      <c r="L21" s="99">
        <v>12</v>
      </c>
      <c r="M21" s="99">
        <v>10</v>
      </c>
      <c r="N21" s="99">
        <v>14</v>
      </c>
      <c r="O21" s="99">
        <v>1</v>
      </c>
      <c r="P21" s="99">
        <f t="shared" si="0"/>
        <v>53</v>
      </c>
      <c r="Q21" s="99">
        <f t="shared" si="2"/>
        <v>103</v>
      </c>
    </row>
    <row r="22" spans="1:17" x14ac:dyDescent="0.15">
      <c r="A22">
        <v>18</v>
      </c>
      <c r="B22" s="98" t="s">
        <v>188</v>
      </c>
      <c r="C22" s="99">
        <v>7</v>
      </c>
      <c r="D22" s="99">
        <v>45</v>
      </c>
      <c r="E22" s="99">
        <v>105</v>
      </c>
      <c r="F22" s="99">
        <v>138</v>
      </c>
      <c r="G22" s="99">
        <v>77</v>
      </c>
      <c r="H22" s="99">
        <v>11</v>
      </c>
      <c r="I22" s="99">
        <f t="shared" si="1"/>
        <v>383</v>
      </c>
      <c r="J22" s="99">
        <v>40</v>
      </c>
      <c r="K22" s="99">
        <v>81</v>
      </c>
      <c r="L22" s="99">
        <v>105</v>
      </c>
      <c r="M22" s="99">
        <v>101</v>
      </c>
      <c r="N22" s="99">
        <v>44</v>
      </c>
      <c r="O22" s="99">
        <v>11</v>
      </c>
      <c r="P22" s="99">
        <f t="shared" si="0"/>
        <v>382</v>
      </c>
      <c r="Q22" s="99">
        <f t="shared" si="2"/>
        <v>765</v>
      </c>
    </row>
    <row r="23" spans="1:17" x14ac:dyDescent="0.15">
      <c r="A23">
        <v>19</v>
      </c>
      <c r="B23" s="98" t="s">
        <v>189</v>
      </c>
      <c r="C23" s="99">
        <v>2</v>
      </c>
      <c r="D23" s="99">
        <v>22</v>
      </c>
      <c r="E23" s="99">
        <v>73</v>
      </c>
      <c r="F23" s="99">
        <v>64</v>
      </c>
      <c r="G23" s="99">
        <v>28</v>
      </c>
      <c r="H23" s="99">
        <v>4</v>
      </c>
      <c r="I23" s="99">
        <f t="shared" si="1"/>
        <v>193</v>
      </c>
      <c r="J23" s="99">
        <v>21</v>
      </c>
      <c r="K23" s="99">
        <v>54</v>
      </c>
      <c r="L23" s="99">
        <v>47</v>
      </c>
      <c r="M23" s="99">
        <v>57</v>
      </c>
      <c r="N23" s="99">
        <v>19</v>
      </c>
      <c r="O23" s="99">
        <v>10</v>
      </c>
      <c r="P23" s="99">
        <f t="shared" si="0"/>
        <v>208</v>
      </c>
      <c r="Q23" s="99">
        <f t="shared" si="2"/>
        <v>401</v>
      </c>
    </row>
    <row r="24" spans="1:17" x14ac:dyDescent="0.15">
      <c r="A24">
        <v>20</v>
      </c>
      <c r="B24" s="98" t="s">
        <v>190</v>
      </c>
      <c r="C24" s="99"/>
      <c r="D24" s="99">
        <v>6</v>
      </c>
      <c r="E24" s="99">
        <v>12</v>
      </c>
      <c r="F24" s="99">
        <v>22</v>
      </c>
      <c r="G24" s="99">
        <v>8</v>
      </c>
      <c r="H24" s="99">
        <v>3</v>
      </c>
      <c r="I24" s="99">
        <f t="shared" si="1"/>
        <v>51</v>
      </c>
      <c r="J24" s="99">
        <v>7</v>
      </c>
      <c r="K24" s="99">
        <v>9</v>
      </c>
      <c r="L24" s="99">
        <v>6</v>
      </c>
      <c r="M24" s="99">
        <v>11</v>
      </c>
      <c r="N24" s="99">
        <v>7</v>
      </c>
      <c r="O24" s="99"/>
      <c r="P24" s="99">
        <f t="shared" si="0"/>
        <v>40</v>
      </c>
      <c r="Q24" s="99">
        <f t="shared" si="2"/>
        <v>91</v>
      </c>
    </row>
    <row r="25" spans="1:17" x14ac:dyDescent="0.15">
      <c r="A25">
        <v>21</v>
      </c>
      <c r="B25" s="98" t="s">
        <v>191</v>
      </c>
      <c r="C25" s="99">
        <v>1</v>
      </c>
      <c r="D25" s="99">
        <v>9</v>
      </c>
      <c r="E25" s="99">
        <v>27</v>
      </c>
      <c r="F25" s="99">
        <v>78</v>
      </c>
      <c r="G25" s="99">
        <v>47</v>
      </c>
      <c r="H25" s="99">
        <v>6</v>
      </c>
      <c r="I25" s="99">
        <f t="shared" si="1"/>
        <v>168</v>
      </c>
      <c r="J25" s="99">
        <v>1</v>
      </c>
      <c r="K25" s="99">
        <v>22</v>
      </c>
      <c r="L25" s="99">
        <v>29</v>
      </c>
      <c r="M25" s="99">
        <v>32</v>
      </c>
      <c r="N25" s="99">
        <v>21</v>
      </c>
      <c r="O25" s="99">
        <v>3</v>
      </c>
      <c r="P25" s="99">
        <f t="shared" si="0"/>
        <v>108</v>
      </c>
      <c r="Q25" s="99">
        <f t="shared" si="2"/>
        <v>276</v>
      </c>
    </row>
    <row r="26" spans="1:17" x14ac:dyDescent="0.15">
      <c r="A26">
        <v>22</v>
      </c>
      <c r="B26" s="98" t="s">
        <v>192</v>
      </c>
      <c r="C26" s="99">
        <v>1</v>
      </c>
      <c r="D26" s="99">
        <v>5</v>
      </c>
      <c r="E26" s="99">
        <v>3</v>
      </c>
      <c r="F26" s="99">
        <v>13</v>
      </c>
      <c r="G26" s="99">
        <v>7</v>
      </c>
      <c r="H26" s="99">
        <v>3</v>
      </c>
      <c r="I26" s="99">
        <f t="shared" si="1"/>
        <v>32</v>
      </c>
      <c r="J26" s="99">
        <v>1</v>
      </c>
      <c r="K26" s="99">
        <v>7</v>
      </c>
      <c r="L26" s="99">
        <v>7</v>
      </c>
      <c r="M26" s="99">
        <v>14</v>
      </c>
      <c r="N26" s="99">
        <v>9</v>
      </c>
      <c r="O26" s="99">
        <v>1</v>
      </c>
      <c r="P26" s="99">
        <f t="shared" si="0"/>
        <v>39</v>
      </c>
      <c r="Q26" s="99">
        <f t="shared" si="2"/>
        <v>71</v>
      </c>
    </row>
    <row r="27" spans="1:17" x14ac:dyDescent="0.15">
      <c r="A27">
        <v>23</v>
      </c>
      <c r="B27" s="98" t="s">
        <v>193</v>
      </c>
      <c r="C27" s="99">
        <v>2</v>
      </c>
      <c r="D27" s="99">
        <v>5</v>
      </c>
      <c r="E27" s="99">
        <v>21</v>
      </c>
      <c r="F27" s="99">
        <v>57</v>
      </c>
      <c r="G27" s="99">
        <v>27</v>
      </c>
      <c r="H27" s="99">
        <v>3</v>
      </c>
      <c r="I27" s="99">
        <f t="shared" si="1"/>
        <v>115</v>
      </c>
      <c r="J27" s="99">
        <v>5</v>
      </c>
      <c r="K27" s="99">
        <v>13</v>
      </c>
      <c r="L27" s="99">
        <v>11</v>
      </c>
      <c r="M27" s="99">
        <v>28</v>
      </c>
      <c r="N27" s="99">
        <v>16</v>
      </c>
      <c r="O27" s="99">
        <v>1</v>
      </c>
      <c r="P27" s="99">
        <f t="shared" si="0"/>
        <v>74</v>
      </c>
      <c r="Q27" s="99">
        <f t="shared" si="2"/>
        <v>189</v>
      </c>
    </row>
    <row r="28" spans="1:17" x14ac:dyDescent="0.15">
      <c r="A28">
        <v>24</v>
      </c>
      <c r="B28" s="98" t="s">
        <v>194</v>
      </c>
      <c r="C28" s="99">
        <v>1</v>
      </c>
      <c r="D28" s="99">
        <v>5</v>
      </c>
      <c r="E28" s="99">
        <v>11</v>
      </c>
      <c r="F28" s="99">
        <v>38</v>
      </c>
      <c r="G28" s="99">
        <v>19</v>
      </c>
      <c r="H28" s="99">
        <v>1</v>
      </c>
      <c r="I28" s="99">
        <f t="shared" si="1"/>
        <v>75</v>
      </c>
      <c r="J28" s="99"/>
      <c r="K28" s="99">
        <v>4</v>
      </c>
      <c r="L28" s="99">
        <v>11</v>
      </c>
      <c r="M28" s="99">
        <v>15</v>
      </c>
      <c r="N28" s="99">
        <v>4</v>
      </c>
      <c r="O28" s="99">
        <v>2</v>
      </c>
      <c r="P28" s="99">
        <f t="shared" si="0"/>
        <v>36</v>
      </c>
      <c r="Q28" s="99">
        <f t="shared" si="2"/>
        <v>111</v>
      </c>
    </row>
    <row r="29" spans="1:17" x14ac:dyDescent="0.15">
      <c r="A29">
        <v>25</v>
      </c>
      <c r="B29" s="98" t="s">
        <v>195</v>
      </c>
      <c r="C29" s="99">
        <v>5</v>
      </c>
      <c r="D29" s="99">
        <v>13</v>
      </c>
      <c r="E29" s="99">
        <v>21</v>
      </c>
      <c r="F29" s="99">
        <v>46</v>
      </c>
      <c r="G29" s="99">
        <v>28</v>
      </c>
      <c r="H29" s="99">
        <v>3</v>
      </c>
      <c r="I29" s="99">
        <f t="shared" si="1"/>
        <v>116</v>
      </c>
      <c r="J29" s="99">
        <v>4</v>
      </c>
      <c r="K29" s="99">
        <v>24</v>
      </c>
      <c r="L29" s="99">
        <v>18</v>
      </c>
      <c r="M29" s="99">
        <v>27</v>
      </c>
      <c r="N29" s="99">
        <v>19</v>
      </c>
      <c r="O29" s="99">
        <v>2</v>
      </c>
      <c r="P29" s="99">
        <f t="shared" si="0"/>
        <v>94</v>
      </c>
      <c r="Q29" s="99">
        <f t="shared" si="2"/>
        <v>210</v>
      </c>
    </row>
    <row r="30" spans="1:17" x14ac:dyDescent="0.15">
      <c r="A30">
        <v>26</v>
      </c>
      <c r="B30" s="98" t="s">
        <v>196</v>
      </c>
      <c r="C30" s="99"/>
      <c r="D30" s="99"/>
      <c r="E30" s="99">
        <v>5</v>
      </c>
      <c r="F30" s="99">
        <v>1</v>
      </c>
      <c r="G30" s="99"/>
      <c r="H30" s="99">
        <v>2</v>
      </c>
      <c r="I30" s="99">
        <f t="shared" si="1"/>
        <v>8</v>
      </c>
      <c r="J30" s="99"/>
      <c r="K30" s="99">
        <v>2</v>
      </c>
      <c r="L30" s="99">
        <v>1</v>
      </c>
      <c r="M30" s="99">
        <v>1</v>
      </c>
      <c r="N30" s="99">
        <v>1</v>
      </c>
      <c r="O30" s="99"/>
      <c r="P30" s="99">
        <f t="shared" si="0"/>
        <v>5</v>
      </c>
      <c r="Q30" s="99">
        <f t="shared" si="2"/>
        <v>13</v>
      </c>
    </row>
    <row r="31" spans="1:17" x14ac:dyDescent="0.15">
      <c r="A31">
        <v>27</v>
      </c>
      <c r="B31" s="98" t="s">
        <v>197</v>
      </c>
      <c r="C31" s="99"/>
      <c r="D31" s="99">
        <v>1</v>
      </c>
      <c r="E31" s="99"/>
      <c r="F31" s="99">
        <v>4</v>
      </c>
      <c r="G31" s="99">
        <v>3</v>
      </c>
      <c r="H31" s="99">
        <v>1</v>
      </c>
      <c r="I31" s="99">
        <f t="shared" si="1"/>
        <v>9</v>
      </c>
      <c r="J31" s="99">
        <v>2</v>
      </c>
      <c r="K31" s="99">
        <v>2</v>
      </c>
      <c r="L31" s="99">
        <v>3</v>
      </c>
      <c r="M31" s="99">
        <v>3</v>
      </c>
      <c r="N31" s="99">
        <v>1</v>
      </c>
      <c r="O31" s="99">
        <v>2</v>
      </c>
      <c r="P31" s="99">
        <f t="shared" si="0"/>
        <v>13</v>
      </c>
      <c r="Q31" s="99">
        <f t="shared" si="2"/>
        <v>22</v>
      </c>
    </row>
    <row r="32" spans="1:17" x14ac:dyDescent="0.15">
      <c r="A32">
        <v>28</v>
      </c>
      <c r="B32" s="98" t="s">
        <v>198</v>
      </c>
      <c r="C32" s="99"/>
      <c r="D32" s="99"/>
      <c r="E32" s="99">
        <v>1</v>
      </c>
      <c r="F32" s="99">
        <v>1</v>
      </c>
      <c r="G32" s="99">
        <v>1</v>
      </c>
      <c r="H32" s="99"/>
      <c r="I32" s="99">
        <f t="shared" si="1"/>
        <v>3</v>
      </c>
      <c r="J32" s="99">
        <v>1</v>
      </c>
      <c r="K32" s="99">
        <v>1</v>
      </c>
      <c r="L32" s="99">
        <v>1</v>
      </c>
      <c r="M32" s="99"/>
      <c r="N32" s="99">
        <v>1</v>
      </c>
      <c r="O32" s="99"/>
      <c r="P32" s="99">
        <f t="shared" si="0"/>
        <v>4</v>
      </c>
      <c r="Q32" s="99">
        <f t="shared" si="2"/>
        <v>7</v>
      </c>
    </row>
    <row r="33" spans="1:17" x14ac:dyDescent="0.15">
      <c r="A33">
        <v>29</v>
      </c>
      <c r="B33" s="98" t="s">
        <v>199</v>
      </c>
      <c r="C33" s="99">
        <v>2</v>
      </c>
      <c r="D33" s="99">
        <v>4</v>
      </c>
      <c r="E33" s="99">
        <v>20</v>
      </c>
      <c r="F33" s="99">
        <v>30</v>
      </c>
      <c r="G33" s="99">
        <v>30</v>
      </c>
      <c r="H33" s="99">
        <v>3</v>
      </c>
      <c r="I33" s="99">
        <f t="shared" si="1"/>
        <v>89</v>
      </c>
      <c r="J33" s="99">
        <v>13</v>
      </c>
      <c r="K33" s="99">
        <v>26</v>
      </c>
      <c r="L33" s="99">
        <v>27</v>
      </c>
      <c r="M33" s="99">
        <v>30</v>
      </c>
      <c r="N33" s="99">
        <v>17</v>
      </c>
      <c r="O33" s="99">
        <v>5</v>
      </c>
      <c r="P33" s="99">
        <f t="shared" si="0"/>
        <v>118</v>
      </c>
      <c r="Q33" s="99">
        <f t="shared" si="2"/>
        <v>207</v>
      </c>
    </row>
    <row r="34" spans="1:17" x14ac:dyDescent="0.15">
      <c r="A34">
        <v>31</v>
      </c>
      <c r="B34" s="98" t="s">
        <v>200</v>
      </c>
      <c r="C34" s="99">
        <v>4</v>
      </c>
      <c r="D34" s="99">
        <v>18</v>
      </c>
      <c r="E34" s="99">
        <v>43</v>
      </c>
      <c r="F34" s="99">
        <v>104</v>
      </c>
      <c r="G34" s="99">
        <v>67</v>
      </c>
      <c r="H34" s="99">
        <v>8</v>
      </c>
      <c r="I34" s="99">
        <f t="shared" si="1"/>
        <v>244</v>
      </c>
      <c r="J34" s="99">
        <v>5</v>
      </c>
      <c r="K34" s="99">
        <v>20</v>
      </c>
      <c r="L34" s="99">
        <v>48</v>
      </c>
      <c r="M34" s="99">
        <v>50</v>
      </c>
      <c r="N34" s="99">
        <v>29</v>
      </c>
      <c r="O34" s="99">
        <v>4</v>
      </c>
      <c r="P34" s="99">
        <f t="shared" si="0"/>
        <v>156</v>
      </c>
      <c r="Q34" s="99">
        <f t="shared" si="2"/>
        <v>400</v>
      </c>
    </row>
    <row r="35" spans="1:17" x14ac:dyDescent="0.15">
      <c r="A35">
        <v>32</v>
      </c>
      <c r="B35" s="98" t="s">
        <v>201</v>
      </c>
      <c r="C35" s="99"/>
      <c r="D35" s="99">
        <v>2</v>
      </c>
      <c r="E35" s="99">
        <v>16</v>
      </c>
      <c r="F35" s="99">
        <v>50</v>
      </c>
      <c r="G35" s="99">
        <v>28</v>
      </c>
      <c r="H35" s="99">
        <v>5</v>
      </c>
      <c r="I35" s="99">
        <f t="shared" si="1"/>
        <v>101</v>
      </c>
      <c r="J35" s="99">
        <v>1</v>
      </c>
      <c r="K35" s="99">
        <v>7</v>
      </c>
      <c r="L35" s="99">
        <v>19</v>
      </c>
      <c r="M35" s="99">
        <v>16</v>
      </c>
      <c r="N35" s="99">
        <v>22</v>
      </c>
      <c r="O35" s="99">
        <v>5</v>
      </c>
      <c r="P35" s="99">
        <f t="shared" si="0"/>
        <v>70</v>
      </c>
      <c r="Q35" s="99">
        <f t="shared" si="2"/>
        <v>171</v>
      </c>
    </row>
    <row r="36" spans="1:17" x14ac:dyDescent="0.15">
      <c r="A36">
        <v>33</v>
      </c>
      <c r="B36" s="98" t="s">
        <v>202</v>
      </c>
      <c r="C36" s="99"/>
      <c r="D36" s="99">
        <v>5</v>
      </c>
      <c r="E36" s="99">
        <v>25</v>
      </c>
      <c r="F36" s="99">
        <v>84</v>
      </c>
      <c r="G36" s="99">
        <v>80</v>
      </c>
      <c r="H36" s="99">
        <v>12</v>
      </c>
      <c r="I36" s="99">
        <f t="shared" si="1"/>
        <v>206</v>
      </c>
      <c r="J36" s="99">
        <v>2</v>
      </c>
      <c r="K36" s="99">
        <v>12</v>
      </c>
      <c r="L36" s="99">
        <v>14</v>
      </c>
      <c r="M36" s="99">
        <v>21</v>
      </c>
      <c r="N36" s="99">
        <v>24</v>
      </c>
      <c r="O36" s="99">
        <v>4</v>
      </c>
      <c r="P36" s="99">
        <f t="shared" si="0"/>
        <v>77</v>
      </c>
      <c r="Q36" s="99">
        <f t="shared" si="2"/>
        <v>283</v>
      </c>
    </row>
    <row r="37" spans="1:17" x14ac:dyDescent="0.15">
      <c r="A37">
        <v>34</v>
      </c>
      <c r="B37" s="98" t="s">
        <v>203</v>
      </c>
      <c r="C37" s="99"/>
      <c r="D37" s="99">
        <v>2</v>
      </c>
      <c r="E37" s="99">
        <v>5</v>
      </c>
      <c r="F37" s="99">
        <v>21</v>
      </c>
      <c r="G37" s="99">
        <v>4</v>
      </c>
      <c r="H37" s="99">
        <v>4</v>
      </c>
      <c r="I37" s="99">
        <f t="shared" si="1"/>
        <v>36</v>
      </c>
      <c r="J37" s="99"/>
      <c r="K37" s="99">
        <v>2</v>
      </c>
      <c r="L37" s="99">
        <v>3</v>
      </c>
      <c r="M37" s="99">
        <v>8</v>
      </c>
      <c r="N37" s="99">
        <v>2</v>
      </c>
      <c r="O37" s="99"/>
      <c r="P37" s="99">
        <f t="shared" si="0"/>
        <v>15</v>
      </c>
      <c r="Q37" s="99">
        <f t="shared" si="2"/>
        <v>51</v>
      </c>
    </row>
    <row r="38" spans="1:17" x14ac:dyDescent="0.15">
      <c r="A38">
        <v>35</v>
      </c>
      <c r="B38" s="98" t="s">
        <v>204</v>
      </c>
      <c r="C38" s="99">
        <v>2</v>
      </c>
      <c r="D38" s="99">
        <v>18</v>
      </c>
      <c r="E38" s="99">
        <v>94</v>
      </c>
      <c r="F38" s="99">
        <v>179</v>
      </c>
      <c r="G38" s="99">
        <v>110</v>
      </c>
      <c r="H38" s="99">
        <v>47</v>
      </c>
      <c r="I38" s="99">
        <f t="shared" si="1"/>
        <v>450</v>
      </c>
      <c r="J38" s="99">
        <v>4</v>
      </c>
      <c r="K38" s="99">
        <v>25</v>
      </c>
      <c r="L38" s="99">
        <v>57</v>
      </c>
      <c r="M38" s="99">
        <v>85</v>
      </c>
      <c r="N38" s="99">
        <v>54</v>
      </c>
      <c r="O38" s="99">
        <v>26</v>
      </c>
      <c r="P38" s="99">
        <f t="shared" si="0"/>
        <v>251</v>
      </c>
      <c r="Q38" s="99">
        <f t="shared" si="2"/>
        <v>701</v>
      </c>
    </row>
    <row r="39" spans="1:17" x14ac:dyDescent="0.15">
      <c r="A39">
        <v>36</v>
      </c>
      <c r="B39" s="98" t="s">
        <v>205</v>
      </c>
      <c r="C39" s="99">
        <v>1</v>
      </c>
      <c r="D39" s="99">
        <v>9</v>
      </c>
      <c r="E39" s="99">
        <v>79</v>
      </c>
      <c r="F39" s="99">
        <v>200</v>
      </c>
      <c r="G39" s="99">
        <v>112</v>
      </c>
      <c r="H39" s="99">
        <v>19</v>
      </c>
      <c r="I39" s="99">
        <f t="shared" si="1"/>
        <v>420</v>
      </c>
      <c r="J39" s="99">
        <v>1</v>
      </c>
      <c r="K39" s="99">
        <v>10</v>
      </c>
      <c r="L39" s="99">
        <v>30</v>
      </c>
      <c r="M39" s="99">
        <v>46</v>
      </c>
      <c r="N39" s="99">
        <v>35</v>
      </c>
      <c r="O39" s="99">
        <v>9</v>
      </c>
      <c r="P39" s="99">
        <f t="shared" si="0"/>
        <v>131</v>
      </c>
      <c r="Q39" s="99">
        <f t="shared" si="2"/>
        <v>551</v>
      </c>
    </row>
    <row r="40" spans="1:17" x14ac:dyDescent="0.15">
      <c r="A40">
        <v>37</v>
      </c>
      <c r="B40" s="98" t="s">
        <v>206</v>
      </c>
      <c r="C40" s="99"/>
      <c r="D40" s="99"/>
      <c r="E40" s="99">
        <v>15</v>
      </c>
      <c r="F40" s="99">
        <v>58</v>
      </c>
      <c r="G40" s="99">
        <v>18</v>
      </c>
      <c r="H40" s="99">
        <v>7</v>
      </c>
      <c r="I40" s="99">
        <f t="shared" si="1"/>
        <v>98</v>
      </c>
      <c r="J40" s="99">
        <v>1</v>
      </c>
      <c r="K40" s="99">
        <v>2</v>
      </c>
      <c r="L40" s="99">
        <v>14</v>
      </c>
      <c r="M40" s="99">
        <v>21</v>
      </c>
      <c r="N40" s="99">
        <v>10</v>
      </c>
      <c r="O40" s="99"/>
      <c r="P40" s="99">
        <f t="shared" si="0"/>
        <v>48</v>
      </c>
      <c r="Q40" s="99">
        <f t="shared" si="2"/>
        <v>146</v>
      </c>
    </row>
    <row r="41" spans="1:17" x14ac:dyDescent="0.15">
      <c r="A41">
        <v>38</v>
      </c>
      <c r="B41" s="98" t="s">
        <v>207</v>
      </c>
      <c r="C41" s="99"/>
      <c r="D41" s="99">
        <v>5</v>
      </c>
      <c r="E41" s="99">
        <v>32</v>
      </c>
      <c r="F41" s="99">
        <v>85</v>
      </c>
      <c r="G41" s="99">
        <v>81</v>
      </c>
      <c r="H41" s="99">
        <v>16</v>
      </c>
      <c r="I41" s="99">
        <f t="shared" si="1"/>
        <v>219</v>
      </c>
      <c r="J41" s="99">
        <v>4</v>
      </c>
      <c r="K41" s="99">
        <v>15</v>
      </c>
      <c r="L41" s="99">
        <v>30</v>
      </c>
      <c r="M41" s="99">
        <v>46</v>
      </c>
      <c r="N41" s="99">
        <v>24</v>
      </c>
      <c r="O41" s="99">
        <v>8</v>
      </c>
      <c r="P41" s="99">
        <f t="shared" si="0"/>
        <v>127</v>
      </c>
      <c r="Q41" s="99">
        <f t="shared" si="2"/>
        <v>346</v>
      </c>
    </row>
    <row r="42" spans="1:17" x14ac:dyDescent="0.15">
      <c r="A42">
        <v>39</v>
      </c>
      <c r="B42" s="98" t="s">
        <v>208</v>
      </c>
      <c r="C42" s="99"/>
      <c r="D42" s="99"/>
      <c r="E42" s="99"/>
      <c r="F42" s="99">
        <v>6</v>
      </c>
      <c r="G42" s="99">
        <v>1</v>
      </c>
      <c r="H42" s="99">
        <v>2</v>
      </c>
      <c r="I42" s="99">
        <f t="shared" si="1"/>
        <v>9</v>
      </c>
      <c r="J42" s="99"/>
      <c r="K42" s="99">
        <v>1</v>
      </c>
      <c r="L42" s="99">
        <v>1</v>
      </c>
      <c r="M42" s="99">
        <v>2</v>
      </c>
      <c r="N42" s="99">
        <v>1</v>
      </c>
      <c r="O42" s="99">
        <v>4</v>
      </c>
      <c r="P42" s="99">
        <f t="shared" si="0"/>
        <v>9</v>
      </c>
      <c r="Q42" s="99">
        <f t="shared" si="2"/>
        <v>18</v>
      </c>
    </row>
    <row r="43" spans="1:17" x14ac:dyDescent="0.15">
      <c r="A43">
        <v>40</v>
      </c>
      <c r="B43" s="98" t="s">
        <v>209</v>
      </c>
      <c r="C43" s="99"/>
      <c r="D43" s="99">
        <v>9</v>
      </c>
      <c r="E43" s="99">
        <v>20</v>
      </c>
      <c r="F43" s="99">
        <v>78</v>
      </c>
      <c r="G43" s="99">
        <v>57</v>
      </c>
      <c r="H43" s="99">
        <v>14</v>
      </c>
      <c r="I43" s="99">
        <f t="shared" si="1"/>
        <v>178</v>
      </c>
      <c r="J43" s="99"/>
      <c r="K43" s="99">
        <v>15</v>
      </c>
      <c r="L43" s="99">
        <v>37</v>
      </c>
      <c r="M43" s="99">
        <v>39</v>
      </c>
      <c r="N43" s="99">
        <v>25</v>
      </c>
      <c r="O43" s="99">
        <v>11</v>
      </c>
      <c r="P43" s="99">
        <f t="shared" si="0"/>
        <v>127</v>
      </c>
      <c r="Q43" s="99">
        <f t="shared" si="2"/>
        <v>305</v>
      </c>
    </row>
    <row r="44" spans="1:17" x14ac:dyDescent="0.15">
      <c r="A44">
        <v>41</v>
      </c>
      <c r="B44" s="98" t="s">
        <v>210</v>
      </c>
      <c r="C44" s="99"/>
      <c r="D44" s="99">
        <v>4</v>
      </c>
      <c r="E44" s="99">
        <v>12</v>
      </c>
      <c r="F44" s="99">
        <v>33</v>
      </c>
      <c r="G44" s="99">
        <v>34</v>
      </c>
      <c r="H44" s="99">
        <v>12</v>
      </c>
      <c r="I44" s="99">
        <f t="shared" si="1"/>
        <v>95</v>
      </c>
      <c r="J44" s="99"/>
      <c r="K44" s="99">
        <v>4</v>
      </c>
      <c r="L44" s="99">
        <v>14</v>
      </c>
      <c r="M44" s="99">
        <v>16</v>
      </c>
      <c r="N44" s="99">
        <v>12</v>
      </c>
      <c r="O44" s="99">
        <v>8</v>
      </c>
      <c r="P44" s="99">
        <f t="shared" si="0"/>
        <v>54</v>
      </c>
      <c r="Q44" s="99">
        <f t="shared" si="2"/>
        <v>149</v>
      </c>
    </row>
    <row r="45" spans="1:17" x14ac:dyDescent="0.15">
      <c r="A45">
        <v>42</v>
      </c>
      <c r="B45" s="98" t="s">
        <v>211</v>
      </c>
      <c r="C45" s="99"/>
      <c r="D45" s="99"/>
      <c r="E45" s="99">
        <v>6</v>
      </c>
      <c r="F45" s="99">
        <v>9</v>
      </c>
      <c r="G45" s="99">
        <v>7</v>
      </c>
      <c r="H45" s="99">
        <v>4</v>
      </c>
      <c r="I45" s="99">
        <f t="shared" si="1"/>
        <v>26</v>
      </c>
      <c r="J45" s="99"/>
      <c r="K45" s="99">
        <v>1</v>
      </c>
      <c r="L45" s="99">
        <v>4</v>
      </c>
      <c r="M45" s="99">
        <v>7</v>
      </c>
      <c r="N45" s="99">
        <v>2</v>
      </c>
      <c r="O45" s="99"/>
      <c r="P45" s="99">
        <f t="shared" si="0"/>
        <v>14</v>
      </c>
      <c r="Q45" s="99">
        <f t="shared" si="2"/>
        <v>40</v>
      </c>
    </row>
    <row r="46" spans="1:17" x14ac:dyDescent="0.15">
      <c r="B46" s="98" t="s">
        <v>251</v>
      </c>
      <c r="C46" s="99">
        <v>18</v>
      </c>
      <c r="D46" s="99">
        <v>102</v>
      </c>
      <c r="E46" s="99">
        <v>299</v>
      </c>
      <c r="F46" s="99">
        <v>890</v>
      </c>
      <c r="G46" s="99">
        <v>515</v>
      </c>
      <c r="H46" s="99">
        <v>79</v>
      </c>
      <c r="I46" s="99">
        <v>1903</v>
      </c>
      <c r="J46" s="99">
        <v>75</v>
      </c>
      <c r="K46" s="99">
        <v>263</v>
      </c>
      <c r="L46" s="99">
        <v>407</v>
      </c>
      <c r="M46" s="99">
        <v>501</v>
      </c>
      <c r="N46" s="99">
        <v>284</v>
      </c>
      <c r="O46" s="99">
        <v>42</v>
      </c>
      <c r="P46" s="99">
        <v>1572</v>
      </c>
      <c r="Q46" s="99">
        <v>3475</v>
      </c>
    </row>
    <row r="47" spans="1:17" x14ac:dyDescent="0.15">
      <c r="A47">
        <v>43</v>
      </c>
      <c r="B47" s="100" t="s">
        <v>212</v>
      </c>
      <c r="C47" s="99"/>
      <c r="D47" s="99">
        <v>4</v>
      </c>
      <c r="E47" s="99">
        <v>7</v>
      </c>
      <c r="F47" s="99">
        <v>27</v>
      </c>
      <c r="G47" s="99">
        <v>21</v>
      </c>
      <c r="H47" s="99">
        <v>3</v>
      </c>
      <c r="I47" s="99">
        <f t="shared" ref="I47:I78" si="3">SUM(C47:H47)</f>
        <v>62</v>
      </c>
      <c r="J47" s="99">
        <v>3</v>
      </c>
      <c r="K47" s="99">
        <v>6</v>
      </c>
      <c r="L47" s="99">
        <v>8</v>
      </c>
      <c r="M47" s="99">
        <v>13</v>
      </c>
      <c r="N47" s="99">
        <v>7</v>
      </c>
      <c r="O47" s="99">
        <v>2</v>
      </c>
      <c r="P47" s="99">
        <f t="shared" ref="P47:P70" si="4">SUM(J47:O47)</f>
        <v>39</v>
      </c>
      <c r="Q47" s="99">
        <f t="shared" ref="Q47:Q86" si="5">SUM(I47,P47)</f>
        <v>101</v>
      </c>
    </row>
    <row r="48" spans="1:17" x14ac:dyDescent="0.15">
      <c r="A48">
        <v>44</v>
      </c>
      <c r="B48" s="100" t="s">
        <v>213</v>
      </c>
      <c r="C48" s="99"/>
      <c r="D48" s="99">
        <v>3</v>
      </c>
      <c r="E48" s="99">
        <v>9</v>
      </c>
      <c r="F48" s="99">
        <v>31</v>
      </c>
      <c r="G48" s="99">
        <v>10</v>
      </c>
      <c r="H48" s="99">
        <v>5</v>
      </c>
      <c r="I48" s="99">
        <f t="shared" si="3"/>
        <v>58</v>
      </c>
      <c r="J48" s="99"/>
      <c r="K48" s="99">
        <v>6</v>
      </c>
      <c r="L48" s="99">
        <v>8</v>
      </c>
      <c r="M48" s="99">
        <v>10</v>
      </c>
      <c r="N48" s="99">
        <v>6</v>
      </c>
      <c r="O48" s="99"/>
      <c r="P48" s="99">
        <f t="shared" si="4"/>
        <v>30</v>
      </c>
      <c r="Q48" s="99">
        <f t="shared" si="5"/>
        <v>88</v>
      </c>
    </row>
    <row r="49" spans="1:17" x14ac:dyDescent="0.15">
      <c r="A49">
        <v>45</v>
      </c>
      <c r="B49" s="100" t="s">
        <v>214</v>
      </c>
      <c r="C49" s="99">
        <v>1</v>
      </c>
      <c r="D49" s="99">
        <v>1</v>
      </c>
      <c r="E49" s="99">
        <v>3</v>
      </c>
      <c r="F49" s="99">
        <v>17</v>
      </c>
      <c r="G49" s="99">
        <v>11</v>
      </c>
      <c r="H49" s="99">
        <v>1</v>
      </c>
      <c r="I49" s="99">
        <f t="shared" si="3"/>
        <v>34</v>
      </c>
      <c r="J49" s="99">
        <v>1</v>
      </c>
      <c r="K49" s="99">
        <v>5</v>
      </c>
      <c r="L49" s="99">
        <v>2</v>
      </c>
      <c r="M49" s="99">
        <v>14</v>
      </c>
      <c r="N49" s="99">
        <v>6</v>
      </c>
      <c r="O49" s="99">
        <v>1</v>
      </c>
      <c r="P49" s="99">
        <f t="shared" si="4"/>
        <v>29</v>
      </c>
      <c r="Q49" s="99">
        <f t="shared" si="5"/>
        <v>63</v>
      </c>
    </row>
    <row r="50" spans="1:17" x14ac:dyDescent="0.15">
      <c r="A50">
        <v>46</v>
      </c>
      <c r="B50" s="100" t="s">
        <v>215</v>
      </c>
      <c r="C50" s="99"/>
      <c r="D50" s="99">
        <v>1</v>
      </c>
      <c r="E50" s="99">
        <v>10</v>
      </c>
      <c r="F50" s="99">
        <v>29</v>
      </c>
      <c r="G50" s="99">
        <v>17</v>
      </c>
      <c r="H50" s="99"/>
      <c r="I50" s="99">
        <f t="shared" si="3"/>
        <v>57</v>
      </c>
      <c r="J50" s="99">
        <v>1</v>
      </c>
      <c r="K50" s="99">
        <v>8</v>
      </c>
      <c r="L50" s="99">
        <v>10</v>
      </c>
      <c r="M50" s="99">
        <v>12</v>
      </c>
      <c r="N50" s="99">
        <v>9</v>
      </c>
      <c r="O50" s="99">
        <v>2</v>
      </c>
      <c r="P50" s="99">
        <f t="shared" si="4"/>
        <v>42</v>
      </c>
      <c r="Q50" s="99">
        <f t="shared" si="5"/>
        <v>99</v>
      </c>
    </row>
    <row r="51" spans="1:17" x14ac:dyDescent="0.15">
      <c r="A51">
        <v>47</v>
      </c>
      <c r="B51" s="100" t="s">
        <v>216</v>
      </c>
      <c r="C51" s="99"/>
      <c r="D51" s="99"/>
      <c r="E51" s="99">
        <v>7</v>
      </c>
      <c r="F51" s="99">
        <v>18</v>
      </c>
      <c r="G51" s="99">
        <v>8</v>
      </c>
      <c r="H51" s="99"/>
      <c r="I51" s="99">
        <f t="shared" si="3"/>
        <v>33</v>
      </c>
      <c r="J51" s="99"/>
      <c r="K51" s="99">
        <v>5</v>
      </c>
      <c r="L51" s="99">
        <v>9</v>
      </c>
      <c r="M51" s="99">
        <v>8</v>
      </c>
      <c r="N51" s="99">
        <v>6</v>
      </c>
      <c r="O51" s="99"/>
      <c r="P51" s="99">
        <f t="shared" si="4"/>
        <v>28</v>
      </c>
      <c r="Q51" s="99">
        <f t="shared" si="5"/>
        <v>61</v>
      </c>
    </row>
    <row r="52" spans="1:17" x14ac:dyDescent="0.15">
      <c r="A52">
        <v>48</v>
      </c>
      <c r="B52" s="100" t="s">
        <v>217</v>
      </c>
      <c r="C52" s="99"/>
      <c r="D52" s="99">
        <v>3</v>
      </c>
      <c r="E52" s="99">
        <v>2</v>
      </c>
      <c r="F52" s="99">
        <v>17</v>
      </c>
      <c r="G52" s="99">
        <v>12</v>
      </c>
      <c r="H52" s="99">
        <v>3</v>
      </c>
      <c r="I52" s="99">
        <f t="shared" si="3"/>
        <v>37</v>
      </c>
      <c r="J52" s="99">
        <v>2</v>
      </c>
      <c r="K52" s="99">
        <v>4</v>
      </c>
      <c r="L52" s="99">
        <v>8</v>
      </c>
      <c r="M52" s="99">
        <v>15</v>
      </c>
      <c r="N52" s="99">
        <v>7</v>
      </c>
      <c r="O52" s="99"/>
      <c r="P52" s="99">
        <f t="shared" si="4"/>
        <v>36</v>
      </c>
      <c r="Q52" s="99">
        <f t="shared" si="5"/>
        <v>73</v>
      </c>
    </row>
    <row r="53" spans="1:17" x14ac:dyDescent="0.15">
      <c r="A53">
        <v>49</v>
      </c>
      <c r="B53" s="100" t="s">
        <v>218</v>
      </c>
      <c r="C53" s="99">
        <v>1</v>
      </c>
      <c r="D53" s="99">
        <v>2</v>
      </c>
      <c r="E53" s="99">
        <v>10</v>
      </c>
      <c r="F53" s="99">
        <v>30</v>
      </c>
      <c r="G53" s="99">
        <v>19</v>
      </c>
      <c r="H53" s="99">
        <v>1</v>
      </c>
      <c r="I53" s="99">
        <f t="shared" si="3"/>
        <v>63</v>
      </c>
      <c r="J53" s="99"/>
      <c r="K53" s="99">
        <v>8</v>
      </c>
      <c r="L53" s="99">
        <v>8</v>
      </c>
      <c r="M53" s="99">
        <v>19</v>
      </c>
      <c r="N53" s="99">
        <v>10</v>
      </c>
      <c r="O53" s="99">
        <v>2</v>
      </c>
      <c r="P53" s="99">
        <f t="shared" si="4"/>
        <v>47</v>
      </c>
      <c r="Q53" s="99">
        <f t="shared" si="5"/>
        <v>110</v>
      </c>
    </row>
    <row r="54" spans="1:17" x14ac:dyDescent="0.15">
      <c r="A54">
        <v>50</v>
      </c>
      <c r="B54" s="100" t="s">
        <v>219</v>
      </c>
      <c r="C54" s="99"/>
      <c r="D54" s="99">
        <v>2</v>
      </c>
      <c r="E54" s="99">
        <v>6</v>
      </c>
      <c r="F54" s="99">
        <v>24</v>
      </c>
      <c r="G54" s="99">
        <v>11</v>
      </c>
      <c r="H54" s="99">
        <v>2</v>
      </c>
      <c r="I54" s="99">
        <f t="shared" si="3"/>
        <v>45</v>
      </c>
      <c r="J54" s="99"/>
      <c r="K54" s="99">
        <v>4</v>
      </c>
      <c r="L54" s="99">
        <v>8</v>
      </c>
      <c r="M54" s="99">
        <v>14</v>
      </c>
      <c r="N54" s="99">
        <v>8</v>
      </c>
      <c r="O54" s="99">
        <v>1</v>
      </c>
      <c r="P54" s="99">
        <f t="shared" si="4"/>
        <v>35</v>
      </c>
      <c r="Q54" s="99">
        <f t="shared" si="5"/>
        <v>80</v>
      </c>
    </row>
    <row r="55" spans="1:17" x14ac:dyDescent="0.15">
      <c r="A55">
        <v>51</v>
      </c>
      <c r="B55" s="100" t="s">
        <v>220</v>
      </c>
      <c r="C55" s="99">
        <v>1</v>
      </c>
      <c r="D55" s="99">
        <v>4</v>
      </c>
      <c r="E55" s="99">
        <v>9</v>
      </c>
      <c r="F55" s="99">
        <v>14</v>
      </c>
      <c r="G55" s="99">
        <v>3</v>
      </c>
      <c r="H55" s="99">
        <v>1</v>
      </c>
      <c r="I55" s="99">
        <f t="shared" si="3"/>
        <v>32</v>
      </c>
      <c r="J55" s="99">
        <v>1</v>
      </c>
      <c r="K55" s="99">
        <v>4</v>
      </c>
      <c r="L55" s="99">
        <v>12</v>
      </c>
      <c r="M55" s="99">
        <v>15</v>
      </c>
      <c r="N55" s="99">
        <v>11</v>
      </c>
      <c r="O55" s="99">
        <v>1</v>
      </c>
      <c r="P55" s="99">
        <f t="shared" si="4"/>
        <v>44</v>
      </c>
      <c r="Q55" s="99">
        <f t="shared" si="5"/>
        <v>76</v>
      </c>
    </row>
    <row r="56" spans="1:17" x14ac:dyDescent="0.15">
      <c r="A56">
        <v>52</v>
      </c>
      <c r="B56" s="100" t="s">
        <v>221</v>
      </c>
      <c r="C56" s="99"/>
      <c r="D56" s="99">
        <v>1</v>
      </c>
      <c r="E56" s="99">
        <v>2</v>
      </c>
      <c r="F56" s="99">
        <v>17</v>
      </c>
      <c r="G56" s="99">
        <v>8</v>
      </c>
      <c r="H56" s="99">
        <v>1</v>
      </c>
      <c r="I56" s="99">
        <f t="shared" si="3"/>
        <v>29</v>
      </c>
      <c r="J56" s="99">
        <v>3</v>
      </c>
      <c r="K56" s="99">
        <v>2</v>
      </c>
      <c r="L56" s="99">
        <v>7</v>
      </c>
      <c r="M56" s="99">
        <v>11</v>
      </c>
      <c r="N56" s="99">
        <v>3</v>
      </c>
      <c r="O56" s="99">
        <v>2</v>
      </c>
      <c r="P56" s="99">
        <f t="shared" si="4"/>
        <v>28</v>
      </c>
      <c r="Q56" s="99">
        <f t="shared" si="5"/>
        <v>57</v>
      </c>
    </row>
    <row r="57" spans="1:17" x14ac:dyDescent="0.15">
      <c r="A57">
        <v>53</v>
      </c>
      <c r="B57" s="100" t="s">
        <v>222</v>
      </c>
      <c r="C57" s="99"/>
      <c r="D57" s="99">
        <v>3</v>
      </c>
      <c r="E57" s="99">
        <v>13</v>
      </c>
      <c r="F57" s="99">
        <v>28</v>
      </c>
      <c r="G57" s="99">
        <v>14</v>
      </c>
      <c r="H57" s="99">
        <v>6</v>
      </c>
      <c r="I57" s="99">
        <f t="shared" si="3"/>
        <v>64</v>
      </c>
      <c r="J57" s="99"/>
      <c r="K57" s="99">
        <v>13</v>
      </c>
      <c r="L57" s="99">
        <v>11</v>
      </c>
      <c r="M57" s="99">
        <v>16</v>
      </c>
      <c r="N57" s="99">
        <v>4</v>
      </c>
      <c r="O57" s="99">
        <v>2</v>
      </c>
      <c r="P57" s="99">
        <f t="shared" si="4"/>
        <v>46</v>
      </c>
      <c r="Q57" s="99">
        <f t="shared" si="5"/>
        <v>110</v>
      </c>
    </row>
    <row r="58" spans="1:17" x14ac:dyDescent="0.15">
      <c r="A58">
        <v>54</v>
      </c>
      <c r="B58" s="100" t="s">
        <v>223</v>
      </c>
      <c r="C58" s="99">
        <v>1</v>
      </c>
      <c r="D58" s="99">
        <v>4</v>
      </c>
      <c r="E58" s="99">
        <v>17</v>
      </c>
      <c r="F58" s="99">
        <v>48</v>
      </c>
      <c r="G58" s="99">
        <v>28</v>
      </c>
      <c r="H58" s="99">
        <v>6</v>
      </c>
      <c r="I58" s="99">
        <f t="shared" si="3"/>
        <v>104</v>
      </c>
      <c r="J58" s="99">
        <v>7</v>
      </c>
      <c r="K58" s="99">
        <v>8</v>
      </c>
      <c r="L58" s="99">
        <v>20</v>
      </c>
      <c r="M58" s="99">
        <v>33</v>
      </c>
      <c r="N58" s="99">
        <v>14</v>
      </c>
      <c r="O58" s="99">
        <v>7</v>
      </c>
      <c r="P58" s="99">
        <f t="shared" si="4"/>
        <v>89</v>
      </c>
      <c r="Q58" s="99">
        <f t="shared" si="5"/>
        <v>193</v>
      </c>
    </row>
    <row r="59" spans="1:17" x14ac:dyDescent="0.15">
      <c r="A59">
        <v>55</v>
      </c>
      <c r="B59" s="100" t="s">
        <v>224</v>
      </c>
      <c r="C59" s="99">
        <v>1</v>
      </c>
      <c r="D59" s="99">
        <v>4</v>
      </c>
      <c r="E59" s="99">
        <v>22</v>
      </c>
      <c r="F59" s="99">
        <v>59</v>
      </c>
      <c r="G59" s="99">
        <v>33</v>
      </c>
      <c r="H59" s="99">
        <v>9</v>
      </c>
      <c r="I59" s="99">
        <f t="shared" si="3"/>
        <v>128</v>
      </c>
      <c r="J59" s="99">
        <v>3</v>
      </c>
      <c r="K59" s="99">
        <v>16</v>
      </c>
      <c r="L59" s="99">
        <v>30</v>
      </c>
      <c r="M59" s="99">
        <v>36</v>
      </c>
      <c r="N59" s="99">
        <v>25</v>
      </c>
      <c r="O59" s="99">
        <v>3</v>
      </c>
      <c r="P59" s="99">
        <f t="shared" si="4"/>
        <v>113</v>
      </c>
      <c r="Q59" s="99">
        <f t="shared" si="5"/>
        <v>241</v>
      </c>
    </row>
    <row r="60" spans="1:17" x14ac:dyDescent="0.15">
      <c r="A60">
        <v>56</v>
      </c>
      <c r="B60" s="100" t="s">
        <v>225</v>
      </c>
      <c r="C60" s="99"/>
      <c r="D60" s="99">
        <v>5</v>
      </c>
      <c r="E60" s="99">
        <v>11</v>
      </c>
      <c r="F60" s="99">
        <v>13</v>
      </c>
      <c r="G60" s="99">
        <v>21</v>
      </c>
      <c r="H60" s="99"/>
      <c r="I60" s="99">
        <f t="shared" si="3"/>
        <v>50</v>
      </c>
      <c r="J60" s="99">
        <v>2</v>
      </c>
      <c r="K60" s="99">
        <v>11</v>
      </c>
      <c r="L60" s="99">
        <v>15</v>
      </c>
      <c r="M60" s="99">
        <v>13</v>
      </c>
      <c r="N60" s="99">
        <v>5</v>
      </c>
      <c r="O60" s="99"/>
      <c r="P60" s="99">
        <f t="shared" si="4"/>
        <v>46</v>
      </c>
      <c r="Q60" s="99">
        <f t="shared" si="5"/>
        <v>96</v>
      </c>
    </row>
    <row r="61" spans="1:17" x14ac:dyDescent="0.15">
      <c r="A61">
        <v>57</v>
      </c>
      <c r="B61" s="100" t="s">
        <v>226</v>
      </c>
      <c r="C61" s="99">
        <v>3</v>
      </c>
      <c r="D61" s="99">
        <v>9</v>
      </c>
      <c r="E61" s="99">
        <v>20</v>
      </c>
      <c r="F61" s="99">
        <v>42</v>
      </c>
      <c r="G61" s="99">
        <v>14</v>
      </c>
      <c r="H61" s="99">
        <v>3</v>
      </c>
      <c r="I61" s="99">
        <f t="shared" si="3"/>
        <v>91</v>
      </c>
      <c r="J61" s="99">
        <v>7</v>
      </c>
      <c r="K61" s="99">
        <v>17</v>
      </c>
      <c r="L61" s="99">
        <v>23</v>
      </c>
      <c r="M61" s="99">
        <v>25</v>
      </c>
      <c r="N61" s="99">
        <v>14</v>
      </c>
      <c r="O61" s="99">
        <v>1</v>
      </c>
      <c r="P61" s="99">
        <f t="shared" si="4"/>
        <v>87</v>
      </c>
      <c r="Q61" s="99">
        <f t="shared" si="5"/>
        <v>178</v>
      </c>
    </row>
    <row r="62" spans="1:17" x14ac:dyDescent="0.15">
      <c r="A62">
        <v>58</v>
      </c>
      <c r="B62" s="100" t="s">
        <v>227</v>
      </c>
      <c r="C62" s="99"/>
      <c r="D62" s="99">
        <v>5</v>
      </c>
      <c r="E62" s="99">
        <v>9</v>
      </c>
      <c r="F62" s="99">
        <v>36</v>
      </c>
      <c r="G62" s="99">
        <v>15</v>
      </c>
      <c r="H62" s="99">
        <v>3</v>
      </c>
      <c r="I62" s="99">
        <f t="shared" si="3"/>
        <v>68</v>
      </c>
      <c r="J62" s="99">
        <v>1</v>
      </c>
      <c r="K62" s="99">
        <v>4</v>
      </c>
      <c r="L62" s="99">
        <v>10</v>
      </c>
      <c r="M62" s="99">
        <v>17</v>
      </c>
      <c r="N62" s="99">
        <v>12</v>
      </c>
      <c r="O62" s="99">
        <v>3</v>
      </c>
      <c r="P62" s="99">
        <f t="shared" si="4"/>
        <v>47</v>
      </c>
      <c r="Q62" s="99">
        <f t="shared" si="5"/>
        <v>115</v>
      </c>
    </row>
    <row r="63" spans="1:17" x14ac:dyDescent="0.15">
      <c r="A63">
        <v>59</v>
      </c>
      <c r="B63" s="100" t="s">
        <v>228</v>
      </c>
      <c r="C63" s="99">
        <v>1</v>
      </c>
      <c r="D63" s="99">
        <v>12</v>
      </c>
      <c r="E63" s="99">
        <v>14</v>
      </c>
      <c r="F63" s="99">
        <v>33</v>
      </c>
      <c r="G63" s="99">
        <v>27</v>
      </c>
      <c r="H63" s="99">
        <v>7</v>
      </c>
      <c r="I63" s="99">
        <f t="shared" si="3"/>
        <v>94</v>
      </c>
      <c r="J63" s="99"/>
      <c r="K63" s="99">
        <v>13</v>
      </c>
      <c r="L63" s="99">
        <v>11</v>
      </c>
      <c r="M63" s="99">
        <v>24</v>
      </c>
      <c r="N63" s="99">
        <v>12</v>
      </c>
      <c r="O63" s="99">
        <v>2</v>
      </c>
      <c r="P63" s="99">
        <f t="shared" si="4"/>
        <v>62</v>
      </c>
      <c r="Q63" s="99">
        <f t="shared" si="5"/>
        <v>156</v>
      </c>
    </row>
    <row r="64" spans="1:17" x14ac:dyDescent="0.15">
      <c r="A64">
        <v>60</v>
      </c>
      <c r="B64" s="100" t="s">
        <v>229</v>
      </c>
      <c r="C64" s="99"/>
      <c r="D64" s="99">
        <v>2</v>
      </c>
      <c r="E64" s="99">
        <v>9</v>
      </c>
      <c r="F64" s="99">
        <v>19</v>
      </c>
      <c r="G64" s="99">
        <v>12</v>
      </c>
      <c r="H64" s="99">
        <v>2</v>
      </c>
      <c r="I64" s="99">
        <f t="shared" si="3"/>
        <v>44</v>
      </c>
      <c r="J64" s="99">
        <v>1</v>
      </c>
      <c r="K64" s="99">
        <v>12</v>
      </c>
      <c r="L64" s="99">
        <v>14</v>
      </c>
      <c r="M64" s="99">
        <v>8</v>
      </c>
      <c r="N64" s="99">
        <v>4</v>
      </c>
      <c r="O64" s="99">
        <v>2</v>
      </c>
      <c r="P64" s="99">
        <f t="shared" si="4"/>
        <v>41</v>
      </c>
      <c r="Q64" s="99">
        <f t="shared" si="5"/>
        <v>85</v>
      </c>
    </row>
    <row r="65" spans="1:17" x14ac:dyDescent="0.15">
      <c r="A65">
        <v>61</v>
      </c>
      <c r="B65" s="100" t="s">
        <v>230</v>
      </c>
      <c r="C65" s="99">
        <v>3</v>
      </c>
      <c r="D65" s="99">
        <v>5</v>
      </c>
      <c r="E65" s="99">
        <v>15</v>
      </c>
      <c r="F65" s="99">
        <v>31</v>
      </c>
      <c r="G65" s="99">
        <v>25</v>
      </c>
      <c r="H65" s="99">
        <v>5</v>
      </c>
      <c r="I65" s="99">
        <f t="shared" si="3"/>
        <v>84</v>
      </c>
      <c r="J65" s="99">
        <v>2</v>
      </c>
      <c r="K65" s="99">
        <v>5</v>
      </c>
      <c r="L65" s="99">
        <v>11</v>
      </c>
      <c r="M65" s="99">
        <v>15</v>
      </c>
      <c r="N65" s="99">
        <v>6</v>
      </c>
      <c r="O65" s="99">
        <v>3</v>
      </c>
      <c r="P65" s="99">
        <f t="shared" si="4"/>
        <v>42</v>
      </c>
      <c r="Q65" s="99">
        <f t="shared" si="5"/>
        <v>126</v>
      </c>
    </row>
    <row r="66" spans="1:17" x14ac:dyDescent="0.15">
      <c r="A66">
        <v>62</v>
      </c>
      <c r="B66" s="100" t="s">
        <v>231</v>
      </c>
      <c r="C66" s="99">
        <v>1</v>
      </c>
      <c r="D66" s="99">
        <v>5</v>
      </c>
      <c r="E66" s="99">
        <v>16</v>
      </c>
      <c r="F66" s="99">
        <v>47</v>
      </c>
      <c r="G66" s="99">
        <v>25</v>
      </c>
      <c r="H66" s="99">
        <v>3</v>
      </c>
      <c r="I66" s="99">
        <f t="shared" si="3"/>
        <v>97</v>
      </c>
      <c r="J66" s="99">
        <v>2</v>
      </c>
      <c r="K66" s="99">
        <v>10</v>
      </c>
      <c r="L66" s="99">
        <v>24</v>
      </c>
      <c r="M66" s="99">
        <v>22</v>
      </c>
      <c r="N66" s="99">
        <v>18</v>
      </c>
      <c r="O66" s="99">
        <v>1</v>
      </c>
      <c r="P66" s="99">
        <f t="shared" si="4"/>
        <v>77</v>
      </c>
      <c r="Q66" s="99">
        <f t="shared" si="5"/>
        <v>174</v>
      </c>
    </row>
    <row r="67" spans="1:17" x14ac:dyDescent="0.15">
      <c r="A67">
        <v>63</v>
      </c>
      <c r="B67" s="100" t="s">
        <v>232</v>
      </c>
      <c r="C67" s="99">
        <v>2</v>
      </c>
      <c r="D67" s="99">
        <v>5</v>
      </c>
      <c r="E67" s="99">
        <v>14</v>
      </c>
      <c r="F67" s="99">
        <v>65</v>
      </c>
      <c r="G67" s="99">
        <v>35</v>
      </c>
      <c r="H67" s="99">
        <v>1</v>
      </c>
      <c r="I67" s="99">
        <f t="shared" si="3"/>
        <v>122</v>
      </c>
      <c r="J67" s="99">
        <v>9</v>
      </c>
      <c r="K67" s="99">
        <v>18</v>
      </c>
      <c r="L67" s="99">
        <v>28</v>
      </c>
      <c r="M67" s="99">
        <v>34</v>
      </c>
      <c r="N67" s="99">
        <v>21</v>
      </c>
      <c r="O67" s="99">
        <v>1</v>
      </c>
      <c r="P67" s="99">
        <f t="shared" si="4"/>
        <v>111</v>
      </c>
      <c r="Q67" s="99">
        <f t="shared" si="5"/>
        <v>233</v>
      </c>
    </row>
    <row r="68" spans="1:17" x14ac:dyDescent="0.15">
      <c r="A68">
        <v>64</v>
      </c>
      <c r="B68" s="100" t="s">
        <v>233</v>
      </c>
      <c r="C68" s="99"/>
      <c r="D68" s="99">
        <v>6</v>
      </c>
      <c r="E68" s="99">
        <v>20</v>
      </c>
      <c r="F68" s="99">
        <v>58</v>
      </c>
      <c r="G68" s="99">
        <v>37</v>
      </c>
      <c r="H68" s="99">
        <v>2</v>
      </c>
      <c r="I68" s="99">
        <f t="shared" si="3"/>
        <v>123</v>
      </c>
      <c r="J68" s="99">
        <v>4</v>
      </c>
      <c r="K68" s="99">
        <v>14</v>
      </c>
      <c r="L68" s="99">
        <v>26</v>
      </c>
      <c r="M68" s="99">
        <v>26</v>
      </c>
      <c r="N68" s="99">
        <v>16</v>
      </c>
      <c r="O68" s="99">
        <v>1</v>
      </c>
      <c r="P68" s="99">
        <f t="shared" si="4"/>
        <v>87</v>
      </c>
      <c r="Q68" s="99">
        <f t="shared" si="5"/>
        <v>210</v>
      </c>
    </row>
    <row r="69" spans="1:17" x14ac:dyDescent="0.15">
      <c r="A69">
        <v>65</v>
      </c>
      <c r="B69" s="100" t="s">
        <v>234</v>
      </c>
      <c r="C69" s="99">
        <v>2</v>
      </c>
      <c r="D69" s="99">
        <v>10</v>
      </c>
      <c r="E69" s="99">
        <v>26</v>
      </c>
      <c r="F69" s="99">
        <v>87</v>
      </c>
      <c r="G69" s="99">
        <v>48</v>
      </c>
      <c r="H69" s="99">
        <v>6</v>
      </c>
      <c r="I69" s="99">
        <f t="shared" si="3"/>
        <v>179</v>
      </c>
      <c r="J69" s="99">
        <v>7</v>
      </c>
      <c r="K69" s="99">
        <v>30</v>
      </c>
      <c r="L69" s="99">
        <v>53</v>
      </c>
      <c r="M69" s="99">
        <v>35</v>
      </c>
      <c r="N69" s="99">
        <v>25</v>
      </c>
      <c r="O69" s="99">
        <v>4</v>
      </c>
      <c r="P69" s="99">
        <f t="shared" si="4"/>
        <v>154</v>
      </c>
      <c r="Q69" s="99">
        <f t="shared" si="5"/>
        <v>333</v>
      </c>
    </row>
    <row r="70" spans="1:17" x14ac:dyDescent="0.15">
      <c r="A70">
        <v>66</v>
      </c>
      <c r="B70" s="100" t="s">
        <v>235</v>
      </c>
      <c r="C70" s="99">
        <v>1</v>
      </c>
      <c r="D70" s="99">
        <v>6</v>
      </c>
      <c r="E70" s="99">
        <v>28</v>
      </c>
      <c r="F70" s="99">
        <v>100</v>
      </c>
      <c r="G70" s="99">
        <v>61</v>
      </c>
      <c r="H70" s="99">
        <v>9</v>
      </c>
      <c r="I70" s="99">
        <f t="shared" si="3"/>
        <v>205</v>
      </c>
      <c r="J70" s="99">
        <v>19</v>
      </c>
      <c r="K70" s="99">
        <v>40</v>
      </c>
      <c r="L70" s="99">
        <v>51</v>
      </c>
      <c r="M70" s="99">
        <v>66</v>
      </c>
      <c r="N70" s="99">
        <v>35</v>
      </c>
      <c r="O70" s="99">
        <v>1</v>
      </c>
      <c r="P70" s="99">
        <f t="shared" si="4"/>
        <v>212</v>
      </c>
      <c r="Q70" s="99">
        <f t="shared" si="5"/>
        <v>417</v>
      </c>
    </row>
    <row r="71" spans="1:17" x14ac:dyDescent="0.15">
      <c r="A71">
        <v>30</v>
      </c>
      <c r="B71" s="98" t="s">
        <v>97</v>
      </c>
      <c r="C71" s="99">
        <v>11</v>
      </c>
      <c r="D71" s="99">
        <v>30</v>
      </c>
      <c r="E71" s="99">
        <v>178</v>
      </c>
      <c r="F71" s="99">
        <v>428</v>
      </c>
      <c r="G71" s="99">
        <v>235</v>
      </c>
      <c r="H71" s="99">
        <v>35</v>
      </c>
      <c r="I71" s="99">
        <v>917</v>
      </c>
      <c r="J71" s="99">
        <v>28</v>
      </c>
      <c r="K71" s="99">
        <v>119</v>
      </c>
      <c r="L71" s="99">
        <v>150</v>
      </c>
      <c r="M71" s="99">
        <v>224</v>
      </c>
      <c r="N71" s="99">
        <v>112</v>
      </c>
      <c r="O71" s="99">
        <v>15</v>
      </c>
      <c r="P71" s="99">
        <v>648</v>
      </c>
      <c r="Q71" s="99">
        <v>1565</v>
      </c>
    </row>
    <row r="72" spans="1:17" x14ac:dyDescent="0.15">
      <c r="B72" s="98" t="s">
        <v>380</v>
      </c>
      <c r="C72" s="99">
        <v>2</v>
      </c>
      <c r="D72" s="99">
        <v>8</v>
      </c>
      <c r="E72" s="99">
        <v>60</v>
      </c>
      <c r="F72" s="99">
        <v>135</v>
      </c>
      <c r="G72" s="99">
        <v>55</v>
      </c>
      <c r="H72" s="99">
        <v>4</v>
      </c>
      <c r="I72" s="99">
        <f t="shared" si="3"/>
        <v>264</v>
      </c>
      <c r="J72" s="99">
        <v>5</v>
      </c>
      <c r="K72" s="99">
        <v>26</v>
      </c>
      <c r="L72" s="99">
        <v>39</v>
      </c>
      <c r="M72" s="99">
        <v>57</v>
      </c>
      <c r="N72" s="99">
        <v>23</v>
      </c>
      <c r="O72" s="99">
        <v>5</v>
      </c>
      <c r="P72" s="99">
        <f t="shared" ref="P72:P78" si="6">SUM(J72:O72)</f>
        <v>155</v>
      </c>
      <c r="Q72" s="99">
        <f t="shared" si="5"/>
        <v>419</v>
      </c>
    </row>
    <row r="73" spans="1:17" x14ac:dyDescent="0.15">
      <c r="B73" s="98" t="s">
        <v>381</v>
      </c>
      <c r="C73" s="99">
        <v>2</v>
      </c>
      <c r="D73" s="99">
        <v>5</v>
      </c>
      <c r="E73" s="99">
        <v>23</v>
      </c>
      <c r="F73" s="99">
        <v>54</v>
      </c>
      <c r="G73" s="99">
        <v>41</v>
      </c>
      <c r="H73" s="99">
        <v>6</v>
      </c>
      <c r="I73" s="99">
        <f t="shared" si="3"/>
        <v>131</v>
      </c>
      <c r="J73" s="99">
        <v>5</v>
      </c>
      <c r="K73" s="99">
        <v>19</v>
      </c>
      <c r="L73" s="99">
        <v>17</v>
      </c>
      <c r="M73" s="99">
        <v>33</v>
      </c>
      <c r="N73" s="99">
        <v>11</v>
      </c>
      <c r="O73" s="99">
        <v>3</v>
      </c>
      <c r="P73" s="99">
        <f t="shared" si="6"/>
        <v>88</v>
      </c>
      <c r="Q73" s="99">
        <f t="shared" si="5"/>
        <v>219</v>
      </c>
    </row>
    <row r="74" spans="1:17" x14ac:dyDescent="0.15">
      <c r="B74" s="98" t="s">
        <v>382</v>
      </c>
      <c r="C74" s="99"/>
      <c r="D74" s="99">
        <v>2</v>
      </c>
      <c r="E74" s="99">
        <v>22</v>
      </c>
      <c r="F74" s="99">
        <v>52</v>
      </c>
      <c r="G74" s="99">
        <v>27</v>
      </c>
      <c r="H74" s="99">
        <v>6</v>
      </c>
      <c r="I74" s="99">
        <f t="shared" si="3"/>
        <v>109</v>
      </c>
      <c r="J74" s="99">
        <v>1</v>
      </c>
      <c r="K74" s="99">
        <v>16</v>
      </c>
      <c r="L74" s="99">
        <v>21</v>
      </c>
      <c r="M74" s="99">
        <v>39</v>
      </c>
      <c r="N74" s="99">
        <v>14</v>
      </c>
      <c r="O74" s="99">
        <v>2</v>
      </c>
      <c r="P74" s="99">
        <f t="shared" si="6"/>
        <v>93</v>
      </c>
      <c r="Q74" s="99">
        <f t="shared" si="5"/>
        <v>202</v>
      </c>
    </row>
    <row r="75" spans="1:17" x14ac:dyDescent="0.15">
      <c r="B75" s="98" t="s">
        <v>383</v>
      </c>
      <c r="C75" s="99">
        <v>2</v>
      </c>
      <c r="D75" s="99">
        <v>5</v>
      </c>
      <c r="E75" s="99">
        <v>19</v>
      </c>
      <c r="F75" s="99">
        <v>47</v>
      </c>
      <c r="G75" s="99">
        <v>23</v>
      </c>
      <c r="H75" s="99">
        <v>3</v>
      </c>
      <c r="I75" s="99">
        <f t="shared" si="3"/>
        <v>99</v>
      </c>
      <c r="J75" s="99">
        <v>6</v>
      </c>
      <c r="K75" s="99">
        <v>20</v>
      </c>
      <c r="L75" s="99">
        <v>20</v>
      </c>
      <c r="M75" s="99">
        <v>23</v>
      </c>
      <c r="N75" s="99">
        <v>19</v>
      </c>
      <c r="O75" s="99">
        <v>2</v>
      </c>
      <c r="P75" s="99">
        <f t="shared" si="6"/>
        <v>90</v>
      </c>
      <c r="Q75" s="99">
        <f t="shared" si="5"/>
        <v>189</v>
      </c>
    </row>
    <row r="76" spans="1:17" x14ac:dyDescent="0.15">
      <c r="B76" s="98" t="s">
        <v>384</v>
      </c>
      <c r="C76" s="99">
        <v>2</v>
      </c>
      <c r="D76" s="99">
        <v>6</v>
      </c>
      <c r="E76" s="99">
        <v>25</v>
      </c>
      <c r="F76" s="99">
        <v>74</v>
      </c>
      <c r="G76" s="99">
        <v>52</v>
      </c>
      <c r="H76" s="99">
        <v>11</v>
      </c>
      <c r="I76" s="99">
        <f t="shared" si="3"/>
        <v>170</v>
      </c>
      <c r="J76" s="99">
        <v>7</v>
      </c>
      <c r="K76" s="99">
        <v>17</v>
      </c>
      <c r="L76" s="99">
        <v>27</v>
      </c>
      <c r="M76" s="99">
        <v>44</v>
      </c>
      <c r="N76" s="99">
        <v>28</v>
      </c>
      <c r="O76" s="99">
        <v>1</v>
      </c>
      <c r="P76" s="99">
        <f t="shared" si="6"/>
        <v>124</v>
      </c>
      <c r="Q76" s="99">
        <f t="shared" si="5"/>
        <v>294</v>
      </c>
    </row>
    <row r="77" spans="1:17" x14ac:dyDescent="0.15">
      <c r="B77" s="98" t="s">
        <v>385</v>
      </c>
      <c r="C77" s="99">
        <v>2</v>
      </c>
      <c r="D77" s="99">
        <v>2</v>
      </c>
      <c r="E77" s="99">
        <v>16</v>
      </c>
      <c r="F77" s="99">
        <v>29</v>
      </c>
      <c r="G77" s="99">
        <v>18</v>
      </c>
      <c r="H77" s="99">
        <v>3</v>
      </c>
      <c r="I77" s="99">
        <f t="shared" si="3"/>
        <v>70</v>
      </c>
      <c r="J77" s="99">
        <v>3</v>
      </c>
      <c r="K77" s="99">
        <v>13</v>
      </c>
      <c r="L77" s="99">
        <v>17</v>
      </c>
      <c r="M77" s="99">
        <v>19</v>
      </c>
      <c r="N77" s="99">
        <v>7</v>
      </c>
      <c r="O77" s="99">
        <v>2</v>
      </c>
      <c r="P77" s="99">
        <f t="shared" si="6"/>
        <v>61</v>
      </c>
      <c r="Q77" s="99">
        <f t="shared" si="5"/>
        <v>131</v>
      </c>
    </row>
    <row r="78" spans="1:17" x14ac:dyDescent="0.15">
      <c r="B78" s="98" t="s">
        <v>386</v>
      </c>
      <c r="C78" s="99">
        <v>1</v>
      </c>
      <c r="D78" s="99">
        <v>2</v>
      </c>
      <c r="E78" s="99">
        <v>13</v>
      </c>
      <c r="F78" s="99">
        <v>37</v>
      </c>
      <c r="G78" s="99">
        <v>19</v>
      </c>
      <c r="H78" s="99">
        <v>2</v>
      </c>
      <c r="I78" s="99">
        <f t="shared" si="3"/>
        <v>74</v>
      </c>
      <c r="J78" s="99">
        <v>1</v>
      </c>
      <c r="K78" s="99">
        <v>8</v>
      </c>
      <c r="L78" s="99">
        <v>9</v>
      </c>
      <c r="M78" s="99">
        <v>9</v>
      </c>
      <c r="N78" s="99">
        <v>10</v>
      </c>
      <c r="O78" s="99"/>
      <c r="P78" s="99">
        <f t="shared" si="6"/>
        <v>37</v>
      </c>
      <c r="Q78" s="99">
        <f t="shared" si="5"/>
        <v>111</v>
      </c>
    </row>
    <row r="79" spans="1:17" x14ac:dyDescent="0.15">
      <c r="B79" s="166" t="s">
        <v>250</v>
      </c>
      <c r="C79" s="99">
        <v>4</v>
      </c>
      <c r="D79" s="99">
        <v>36</v>
      </c>
      <c r="E79" s="99">
        <v>135</v>
      </c>
      <c r="F79" s="99">
        <v>353</v>
      </c>
      <c r="G79" s="99">
        <v>219</v>
      </c>
      <c r="H79" s="99">
        <v>41</v>
      </c>
      <c r="I79" s="99">
        <v>788</v>
      </c>
      <c r="J79" s="99">
        <v>35</v>
      </c>
      <c r="K79" s="99">
        <v>97</v>
      </c>
      <c r="L79" s="99">
        <v>99</v>
      </c>
      <c r="M79" s="99">
        <v>185</v>
      </c>
      <c r="N79" s="99">
        <v>112</v>
      </c>
      <c r="O79" s="99">
        <v>18</v>
      </c>
      <c r="P79" s="99">
        <v>546</v>
      </c>
      <c r="Q79" s="99">
        <v>1334</v>
      </c>
    </row>
    <row r="80" spans="1:17" x14ac:dyDescent="0.15">
      <c r="A80">
        <v>70</v>
      </c>
      <c r="B80" s="100" t="s">
        <v>236</v>
      </c>
      <c r="C80" s="99"/>
      <c r="D80" s="99">
        <v>1</v>
      </c>
      <c r="E80" s="99">
        <v>1</v>
      </c>
      <c r="F80" s="99">
        <v>8</v>
      </c>
      <c r="G80" s="99">
        <v>2</v>
      </c>
      <c r="H80" s="99">
        <v>1</v>
      </c>
      <c r="I80" s="99">
        <f t="shared" ref="I80:I86" si="7">SUM(C80:H80)</f>
        <v>13</v>
      </c>
      <c r="J80" s="99">
        <v>2</v>
      </c>
      <c r="K80" s="99">
        <v>1</v>
      </c>
      <c r="L80" s="99">
        <v>3</v>
      </c>
      <c r="M80" s="99">
        <v>1</v>
      </c>
      <c r="N80" s="99">
        <v>2</v>
      </c>
      <c r="O80" s="99"/>
      <c r="P80" s="99">
        <f t="shared" ref="P80:P86" si="8">SUM(J80:O80)</f>
        <v>9</v>
      </c>
      <c r="Q80" s="99">
        <f t="shared" si="5"/>
        <v>22</v>
      </c>
    </row>
    <row r="81" spans="1:17" x14ac:dyDescent="0.15">
      <c r="A81">
        <v>71</v>
      </c>
      <c r="B81" s="100" t="s">
        <v>237</v>
      </c>
      <c r="C81" s="99"/>
      <c r="D81" s="99">
        <v>3</v>
      </c>
      <c r="E81" s="99">
        <v>14</v>
      </c>
      <c r="F81" s="99">
        <v>29</v>
      </c>
      <c r="G81" s="99">
        <v>15</v>
      </c>
      <c r="H81" s="99">
        <v>10</v>
      </c>
      <c r="I81" s="99">
        <f t="shared" si="7"/>
        <v>71</v>
      </c>
      <c r="J81" s="99">
        <v>3</v>
      </c>
      <c r="K81" s="99">
        <v>18</v>
      </c>
      <c r="L81" s="99">
        <v>22</v>
      </c>
      <c r="M81" s="99">
        <v>48</v>
      </c>
      <c r="N81" s="99">
        <v>24</v>
      </c>
      <c r="O81" s="99">
        <v>3</v>
      </c>
      <c r="P81" s="99">
        <f t="shared" si="8"/>
        <v>118</v>
      </c>
      <c r="Q81" s="99">
        <f t="shared" si="5"/>
        <v>189</v>
      </c>
    </row>
    <row r="82" spans="1:17" x14ac:dyDescent="0.15">
      <c r="A82">
        <v>72</v>
      </c>
      <c r="B82" s="100" t="s">
        <v>238</v>
      </c>
      <c r="C82" s="99">
        <v>2</v>
      </c>
      <c r="D82" s="99">
        <v>3</v>
      </c>
      <c r="E82" s="99">
        <v>17</v>
      </c>
      <c r="F82" s="99">
        <v>59</v>
      </c>
      <c r="G82" s="99">
        <v>32</v>
      </c>
      <c r="H82" s="99">
        <v>1</v>
      </c>
      <c r="I82" s="99">
        <f t="shared" si="7"/>
        <v>114</v>
      </c>
      <c r="J82" s="99">
        <v>9</v>
      </c>
      <c r="K82" s="99">
        <v>16</v>
      </c>
      <c r="L82" s="99">
        <v>13</v>
      </c>
      <c r="M82" s="99">
        <v>18</v>
      </c>
      <c r="N82" s="99">
        <v>11</v>
      </c>
      <c r="O82" s="99">
        <v>1</v>
      </c>
      <c r="P82" s="99">
        <f t="shared" si="8"/>
        <v>68</v>
      </c>
      <c r="Q82" s="99">
        <f t="shared" si="5"/>
        <v>182</v>
      </c>
    </row>
    <row r="83" spans="1:17" x14ac:dyDescent="0.15">
      <c r="A83">
        <v>73</v>
      </c>
      <c r="B83" s="100" t="s">
        <v>239</v>
      </c>
      <c r="C83" s="99">
        <v>2</v>
      </c>
      <c r="D83" s="99">
        <v>17</v>
      </c>
      <c r="E83" s="99">
        <v>46</v>
      </c>
      <c r="F83" s="99">
        <v>159</v>
      </c>
      <c r="G83" s="99">
        <v>105</v>
      </c>
      <c r="H83" s="99">
        <v>15</v>
      </c>
      <c r="I83" s="99">
        <f t="shared" si="7"/>
        <v>344</v>
      </c>
      <c r="J83" s="99">
        <v>13</v>
      </c>
      <c r="K83" s="99">
        <v>30</v>
      </c>
      <c r="L83" s="99">
        <v>49</v>
      </c>
      <c r="M83" s="99">
        <v>83</v>
      </c>
      <c r="N83" s="99">
        <v>44</v>
      </c>
      <c r="O83" s="99">
        <v>11</v>
      </c>
      <c r="P83" s="99">
        <f t="shared" si="8"/>
        <v>230</v>
      </c>
      <c r="Q83" s="99">
        <f t="shared" si="5"/>
        <v>574</v>
      </c>
    </row>
    <row r="84" spans="1:17" x14ac:dyDescent="0.15">
      <c r="A84">
        <v>74</v>
      </c>
      <c r="B84" s="100" t="s">
        <v>240</v>
      </c>
      <c r="C84" s="99"/>
      <c r="D84" s="99">
        <v>7</v>
      </c>
      <c r="E84" s="99">
        <v>34</v>
      </c>
      <c r="F84" s="99">
        <v>71</v>
      </c>
      <c r="G84" s="99">
        <v>50</v>
      </c>
      <c r="H84" s="99">
        <v>10</v>
      </c>
      <c r="I84" s="99">
        <f t="shared" si="7"/>
        <v>172</v>
      </c>
      <c r="J84" s="99">
        <v>7</v>
      </c>
      <c r="K84" s="99">
        <v>18</v>
      </c>
      <c r="L84" s="99">
        <v>8</v>
      </c>
      <c r="M84" s="99">
        <v>20</v>
      </c>
      <c r="N84" s="99">
        <v>19</v>
      </c>
      <c r="O84" s="99">
        <v>2</v>
      </c>
      <c r="P84" s="99">
        <f t="shared" si="8"/>
        <v>74</v>
      </c>
      <c r="Q84" s="99">
        <f t="shared" si="5"/>
        <v>246</v>
      </c>
    </row>
    <row r="85" spans="1:17" x14ac:dyDescent="0.15">
      <c r="A85">
        <v>75</v>
      </c>
      <c r="B85" s="100" t="s">
        <v>103</v>
      </c>
      <c r="C85" s="99"/>
      <c r="D85" s="99">
        <v>5</v>
      </c>
      <c r="E85" s="99">
        <v>23</v>
      </c>
      <c r="F85" s="99">
        <v>27</v>
      </c>
      <c r="G85" s="99">
        <v>15</v>
      </c>
      <c r="H85" s="99">
        <v>4</v>
      </c>
      <c r="I85" s="99">
        <f t="shared" si="7"/>
        <v>74</v>
      </c>
      <c r="J85" s="99">
        <v>1</v>
      </c>
      <c r="K85" s="99">
        <v>14</v>
      </c>
      <c r="L85" s="99">
        <v>4</v>
      </c>
      <c r="M85" s="99">
        <v>15</v>
      </c>
      <c r="N85" s="99">
        <v>12</v>
      </c>
      <c r="O85" s="99">
        <v>1</v>
      </c>
      <c r="P85" s="99">
        <f t="shared" si="8"/>
        <v>47</v>
      </c>
      <c r="Q85" s="99">
        <f t="shared" si="5"/>
        <v>121</v>
      </c>
    </row>
    <row r="86" spans="1:17" x14ac:dyDescent="0.15">
      <c r="A86">
        <v>99</v>
      </c>
      <c r="B86" s="98" t="s">
        <v>241</v>
      </c>
      <c r="C86" s="99"/>
      <c r="D86" s="99">
        <v>2</v>
      </c>
      <c r="E86" s="99">
        <v>51</v>
      </c>
      <c r="F86" s="99">
        <v>68</v>
      </c>
      <c r="G86" s="99">
        <v>44</v>
      </c>
      <c r="H86" s="99">
        <v>8</v>
      </c>
      <c r="I86" s="99">
        <f t="shared" si="7"/>
        <v>173</v>
      </c>
      <c r="J86" s="99"/>
      <c r="K86" s="99">
        <v>5</v>
      </c>
      <c r="L86" s="99">
        <v>13</v>
      </c>
      <c r="M86" s="99">
        <v>18</v>
      </c>
      <c r="N86" s="99">
        <v>10</v>
      </c>
      <c r="O86" s="99">
        <v>1</v>
      </c>
      <c r="P86" s="99">
        <f t="shared" si="8"/>
        <v>47</v>
      </c>
      <c r="Q86" s="99">
        <f t="shared" si="5"/>
        <v>220</v>
      </c>
    </row>
    <row r="87" spans="1:17" x14ac:dyDescent="0.15">
      <c r="B87" s="170" t="s">
        <v>11</v>
      </c>
      <c r="C87" s="101">
        <f>SUM(C5:C45,C47:C70,C72:C78,C80:C85,C86)</f>
        <v>77</v>
      </c>
      <c r="D87" s="101">
        <f t="shared" ref="D87:Q87" si="9">SUM(D5:D45,D47:D70,D72:D78,D80:D85,D86)</f>
        <v>468</v>
      </c>
      <c r="E87" s="101">
        <f t="shared" si="9"/>
        <v>1577</v>
      </c>
      <c r="F87" s="101">
        <f t="shared" si="9"/>
        <v>4042</v>
      </c>
      <c r="G87" s="101">
        <f t="shared" si="9"/>
        <v>2544</v>
      </c>
      <c r="H87" s="101">
        <f t="shared" si="9"/>
        <v>490</v>
      </c>
      <c r="I87" s="101">
        <f t="shared" si="9"/>
        <v>9198</v>
      </c>
      <c r="J87" s="101">
        <f t="shared" si="9"/>
        <v>313</v>
      </c>
      <c r="K87" s="101">
        <f t="shared" si="9"/>
        <v>1063</v>
      </c>
      <c r="L87" s="101">
        <f t="shared" si="9"/>
        <v>1571</v>
      </c>
      <c r="M87" s="101">
        <f t="shared" si="9"/>
        <v>2292</v>
      </c>
      <c r="N87" s="101">
        <f t="shared" si="9"/>
        <v>1370</v>
      </c>
      <c r="O87" s="101">
        <f t="shared" si="9"/>
        <v>258</v>
      </c>
      <c r="P87" s="101">
        <f t="shared" si="9"/>
        <v>6867</v>
      </c>
      <c r="Q87" s="101">
        <f t="shared" si="9"/>
        <v>16065</v>
      </c>
    </row>
  </sheetData>
  <mergeCells count="3">
    <mergeCell ref="C3:I3"/>
    <mergeCell ref="J3:P3"/>
    <mergeCell ref="Q3:Q4"/>
  </mergeCells>
  <phoneticPr fontId="4"/>
  <printOptions horizontalCentered="1"/>
  <pageMargins left="0.70866141732283472" right="0.70866141732283472" top="0.74803149606299213" bottom="0.74803149606299213" header="0.31496062992125984" footer="0.31496062992125984"/>
  <pageSetup paperSize="9" scale="98" fitToHeight="0" orientation="portrait" r:id="rId1"/>
  <rowBreaks count="1" manualBreakCount="1">
    <brk id="45" min="1"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S42"/>
  <sheetViews>
    <sheetView view="pageBreakPreview" zoomScaleNormal="100" zoomScaleSheetLayoutView="100" workbookViewId="0">
      <selection activeCell="A22" sqref="A22:G42"/>
    </sheetView>
  </sheetViews>
  <sheetFormatPr defaultRowHeight="13.5" x14ac:dyDescent="0.15"/>
  <cols>
    <col min="1" max="1" width="52.875" style="9" bestFit="1" customWidth="1"/>
    <col min="2" max="2" width="9.875" style="9" bestFit="1" customWidth="1"/>
    <col min="3" max="3" width="14.625" style="9" bestFit="1" customWidth="1"/>
    <col min="4" max="4" width="4.125" style="9" customWidth="1"/>
    <col min="5" max="5" width="52.875" style="9" bestFit="1" customWidth="1"/>
    <col min="6" max="6" width="9.5" style="9" customWidth="1"/>
    <col min="7" max="7" width="9.75" style="9" bestFit="1" customWidth="1"/>
    <col min="8" max="8" width="7.5" style="9" bestFit="1" customWidth="1"/>
    <col min="9" max="9" width="10.375" style="9" bestFit="1" customWidth="1"/>
    <col min="10" max="10" width="5" style="9" customWidth="1"/>
    <col min="11" max="11" width="6.625" style="9" customWidth="1"/>
    <col min="12" max="12" width="7.375" style="9" customWidth="1"/>
    <col min="13" max="13" width="17.25" style="9" customWidth="1"/>
    <col min="14" max="14" width="15.625" style="9" customWidth="1"/>
    <col min="15" max="15" width="7.375" style="9" customWidth="1"/>
    <col min="16" max="18" width="9" style="9"/>
    <col min="19" max="19" width="11.875" style="9" customWidth="1"/>
    <col min="20" max="16384" width="9" style="9"/>
  </cols>
  <sheetData>
    <row r="1" spans="1:19" s="25" customFormat="1" ht="14.25" x14ac:dyDescent="0.15">
      <c r="A1" s="24" t="s">
        <v>299</v>
      </c>
    </row>
    <row r="2" spans="1:19" customFormat="1" x14ac:dyDescent="0.15">
      <c r="A2" s="1"/>
      <c r="B2" s="2"/>
      <c r="C2" s="2"/>
      <c r="D2" s="2"/>
      <c r="E2" s="2"/>
      <c r="F2" s="2"/>
      <c r="G2" s="2"/>
      <c r="K2" s="96"/>
      <c r="L2" s="108"/>
      <c r="M2" s="108"/>
      <c r="N2" s="108"/>
      <c r="P2" s="96"/>
      <c r="Q2" s="108"/>
      <c r="R2" s="108"/>
      <c r="S2" s="108"/>
    </row>
    <row r="3" spans="1:19" s="8" customFormat="1" ht="14.25" x14ac:dyDescent="0.15">
      <c r="A3" s="1" t="s">
        <v>13</v>
      </c>
      <c r="E3" s="1" t="s">
        <v>293</v>
      </c>
      <c r="K3" s="110"/>
      <c r="L3" s="4"/>
      <c r="M3" s="54"/>
      <c r="N3" s="104"/>
      <c r="O3"/>
      <c r="P3" s="110"/>
      <c r="Q3" s="4"/>
      <c r="R3" s="54"/>
      <c r="S3" s="104"/>
    </row>
    <row r="4" spans="1:19" customFormat="1" x14ac:dyDescent="0.15">
      <c r="A4" s="3"/>
      <c r="B4" s="3" t="s">
        <v>0</v>
      </c>
      <c r="C4" s="3" t="s">
        <v>1</v>
      </c>
      <c r="D4" s="2"/>
      <c r="E4" s="3"/>
      <c r="F4" s="3" t="s">
        <v>294</v>
      </c>
      <c r="G4" s="3" t="s">
        <v>296</v>
      </c>
      <c r="H4" s="3" t="s">
        <v>12</v>
      </c>
      <c r="I4" s="3" t="s">
        <v>1</v>
      </c>
      <c r="K4" s="110"/>
      <c r="L4" s="4"/>
      <c r="M4" s="54"/>
      <c r="N4" s="104"/>
      <c r="P4" s="110"/>
      <c r="Q4" s="4"/>
      <c r="R4" s="54"/>
      <c r="S4" s="104"/>
    </row>
    <row r="5" spans="1:19" customFormat="1" x14ac:dyDescent="0.15">
      <c r="A5" s="15" t="s">
        <v>300</v>
      </c>
      <c r="B5" s="12">
        <v>3965</v>
      </c>
      <c r="C5" s="125">
        <f>SUM(C6:C8)</f>
        <v>0.24680983504512916</v>
      </c>
      <c r="D5" s="2"/>
      <c r="E5" s="15" t="s">
        <v>301</v>
      </c>
      <c r="F5" s="54">
        <v>42</v>
      </c>
      <c r="G5" s="12">
        <v>203</v>
      </c>
      <c r="H5" s="12">
        <v>245</v>
      </c>
      <c r="I5" s="125">
        <f>H5/H$20</f>
        <v>0.12753774076002083</v>
      </c>
      <c r="K5" s="110"/>
      <c r="L5" s="4"/>
      <c r="M5" s="54"/>
      <c r="N5" s="104"/>
      <c r="P5" s="110"/>
      <c r="Q5" s="4"/>
      <c r="R5" s="54"/>
      <c r="S5" s="104"/>
    </row>
    <row r="6" spans="1:19" customFormat="1" x14ac:dyDescent="0.15">
      <c r="A6" s="16" t="s">
        <v>302</v>
      </c>
      <c r="B6" s="123">
        <v>1788</v>
      </c>
      <c r="C6" s="129">
        <f>B6/B$20</f>
        <v>0.11129785247432306</v>
      </c>
      <c r="D6" s="2"/>
      <c r="E6" s="16" t="s">
        <v>302</v>
      </c>
      <c r="F6" s="123">
        <v>17</v>
      </c>
      <c r="G6" s="123">
        <v>76</v>
      </c>
      <c r="H6" s="13">
        <v>93</v>
      </c>
      <c r="I6" s="129">
        <f>H6/H$20</f>
        <v>4.8412285268089536E-2</v>
      </c>
      <c r="K6" s="110"/>
      <c r="L6" s="4"/>
      <c r="M6" s="54"/>
      <c r="N6" s="104"/>
      <c r="P6" s="110"/>
      <c r="Q6" s="4"/>
      <c r="R6" s="54"/>
      <c r="S6" s="104"/>
    </row>
    <row r="7" spans="1:19" customFormat="1" x14ac:dyDescent="0.15">
      <c r="A7" s="16" t="s">
        <v>303</v>
      </c>
      <c r="B7" s="123">
        <v>349</v>
      </c>
      <c r="C7" s="129">
        <f t="shared" ref="C7:C19" si="0">B7/B$20</f>
        <v>2.1724245253657019E-2</v>
      </c>
      <c r="D7" s="2"/>
      <c r="E7" s="16" t="s">
        <v>283</v>
      </c>
      <c r="F7" s="123">
        <v>2</v>
      </c>
      <c r="G7" s="123">
        <v>8</v>
      </c>
      <c r="H7" s="13">
        <v>10</v>
      </c>
      <c r="I7" s="129">
        <f t="shared" ref="I7:I8" si="1">H7/H$20</f>
        <v>5.2056220718375845E-3</v>
      </c>
      <c r="K7" s="110"/>
      <c r="L7" s="4"/>
      <c r="M7" s="54"/>
      <c r="N7" s="104"/>
      <c r="P7" s="110"/>
      <c r="Q7" s="4"/>
      <c r="R7" s="54"/>
      <c r="S7" s="104"/>
    </row>
    <row r="8" spans="1:19" customFormat="1" ht="27" x14ac:dyDescent="0.15">
      <c r="A8" s="17" t="s">
        <v>407</v>
      </c>
      <c r="B8" s="123">
        <v>1828</v>
      </c>
      <c r="C8" s="129">
        <f t="shared" si="0"/>
        <v>0.11378773731714908</v>
      </c>
      <c r="D8" s="2"/>
      <c r="E8" s="17" t="s">
        <v>407</v>
      </c>
      <c r="F8" s="123">
        <v>23</v>
      </c>
      <c r="G8" s="123">
        <v>119</v>
      </c>
      <c r="H8" s="13">
        <v>142</v>
      </c>
      <c r="I8" s="129">
        <f t="shared" si="1"/>
        <v>7.39198334200937E-2</v>
      </c>
      <c r="K8" s="110"/>
      <c r="L8" s="4"/>
      <c r="M8" s="54"/>
      <c r="N8" s="104"/>
      <c r="P8" s="110"/>
      <c r="Q8" s="4"/>
      <c r="R8" s="54"/>
      <c r="S8" s="104"/>
    </row>
    <row r="9" spans="1:19" customFormat="1" x14ac:dyDescent="0.15">
      <c r="A9" s="18" t="s">
        <v>19</v>
      </c>
      <c r="B9" s="54">
        <v>942</v>
      </c>
      <c r="C9" s="142">
        <f t="shared" si="0"/>
        <v>5.8636788048552754E-2</v>
      </c>
      <c r="D9" s="2"/>
      <c r="E9" s="18" t="s">
        <v>19</v>
      </c>
      <c r="F9" s="54">
        <v>44</v>
      </c>
      <c r="G9" s="54">
        <v>238</v>
      </c>
      <c r="H9" s="12">
        <v>282</v>
      </c>
      <c r="I9" s="124">
        <f>H9/H$20</f>
        <v>0.14679854242581988</v>
      </c>
      <c r="K9" s="110"/>
      <c r="L9" s="4"/>
      <c r="M9" s="54"/>
      <c r="N9" s="104"/>
      <c r="P9" s="110"/>
      <c r="Q9" s="4"/>
      <c r="R9" s="54"/>
      <c r="S9" s="104"/>
    </row>
    <row r="10" spans="1:19" customFormat="1" x14ac:dyDescent="0.15">
      <c r="A10" s="18" t="s">
        <v>20</v>
      </c>
      <c r="B10" s="54">
        <v>8525</v>
      </c>
      <c r="C10" s="142">
        <f t="shared" si="0"/>
        <v>0.5306567071272954</v>
      </c>
      <c r="D10" s="2"/>
      <c r="E10" s="18" t="s">
        <v>20</v>
      </c>
      <c r="F10" s="54">
        <v>160</v>
      </c>
      <c r="G10" s="54">
        <v>654</v>
      </c>
      <c r="H10" s="12">
        <v>814</v>
      </c>
      <c r="I10" s="124">
        <f t="shared" ref="I10:I19" si="2">H10/H$20</f>
        <v>0.42373763664757941</v>
      </c>
      <c r="K10" s="110"/>
      <c r="L10" s="4"/>
      <c r="M10" s="54"/>
      <c r="N10" s="104"/>
      <c r="P10" s="110"/>
      <c r="Q10" s="4"/>
      <c r="R10" s="54"/>
      <c r="S10" s="104"/>
    </row>
    <row r="11" spans="1:19" customFormat="1" x14ac:dyDescent="0.15">
      <c r="A11" s="18" t="s">
        <v>21</v>
      </c>
      <c r="B11" s="54">
        <v>1621</v>
      </c>
      <c r="C11" s="142">
        <f t="shared" si="0"/>
        <v>0.10090258325552443</v>
      </c>
      <c r="D11" s="2"/>
      <c r="E11" s="18" t="s">
        <v>21</v>
      </c>
      <c r="F11" s="54">
        <v>97</v>
      </c>
      <c r="G11" s="54">
        <v>283</v>
      </c>
      <c r="H11" s="12">
        <v>380</v>
      </c>
      <c r="I11" s="124">
        <f t="shared" si="2"/>
        <v>0.19781363872982821</v>
      </c>
      <c r="K11" s="110"/>
      <c r="L11" s="4"/>
      <c r="M11" s="54"/>
      <c r="N11" s="104"/>
      <c r="P11" s="110"/>
      <c r="Q11" s="4"/>
      <c r="R11" s="54"/>
      <c r="S11" s="104"/>
    </row>
    <row r="12" spans="1:19" customFormat="1" x14ac:dyDescent="0.15">
      <c r="A12" s="18" t="s">
        <v>284</v>
      </c>
      <c r="B12" s="54">
        <v>297</v>
      </c>
      <c r="C12" s="142">
        <f t="shared" si="0"/>
        <v>1.8487394957983194E-2</v>
      </c>
      <c r="D12" s="2"/>
      <c r="E12" s="18" t="s">
        <v>284</v>
      </c>
      <c r="F12" s="54">
        <v>17</v>
      </c>
      <c r="G12" s="54">
        <v>59</v>
      </c>
      <c r="H12" s="12">
        <v>76</v>
      </c>
      <c r="I12" s="124">
        <f t="shared" si="2"/>
        <v>3.9562727745965642E-2</v>
      </c>
      <c r="K12" s="112"/>
      <c r="L12" s="4"/>
      <c r="M12" s="54"/>
      <c r="N12" s="104"/>
      <c r="P12" s="112"/>
      <c r="Q12" s="4"/>
      <c r="R12" s="54"/>
      <c r="S12" s="104"/>
    </row>
    <row r="13" spans="1:19" customFormat="1" x14ac:dyDescent="0.15">
      <c r="A13" s="18" t="s">
        <v>285</v>
      </c>
      <c r="B13" s="54">
        <v>54</v>
      </c>
      <c r="C13" s="142">
        <f t="shared" si="0"/>
        <v>3.3613445378151263E-3</v>
      </c>
      <c r="D13" s="2"/>
      <c r="E13" s="18" t="s">
        <v>285</v>
      </c>
      <c r="F13" s="54">
        <v>1</v>
      </c>
      <c r="G13" s="54">
        <v>13</v>
      </c>
      <c r="H13" s="12">
        <v>14</v>
      </c>
      <c r="I13" s="124">
        <f t="shared" si="2"/>
        <v>7.2878709005726183E-3</v>
      </c>
      <c r="K13" s="112"/>
      <c r="L13" s="4"/>
      <c r="M13" s="54"/>
      <c r="N13" s="104"/>
      <c r="P13" s="112"/>
      <c r="Q13" s="4"/>
      <c r="R13" s="54"/>
      <c r="S13" s="104"/>
    </row>
    <row r="14" spans="1:19" customFormat="1" x14ac:dyDescent="0.15">
      <c r="A14" s="18" t="s">
        <v>22</v>
      </c>
      <c r="B14" s="54">
        <v>56</v>
      </c>
      <c r="C14" s="142">
        <f t="shared" si="0"/>
        <v>3.4858387799564269E-3</v>
      </c>
      <c r="D14" s="2"/>
      <c r="E14" s="18" t="s">
        <v>22</v>
      </c>
      <c r="F14" s="54">
        <v>2</v>
      </c>
      <c r="G14" s="54">
        <v>13</v>
      </c>
      <c r="H14" s="12">
        <v>15</v>
      </c>
      <c r="I14" s="124">
        <f t="shared" si="2"/>
        <v>7.8084331077563768E-3</v>
      </c>
      <c r="K14" s="112"/>
      <c r="L14" s="4"/>
      <c r="M14" s="54"/>
      <c r="N14" s="104"/>
      <c r="P14" s="112"/>
      <c r="Q14" s="4"/>
      <c r="R14" s="54"/>
      <c r="S14" s="104"/>
    </row>
    <row r="15" spans="1:19" customFormat="1" x14ac:dyDescent="0.15">
      <c r="A15" s="18" t="s">
        <v>389</v>
      </c>
      <c r="B15" s="54">
        <v>260</v>
      </c>
      <c r="C15" s="142">
        <f t="shared" si="0"/>
        <v>1.6184251478369126E-2</v>
      </c>
      <c r="D15" s="2"/>
      <c r="E15" s="18" t="s">
        <v>390</v>
      </c>
      <c r="F15" s="54">
        <v>2</v>
      </c>
      <c r="G15" s="54">
        <v>26</v>
      </c>
      <c r="H15" s="12">
        <v>28</v>
      </c>
      <c r="I15" s="124">
        <f t="shared" si="2"/>
        <v>1.4575741801145237E-2</v>
      </c>
      <c r="K15" s="110"/>
      <c r="L15" s="4"/>
      <c r="M15" s="54"/>
      <c r="N15" s="104"/>
      <c r="P15" s="110"/>
      <c r="Q15" s="4"/>
      <c r="R15" s="54"/>
      <c r="S15" s="104"/>
    </row>
    <row r="16" spans="1:19" customFormat="1" x14ac:dyDescent="0.15">
      <c r="A16" s="18" t="s">
        <v>23</v>
      </c>
      <c r="B16" s="54">
        <v>127</v>
      </c>
      <c r="C16" s="142">
        <f t="shared" si="0"/>
        <v>7.9053843759726121E-3</v>
      </c>
      <c r="D16" s="11"/>
      <c r="E16" s="18" t="s">
        <v>23</v>
      </c>
      <c r="F16" s="54">
        <v>12</v>
      </c>
      <c r="G16" s="54">
        <v>19</v>
      </c>
      <c r="H16" s="12">
        <v>31</v>
      </c>
      <c r="I16" s="124">
        <f t="shared" si="2"/>
        <v>1.6137428422696512E-2</v>
      </c>
      <c r="K16" s="114"/>
      <c r="L16" s="4"/>
      <c r="M16" s="54"/>
      <c r="N16" s="104"/>
      <c r="P16" s="114"/>
      <c r="Q16" s="4"/>
      <c r="R16" s="54"/>
      <c r="S16" s="104"/>
    </row>
    <row r="17" spans="1:19" customFormat="1" ht="27" x14ac:dyDescent="0.15">
      <c r="A17" s="19" t="s">
        <v>24</v>
      </c>
      <c r="B17" s="54">
        <v>41</v>
      </c>
      <c r="C17" s="142">
        <f t="shared" si="0"/>
        <v>2.55213196389667E-3</v>
      </c>
      <c r="D17" s="10"/>
      <c r="E17" s="19" t="s">
        <v>24</v>
      </c>
      <c r="F17" s="54">
        <v>3</v>
      </c>
      <c r="G17" s="54">
        <v>7</v>
      </c>
      <c r="H17" s="12">
        <v>10</v>
      </c>
      <c r="I17" s="124">
        <f t="shared" si="2"/>
        <v>5.2056220718375845E-3</v>
      </c>
      <c r="K17" s="96"/>
      <c r="L17" s="4"/>
      <c r="M17" s="54"/>
      <c r="N17" s="104"/>
      <c r="P17" s="96"/>
      <c r="Q17" s="4"/>
      <c r="R17" s="54"/>
      <c r="S17" s="104"/>
    </row>
    <row r="18" spans="1:19" customFormat="1" x14ac:dyDescent="0.15">
      <c r="A18" s="18" t="s">
        <v>304</v>
      </c>
      <c r="B18" s="54">
        <v>61</v>
      </c>
      <c r="C18" s="142">
        <f t="shared" si="0"/>
        <v>3.7970743853096792E-3</v>
      </c>
      <c r="D18" s="11"/>
      <c r="E18" s="18" t="s">
        <v>304</v>
      </c>
      <c r="F18" s="54">
        <v>3</v>
      </c>
      <c r="G18" s="54">
        <v>2</v>
      </c>
      <c r="H18" s="12">
        <v>5</v>
      </c>
      <c r="I18" s="124">
        <f t="shared" si="2"/>
        <v>2.6028110359187923E-3</v>
      </c>
    </row>
    <row r="19" spans="1:19" customFormat="1" x14ac:dyDescent="0.15">
      <c r="A19" s="18" t="s">
        <v>18</v>
      </c>
      <c r="B19" s="54">
        <v>116</v>
      </c>
      <c r="C19" s="142">
        <f t="shared" si="0"/>
        <v>7.220666044195456E-3</v>
      </c>
      <c r="D19" s="10"/>
      <c r="E19" s="18" t="s">
        <v>18</v>
      </c>
      <c r="F19" s="54">
        <v>7</v>
      </c>
      <c r="G19" s="54">
        <v>14</v>
      </c>
      <c r="H19" s="12">
        <v>21</v>
      </c>
      <c r="I19" s="124">
        <f t="shared" si="2"/>
        <v>1.0931806350858927E-2</v>
      </c>
    </row>
    <row r="20" spans="1:19" customFormat="1" ht="21" customHeight="1" x14ac:dyDescent="0.15">
      <c r="A20" s="5" t="s">
        <v>11</v>
      </c>
      <c r="B20" s="14">
        <v>16065</v>
      </c>
      <c r="C20" s="23">
        <f>SUM(C6:C19)</f>
        <v>1</v>
      </c>
      <c r="D20" s="2"/>
      <c r="E20" s="5" t="s">
        <v>11</v>
      </c>
      <c r="F20" s="14">
        <v>390</v>
      </c>
      <c r="G20" s="14">
        <v>1531</v>
      </c>
      <c r="H20" s="14">
        <v>1921</v>
      </c>
      <c r="I20" s="23">
        <f>SUM(I6:I19)</f>
        <v>0.99999999999999967</v>
      </c>
    </row>
    <row r="21" spans="1:19" customFormat="1" x14ac:dyDescent="0.15">
      <c r="A21" s="4"/>
      <c r="B21" s="7"/>
      <c r="K21" s="96"/>
      <c r="L21" s="108"/>
      <c r="M21" s="108"/>
      <c r="N21" s="108"/>
    </row>
    <row r="22" spans="1:19" s="8" customFormat="1" ht="14.25" x14ac:dyDescent="0.15">
      <c r="K22" s="110"/>
      <c r="L22" s="4"/>
      <c r="M22" s="54"/>
      <c r="N22" s="104"/>
    </row>
    <row r="23" spans="1:19" x14ac:dyDescent="0.15">
      <c r="A23" s="41"/>
      <c r="B23" s="339"/>
      <c r="E23" s="41"/>
      <c r="F23" s="339"/>
      <c r="G23" s="345"/>
      <c r="K23" s="110"/>
      <c r="L23" s="4"/>
      <c r="M23" s="54"/>
      <c r="N23" s="104"/>
    </row>
    <row r="24" spans="1:19" x14ac:dyDescent="0.15">
      <c r="A24" s="299"/>
      <c r="B24" s="343"/>
      <c r="E24" s="299"/>
      <c r="F24" s="343"/>
      <c r="K24" s="110"/>
      <c r="L24" s="4"/>
      <c r="M24" s="54"/>
      <c r="N24" s="104"/>
    </row>
    <row r="25" spans="1:19" x14ac:dyDescent="0.15">
      <c r="A25" s="303"/>
      <c r="B25" s="343"/>
      <c r="E25" s="303"/>
      <c r="F25" s="343"/>
      <c r="K25" s="110"/>
      <c r="L25" s="4"/>
      <c r="M25" s="54"/>
      <c r="N25" s="104"/>
    </row>
    <row r="26" spans="1:19" x14ac:dyDescent="0.15">
      <c r="A26" s="303"/>
      <c r="B26" s="343"/>
      <c r="E26" s="303"/>
      <c r="F26" s="343"/>
      <c r="K26" s="110"/>
      <c r="L26" s="4"/>
      <c r="M26" s="54"/>
      <c r="N26" s="104"/>
    </row>
    <row r="27" spans="1:19" x14ac:dyDescent="0.15">
      <c r="A27" s="303"/>
      <c r="B27" s="343"/>
      <c r="E27" s="303"/>
      <c r="F27" s="343"/>
      <c r="K27" s="110"/>
      <c r="L27" s="4"/>
      <c r="M27" s="54"/>
      <c r="N27" s="104"/>
    </row>
    <row r="28" spans="1:19" x14ac:dyDescent="0.15">
      <c r="A28" s="299"/>
      <c r="B28" s="343"/>
      <c r="E28" s="303"/>
      <c r="F28" s="343"/>
      <c r="K28" s="110"/>
      <c r="L28" s="4"/>
      <c r="M28" s="54"/>
      <c r="N28" s="104"/>
    </row>
    <row r="29" spans="1:19" x14ac:dyDescent="0.15">
      <c r="A29" s="299"/>
      <c r="B29" s="347"/>
      <c r="E29" s="303"/>
      <c r="F29" s="343"/>
      <c r="K29" s="110"/>
      <c r="L29" s="4"/>
      <c r="M29" s="54"/>
      <c r="N29" s="104"/>
    </row>
    <row r="30" spans="1:19" x14ac:dyDescent="0.15">
      <c r="A30" s="303"/>
      <c r="B30" s="343"/>
      <c r="E30" s="303"/>
      <c r="F30" s="343"/>
      <c r="K30" s="110"/>
      <c r="L30" s="4"/>
      <c r="M30" s="54"/>
      <c r="N30" s="104"/>
    </row>
    <row r="31" spans="1:19" x14ac:dyDescent="0.15">
      <c r="A31" s="303"/>
      <c r="B31" s="343"/>
      <c r="E31" s="303"/>
      <c r="F31" s="343"/>
      <c r="K31" s="112"/>
      <c r="L31" s="4"/>
      <c r="M31" s="54"/>
      <c r="N31" s="104"/>
    </row>
    <row r="32" spans="1:19" x14ac:dyDescent="0.15">
      <c r="A32" s="303"/>
      <c r="B32" s="343"/>
      <c r="E32" s="303"/>
      <c r="F32" s="343"/>
      <c r="K32" s="112"/>
      <c r="L32" s="4"/>
      <c r="M32" s="54"/>
      <c r="N32" s="104"/>
    </row>
    <row r="33" spans="1:14" x14ac:dyDescent="0.15">
      <c r="A33" s="303"/>
      <c r="B33" s="343"/>
      <c r="E33" s="303"/>
      <c r="F33" s="343"/>
      <c r="K33" s="112"/>
      <c r="L33" s="4"/>
      <c r="M33" s="54"/>
      <c r="N33" s="104"/>
    </row>
    <row r="34" spans="1:14" x14ac:dyDescent="0.15">
      <c r="A34" s="303"/>
      <c r="B34" s="343"/>
      <c r="E34" s="303"/>
      <c r="F34" s="343"/>
      <c r="K34" s="110"/>
      <c r="L34" s="4"/>
      <c r="M34" s="54"/>
      <c r="N34" s="104"/>
    </row>
    <row r="35" spans="1:14" x14ac:dyDescent="0.15">
      <c r="A35" s="303"/>
      <c r="B35" s="343"/>
      <c r="E35" s="303"/>
      <c r="F35" s="343"/>
      <c r="K35" s="114"/>
      <c r="L35" s="4"/>
      <c r="M35" s="54"/>
      <c r="N35" s="104"/>
    </row>
    <row r="36" spans="1:14" x14ac:dyDescent="0.15">
      <c r="A36" s="303"/>
      <c r="B36" s="343"/>
      <c r="E36" s="303"/>
      <c r="F36" s="343"/>
      <c r="K36" s="96"/>
      <c r="L36" s="4"/>
      <c r="M36" s="54"/>
      <c r="N36" s="104"/>
    </row>
    <row r="37" spans="1:14" x14ac:dyDescent="0.15">
      <c r="A37" s="303"/>
      <c r="B37" s="343"/>
      <c r="E37" s="303"/>
      <c r="F37" s="343"/>
    </row>
    <row r="38" spans="1:14" x14ac:dyDescent="0.15">
      <c r="A38" s="303"/>
      <c r="B38" s="343"/>
      <c r="E38" s="303"/>
      <c r="F38" s="343"/>
    </row>
    <row r="39" spans="1:14" x14ac:dyDescent="0.15">
      <c r="A39" s="303"/>
      <c r="B39" s="343"/>
      <c r="E39" s="303"/>
      <c r="F39" s="343"/>
    </row>
    <row r="40" spans="1:14" customFormat="1" x14ac:dyDescent="0.15">
      <c r="A40" s="303"/>
      <c r="B40" s="344"/>
      <c r="E40" s="303"/>
      <c r="F40" s="344"/>
    </row>
    <row r="41" spans="1:14" x14ac:dyDescent="0.15">
      <c r="A41" s="303"/>
    </row>
    <row r="42" spans="1:14" x14ac:dyDescent="0.15">
      <c r="A42" s="303"/>
    </row>
  </sheetData>
  <phoneticPr fontId="4"/>
  <pageMargins left="0.70866141732283472" right="0.70866141732283472" top="0.74803149606299213" bottom="0.74803149606299213" header="0.31496062992125984" footer="0.31496062992125984"/>
  <pageSetup paperSize="9" scale="7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N47"/>
  <sheetViews>
    <sheetView view="pageBreakPreview" zoomScaleNormal="100" zoomScaleSheetLayoutView="100" workbookViewId="0">
      <selection activeCell="M20" sqref="M20"/>
    </sheetView>
  </sheetViews>
  <sheetFormatPr defaultRowHeight="13.5" x14ac:dyDescent="0.15"/>
  <cols>
    <col min="1" max="1" width="22.75" style="9" bestFit="1" customWidth="1"/>
    <col min="2" max="2" width="8.625" style="9" bestFit="1" customWidth="1"/>
    <col min="3" max="3" width="8.375" style="9" customWidth="1"/>
    <col min="4" max="4" width="6.625" style="9" customWidth="1"/>
    <col min="5" max="5" width="22.75" style="9" bestFit="1" customWidth="1"/>
    <col min="6" max="6" width="5.875" style="9" bestFit="1" customWidth="1"/>
    <col min="7" max="7" width="9.75" style="9" bestFit="1" customWidth="1"/>
    <col min="8" max="8" width="7.5" style="9" bestFit="1" customWidth="1"/>
    <col min="9" max="9" width="7.875" style="9" bestFit="1" customWidth="1"/>
    <col min="10" max="16384" width="9" style="9"/>
  </cols>
  <sheetData>
    <row r="1" spans="1:9" s="25" customFormat="1" ht="14.25" x14ac:dyDescent="0.15">
      <c r="A1" s="24" t="s">
        <v>305</v>
      </c>
    </row>
    <row r="2" spans="1:9" customFormat="1" x14ac:dyDescent="0.15">
      <c r="A2" s="1"/>
      <c r="B2" s="2"/>
      <c r="C2" s="2"/>
    </row>
    <row r="3" spans="1:9" s="8" customFormat="1" ht="14.25" x14ac:dyDescent="0.15">
      <c r="A3" s="1" t="s">
        <v>13</v>
      </c>
      <c r="E3" s="1" t="s">
        <v>306</v>
      </c>
      <c r="F3" s="1"/>
      <c r="G3" s="1"/>
    </row>
    <row r="4" spans="1:9" customFormat="1" x14ac:dyDescent="0.15">
      <c r="A4" s="3"/>
      <c r="B4" s="3" t="s">
        <v>0</v>
      </c>
      <c r="C4" s="3" t="s">
        <v>1</v>
      </c>
      <c r="E4" s="3"/>
      <c r="F4" s="3" t="s">
        <v>307</v>
      </c>
      <c r="G4" s="20" t="s">
        <v>308</v>
      </c>
      <c r="H4" s="3" t="s">
        <v>12</v>
      </c>
      <c r="I4" s="3" t="s">
        <v>1</v>
      </c>
    </row>
    <row r="5" spans="1:9" customFormat="1" x14ac:dyDescent="0.15">
      <c r="A5" s="4" t="s">
        <v>309</v>
      </c>
      <c r="B5" s="54">
        <v>1847</v>
      </c>
      <c r="C5" s="21">
        <f>B5/B$21</f>
        <v>0.11497043261749144</v>
      </c>
      <c r="E5" s="4" t="s">
        <v>309</v>
      </c>
      <c r="F5" s="54">
        <v>102</v>
      </c>
      <c r="G5" s="54">
        <v>329</v>
      </c>
      <c r="H5" s="12">
        <f>SUM(F5:G5)</f>
        <v>431</v>
      </c>
      <c r="I5" s="21">
        <f>H5/H$21</f>
        <v>0.22436231129619991</v>
      </c>
    </row>
    <row r="6" spans="1:9" customFormat="1" x14ac:dyDescent="0.15">
      <c r="A6" s="4" t="s">
        <v>310</v>
      </c>
      <c r="B6" s="54">
        <v>2166</v>
      </c>
      <c r="C6" s="21">
        <f t="shared" ref="C6:C20" si="0">B6/B$21</f>
        <v>0.13482726423902894</v>
      </c>
      <c r="E6" s="4" t="s">
        <v>311</v>
      </c>
      <c r="F6" s="54">
        <v>126</v>
      </c>
      <c r="G6" s="54">
        <v>412</v>
      </c>
      <c r="H6" s="12">
        <f t="shared" ref="H6:H20" si="1">SUM(F6:G6)</f>
        <v>538</v>
      </c>
      <c r="I6" s="21">
        <f t="shared" ref="I6:I20" si="2">H6/H$21</f>
        <v>0.28006246746486207</v>
      </c>
    </row>
    <row r="7" spans="1:9" customFormat="1" x14ac:dyDescent="0.15">
      <c r="A7" s="4" t="s">
        <v>312</v>
      </c>
      <c r="B7" s="54">
        <v>1407</v>
      </c>
      <c r="C7" s="21">
        <f t="shared" si="0"/>
        <v>8.7581699346405223E-2</v>
      </c>
      <c r="E7" s="4" t="s">
        <v>312</v>
      </c>
      <c r="F7" s="54">
        <v>53</v>
      </c>
      <c r="G7" s="54">
        <v>185</v>
      </c>
      <c r="H7" s="12">
        <f t="shared" si="1"/>
        <v>238</v>
      </c>
      <c r="I7" s="21">
        <f t="shared" si="2"/>
        <v>0.12389380530973451</v>
      </c>
    </row>
    <row r="8" spans="1:9" customFormat="1" x14ac:dyDescent="0.15">
      <c r="A8" s="4" t="s">
        <v>313</v>
      </c>
      <c r="B8" s="54">
        <v>1447</v>
      </c>
      <c r="C8" s="21">
        <f t="shared" si="0"/>
        <v>9.0071584189231252E-2</v>
      </c>
      <c r="E8" s="4" t="s">
        <v>313</v>
      </c>
      <c r="F8" s="54">
        <v>32</v>
      </c>
      <c r="G8" s="54">
        <v>137</v>
      </c>
      <c r="H8" s="12">
        <f t="shared" si="1"/>
        <v>169</v>
      </c>
      <c r="I8" s="21">
        <f t="shared" si="2"/>
        <v>8.7975013014055178E-2</v>
      </c>
    </row>
    <row r="9" spans="1:9" customFormat="1" ht="13.5" customHeight="1" x14ac:dyDescent="0.15">
      <c r="A9" s="4" t="s">
        <v>314</v>
      </c>
      <c r="B9" s="54">
        <v>1030</v>
      </c>
      <c r="C9" s="21">
        <f t="shared" si="0"/>
        <v>6.4114534702769996E-2</v>
      </c>
      <c r="E9" s="4" t="s">
        <v>314</v>
      </c>
      <c r="F9" s="54">
        <v>6</v>
      </c>
      <c r="G9" s="54">
        <v>78</v>
      </c>
      <c r="H9" s="12">
        <f t="shared" si="1"/>
        <v>84</v>
      </c>
      <c r="I9" s="21">
        <f t="shared" si="2"/>
        <v>4.372722540343571E-2</v>
      </c>
    </row>
    <row r="10" spans="1:9" customFormat="1" x14ac:dyDescent="0.15">
      <c r="A10" s="4" t="s">
        <v>315</v>
      </c>
      <c r="B10" s="54">
        <v>796</v>
      </c>
      <c r="C10" s="21">
        <f t="shared" si="0"/>
        <v>4.9548708372237786E-2</v>
      </c>
      <c r="E10" s="4" t="s">
        <v>315</v>
      </c>
      <c r="F10" s="54">
        <v>9</v>
      </c>
      <c r="G10" s="54">
        <v>48</v>
      </c>
      <c r="H10" s="12">
        <f t="shared" si="1"/>
        <v>57</v>
      </c>
      <c r="I10" s="21">
        <f t="shared" si="2"/>
        <v>2.9672045809474232E-2</v>
      </c>
    </row>
    <row r="11" spans="1:9" customFormat="1" x14ac:dyDescent="0.15">
      <c r="A11" s="4" t="s">
        <v>316</v>
      </c>
      <c r="B11" s="54">
        <v>1146</v>
      </c>
      <c r="C11" s="21">
        <f t="shared" si="0"/>
        <v>7.1335200746965449E-2</v>
      </c>
      <c r="E11" s="4" t="s">
        <v>27</v>
      </c>
      <c r="F11" s="54">
        <v>12</v>
      </c>
      <c r="G11" s="54">
        <v>54</v>
      </c>
      <c r="H11" s="12">
        <f t="shared" si="1"/>
        <v>66</v>
      </c>
      <c r="I11" s="21">
        <f t="shared" si="2"/>
        <v>3.4357105674128058E-2</v>
      </c>
    </row>
    <row r="12" spans="1:9" customFormat="1" x14ac:dyDescent="0.15">
      <c r="A12" s="4" t="s">
        <v>28</v>
      </c>
      <c r="B12" s="54">
        <v>886</v>
      </c>
      <c r="C12" s="21">
        <f t="shared" si="0"/>
        <v>5.515094926859633E-2</v>
      </c>
      <c r="E12" s="4" t="s">
        <v>28</v>
      </c>
      <c r="F12" s="54">
        <v>11</v>
      </c>
      <c r="G12" s="54">
        <v>49</v>
      </c>
      <c r="H12" s="12">
        <f t="shared" si="1"/>
        <v>60</v>
      </c>
      <c r="I12" s="21">
        <f t="shared" si="2"/>
        <v>3.1233732431025507E-2</v>
      </c>
    </row>
    <row r="13" spans="1:9" customFormat="1" x14ac:dyDescent="0.15">
      <c r="A13" s="4" t="s">
        <v>317</v>
      </c>
      <c r="B13" s="54">
        <v>678</v>
      </c>
      <c r="C13" s="21">
        <f t="shared" si="0"/>
        <v>4.220354808590103E-2</v>
      </c>
      <c r="E13" s="4" t="s">
        <v>317</v>
      </c>
      <c r="F13" s="54">
        <v>9</v>
      </c>
      <c r="G13" s="54">
        <v>35</v>
      </c>
      <c r="H13" s="12">
        <f t="shared" si="1"/>
        <v>44</v>
      </c>
      <c r="I13" s="21">
        <f t="shared" si="2"/>
        <v>2.2904737116085372E-2</v>
      </c>
    </row>
    <row r="14" spans="1:9" customFormat="1" ht="13.5" customHeight="1" x14ac:dyDescent="0.15">
      <c r="A14" s="4" t="s">
        <v>318</v>
      </c>
      <c r="B14" s="54">
        <v>568</v>
      </c>
      <c r="C14" s="21">
        <f t="shared" si="0"/>
        <v>3.5356364768129471E-2</v>
      </c>
      <c r="E14" s="4" t="s">
        <v>318</v>
      </c>
      <c r="F14" s="54">
        <v>5</v>
      </c>
      <c r="G14" s="54">
        <v>25</v>
      </c>
      <c r="H14" s="12">
        <f t="shared" si="1"/>
        <v>30</v>
      </c>
      <c r="I14" s="21">
        <f t="shared" si="2"/>
        <v>1.5616866215512754E-2</v>
      </c>
    </row>
    <row r="15" spans="1:9" customFormat="1" x14ac:dyDescent="0.15">
      <c r="A15" s="4" t="s">
        <v>319</v>
      </c>
      <c r="B15" s="54">
        <v>505</v>
      </c>
      <c r="C15" s="21">
        <f t="shared" si="0"/>
        <v>3.1434796140678491E-2</v>
      </c>
      <c r="E15" s="4" t="s">
        <v>319</v>
      </c>
      <c r="F15" s="54">
        <v>4</v>
      </c>
      <c r="G15" s="54">
        <v>25</v>
      </c>
      <c r="H15" s="12">
        <f t="shared" si="1"/>
        <v>29</v>
      </c>
      <c r="I15" s="21">
        <f t="shared" si="2"/>
        <v>1.5096304008328995E-2</v>
      </c>
    </row>
    <row r="16" spans="1:9" customFormat="1" x14ac:dyDescent="0.15">
      <c r="A16" s="4" t="s">
        <v>320</v>
      </c>
      <c r="B16" s="54">
        <v>395</v>
      </c>
      <c r="C16" s="21">
        <f t="shared" si="0"/>
        <v>2.4587612822906942E-2</v>
      </c>
      <c r="E16" s="4" t="s">
        <v>320</v>
      </c>
      <c r="F16" s="12">
        <v>2</v>
      </c>
      <c r="G16" s="54">
        <v>12</v>
      </c>
      <c r="H16" s="12">
        <f t="shared" si="1"/>
        <v>14</v>
      </c>
      <c r="I16" s="21">
        <f t="shared" si="2"/>
        <v>7.2878709005726183E-3</v>
      </c>
    </row>
    <row r="17" spans="1:14" customFormat="1" x14ac:dyDescent="0.15">
      <c r="A17" s="4" t="s">
        <v>321</v>
      </c>
      <c r="B17" s="54">
        <v>321</v>
      </c>
      <c r="C17" s="21">
        <f t="shared" si="0"/>
        <v>1.9981325863678803E-2</v>
      </c>
      <c r="E17" s="4" t="s">
        <v>321</v>
      </c>
      <c r="F17" s="54">
        <v>1</v>
      </c>
      <c r="G17" s="54">
        <v>12</v>
      </c>
      <c r="H17" s="12">
        <f t="shared" si="1"/>
        <v>13</v>
      </c>
      <c r="I17" s="21">
        <f t="shared" si="2"/>
        <v>6.7673086933888599E-3</v>
      </c>
    </row>
    <row r="18" spans="1:14" customFormat="1" x14ac:dyDescent="0.15">
      <c r="A18" s="4" t="s">
        <v>322</v>
      </c>
      <c r="B18" s="54">
        <v>320</v>
      </c>
      <c r="C18" s="21">
        <f t="shared" si="0"/>
        <v>1.9919078742608155E-2</v>
      </c>
      <c r="E18" s="4" t="s">
        <v>322</v>
      </c>
      <c r="F18" s="54">
        <v>2</v>
      </c>
      <c r="G18" s="54">
        <v>18</v>
      </c>
      <c r="H18" s="12">
        <f t="shared" si="1"/>
        <v>20</v>
      </c>
      <c r="I18" s="21">
        <f t="shared" si="2"/>
        <v>1.0411244143675169E-2</v>
      </c>
    </row>
    <row r="19" spans="1:14" customFormat="1" x14ac:dyDescent="0.15">
      <c r="A19" s="4" t="s">
        <v>323</v>
      </c>
      <c r="B19" s="54">
        <v>1601</v>
      </c>
      <c r="C19" s="21">
        <f t="shared" si="0"/>
        <v>9.9657640834111424E-2</v>
      </c>
      <c r="E19" s="4" t="s">
        <v>323</v>
      </c>
      <c r="F19" s="54">
        <v>13</v>
      </c>
      <c r="G19" s="54">
        <v>85</v>
      </c>
      <c r="H19" s="12">
        <f t="shared" si="1"/>
        <v>98</v>
      </c>
      <c r="I19" s="21">
        <f t="shared" si="2"/>
        <v>5.1015096304008328E-2</v>
      </c>
    </row>
    <row r="20" spans="1:14" customFormat="1" x14ac:dyDescent="0.15">
      <c r="A20" s="4" t="s">
        <v>324</v>
      </c>
      <c r="B20" s="54">
        <v>952</v>
      </c>
      <c r="C20" s="21">
        <f t="shared" si="0"/>
        <v>5.9259259259259262E-2</v>
      </c>
      <c r="E20" s="4" t="s">
        <v>324</v>
      </c>
      <c r="F20" s="54">
        <v>3</v>
      </c>
      <c r="G20" s="54">
        <v>27</v>
      </c>
      <c r="H20" s="12">
        <f t="shared" si="1"/>
        <v>30</v>
      </c>
      <c r="I20" s="21">
        <f t="shared" si="2"/>
        <v>1.5616866215512754E-2</v>
      </c>
    </row>
    <row r="21" spans="1:14" customFormat="1" x14ac:dyDescent="0.15">
      <c r="A21" s="26" t="s">
        <v>11</v>
      </c>
      <c r="B21" s="27">
        <f>SUM(B5:B20)</f>
        <v>16065</v>
      </c>
      <c r="C21" s="28">
        <f>SUM(C5:C20)</f>
        <v>0.99999999999999967</v>
      </c>
      <c r="E21" s="5" t="s">
        <v>11</v>
      </c>
      <c r="F21" s="14">
        <f>SUM(F5:F20)</f>
        <v>390</v>
      </c>
      <c r="G21" s="14">
        <f>SUM(G5:G20)</f>
        <v>1531</v>
      </c>
      <c r="H21" s="14">
        <f>SUM(H5:H20)</f>
        <v>1921</v>
      </c>
      <c r="I21" s="23">
        <f>SUM(I5:I20)</f>
        <v>1</v>
      </c>
    </row>
    <row r="22" spans="1:14" x14ac:dyDescent="0.15">
      <c r="A22" s="4" t="s">
        <v>58</v>
      </c>
      <c r="B22" s="12">
        <f>SUM(B5:B8)</f>
        <v>6867</v>
      </c>
      <c r="C22" s="21">
        <f>B22/B$21</f>
        <v>0.42745098039215684</v>
      </c>
      <c r="E22" s="29" t="s">
        <v>58</v>
      </c>
      <c r="F22" s="30">
        <f>SUM(F5:F8)</f>
        <v>313</v>
      </c>
      <c r="G22" s="30">
        <f>SUM(G5:G8)</f>
        <v>1063</v>
      </c>
      <c r="H22" s="30">
        <f>SUM(H5:H8)</f>
        <v>1376</v>
      </c>
      <c r="I22" s="31">
        <f>H22/H$21</f>
        <v>0.71629359708485163</v>
      </c>
    </row>
    <row r="23" spans="1:14" x14ac:dyDescent="0.15">
      <c r="A23" s="4" t="s">
        <v>59</v>
      </c>
      <c r="B23" s="12">
        <f>SUM(B9:B13)</f>
        <v>4536</v>
      </c>
      <c r="C23" s="21">
        <f t="shared" ref="C23:C25" si="3">B23/B$21</f>
        <v>0.28235294117647058</v>
      </c>
      <c r="E23" s="32" t="s">
        <v>59</v>
      </c>
      <c r="F23" s="33">
        <f>SUM(F9:F13)</f>
        <v>47</v>
      </c>
      <c r="G23" s="33">
        <f>SUM(G9:G13)</f>
        <v>264</v>
      </c>
      <c r="H23" s="33">
        <f>SUM(H9:H13)</f>
        <v>311</v>
      </c>
      <c r="I23" s="34">
        <f t="shared" ref="I23:I25" si="4">H23/H$21</f>
        <v>0.16189484643414889</v>
      </c>
    </row>
    <row r="24" spans="1:14" x14ac:dyDescent="0.15">
      <c r="A24" s="4" t="s">
        <v>60</v>
      </c>
      <c r="B24" s="12">
        <f>SUM(B14:B18)</f>
        <v>2109</v>
      </c>
      <c r="C24" s="21">
        <f t="shared" si="3"/>
        <v>0.13127917833800187</v>
      </c>
      <c r="E24" s="32" t="s">
        <v>60</v>
      </c>
      <c r="F24" s="33">
        <f>SUM(F14:F18)</f>
        <v>14</v>
      </c>
      <c r="G24" s="33">
        <f>SUM(G14:G18)</f>
        <v>92</v>
      </c>
      <c r="H24" s="33">
        <f>SUM(H14:H18)</f>
        <v>106</v>
      </c>
      <c r="I24" s="34">
        <f t="shared" si="4"/>
        <v>5.5179593961478396E-2</v>
      </c>
    </row>
    <row r="25" spans="1:14" x14ac:dyDescent="0.15">
      <c r="A25" s="306" t="s">
        <v>61</v>
      </c>
      <c r="B25" s="307">
        <f>SUM(B19:B20)</f>
        <v>2553</v>
      </c>
      <c r="C25" s="308">
        <f t="shared" si="3"/>
        <v>0.15891690009337067</v>
      </c>
      <c r="E25" s="306" t="s">
        <v>61</v>
      </c>
      <c r="F25" s="307">
        <f>SUM(F19:F20)</f>
        <v>16</v>
      </c>
      <c r="G25" s="307">
        <f>SUM(G19:G20)</f>
        <v>112</v>
      </c>
      <c r="H25" s="307">
        <f>SUM(H19:H20)</f>
        <v>128</v>
      </c>
      <c r="I25" s="308">
        <f t="shared" si="4"/>
        <v>6.6631962519521082E-2</v>
      </c>
    </row>
    <row r="26" spans="1:14" customFormat="1" x14ac:dyDescent="0.15"/>
    <row r="28" spans="1:14" x14ac:dyDescent="0.15">
      <c r="E28" s="117"/>
    </row>
    <row r="29" spans="1:14" x14ac:dyDescent="0.15">
      <c r="A29" s="182"/>
      <c r="B29" s="183"/>
      <c r="C29" s="183"/>
      <c r="E29" s="182"/>
      <c r="F29" s="183"/>
      <c r="G29" s="183"/>
      <c r="I29" s="182"/>
      <c r="J29" s="183"/>
      <c r="K29" s="183"/>
    </row>
    <row r="30" spans="1:14" x14ac:dyDescent="0.15">
      <c r="A30" s="32"/>
      <c r="B30" s="140"/>
      <c r="C30" s="185"/>
      <c r="D30" s="69"/>
      <c r="E30" s="32"/>
      <c r="F30" s="140"/>
      <c r="G30" s="185"/>
      <c r="H30" s="69"/>
      <c r="I30" s="32"/>
      <c r="J30" s="140"/>
      <c r="K30" s="185"/>
      <c r="L30" s="69"/>
      <c r="M30" s="69"/>
      <c r="N30" s="69"/>
    </row>
    <row r="31" spans="1:14" x14ac:dyDescent="0.15">
      <c r="A31" s="32"/>
      <c r="B31" s="140"/>
      <c r="C31" s="185"/>
      <c r="D31" s="69"/>
      <c r="E31" s="32"/>
      <c r="F31" s="140"/>
      <c r="G31" s="185"/>
      <c r="H31" s="69"/>
      <c r="I31" s="32"/>
      <c r="J31" s="140"/>
      <c r="K31" s="185"/>
      <c r="L31" s="69"/>
      <c r="M31" s="69"/>
      <c r="N31" s="69"/>
    </row>
    <row r="32" spans="1:14" x14ac:dyDescent="0.15">
      <c r="A32" s="32"/>
      <c r="B32" s="140"/>
      <c r="C32" s="185"/>
      <c r="D32" s="69"/>
      <c r="E32" s="32"/>
      <c r="F32" s="140"/>
      <c r="G32" s="185"/>
      <c r="H32" s="69"/>
      <c r="I32" s="32"/>
      <c r="J32" s="140"/>
      <c r="K32" s="185"/>
      <c r="L32" s="69"/>
      <c r="M32" s="69"/>
      <c r="N32" s="69"/>
    </row>
    <row r="33" spans="1:14" x14ac:dyDescent="0.15">
      <c r="A33" s="32"/>
      <c r="B33" s="140"/>
      <c r="C33" s="185"/>
      <c r="D33" s="69"/>
      <c r="E33" s="32"/>
      <c r="F33" s="140"/>
      <c r="G33" s="185"/>
      <c r="H33" s="69"/>
      <c r="I33" s="32"/>
      <c r="J33" s="140"/>
      <c r="K33" s="185"/>
      <c r="L33" s="69"/>
      <c r="M33" s="69"/>
      <c r="N33" s="69"/>
    </row>
    <row r="34" spans="1:14" x14ac:dyDescent="0.15">
      <c r="A34" s="32"/>
      <c r="B34" s="140"/>
      <c r="C34" s="185"/>
      <c r="D34" s="69"/>
      <c r="E34" s="32"/>
      <c r="F34" s="140"/>
      <c r="G34" s="185"/>
      <c r="H34" s="69"/>
      <c r="I34" s="32"/>
      <c r="J34" s="140"/>
      <c r="K34" s="185"/>
      <c r="L34" s="69"/>
      <c r="M34" s="69"/>
      <c r="N34" s="69"/>
    </row>
    <row r="35" spans="1:14" x14ac:dyDescent="0.15">
      <c r="A35" s="32"/>
      <c r="B35" s="140"/>
      <c r="C35" s="185"/>
      <c r="D35" s="69"/>
      <c r="E35" s="32"/>
      <c r="F35" s="140"/>
      <c r="G35" s="185"/>
      <c r="H35" s="69"/>
      <c r="I35" s="32"/>
      <c r="J35" s="140"/>
      <c r="K35" s="185"/>
      <c r="L35" s="69"/>
      <c r="M35" s="69"/>
      <c r="N35" s="69"/>
    </row>
    <row r="36" spans="1:14" x14ac:dyDescent="0.15">
      <c r="A36" s="32"/>
      <c r="B36" s="140"/>
      <c r="C36" s="185"/>
      <c r="D36" s="69"/>
      <c r="E36" s="32"/>
      <c r="F36" s="140"/>
      <c r="G36" s="185"/>
      <c r="H36" s="69"/>
      <c r="I36" s="32"/>
      <c r="J36" s="140"/>
      <c r="K36" s="185"/>
      <c r="L36" s="69"/>
      <c r="M36" s="69"/>
      <c r="N36" s="69"/>
    </row>
    <row r="37" spans="1:14" x14ac:dyDescent="0.15">
      <c r="A37" s="32"/>
      <c r="B37" s="140"/>
      <c r="C37" s="185"/>
      <c r="D37" s="69"/>
      <c r="E37" s="32"/>
      <c r="F37" s="140"/>
      <c r="G37" s="185"/>
      <c r="H37" s="69"/>
      <c r="I37" s="32"/>
      <c r="J37" s="140"/>
      <c r="K37" s="185"/>
      <c r="L37" s="69"/>
      <c r="M37" s="69"/>
      <c r="N37" s="69"/>
    </row>
    <row r="38" spans="1:14" x14ac:dyDescent="0.15">
      <c r="A38" s="32"/>
      <c r="B38" s="140"/>
      <c r="C38" s="185"/>
      <c r="D38" s="69"/>
      <c r="E38" s="32"/>
      <c r="F38" s="140"/>
      <c r="G38" s="185"/>
      <c r="H38" s="69"/>
      <c r="I38" s="32"/>
      <c r="J38" s="140"/>
      <c r="K38" s="185"/>
      <c r="L38" s="69"/>
      <c r="M38" s="69"/>
      <c r="N38" s="69"/>
    </row>
    <row r="39" spans="1:14" x14ac:dyDescent="0.15">
      <c r="A39" s="32"/>
      <c r="B39" s="140"/>
      <c r="C39" s="185"/>
      <c r="D39" s="69"/>
      <c r="E39" s="32"/>
      <c r="F39" s="140"/>
      <c r="G39" s="185"/>
      <c r="H39" s="69"/>
      <c r="I39" s="32"/>
      <c r="J39" s="140"/>
      <c r="K39" s="185"/>
      <c r="L39" s="69"/>
      <c r="M39" s="69"/>
      <c r="N39" s="69"/>
    </row>
    <row r="40" spans="1:14" x14ac:dyDescent="0.15">
      <c r="A40" s="32"/>
      <c r="B40" s="140"/>
      <c r="C40" s="185"/>
      <c r="D40" s="69"/>
      <c r="E40" s="32"/>
      <c r="F40" s="140"/>
      <c r="G40" s="185"/>
      <c r="H40" s="69"/>
      <c r="I40" s="32"/>
      <c r="J40" s="140"/>
      <c r="K40" s="185"/>
      <c r="L40" s="69"/>
      <c r="M40" s="69"/>
      <c r="N40" s="69"/>
    </row>
    <row r="41" spans="1:14" x14ac:dyDescent="0.15">
      <c r="A41" s="32"/>
      <c r="B41" s="140"/>
      <c r="C41" s="185"/>
      <c r="D41" s="69"/>
      <c r="E41" s="32"/>
      <c r="F41" s="140"/>
      <c r="G41" s="185"/>
      <c r="H41" s="69"/>
      <c r="I41" s="32"/>
      <c r="J41" s="140"/>
      <c r="K41" s="185"/>
      <c r="L41" s="69"/>
      <c r="M41" s="69"/>
      <c r="N41" s="69"/>
    </row>
    <row r="42" spans="1:14" x14ac:dyDescent="0.15">
      <c r="A42" s="32"/>
      <c r="B42" s="140"/>
      <c r="C42" s="185"/>
      <c r="D42" s="69"/>
      <c r="E42" s="32"/>
      <c r="F42" s="140"/>
      <c r="G42" s="185"/>
      <c r="H42" s="69"/>
      <c r="I42" s="32"/>
      <c r="J42" s="140"/>
      <c r="K42" s="185"/>
      <c r="L42" s="69"/>
      <c r="M42" s="69"/>
      <c r="N42" s="69"/>
    </row>
    <row r="43" spans="1:14" x14ac:dyDescent="0.15">
      <c r="A43" s="32"/>
      <c r="B43" s="140"/>
      <c r="C43" s="185"/>
      <c r="D43" s="69"/>
      <c r="E43" s="32"/>
      <c r="F43" s="140"/>
      <c r="G43" s="185"/>
      <c r="H43" s="69"/>
      <c r="I43" s="32"/>
      <c r="J43" s="140"/>
      <c r="K43" s="185"/>
      <c r="L43" s="69"/>
      <c r="M43" s="69"/>
      <c r="N43" s="69"/>
    </row>
    <row r="44" spans="1:14" x14ac:dyDescent="0.15">
      <c r="A44" s="32"/>
      <c r="B44" s="140"/>
      <c r="C44" s="185"/>
      <c r="D44" s="69"/>
      <c r="E44" s="32"/>
      <c r="F44" s="140"/>
      <c r="G44" s="185"/>
      <c r="H44" s="69"/>
      <c r="I44" s="32"/>
      <c r="J44" s="140"/>
      <c r="K44" s="185"/>
      <c r="L44" s="69"/>
      <c r="M44" s="69"/>
      <c r="N44" s="69"/>
    </row>
    <row r="45" spans="1:14" x14ac:dyDescent="0.15">
      <c r="A45" s="4"/>
      <c r="B45" s="54"/>
      <c r="C45" s="116"/>
      <c r="E45" s="178"/>
      <c r="F45" s="179"/>
      <c r="G45" s="186"/>
      <c r="I45" s="4"/>
      <c r="J45" s="54"/>
      <c r="K45" s="116"/>
    </row>
    <row r="46" spans="1:14" x14ac:dyDescent="0.15">
      <c r="A46" s="178"/>
      <c r="B46" s="179"/>
      <c r="C46" s="186"/>
      <c r="D46" s="69"/>
      <c r="E46" s="69"/>
      <c r="F46" s="69"/>
      <c r="G46" s="69"/>
      <c r="H46" s="69"/>
      <c r="I46" s="178"/>
      <c r="J46" s="179"/>
      <c r="K46" s="186"/>
      <c r="L46" s="69"/>
      <c r="M46" s="69"/>
    </row>
    <row r="47" spans="1:14" x14ac:dyDescent="0.15">
      <c r="A47" s="69"/>
      <c r="B47" s="69"/>
      <c r="C47" s="69"/>
      <c r="D47" s="69"/>
      <c r="E47" s="69"/>
      <c r="F47" s="69"/>
      <c r="G47" s="69"/>
      <c r="H47" s="69"/>
      <c r="I47" s="69"/>
      <c r="J47" s="69"/>
      <c r="K47" s="69"/>
      <c r="L47" s="69"/>
      <c r="M47" s="69"/>
    </row>
  </sheetData>
  <phoneticPr fontId="4"/>
  <pageMargins left="0.70866141732283472" right="0.70866141732283472" top="0.74803149606299213" bottom="0.74803149606299213" header="0.31496062992125984" footer="0.31496062992125984"/>
  <pageSetup paperSize="9" scale="87" fitToHeight="0" orientation="portrait" r:id="rId1"/>
  <colBreaks count="1" manualBreakCount="1">
    <brk id="4" max="2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E22"/>
  <sheetViews>
    <sheetView view="pageBreakPreview" zoomScale="120" zoomScaleNormal="100" zoomScaleSheetLayoutView="120" workbookViewId="0">
      <selection activeCell="J17" sqref="J17"/>
    </sheetView>
  </sheetViews>
  <sheetFormatPr defaultRowHeight="13.5" x14ac:dyDescent="0.15"/>
  <cols>
    <col min="1" max="1" width="13.625" style="9" customWidth="1"/>
    <col min="2" max="5" width="10.75" style="9" customWidth="1"/>
    <col min="6" max="7" width="5" style="9" customWidth="1"/>
    <col min="8" max="8" width="6.625" style="9" customWidth="1"/>
    <col min="9" max="9" width="7.375" style="9" customWidth="1"/>
    <col min="10" max="10" width="5" style="9" customWidth="1"/>
    <col min="11" max="11" width="6.625" style="9" customWidth="1"/>
    <col min="12" max="12" width="7.375" style="9" customWidth="1"/>
    <col min="13" max="16384" width="9" style="9"/>
  </cols>
  <sheetData>
    <row r="1" spans="1:5" s="25" customFormat="1" ht="14.25" x14ac:dyDescent="0.15">
      <c r="A1" s="24" t="s">
        <v>325</v>
      </c>
    </row>
    <row r="2" spans="1:5" customFormat="1" x14ac:dyDescent="0.15">
      <c r="A2" s="1"/>
      <c r="B2" s="2"/>
      <c r="C2" s="2"/>
      <c r="D2" s="2"/>
      <c r="E2" s="2"/>
    </row>
    <row r="3" spans="1:5" s="8" customFormat="1" ht="14.25" x14ac:dyDescent="0.15">
      <c r="A3" s="1" t="s">
        <v>13</v>
      </c>
    </row>
    <row r="4" spans="1:5" customFormat="1" x14ac:dyDescent="0.15">
      <c r="A4" s="3"/>
      <c r="B4" s="3" t="s">
        <v>0</v>
      </c>
      <c r="C4" s="3" t="s">
        <v>1</v>
      </c>
      <c r="D4" s="2"/>
      <c r="E4" s="2"/>
    </row>
    <row r="5" spans="1:5" customFormat="1" x14ac:dyDescent="0.15">
      <c r="A5" s="4" t="s">
        <v>29</v>
      </c>
      <c r="B5" s="54">
        <v>390</v>
      </c>
      <c r="C5" s="21">
        <f>B5/B$11</f>
        <v>2.4276377217553689E-2</v>
      </c>
      <c r="D5" s="2"/>
      <c r="E5" s="2"/>
    </row>
    <row r="6" spans="1:5" customFormat="1" x14ac:dyDescent="0.15">
      <c r="A6" s="4" t="s">
        <v>30</v>
      </c>
      <c r="B6" s="54">
        <v>1531</v>
      </c>
      <c r="C6" s="21">
        <f t="shared" ref="C6:C10" si="0">B6/B$11</f>
        <v>9.5300342359165888E-2</v>
      </c>
      <c r="D6" s="2"/>
      <c r="E6" s="2"/>
    </row>
    <row r="7" spans="1:5" customFormat="1" x14ac:dyDescent="0.15">
      <c r="A7" s="4" t="s">
        <v>31</v>
      </c>
      <c r="B7" s="54">
        <v>3148</v>
      </c>
      <c r="C7" s="21">
        <f t="shared" si="0"/>
        <v>0.19595393713040771</v>
      </c>
      <c r="D7" s="2"/>
      <c r="E7" s="2"/>
    </row>
    <row r="8" spans="1:5" customFormat="1" x14ac:dyDescent="0.15">
      <c r="A8" s="4" t="s">
        <v>32</v>
      </c>
      <c r="B8" s="54">
        <v>6334</v>
      </c>
      <c r="C8" s="21">
        <f t="shared" si="0"/>
        <v>0.39427326486150016</v>
      </c>
      <c r="D8" s="2"/>
      <c r="E8" s="2"/>
    </row>
    <row r="9" spans="1:5" customFormat="1" x14ac:dyDescent="0.15">
      <c r="A9" s="4" t="s">
        <v>33</v>
      </c>
      <c r="B9" s="54">
        <v>3914</v>
      </c>
      <c r="C9" s="21">
        <f t="shared" si="0"/>
        <v>0.24363523187052599</v>
      </c>
      <c r="D9" s="2"/>
      <c r="E9" s="2"/>
    </row>
    <row r="10" spans="1:5" customFormat="1" x14ac:dyDescent="0.15">
      <c r="A10" s="4" t="s">
        <v>34</v>
      </c>
      <c r="B10" s="54">
        <v>748</v>
      </c>
      <c r="C10" s="21">
        <f t="shared" si="0"/>
        <v>4.656084656084656E-2</v>
      </c>
      <c r="D10" s="2"/>
      <c r="E10" s="2"/>
    </row>
    <row r="11" spans="1:5" customFormat="1" x14ac:dyDescent="0.15">
      <c r="A11" s="5" t="s">
        <v>11</v>
      </c>
      <c r="B11" s="14">
        <f>SUM(B5:B10)</f>
        <v>16065</v>
      </c>
      <c r="C11" s="23">
        <f>SUM(C5:C10)</f>
        <v>0.99999999999999989</v>
      </c>
      <c r="D11" s="2"/>
      <c r="E11" s="2"/>
    </row>
    <row r="12" spans="1:5" customFormat="1" x14ac:dyDescent="0.15"/>
    <row r="15" spans="1:5" x14ac:dyDescent="0.15">
      <c r="A15" s="182"/>
      <c r="B15" s="183"/>
      <c r="C15" s="183"/>
    </row>
    <row r="16" spans="1:5" x14ac:dyDescent="0.15">
      <c r="A16" s="32"/>
      <c r="B16" s="140"/>
      <c r="C16" s="181"/>
      <c r="D16" s="69"/>
    </row>
    <row r="17" spans="1:4" x14ac:dyDescent="0.15">
      <c r="A17" s="32"/>
      <c r="B17" s="140"/>
      <c r="C17" s="181"/>
      <c r="D17" s="69"/>
    </row>
    <row r="18" spans="1:4" x14ac:dyDescent="0.15">
      <c r="A18" s="32"/>
      <c r="B18" s="140"/>
      <c r="C18" s="181"/>
      <c r="D18" s="69"/>
    </row>
    <row r="19" spans="1:4" x14ac:dyDescent="0.15">
      <c r="A19" s="32"/>
      <c r="B19" s="140"/>
      <c r="C19" s="181"/>
      <c r="D19" s="69"/>
    </row>
    <row r="20" spans="1:4" x14ac:dyDescent="0.15">
      <c r="A20" s="32"/>
      <c r="B20" s="140"/>
      <c r="C20" s="181"/>
      <c r="D20" s="69"/>
    </row>
    <row r="21" spans="1:4" x14ac:dyDescent="0.15">
      <c r="A21" s="32"/>
      <c r="B21" s="140"/>
      <c r="C21" s="181"/>
      <c r="D21" s="69"/>
    </row>
    <row r="22" spans="1:4" x14ac:dyDescent="0.15">
      <c r="A22" s="178"/>
      <c r="B22" s="179"/>
      <c r="C22" s="180"/>
    </row>
  </sheetData>
  <phoneticPr fontId="4"/>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N87"/>
  <sheetViews>
    <sheetView view="pageBreakPreview" zoomScaleNormal="100" zoomScaleSheetLayoutView="100" workbookViewId="0">
      <selection activeCell="L77" sqref="L77"/>
    </sheetView>
  </sheetViews>
  <sheetFormatPr defaultRowHeight="13.5" x14ac:dyDescent="0.15"/>
  <cols>
    <col min="1" max="1" width="45.375" bestFit="1" customWidth="1"/>
    <col min="2" max="2" width="8.625" bestFit="1" customWidth="1"/>
    <col min="3" max="3" width="7.875" bestFit="1" customWidth="1"/>
    <col min="4" max="4" width="4.125" customWidth="1"/>
    <col min="5" max="5" width="45.375" bestFit="1" customWidth="1"/>
    <col min="6" max="6" width="7.75" bestFit="1" customWidth="1"/>
    <col min="7" max="7" width="9.75" bestFit="1" customWidth="1"/>
    <col min="8" max="8" width="7.75" bestFit="1" customWidth="1"/>
    <col min="9" max="9" width="7.875" bestFit="1" customWidth="1"/>
    <col min="10" max="11" width="6.25" customWidth="1"/>
    <col min="12" max="12" width="47.25" customWidth="1"/>
    <col min="13" max="13" width="9.5" customWidth="1"/>
    <col min="14" max="14" width="49.625" customWidth="1"/>
    <col min="15" max="15" width="32.75" customWidth="1"/>
    <col min="16" max="16" width="57.125" customWidth="1"/>
    <col min="17" max="17" width="55.25" customWidth="1"/>
    <col min="18" max="18" width="25.25" customWidth="1"/>
    <col min="19" max="19" width="47.875" bestFit="1" customWidth="1"/>
    <col min="20" max="20" width="34" customWidth="1"/>
    <col min="21" max="21" width="25.25" customWidth="1"/>
    <col min="22" max="22" width="55.25" customWidth="1"/>
    <col min="23" max="23" width="41.5" customWidth="1"/>
    <col min="24" max="24" width="32.75" customWidth="1"/>
    <col min="25" max="26" width="47.875" bestFit="1" customWidth="1"/>
    <col min="27" max="27" width="29" bestFit="1" customWidth="1"/>
    <col min="28" max="28" width="55.25" bestFit="1" customWidth="1"/>
    <col min="29" max="29" width="41.5" bestFit="1" customWidth="1"/>
    <col min="30" max="30" width="32.75" bestFit="1" customWidth="1"/>
  </cols>
  <sheetData>
    <row r="1" spans="1:13" s="25" customFormat="1" ht="14.25" x14ac:dyDescent="0.15">
      <c r="A1" s="24" t="s">
        <v>56</v>
      </c>
    </row>
    <row r="2" spans="1:13" x14ac:dyDescent="0.15">
      <c r="A2" s="1"/>
      <c r="B2" s="2"/>
      <c r="C2" s="2"/>
      <c r="D2" s="2"/>
      <c r="E2" s="2"/>
    </row>
    <row r="3" spans="1:13" x14ac:dyDescent="0.15">
      <c r="A3" s="1" t="s">
        <v>13</v>
      </c>
      <c r="E3" s="1" t="s">
        <v>293</v>
      </c>
    </row>
    <row r="4" spans="1:13" x14ac:dyDescent="0.15">
      <c r="A4" s="22"/>
      <c r="B4" s="3" t="s">
        <v>0</v>
      </c>
      <c r="C4" s="3" t="s">
        <v>1</v>
      </c>
      <c r="E4" s="22"/>
      <c r="F4" s="3" t="s">
        <v>294</v>
      </c>
      <c r="G4" s="20" t="s">
        <v>296</v>
      </c>
      <c r="H4" s="3" t="s">
        <v>12</v>
      </c>
      <c r="I4" s="3" t="s">
        <v>1</v>
      </c>
    </row>
    <row r="5" spans="1:13" x14ac:dyDescent="0.15">
      <c r="A5" t="s">
        <v>35</v>
      </c>
      <c r="B5" s="266">
        <v>3911</v>
      </c>
      <c r="C5" s="21">
        <f>B5/B$9</f>
        <v>0.24344849050731404</v>
      </c>
      <c r="E5" t="s">
        <v>35</v>
      </c>
      <c r="F5" s="12">
        <v>102</v>
      </c>
      <c r="G5" s="12">
        <v>593</v>
      </c>
      <c r="H5" s="12">
        <f>SUM(F5:G5)</f>
        <v>695</v>
      </c>
      <c r="I5" s="21">
        <f>H5/H$9</f>
        <v>0.36179073399271211</v>
      </c>
    </row>
    <row r="6" spans="1:13" x14ac:dyDescent="0.15">
      <c r="A6" t="s">
        <v>36</v>
      </c>
      <c r="B6" s="140">
        <v>400</v>
      </c>
      <c r="C6" s="21">
        <f>B6/B$9</f>
        <v>2.4898848428260192E-2</v>
      </c>
      <c r="E6" t="s">
        <v>36</v>
      </c>
      <c r="F6" s="140">
        <v>76</v>
      </c>
      <c r="G6" s="140">
        <v>130</v>
      </c>
      <c r="H6" s="12">
        <f t="shared" ref="H6:H8" si="0">SUM(F6:G6)</f>
        <v>206</v>
      </c>
      <c r="I6" s="21">
        <f t="shared" ref="I6:I8" si="1">H6/H$9</f>
        <v>0.10723581467985424</v>
      </c>
    </row>
    <row r="7" spans="1:13" x14ac:dyDescent="0.15">
      <c r="A7" t="s">
        <v>37</v>
      </c>
      <c r="B7" s="140">
        <v>10207</v>
      </c>
      <c r="C7" s="21">
        <f>B7/B$9</f>
        <v>0.63535636476812951</v>
      </c>
      <c r="E7" t="s">
        <v>37</v>
      </c>
      <c r="F7" s="140">
        <v>8</v>
      </c>
      <c r="G7" s="140">
        <v>270</v>
      </c>
      <c r="H7" s="12">
        <f t="shared" si="0"/>
        <v>278</v>
      </c>
      <c r="I7" s="21">
        <f t="shared" si="1"/>
        <v>0.14471629359708485</v>
      </c>
    </row>
    <row r="8" spans="1:13" x14ac:dyDescent="0.15">
      <c r="A8" t="s">
        <v>38</v>
      </c>
      <c r="B8" s="267">
        <v>1547</v>
      </c>
      <c r="C8" s="21">
        <f>B8/B$9</f>
        <v>9.6296296296296297E-2</v>
      </c>
      <c r="E8" t="s">
        <v>38</v>
      </c>
      <c r="F8" s="267">
        <v>204</v>
      </c>
      <c r="G8" s="267">
        <v>538</v>
      </c>
      <c r="H8" s="12">
        <f t="shared" si="0"/>
        <v>742</v>
      </c>
      <c r="I8" s="21">
        <f t="shared" si="1"/>
        <v>0.3862571577303488</v>
      </c>
    </row>
    <row r="9" spans="1:13" x14ac:dyDescent="0.15">
      <c r="A9" s="5" t="s">
        <v>11</v>
      </c>
      <c r="B9" s="14">
        <f>SUM(B5:B8)</f>
        <v>16065</v>
      </c>
      <c r="C9" s="23">
        <f>SUM(C5:C8)</f>
        <v>1</v>
      </c>
      <c r="E9" s="5" t="s">
        <v>11</v>
      </c>
      <c r="F9" s="14">
        <f t="shared" ref="F9:G9" si="2">SUM(F5:F8)</f>
        <v>390</v>
      </c>
      <c r="G9" s="14">
        <f t="shared" si="2"/>
        <v>1531</v>
      </c>
      <c r="H9" s="14">
        <f>SUM(H5:H8)</f>
        <v>1921</v>
      </c>
      <c r="I9" s="23">
        <f>SUM(I5:I8)</f>
        <v>1</v>
      </c>
    </row>
    <row r="10" spans="1:13" x14ac:dyDescent="0.15">
      <c r="A10" s="1"/>
      <c r="B10" s="2"/>
      <c r="C10" s="2"/>
      <c r="D10" s="2"/>
      <c r="E10" s="2"/>
    </row>
    <row r="11" spans="1:13" s="25" customFormat="1" ht="14.25" x14ac:dyDescent="0.15">
      <c r="A11" s="24" t="s">
        <v>57</v>
      </c>
    </row>
    <row r="12" spans="1:13" x14ac:dyDescent="0.15">
      <c r="A12" s="1"/>
      <c r="B12" s="2"/>
      <c r="C12" s="2"/>
      <c r="D12" s="2"/>
      <c r="E12" s="2"/>
    </row>
    <row r="13" spans="1:13" x14ac:dyDescent="0.15">
      <c r="A13" s="1" t="s">
        <v>13</v>
      </c>
      <c r="E13" s="1" t="s">
        <v>293</v>
      </c>
    </row>
    <row r="14" spans="1:13" x14ac:dyDescent="0.15">
      <c r="A14" s="22"/>
      <c r="B14" s="3" t="s">
        <v>39</v>
      </c>
      <c r="C14" s="3" t="s">
        <v>1</v>
      </c>
      <c r="E14" s="22"/>
      <c r="F14" s="3" t="s">
        <v>294</v>
      </c>
      <c r="G14" s="20" t="s">
        <v>296</v>
      </c>
      <c r="H14" s="3" t="s">
        <v>12</v>
      </c>
      <c r="I14" s="3" t="s">
        <v>1</v>
      </c>
    </row>
    <row r="15" spans="1:13" x14ac:dyDescent="0.15">
      <c r="A15" t="s">
        <v>40</v>
      </c>
      <c r="B15" s="119">
        <v>1768</v>
      </c>
      <c r="C15" s="21">
        <f>B15/B$5</f>
        <v>0.45205829711071338</v>
      </c>
      <c r="E15" t="s">
        <v>40</v>
      </c>
      <c r="F15" s="119">
        <v>8</v>
      </c>
      <c r="G15" s="119">
        <v>139</v>
      </c>
      <c r="H15" s="12">
        <f>SUM(F15:G15)</f>
        <v>147</v>
      </c>
      <c r="I15" s="21">
        <f t="shared" ref="I15:I32" si="3">H15/H$5</f>
        <v>0.21151079136690648</v>
      </c>
      <c r="L15" s="11"/>
      <c r="M15" s="11"/>
    </row>
    <row r="16" spans="1:13" x14ac:dyDescent="0.15">
      <c r="A16" t="s">
        <v>326</v>
      </c>
      <c r="B16" s="119">
        <v>1433</v>
      </c>
      <c r="C16" s="21">
        <f t="shared" ref="C16:C32" si="4">B16/B$5</f>
        <v>0.36640245461518794</v>
      </c>
      <c r="E16" t="s">
        <v>67</v>
      </c>
      <c r="F16" s="119">
        <v>10</v>
      </c>
      <c r="G16" s="119">
        <v>136</v>
      </c>
      <c r="H16" s="12">
        <f t="shared" ref="H16:H32" si="5">SUM(F16:G16)</f>
        <v>146</v>
      </c>
      <c r="I16" s="21">
        <f t="shared" si="3"/>
        <v>0.21007194244604316</v>
      </c>
      <c r="L16" s="4"/>
      <c r="M16" s="119"/>
    </row>
    <row r="17" spans="1:13" x14ac:dyDescent="0.15">
      <c r="A17" t="s">
        <v>41</v>
      </c>
      <c r="B17" s="119">
        <v>345</v>
      </c>
      <c r="C17" s="21">
        <f t="shared" si="4"/>
        <v>8.8212733316287401E-2</v>
      </c>
      <c r="E17" t="s">
        <v>41</v>
      </c>
      <c r="F17" s="119">
        <v>1</v>
      </c>
      <c r="G17" s="119">
        <v>29</v>
      </c>
      <c r="H17" s="12">
        <f t="shared" si="5"/>
        <v>30</v>
      </c>
      <c r="I17" s="21">
        <f t="shared" si="3"/>
        <v>4.3165467625899283E-2</v>
      </c>
      <c r="L17" s="4"/>
      <c r="M17" s="119"/>
    </row>
    <row r="18" spans="1:13" x14ac:dyDescent="0.15">
      <c r="A18" t="s">
        <v>42</v>
      </c>
      <c r="B18" s="119">
        <v>1219</v>
      </c>
      <c r="C18" s="21">
        <f t="shared" si="4"/>
        <v>0.31168499105088215</v>
      </c>
      <c r="E18" t="s">
        <v>42</v>
      </c>
      <c r="F18" s="119">
        <v>24</v>
      </c>
      <c r="G18" s="119">
        <v>217</v>
      </c>
      <c r="H18" s="12">
        <f t="shared" si="5"/>
        <v>241</v>
      </c>
      <c r="I18" s="21">
        <f t="shared" si="3"/>
        <v>0.34676258992805753</v>
      </c>
      <c r="L18" s="4"/>
      <c r="M18" s="119"/>
    </row>
    <row r="19" spans="1:13" x14ac:dyDescent="0.15">
      <c r="A19" t="s">
        <v>43</v>
      </c>
      <c r="B19" s="119">
        <v>1960</v>
      </c>
      <c r="C19" s="21">
        <f t="shared" si="4"/>
        <v>0.50115060086934293</v>
      </c>
      <c r="E19" t="s">
        <v>43</v>
      </c>
      <c r="F19" s="119">
        <v>14</v>
      </c>
      <c r="G19" s="119">
        <v>195</v>
      </c>
      <c r="H19" s="12">
        <f t="shared" si="5"/>
        <v>209</v>
      </c>
      <c r="I19" s="21">
        <f t="shared" si="3"/>
        <v>0.30071942446043165</v>
      </c>
      <c r="L19" s="4"/>
      <c r="M19" s="119"/>
    </row>
    <row r="20" spans="1:13" x14ac:dyDescent="0.15">
      <c r="A20" t="s">
        <v>44</v>
      </c>
      <c r="B20" s="119">
        <v>1044</v>
      </c>
      <c r="C20" s="21">
        <f t="shared" si="4"/>
        <v>0.26693940168754793</v>
      </c>
      <c r="E20" t="s">
        <v>44</v>
      </c>
      <c r="F20" s="119">
        <v>22</v>
      </c>
      <c r="G20" s="119">
        <v>198</v>
      </c>
      <c r="H20" s="12">
        <f t="shared" si="5"/>
        <v>220</v>
      </c>
      <c r="I20" s="21">
        <f t="shared" si="3"/>
        <v>0.31654676258992803</v>
      </c>
      <c r="L20" s="4"/>
      <c r="M20" s="119"/>
    </row>
    <row r="21" spans="1:13" x14ac:dyDescent="0.15">
      <c r="A21" t="s">
        <v>45</v>
      </c>
      <c r="B21" s="119">
        <v>404</v>
      </c>
      <c r="C21" s="21">
        <f t="shared" si="4"/>
        <v>0.10329838915878292</v>
      </c>
      <c r="E21" t="s">
        <v>45</v>
      </c>
      <c r="F21" s="119">
        <v>2</v>
      </c>
      <c r="G21" s="119">
        <v>36</v>
      </c>
      <c r="H21" s="12">
        <f t="shared" si="5"/>
        <v>38</v>
      </c>
      <c r="I21" s="21">
        <f t="shared" si="3"/>
        <v>5.4676258992805753E-2</v>
      </c>
      <c r="L21" s="4"/>
      <c r="M21" s="119"/>
    </row>
    <row r="22" spans="1:13" x14ac:dyDescent="0.15">
      <c r="A22" t="s">
        <v>46</v>
      </c>
      <c r="B22" s="119">
        <v>1316</v>
      </c>
      <c r="C22" s="21">
        <f t="shared" si="4"/>
        <v>0.33648683201227308</v>
      </c>
      <c r="E22" t="s">
        <v>46</v>
      </c>
      <c r="F22" s="119">
        <v>14</v>
      </c>
      <c r="G22" s="119">
        <v>133</v>
      </c>
      <c r="H22" s="12">
        <f t="shared" si="5"/>
        <v>147</v>
      </c>
      <c r="I22" s="21">
        <f t="shared" si="3"/>
        <v>0.21151079136690648</v>
      </c>
      <c r="L22" s="4"/>
      <c r="M22" s="119"/>
    </row>
    <row r="23" spans="1:13" x14ac:dyDescent="0.15">
      <c r="A23" t="s">
        <v>47</v>
      </c>
      <c r="B23" s="119">
        <v>899</v>
      </c>
      <c r="C23" s="21">
        <f t="shared" si="4"/>
        <v>0.22986448478649962</v>
      </c>
      <c r="E23" t="s">
        <v>47</v>
      </c>
      <c r="F23" s="119">
        <v>18</v>
      </c>
      <c r="G23" s="119">
        <v>109</v>
      </c>
      <c r="H23" s="12">
        <f t="shared" si="5"/>
        <v>127</v>
      </c>
      <c r="I23" s="21">
        <f t="shared" si="3"/>
        <v>0.18273381294964028</v>
      </c>
      <c r="L23" s="4"/>
      <c r="M23" s="119"/>
    </row>
    <row r="24" spans="1:13" x14ac:dyDescent="0.15">
      <c r="A24" t="s">
        <v>403</v>
      </c>
      <c r="B24" s="119">
        <v>797</v>
      </c>
      <c r="C24" s="21">
        <f t="shared" si="4"/>
        <v>0.2037841984147277</v>
      </c>
      <c r="E24" t="s">
        <v>403</v>
      </c>
      <c r="F24" s="119">
        <v>21</v>
      </c>
      <c r="G24" s="119">
        <v>134</v>
      </c>
      <c r="H24" s="12">
        <f t="shared" si="5"/>
        <v>155</v>
      </c>
      <c r="I24" s="21">
        <f t="shared" si="3"/>
        <v>0.22302158273381295</v>
      </c>
      <c r="L24" s="4"/>
      <c r="M24" s="119"/>
    </row>
    <row r="25" spans="1:13" x14ac:dyDescent="0.15">
      <c r="A25" t="s">
        <v>402</v>
      </c>
      <c r="B25" s="119">
        <v>1167</v>
      </c>
      <c r="C25" s="21">
        <f t="shared" si="4"/>
        <v>0.29838915878291999</v>
      </c>
      <c r="E25" t="s">
        <v>48</v>
      </c>
      <c r="F25" s="119">
        <v>39</v>
      </c>
      <c r="G25" s="119">
        <v>187</v>
      </c>
      <c r="H25" s="12">
        <f t="shared" si="5"/>
        <v>226</v>
      </c>
      <c r="I25" s="21">
        <f t="shared" si="3"/>
        <v>0.32517985611510791</v>
      </c>
      <c r="L25" s="4"/>
      <c r="M25" s="119"/>
    </row>
    <row r="26" spans="1:13" x14ac:dyDescent="0.15">
      <c r="A26" t="s">
        <v>49</v>
      </c>
      <c r="B26" s="119">
        <v>219</v>
      </c>
      <c r="C26" s="21">
        <f t="shared" si="4"/>
        <v>5.599590897468678E-2</v>
      </c>
      <c r="E26" t="s">
        <v>49</v>
      </c>
      <c r="F26" s="119">
        <v>4</v>
      </c>
      <c r="G26" s="119">
        <v>41</v>
      </c>
      <c r="H26" s="12">
        <f t="shared" si="5"/>
        <v>45</v>
      </c>
      <c r="I26" s="21">
        <f t="shared" si="3"/>
        <v>6.4748201438848921E-2</v>
      </c>
      <c r="L26" s="4"/>
      <c r="M26" s="119"/>
    </row>
    <row r="27" spans="1:13" x14ac:dyDescent="0.15">
      <c r="A27" t="s">
        <v>50</v>
      </c>
      <c r="B27" s="119">
        <v>293</v>
      </c>
      <c r="C27" s="21">
        <f t="shared" si="4"/>
        <v>7.4916901048325241E-2</v>
      </c>
      <c r="E27" t="s">
        <v>50</v>
      </c>
      <c r="F27" s="119">
        <v>4</v>
      </c>
      <c r="G27" s="119">
        <v>34</v>
      </c>
      <c r="H27" s="12">
        <f t="shared" si="5"/>
        <v>38</v>
      </c>
      <c r="I27" s="21">
        <f t="shared" si="3"/>
        <v>5.4676258992805753E-2</v>
      </c>
      <c r="L27" s="4"/>
      <c r="M27" s="119"/>
    </row>
    <row r="28" spans="1:13" x14ac:dyDescent="0.15">
      <c r="A28" t="s">
        <v>51</v>
      </c>
      <c r="B28" s="119">
        <v>41</v>
      </c>
      <c r="C28" s="21">
        <f t="shared" si="4"/>
        <v>1.0483252365124009E-2</v>
      </c>
      <c r="E28" t="s">
        <v>51</v>
      </c>
      <c r="F28" s="119">
        <v>0</v>
      </c>
      <c r="G28" s="119">
        <v>2</v>
      </c>
      <c r="H28" s="12">
        <f t="shared" si="5"/>
        <v>2</v>
      </c>
      <c r="I28" s="21">
        <f t="shared" si="3"/>
        <v>2.8776978417266188E-3</v>
      </c>
      <c r="L28" s="4"/>
      <c r="M28" s="119"/>
    </row>
    <row r="29" spans="1:13" x14ac:dyDescent="0.15">
      <c r="A29" t="s">
        <v>52</v>
      </c>
      <c r="B29" s="119">
        <v>386</v>
      </c>
      <c r="C29" s="21">
        <f t="shared" si="4"/>
        <v>9.8695985681411399E-2</v>
      </c>
      <c r="E29" t="s">
        <v>52</v>
      </c>
      <c r="F29" s="119">
        <v>5</v>
      </c>
      <c r="G29" s="119">
        <v>46</v>
      </c>
      <c r="H29" s="12">
        <f t="shared" si="5"/>
        <v>51</v>
      </c>
      <c r="I29" s="21">
        <f t="shared" si="3"/>
        <v>7.3381294964028773E-2</v>
      </c>
      <c r="L29" s="4"/>
      <c r="M29" s="119"/>
    </row>
    <row r="30" spans="1:13" x14ac:dyDescent="0.15">
      <c r="A30" t="s">
        <v>53</v>
      </c>
      <c r="B30" s="119">
        <v>434</v>
      </c>
      <c r="C30" s="21">
        <f t="shared" si="4"/>
        <v>0.11096906162106877</v>
      </c>
      <c r="E30" t="s">
        <v>53</v>
      </c>
      <c r="F30" s="119">
        <v>3</v>
      </c>
      <c r="G30" s="119">
        <v>87</v>
      </c>
      <c r="H30" s="12">
        <f t="shared" si="5"/>
        <v>90</v>
      </c>
      <c r="I30" s="21">
        <f t="shared" si="3"/>
        <v>0.12949640287769784</v>
      </c>
      <c r="L30" s="4"/>
      <c r="M30" s="119"/>
    </row>
    <row r="31" spans="1:13" x14ac:dyDescent="0.15">
      <c r="A31" t="s">
        <v>54</v>
      </c>
      <c r="B31" s="119">
        <v>53</v>
      </c>
      <c r="C31" s="21">
        <f t="shared" si="4"/>
        <v>1.3551521350038353E-2</v>
      </c>
      <c r="E31" t="s">
        <v>54</v>
      </c>
      <c r="F31" s="119">
        <v>0</v>
      </c>
      <c r="G31" s="119">
        <v>6</v>
      </c>
      <c r="H31" s="12">
        <f t="shared" si="5"/>
        <v>6</v>
      </c>
      <c r="I31" s="21">
        <f t="shared" si="3"/>
        <v>8.6330935251798559E-3</v>
      </c>
      <c r="L31" s="4"/>
      <c r="M31" s="119"/>
    </row>
    <row r="32" spans="1:13" x14ac:dyDescent="0.15">
      <c r="A32" s="309" t="s">
        <v>55</v>
      </c>
      <c r="B32" s="310">
        <v>177</v>
      </c>
      <c r="C32" s="308">
        <f t="shared" si="4"/>
        <v>4.5256967527486577E-2</v>
      </c>
      <c r="E32" s="309" t="s">
        <v>55</v>
      </c>
      <c r="F32" s="310">
        <v>11</v>
      </c>
      <c r="G32" s="310">
        <v>31</v>
      </c>
      <c r="H32" s="307">
        <f t="shared" si="5"/>
        <v>42</v>
      </c>
      <c r="I32" s="308">
        <f t="shared" si="3"/>
        <v>6.0431654676258995E-2</v>
      </c>
      <c r="L32" s="4"/>
      <c r="M32" s="119"/>
    </row>
    <row r="33" spans="2:13" x14ac:dyDescent="0.15">
      <c r="B33" s="118"/>
      <c r="F33" s="151"/>
      <c r="G33" s="151"/>
      <c r="H33" s="152"/>
      <c r="I33" s="153"/>
      <c r="L33" s="4"/>
      <c r="M33" s="119"/>
    </row>
    <row r="34" spans="2:13" x14ac:dyDescent="0.15">
      <c r="K34" s="35"/>
      <c r="L34" s="32"/>
      <c r="M34" s="120"/>
    </row>
    <row r="35" spans="2:13" x14ac:dyDescent="0.15">
      <c r="K35" s="35"/>
      <c r="L35" s="32"/>
      <c r="M35" s="120"/>
    </row>
    <row r="36" spans="2:13" x14ac:dyDescent="0.15">
      <c r="K36" s="35"/>
      <c r="L36" s="32"/>
      <c r="M36" s="120"/>
    </row>
    <row r="37" spans="2:13" x14ac:dyDescent="0.15">
      <c r="K37" s="35"/>
      <c r="L37" s="32"/>
      <c r="M37" s="120"/>
    </row>
    <row r="38" spans="2:13" x14ac:dyDescent="0.15">
      <c r="K38" s="35"/>
      <c r="L38" s="35"/>
      <c r="M38" s="35"/>
    </row>
    <row r="39" spans="2:13" x14ac:dyDescent="0.15">
      <c r="K39" s="35"/>
      <c r="L39" s="192"/>
      <c r="M39" s="192"/>
    </row>
    <row r="40" spans="2:13" x14ac:dyDescent="0.15">
      <c r="K40" s="35"/>
      <c r="L40" s="32"/>
      <c r="M40" s="120"/>
    </row>
    <row r="41" spans="2:13" x14ac:dyDescent="0.15">
      <c r="K41" s="35"/>
      <c r="L41" s="32"/>
      <c r="M41" s="120"/>
    </row>
    <row r="42" spans="2:13" x14ac:dyDescent="0.15">
      <c r="K42" s="35"/>
      <c r="L42" s="32"/>
      <c r="M42" s="120"/>
    </row>
    <row r="43" spans="2:13" x14ac:dyDescent="0.15">
      <c r="K43" s="35"/>
      <c r="L43" s="32"/>
      <c r="M43" s="120"/>
    </row>
    <row r="44" spans="2:13" x14ac:dyDescent="0.15">
      <c r="K44" s="35"/>
      <c r="L44" s="32"/>
      <c r="M44" s="120"/>
    </row>
    <row r="45" spans="2:13" x14ac:dyDescent="0.15">
      <c r="K45" s="35"/>
      <c r="L45" s="32"/>
      <c r="M45" s="120"/>
    </row>
    <row r="46" spans="2:13" x14ac:dyDescent="0.15">
      <c r="K46" s="35"/>
      <c r="L46" s="32"/>
      <c r="M46" s="120"/>
    </row>
    <row r="47" spans="2:13" x14ac:dyDescent="0.15">
      <c r="K47" s="35"/>
      <c r="L47" s="32"/>
      <c r="M47" s="120"/>
    </row>
    <row r="48" spans="2:13" x14ac:dyDescent="0.15">
      <c r="K48" s="35"/>
      <c r="L48" s="32"/>
      <c r="M48" s="120"/>
    </row>
    <row r="49" spans="11:13" x14ac:dyDescent="0.15">
      <c r="K49" s="35"/>
      <c r="L49" s="32"/>
      <c r="M49" s="120"/>
    </row>
    <row r="50" spans="11:13" x14ac:dyDescent="0.15">
      <c r="K50" s="35"/>
      <c r="L50" s="32"/>
      <c r="M50" s="120"/>
    </row>
    <row r="51" spans="11:13" x14ac:dyDescent="0.15">
      <c r="K51" s="35"/>
      <c r="L51" s="32"/>
      <c r="M51" s="120"/>
    </row>
    <row r="52" spans="11:13" x14ac:dyDescent="0.15">
      <c r="K52" s="35"/>
      <c r="L52" s="32"/>
      <c r="M52" s="120"/>
    </row>
    <row r="53" spans="11:13" x14ac:dyDescent="0.15">
      <c r="K53" s="35"/>
      <c r="L53" s="32"/>
      <c r="M53" s="120"/>
    </row>
    <row r="54" spans="11:13" x14ac:dyDescent="0.15">
      <c r="K54" s="35"/>
      <c r="L54" s="32"/>
      <c r="M54" s="120"/>
    </row>
    <row r="55" spans="11:13" x14ac:dyDescent="0.15">
      <c r="K55" s="35"/>
      <c r="L55" s="32"/>
      <c r="M55" s="120"/>
    </row>
    <row r="56" spans="11:13" x14ac:dyDescent="0.15">
      <c r="K56" s="35"/>
      <c r="L56" s="32"/>
      <c r="M56" s="120"/>
    </row>
    <row r="57" spans="11:13" x14ac:dyDescent="0.15">
      <c r="K57" s="35"/>
      <c r="L57" s="32"/>
      <c r="M57" s="120"/>
    </row>
    <row r="58" spans="11:13" x14ac:dyDescent="0.15">
      <c r="K58" s="35"/>
      <c r="L58" s="32"/>
      <c r="M58" s="120"/>
    </row>
    <row r="59" spans="11:13" x14ac:dyDescent="0.15">
      <c r="K59" s="35"/>
      <c r="L59" s="32"/>
      <c r="M59" s="120"/>
    </row>
    <row r="60" spans="11:13" x14ac:dyDescent="0.15">
      <c r="K60" s="35"/>
      <c r="L60" s="32"/>
      <c r="M60" s="120"/>
    </row>
    <row r="61" spans="11:13" x14ac:dyDescent="0.15">
      <c r="K61" s="35"/>
      <c r="L61" s="32"/>
      <c r="M61" s="120"/>
    </row>
    <row r="62" spans="11:13" x14ac:dyDescent="0.15">
      <c r="K62" s="35"/>
      <c r="L62" s="35"/>
      <c r="M62" s="35"/>
    </row>
    <row r="63" spans="11:13" x14ac:dyDescent="0.15">
      <c r="K63" s="35"/>
      <c r="L63" s="35"/>
      <c r="M63" s="35"/>
    </row>
    <row r="64" spans="11:13" x14ac:dyDescent="0.15">
      <c r="K64" s="35"/>
      <c r="L64" s="35"/>
      <c r="M64" s="35"/>
    </row>
    <row r="65" spans="12:13" x14ac:dyDescent="0.15">
      <c r="L65" s="11"/>
      <c r="M65" s="11"/>
    </row>
    <row r="66" spans="12:13" x14ac:dyDescent="0.15">
      <c r="L66" s="4"/>
      <c r="M66" s="119"/>
    </row>
    <row r="67" spans="12:13" x14ac:dyDescent="0.15">
      <c r="L67" s="4"/>
      <c r="M67" s="119"/>
    </row>
    <row r="68" spans="12:13" x14ac:dyDescent="0.15">
      <c r="L68" s="4"/>
      <c r="M68" s="119"/>
    </row>
    <row r="69" spans="12:13" x14ac:dyDescent="0.15">
      <c r="L69" s="4"/>
      <c r="M69" s="119"/>
    </row>
    <row r="70" spans="12:13" x14ac:dyDescent="0.15">
      <c r="L70" s="4"/>
      <c r="M70" s="119"/>
    </row>
    <row r="71" spans="12:13" x14ac:dyDescent="0.15">
      <c r="L71" s="4"/>
      <c r="M71" s="119"/>
    </row>
    <row r="72" spans="12:13" x14ac:dyDescent="0.15">
      <c r="L72" s="4"/>
      <c r="M72" s="119"/>
    </row>
    <row r="73" spans="12:13" x14ac:dyDescent="0.15">
      <c r="L73" s="4"/>
      <c r="M73" s="119"/>
    </row>
    <row r="74" spans="12:13" x14ac:dyDescent="0.15">
      <c r="L74" s="4"/>
      <c r="M74" s="119"/>
    </row>
    <row r="75" spans="12:13" x14ac:dyDescent="0.15">
      <c r="L75" s="4"/>
      <c r="M75" s="119"/>
    </row>
    <row r="76" spans="12:13" x14ac:dyDescent="0.15">
      <c r="L76" s="4"/>
      <c r="M76" s="119"/>
    </row>
    <row r="77" spans="12:13" x14ac:dyDescent="0.15">
      <c r="L77" s="4"/>
      <c r="M77" s="119"/>
    </row>
    <row r="78" spans="12:13" x14ac:dyDescent="0.15">
      <c r="L78" s="4"/>
      <c r="M78" s="119"/>
    </row>
    <row r="79" spans="12:13" x14ac:dyDescent="0.15">
      <c r="L79" s="4"/>
      <c r="M79" s="119"/>
    </row>
    <row r="80" spans="12:13" x14ac:dyDescent="0.15">
      <c r="L80" s="4"/>
      <c r="M80" s="119"/>
    </row>
    <row r="81" spans="11:14" x14ac:dyDescent="0.15">
      <c r="L81" s="4"/>
      <c r="M81" s="119"/>
    </row>
    <row r="82" spans="11:14" x14ac:dyDescent="0.15">
      <c r="L82" s="4"/>
      <c r="M82" s="119"/>
    </row>
    <row r="83" spans="11:14" x14ac:dyDescent="0.15">
      <c r="K83" s="35"/>
      <c r="L83" s="32"/>
      <c r="M83" s="120"/>
    </row>
    <row r="84" spans="11:14" x14ac:dyDescent="0.15">
      <c r="K84" s="35"/>
      <c r="L84" s="32"/>
      <c r="M84" s="120"/>
    </row>
    <row r="85" spans="11:14" x14ac:dyDescent="0.15">
      <c r="K85" s="35"/>
      <c r="L85" s="32"/>
      <c r="M85" s="120"/>
    </row>
    <row r="86" spans="11:14" x14ac:dyDescent="0.15">
      <c r="K86" s="35"/>
      <c r="L86" s="32"/>
      <c r="M86" s="120"/>
      <c r="N86" s="35"/>
    </row>
    <row r="87" spans="11:14" x14ac:dyDescent="0.15">
      <c r="L87" s="4"/>
      <c r="M87" s="119"/>
    </row>
  </sheetData>
  <phoneticPr fontId="4"/>
  <pageMargins left="0.70866141732283472" right="0.70866141732283472" top="0.74803149606299213" bottom="0.74803149606299213" header="0.31496062992125984" footer="0.31496062992125984"/>
  <pageSetup paperSize="9" scale="9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54"/>
  <sheetViews>
    <sheetView view="pageBreakPreview" zoomScaleNormal="100" zoomScaleSheetLayoutView="100" workbookViewId="0">
      <selection activeCell="K12" sqref="K12"/>
    </sheetView>
  </sheetViews>
  <sheetFormatPr defaultColWidth="13.75" defaultRowHeight="13.5" x14ac:dyDescent="0.15"/>
  <cols>
    <col min="1" max="1" width="15.375" style="9" bestFit="1" customWidth="1"/>
    <col min="2" max="2" width="8.625" style="9" bestFit="1" customWidth="1"/>
    <col min="3" max="3" width="7.875" style="9" bestFit="1" customWidth="1"/>
    <col min="4" max="4" width="4.125" style="9" customWidth="1"/>
    <col min="5" max="5" width="15.375" style="9" customWidth="1"/>
    <col min="6" max="6" width="5.875" style="9" bestFit="1" customWidth="1"/>
    <col min="7" max="7" width="9.75" style="9" bestFit="1" customWidth="1"/>
    <col min="8" max="8" width="7.5" style="9" bestFit="1" customWidth="1"/>
    <col min="9" max="9" width="7.875" style="9" bestFit="1" customWidth="1"/>
    <col min="10" max="16384" width="13.75" style="9"/>
  </cols>
  <sheetData>
    <row r="1" spans="1:14" s="25" customFormat="1" ht="14.25" x14ac:dyDescent="0.15">
      <c r="A1" s="24" t="s">
        <v>252</v>
      </c>
    </row>
    <row r="2" spans="1:14" customFormat="1" x14ac:dyDescent="0.15">
      <c r="A2" s="1"/>
      <c r="B2" s="2"/>
      <c r="C2" s="2"/>
      <c r="D2" s="2"/>
      <c r="E2" s="2"/>
      <c r="F2" s="2"/>
      <c r="G2" s="2"/>
      <c r="H2" s="2"/>
    </row>
    <row r="3" spans="1:14" s="8" customFormat="1" ht="14.25" x14ac:dyDescent="0.15">
      <c r="A3" s="1" t="s">
        <v>13</v>
      </c>
      <c r="E3" s="1" t="s">
        <v>327</v>
      </c>
    </row>
    <row r="4" spans="1:14" customFormat="1" ht="13.5" customHeight="1" x14ac:dyDescent="0.15">
      <c r="A4" s="3"/>
      <c r="B4" s="173" t="s">
        <v>0</v>
      </c>
      <c r="C4" s="174" t="s">
        <v>1</v>
      </c>
      <c r="D4" s="2"/>
      <c r="E4" s="3"/>
      <c r="F4" s="173" t="s">
        <v>328</v>
      </c>
      <c r="G4" s="174" t="s">
        <v>329</v>
      </c>
      <c r="H4" s="174" t="s">
        <v>12</v>
      </c>
      <c r="I4" s="174" t="s">
        <v>1</v>
      </c>
      <c r="K4" s="182"/>
      <c r="L4" s="183"/>
      <c r="M4" s="183"/>
    </row>
    <row r="5" spans="1:14" customFormat="1" ht="13.5" customHeight="1" x14ac:dyDescent="0.15">
      <c r="A5" s="4" t="s">
        <v>2</v>
      </c>
      <c r="B5" s="54">
        <v>8</v>
      </c>
      <c r="C5" s="21">
        <f>B5/B$14</f>
        <v>8.6975429441182861E-4</v>
      </c>
      <c r="D5" s="2"/>
      <c r="E5" s="4" t="s">
        <v>2</v>
      </c>
      <c r="F5" s="54"/>
      <c r="G5" s="54">
        <v>2</v>
      </c>
      <c r="H5" s="12">
        <f>SUM(F5:G5)</f>
        <v>2</v>
      </c>
      <c r="I5" s="21">
        <f>H5/$H$14</f>
        <v>3.669724770642202E-3</v>
      </c>
      <c r="K5" s="32"/>
      <c r="L5" s="140"/>
      <c r="M5" s="181"/>
      <c r="N5" s="35"/>
    </row>
    <row r="6" spans="1:14" customFormat="1" ht="13.5" customHeight="1" x14ac:dyDescent="0.15">
      <c r="A6" s="4" t="s">
        <v>3</v>
      </c>
      <c r="B6" s="54">
        <v>86</v>
      </c>
      <c r="C6" s="21">
        <f t="shared" ref="C6:C10" si="0">B6/B$14</f>
        <v>9.3498586649271576E-3</v>
      </c>
      <c r="D6" s="2"/>
      <c r="E6" s="4" t="s">
        <v>3</v>
      </c>
      <c r="F6" s="54">
        <v>1</v>
      </c>
      <c r="G6" s="54">
        <v>6</v>
      </c>
      <c r="H6" s="12">
        <f>SUM(F6:G6)</f>
        <v>7</v>
      </c>
      <c r="I6" s="21">
        <f>H6/$H$14</f>
        <v>1.2844036697247707E-2</v>
      </c>
      <c r="K6" s="32"/>
      <c r="L6" s="140"/>
      <c r="M6" s="181"/>
      <c r="N6" s="35"/>
    </row>
    <row r="7" spans="1:14" customFormat="1" ht="13.5" customHeight="1" x14ac:dyDescent="0.15">
      <c r="A7" s="4" t="s">
        <v>4</v>
      </c>
      <c r="B7" s="54">
        <v>279</v>
      </c>
      <c r="C7" s="21">
        <f t="shared" si="0"/>
        <v>3.0332681017612523E-2</v>
      </c>
      <c r="D7" s="2"/>
      <c r="E7" s="4" t="s">
        <v>4</v>
      </c>
      <c r="F7" s="54">
        <v>3</v>
      </c>
      <c r="G7" s="54">
        <v>21</v>
      </c>
      <c r="H7" s="12">
        <f t="shared" ref="H7:H13" si="1">SUM(F7:G7)</f>
        <v>24</v>
      </c>
      <c r="I7" s="21">
        <f t="shared" ref="I7:I13" si="2">H7/$H$14</f>
        <v>4.4036697247706424E-2</v>
      </c>
      <c r="K7" s="32"/>
      <c r="L7" s="140"/>
      <c r="M7" s="181"/>
      <c r="N7" s="35"/>
    </row>
    <row r="8" spans="1:14" customFormat="1" ht="13.5" customHeight="1" x14ac:dyDescent="0.15">
      <c r="A8" s="4" t="s">
        <v>5</v>
      </c>
      <c r="B8" s="54">
        <v>965</v>
      </c>
      <c r="C8" s="21">
        <f t="shared" si="0"/>
        <v>0.10491411176342683</v>
      </c>
      <c r="D8" s="2"/>
      <c r="E8" s="4" t="s">
        <v>5</v>
      </c>
      <c r="F8" s="54">
        <v>15</v>
      </c>
      <c r="G8" s="54">
        <v>58</v>
      </c>
      <c r="H8" s="12">
        <f t="shared" si="1"/>
        <v>73</v>
      </c>
      <c r="I8" s="21">
        <f t="shared" si="2"/>
        <v>0.13394495412844037</v>
      </c>
      <c r="K8" s="32"/>
      <c r="L8" s="140"/>
      <c r="M8" s="181"/>
      <c r="N8" s="35"/>
    </row>
    <row r="9" spans="1:14" customFormat="1" ht="13.5" customHeight="1" x14ac:dyDescent="0.15">
      <c r="A9" s="4" t="s">
        <v>6</v>
      </c>
      <c r="B9" s="54">
        <v>1481</v>
      </c>
      <c r="C9" s="21">
        <f t="shared" si="0"/>
        <v>0.16101326375298977</v>
      </c>
      <c r="D9" s="2"/>
      <c r="E9" s="4" t="s">
        <v>6</v>
      </c>
      <c r="F9" s="54">
        <v>15</v>
      </c>
      <c r="G9" s="54">
        <v>96</v>
      </c>
      <c r="H9" s="12">
        <f t="shared" si="1"/>
        <v>111</v>
      </c>
      <c r="I9" s="21">
        <f t="shared" si="2"/>
        <v>0.20366972477064221</v>
      </c>
      <c r="K9" s="32"/>
      <c r="L9" s="140"/>
      <c r="M9" s="181"/>
      <c r="N9" s="35"/>
    </row>
    <row r="10" spans="1:14" customFormat="1" ht="13.5" customHeight="1" x14ac:dyDescent="0.15">
      <c r="A10" s="4" t="s">
        <v>7</v>
      </c>
      <c r="B10" s="54">
        <v>2144</v>
      </c>
      <c r="C10" s="21">
        <f t="shared" si="0"/>
        <v>0.23309415090237007</v>
      </c>
      <c r="D10" s="2"/>
      <c r="E10" s="4" t="s">
        <v>7</v>
      </c>
      <c r="F10" s="54">
        <v>21</v>
      </c>
      <c r="G10" s="54">
        <v>113</v>
      </c>
      <c r="H10" s="12">
        <f t="shared" si="1"/>
        <v>134</v>
      </c>
      <c r="I10" s="21">
        <f t="shared" si="2"/>
        <v>0.24587155963302754</v>
      </c>
      <c r="K10" s="32"/>
      <c r="L10" s="140"/>
      <c r="M10" s="181"/>
      <c r="N10" s="35"/>
    </row>
    <row r="11" spans="1:14" customFormat="1" ht="13.5" customHeight="1" x14ac:dyDescent="0.15">
      <c r="A11" s="4" t="s">
        <v>8</v>
      </c>
      <c r="B11" s="54">
        <v>2397</v>
      </c>
      <c r="C11" s="21">
        <f>B11/B$14</f>
        <v>0.26060013046314418</v>
      </c>
      <c r="D11" s="2"/>
      <c r="E11" s="4" t="s">
        <v>8</v>
      </c>
      <c r="F11" s="54">
        <v>16</v>
      </c>
      <c r="G11" s="54">
        <v>115</v>
      </c>
      <c r="H11" s="12">
        <f t="shared" si="1"/>
        <v>131</v>
      </c>
      <c r="I11" s="21">
        <f t="shared" si="2"/>
        <v>0.24036697247706423</v>
      </c>
      <c r="K11" s="32"/>
      <c r="L11" s="140"/>
      <c r="M11" s="181"/>
      <c r="N11" s="35"/>
    </row>
    <row r="12" spans="1:14" customFormat="1" ht="13.5" customHeight="1" x14ac:dyDescent="0.15">
      <c r="A12" s="4" t="s">
        <v>9</v>
      </c>
      <c r="B12" s="54">
        <v>1504</v>
      </c>
      <c r="C12" s="21">
        <f>B12/B$14</f>
        <v>0.16351380734942378</v>
      </c>
      <c r="D12" s="2"/>
      <c r="E12" s="4" t="s">
        <v>9</v>
      </c>
      <c r="F12" s="54">
        <v>6</v>
      </c>
      <c r="G12" s="54">
        <v>49</v>
      </c>
      <c r="H12" s="12">
        <f t="shared" si="1"/>
        <v>55</v>
      </c>
      <c r="I12" s="21">
        <f t="shared" si="2"/>
        <v>0.10091743119266056</v>
      </c>
      <c r="K12" s="32"/>
      <c r="L12" s="140"/>
      <c r="M12" s="181"/>
      <c r="N12" s="35"/>
    </row>
    <row r="13" spans="1:14" customFormat="1" ht="13.5" customHeight="1" x14ac:dyDescent="0.15">
      <c r="A13" s="4" t="s">
        <v>10</v>
      </c>
      <c r="B13" s="54">
        <v>334</v>
      </c>
      <c r="C13" s="21">
        <f>B13/B$14</f>
        <v>3.6312241791693844E-2</v>
      </c>
      <c r="D13" s="2"/>
      <c r="E13" s="4" t="s">
        <v>10</v>
      </c>
      <c r="F13" s="54"/>
      <c r="G13" s="54">
        <v>8</v>
      </c>
      <c r="H13" s="12">
        <f t="shared" si="1"/>
        <v>8</v>
      </c>
      <c r="I13" s="21">
        <f t="shared" si="2"/>
        <v>1.4678899082568808E-2</v>
      </c>
      <c r="K13" s="32"/>
      <c r="L13" s="140"/>
      <c r="M13" s="181"/>
      <c r="N13" s="35"/>
    </row>
    <row r="14" spans="1:14" customFormat="1" ht="13.5" customHeight="1" x14ac:dyDescent="0.15">
      <c r="A14" s="5" t="s">
        <v>11</v>
      </c>
      <c r="B14" s="14">
        <f>SUM(B5:B13)</f>
        <v>9198</v>
      </c>
      <c r="C14" s="23">
        <f>SUM(C5:C13)</f>
        <v>1</v>
      </c>
      <c r="D14" s="2"/>
      <c r="E14" s="5" t="s">
        <v>11</v>
      </c>
      <c r="F14" s="14">
        <f>SUM(F5:F13)</f>
        <v>77</v>
      </c>
      <c r="G14" s="14">
        <f t="shared" ref="G14" si="3">SUM(G5:G13)</f>
        <v>468</v>
      </c>
      <c r="H14" s="14">
        <f>SUM(H5:H13)</f>
        <v>545</v>
      </c>
      <c r="I14" s="23">
        <f>SUM(I5:I13)</f>
        <v>1.0000000000000002</v>
      </c>
      <c r="K14" s="178"/>
      <c r="L14" s="179"/>
      <c r="M14" s="180"/>
      <c r="N14" s="35"/>
    </row>
    <row r="15" spans="1:14" s="8" customFormat="1" ht="13.5" customHeight="1" x14ac:dyDescent="0.15">
      <c r="A15" s="189" t="s">
        <v>265</v>
      </c>
      <c r="B15" s="188">
        <f>B14-B16</f>
        <v>3673</v>
      </c>
      <c r="C15" s="177">
        <f>B15/B$14</f>
        <v>0.39932594042183084</v>
      </c>
      <c r="D15" s="69"/>
      <c r="E15" s="189" t="s">
        <v>265</v>
      </c>
      <c r="F15" s="188">
        <f t="shared" ref="F15:G15" si="4">F14-F16</f>
        <v>42</v>
      </c>
      <c r="G15" s="188">
        <f t="shared" si="4"/>
        <v>231</v>
      </c>
      <c r="H15" s="190">
        <f>SUM(F15:G15)</f>
        <v>273</v>
      </c>
      <c r="I15" s="177">
        <f>H15/H$14</f>
        <v>0.50091743119266052</v>
      </c>
      <c r="K15" s="68"/>
      <c r="L15" s="68"/>
      <c r="M15" s="68"/>
      <c r="N15" s="68"/>
    </row>
    <row r="16" spans="1:14" ht="13.5" customHeight="1" x14ac:dyDescent="0.15">
      <c r="A16" s="69" t="s">
        <v>264</v>
      </c>
      <c r="B16" s="188">
        <v>5525</v>
      </c>
      <c r="C16" s="177">
        <f>B16/B$14</f>
        <v>0.60067405957816922</v>
      </c>
      <c r="D16" s="69"/>
      <c r="E16" s="69" t="s">
        <v>264</v>
      </c>
      <c r="F16" s="190">
        <v>35</v>
      </c>
      <c r="G16" s="190">
        <v>237</v>
      </c>
      <c r="H16" s="443">
        <f>SUM(F16:G16)</f>
        <v>272</v>
      </c>
      <c r="I16" s="177">
        <f>H16/H$14</f>
        <v>0.49908256880733948</v>
      </c>
      <c r="K16" s="69"/>
      <c r="L16" s="69"/>
      <c r="M16" s="69"/>
      <c r="N16" s="69"/>
    </row>
    <row r="17" spans="1:14" ht="5.25" customHeight="1" x14ac:dyDescent="0.15">
      <c r="C17" s="69"/>
      <c r="F17" s="69"/>
      <c r="I17" s="69"/>
      <c r="K17" s="69"/>
      <c r="L17" s="69"/>
      <c r="M17" s="69"/>
      <c r="N17" s="69"/>
    </row>
    <row r="18" spans="1:14" ht="13.5" customHeight="1" x14ac:dyDescent="0.15">
      <c r="K18" s="182"/>
      <c r="L18" s="183"/>
      <c r="M18" s="183"/>
      <c r="N18" s="69"/>
    </row>
    <row r="19" spans="1:14" x14ac:dyDescent="0.15">
      <c r="K19" s="32"/>
      <c r="L19" s="140"/>
      <c r="M19" s="181"/>
      <c r="N19" s="69"/>
    </row>
    <row r="20" spans="1:14" x14ac:dyDescent="0.15">
      <c r="K20" s="32"/>
      <c r="L20" s="140"/>
      <c r="M20" s="181"/>
      <c r="N20" s="69"/>
    </row>
    <row r="21" spans="1:14" x14ac:dyDescent="0.15">
      <c r="K21" s="32"/>
      <c r="L21" s="140"/>
      <c r="M21" s="181"/>
      <c r="N21" s="69"/>
    </row>
    <row r="22" spans="1:14" x14ac:dyDescent="0.15">
      <c r="G22" s="2"/>
      <c r="K22" s="32"/>
      <c r="L22" s="140"/>
      <c r="M22" s="181"/>
      <c r="N22" s="69"/>
    </row>
    <row r="23" spans="1:14" x14ac:dyDescent="0.15">
      <c r="K23" s="32"/>
      <c r="L23" s="140"/>
      <c r="M23" s="181"/>
      <c r="N23" s="69"/>
    </row>
    <row r="24" spans="1:14" x14ac:dyDescent="0.15">
      <c r="G24" s="2"/>
      <c r="K24" s="32"/>
      <c r="L24" s="140"/>
      <c r="M24" s="181"/>
      <c r="N24" s="69"/>
    </row>
    <row r="25" spans="1:14" x14ac:dyDescent="0.15">
      <c r="K25" s="32"/>
      <c r="L25" s="140"/>
      <c r="M25" s="181"/>
      <c r="N25" s="69"/>
    </row>
    <row r="26" spans="1:14" x14ac:dyDescent="0.15">
      <c r="K26" s="32"/>
      <c r="L26" s="140"/>
      <c r="M26" s="181"/>
      <c r="N26" s="69"/>
    </row>
    <row r="27" spans="1:14" customFormat="1" x14ac:dyDescent="0.15">
      <c r="B27" s="4"/>
      <c r="K27" s="32"/>
      <c r="L27" s="179"/>
      <c r="M27" s="180"/>
      <c r="N27" s="35"/>
    </row>
    <row r="28" spans="1:14" x14ac:dyDescent="0.15">
      <c r="A28"/>
      <c r="B28"/>
      <c r="K28" s="178"/>
      <c r="L28" s="179"/>
      <c r="M28" s="180"/>
      <c r="N28" s="69"/>
    </row>
    <row r="29" spans="1:14" x14ac:dyDescent="0.15">
      <c r="A29"/>
      <c r="B29"/>
      <c r="K29" s="69"/>
      <c r="L29" s="69"/>
      <c r="M29" s="69"/>
      <c r="N29" s="69"/>
    </row>
    <row r="30" spans="1:14" x14ac:dyDescent="0.15">
      <c r="A30"/>
      <c r="B30"/>
      <c r="K30" s="191"/>
      <c r="L30" s="69"/>
      <c r="M30" s="69"/>
      <c r="N30" s="69"/>
    </row>
    <row r="31" spans="1:14" x14ac:dyDescent="0.15">
      <c r="A31" s="4"/>
      <c r="B31" s="119"/>
      <c r="K31" s="182"/>
      <c r="L31" s="183"/>
      <c r="M31" s="183"/>
      <c r="N31" s="69"/>
    </row>
    <row r="32" spans="1:14" x14ac:dyDescent="0.15">
      <c r="A32" s="4"/>
      <c r="B32" s="119"/>
      <c r="K32" s="32"/>
      <c r="L32" s="140"/>
      <c r="M32" s="181"/>
      <c r="N32" s="69"/>
    </row>
    <row r="33" spans="1:14" x14ac:dyDescent="0.15">
      <c r="A33" s="4"/>
      <c r="B33" s="119"/>
      <c r="K33" s="32"/>
      <c r="L33" s="140"/>
      <c r="M33" s="181"/>
      <c r="N33" s="69"/>
    </row>
    <row r="34" spans="1:14" x14ac:dyDescent="0.15">
      <c r="K34" s="32"/>
      <c r="L34" s="140"/>
      <c r="M34" s="181"/>
      <c r="N34" s="69"/>
    </row>
    <row r="35" spans="1:14" x14ac:dyDescent="0.15">
      <c r="K35" s="32"/>
      <c r="L35" s="140"/>
      <c r="M35" s="181"/>
      <c r="N35" s="69"/>
    </row>
    <row r="36" spans="1:14" x14ac:dyDescent="0.15">
      <c r="K36" s="32"/>
      <c r="L36" s="140"/>
      <c r="M36" s="181"/>
      <c r="N36" s="69"/>
    </row>
    <row r="37" spans="1:14" x14ac:dyDescent="0.15">
      <c r="K37" s="32"/>
      <c r="L37" s="140"/>
      <c r="M37" s="181"/>
      <c r="N37" s="69"/>
    </row>
    <row r="38" spans="1:14" x14ac:dyDescent="0.15">
      <c r="K38" s="32"/>
      <c r="L38" s="140"/>
      <c r="M38" s="181"/>
      <c r="N38" s="69"/>
    </row>
    <row r="39" spans="1:14" x14ac:dyDescent="0.15">
      <c r="K39" s="32"/>
      <c r="L39" s="140"/>
      <c r="M39" s="181"/>
      <c r="N39" s="69"/>
    </row>
    <row r="40" spans="1:14" x14ac:dyDescent="0.15">
      <c r="K40" s="32"/>
      <c r="L40" s="140"/>
      <c r="M40" s="181"/>
      <c r="N40" s="69"/>
    </row>
    <row r="41" spans="1:14" x14ac:dyDescent="0.15">
      <c r="K41" s="178"/>
      <c r="L41" s="179"/>
      <c r="M41" s="180"/>
      <c r="N41" s="69"/>
    </row>
    <row r="42" spans="1:14" x14ac:dyDescent="0.15">
      <c r="K42" s="69"/>
      <c r="L42" s="69"/>
      <c r="M42" s="69"/>
      <c r="N42" s="69"/>
    </row>
    <row r="43" spans="1:14" x14ac:dyDescent="0.15">
      <c r="K43" s="69"/>
      <c r="L43" s="69"/>
      <c r="M43" s="69"/>
      <c r="N43" s="69"/>
    </row>
    <row r="44" spans="1:14" x14ac:dyDescent="0.15">
      <c r="K44" s="69"/>
      <c r="L44" s="69"/>
      <c r="M44" s="69"/>
      <c r="N44" s="69"/>
    </row>
    <row r="45" spans="1:14" x14ac:dyDescent="0.15">
      <c r="K45" s="69"/>
      <c r="L45" s="69"/>
      <c r="M45" s="69"/>
      <c r="N45" s="69"/>
    </row>
    <row r="46" spans="1:14" x14ac:dyDescent="0.15">
      <c r="K46" s="69"/>
      <c r="L46" s="69"/>
      <c r="M46" s="69"/>
      <c r="N46" s="69"/>
    </row>
    <row r="47" spans="1:14" x14ac:dyDescent="0.15">
      <c r="K47" s="69"/>
      <c r="L47" s="69"/>
      <c r="M47" s="69"/>
      <c r="N47" s="69"/>
    </row>
    <row r="48" spans="1:14" x14ac:dyDescent="0.15">
      <c r="K48" s="69"/>
      <c r="L48" s="69"/>
      <c r="M48" s="69"/>
      <c r="N48" s="69"/>
    </row>
    <row r="49" spans="11:14" x14ac:dyDescent="0.15">
      <c r="K49" s="69"/>
      <c r="L49" s="69"/>
      <c r="M49" s="69"/>
      <c r="N49" s="69"/>
    </row>
    <row r="50" spans="11:14" x14ac:dyDescent="0.15">
      <c r="K50" s="69"/>
      <c r="L50" s="69"/>
      <c r="M50" s="69"/>
      <c r="N50" s="69"/>
    </row>
    <row r="51" spans="11:14" x14ac:dyDescent="0.15">
      <c r="K51" s="69"/>
      <c r="L51" s="69"/>
      <c r="M51" s="69"/>
      <c r="N51" s="69"/>
    </row>
    <row r="52" spans="11:14" x14ac:dyDescent="0.15">
      <c r="K52" s="69"/>
      <c r="L52" s="69"/>
      <c r="M52" s="69"/>
      <c r="N52" s="69"/>
    </row>
    <row r="53" spans="11:14" x14ac:dyDescent="0.15">
      <c r="K53" s="69"/>
      <c r="L53" s="69"/>
      <c r="M53" s="69"/>
      <c r="N53" s="69"/>
    </row>
    <row r="54" spans="11:14" x14ac:dyDescent="0.15">
      <c r="K54" s="69"/>
      <c r="L54" s="69"/>
      <c r="M54" s="69"/>
      <c r="N54" s="69"/>
    </row>
  </sheetData>
  <phoneticPr fontId="4"/>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38"/>
  <sheetViews>
    <sheetView view="pageBreakPreview" zoomScale="120" zoomScaleNormal="100" zoomScaleSheetLayoutView="120" workbookViewId="0">
      <selection activeCell="G4" sqref="G4:J19"/>
    </sheetView>
  </sheetViews>
  <sheetFormatPr defaultRowHeight="13.5" x14ac:dyDescent="0.15"/>
  <cols>
    <col min="1" max="1" width="22.125" style="9" customWidth="1"/>
    <col min="2" max="5" width="9" style="9" customWidth="1"/>
    <col min="6" max="6" width="5.875" style="9" bestFit="1" customWidth="1"/>
    <col min="7" max="7" width="20.75" style="9" bestFit="1" customWidth="1"/>
    <col min="8" max="8" width="6.5" style="9" bestFit="1" customWidth="1"/>
    <col min="9" max="9" width="9" style="9" bestFit="1" customWidth="1"/>
    <col min="10" max="11" width="5" style="9" customWidth="1"/>
    <col min="12" max="12" width="6.625" style="9" customWidth="1"/>
    <col min="13" max="13" width="7.375" style="9" customWidth="1"/>
    <col min="14" max="14" width="5" style="9" customWidth="1"/>
    <col min="15" max="15" width="6.625" style="9" customWidth="1"/>
    <col min="16" max="16" width="7.375" style="9" customWidth="1"/>
    <col min="17" max="16384" width="9" style="9"/>
  </cols>
  <sheetData>
    <row r="1" spans="1:10" s="25" customFormat="1" ht="14.25" x14ac:dyDescent="0.15">
      <c r="A1" s="24" t="s">
        <v>330</v>
      </c>
    </row>
    <row r="2" spans="1:10" customFormat="1" x14ac:dyDescent="0.15">
      <c r="A2" s="1"/>
      <c r="B2" s="2"/>
      <c r="C2" s="2"/>
      <c r="D2" s="2"/>
      <c r="E2" s="2"/>
      <c r="F2" s="2"/>
      <c r="G2" s="2"/>
      <c r="H2" s="2"/>
    </row>
    <row r="3" spans="1:10" s="8" customFormat="1" ht="14.25" x14ac:dyDescent="0.15">
      <c r="A3" s="1" t="s">
        <v>13</v>
      </c>
    </row>
    <row r="4" spans="1:10" customFormat="1" ht="14.25" customHeight="1" x14ac:dyDescent="0.15">
      <c r="A4" s="3"/>
      <c r="B4" s="3" t="s">
        <v>0</v>
      </c>
      <c r="C4" s="3" t="s">
        <v>1</v>
      </c>
      <c r="D4" s="2"/>
      <c r="E4" s="9"/>
      <c r="F4" s="9"/>
      <c r="G4" s="41"/>
      <c r="H4" s="339"/>
      <c r="I4" s="104"/>
    </row>
    <row r="5" spans="1:10" customFormat="1" x14ac:dyDescent="0.15">
      <c r="A5" s="4" t="s">
        <v>14</v>
      </c>
      <c r="B5" s="54">
        <v>5</v>
      </c>
      <c r="C5" s="21">
        <f>B5/B$10</f>
        <v>5.4359643400739288E-4</v>
      </c>
      <c r="D5" s="2"/>
      <c r="E5" s="9"/>
      <c r="F5" s="9"/>
      <c r="G5" s="298"/>
      <c r="H5" s="336"/>
      <c r="I5" s="9"/>
      <c r="J5" s="35"/>
    </row>
    <row r="6" spans="1:10" customFormat="1" x14ac:dyDescent="0.15">
      <c r="A6" s="4" t="s">
        <v>15</v>
      </c>
      <c r="B6" s="54">
        <v>4800</v>
      </c>
      <c r="C6" s="21">
        <f>B6/B$10</f>
        <v>0.52185257664709717</v>
      </c>
      <c r="D6" s="2"/>
      <c r="E6" s="9"/>
      <c r="F6" s="9"/>
      <c r="G6" s="338"/>
      <c r="H6" s="336"/>
      <c r="I6" s="9"/>
      <c r="J6" s="35"/>
    </row>
    <row r="7" spans="1:10" customFormat="1" x14ac:dyDescent="0.15">
      <c r="A7" s="4" t="s">
        <v>16</v>
      </c>
      <c r="B7" s="54">
        <v>4373</v>
      </c>
      <c r="C7" s="21">
        <f>B7/B$10</f>
        <v>0.47542944118286584</v>
      </c>
      <c r="D7" s="2"/>
      <c r="E7" s="9"/>
      <c r="F7" s="9"/>
      <c r="G7" s="338"/>
      <c r="H7" s="336"/>
      <c r="I7" s="9"/>
      <c r="J7" s="35"/>
    </row>
    <row r="8" spans="1:10" customFormat="1" x14ac:dyDescent="0.15">
      <c r="A8" s="4" t="s">
        <v>17</v>
      </c>
      <c r="B8" s="54">
        <v>0</v>
      </c>
      <c r="C8" s="21">
        <f>B8/B$10</f>
        <v>0</v>
      </c>
      <c r="D8" s="2"/>
      <c r="E8" s="9"/>
      <c r="F8" s="9"/>
      <c r="G8" s="338"/>
      <c r="H8" s="336"/>
      <c r="I8" s="9"/>
      <c r="J8" s="35"/>
    </row>
    <row r="9" spans="1:10" customFormat="1" x14ac:dyDescent="0.15">
      <c r="A9" s="4" t="s">
        <v>18</v>
      </c>
      <c r="B9" s="54">
        <v>20</v>
      </c>
      <c r="C9" s="21">
        <f>B9/B$10</f>
        <v>2.1743857360295715E-3</v>
      </c>
      <c r="D9" s="2"/>
      <c r="E9" s="9"/>
      <c r="F9" s="9"/>
      <c r="G9" s="338"/>
      <c r="H9" s="336"/>
      <c r="I9" s="9"/>
      <c r="J9" s="35"/>
    </row>
    <row r="10" spans="1:10" customFormat="1" x14ac:dyDescent="0.15">
      <c r="A10" s="5" t="s">
        <v>11</v>
      </c>
      <c r="B10" s="14">
        <v>9198</v>
      </c>
      <c r="C10" s="23">
        <f>SUM(C5:C9)</f>
        <v>0.99999999999999989</v>
      </c>
      <c r="D10" s="2"/>
      <c r="E10" s="9"/>
      <c r="F10" s="9"/>
      <c r="G10" s="303"/>
      <c r="H10" s="337"/>
      <c r="I10" s="9"/>
      <c r="J10" s="35"/>
    </row>
    <row r="11" spans="1:10" customFormat="1" x14ac:dyDescent="0.15">
      <c r="A11" s="4"/>
      <c r="B11" s="6"/>
      <c r="C11" s="7"/>
      <c r="E11" s="9"/>
      <c r="F11" s="9"/>
      <c r="G11" s="303"/>
      <c r="H11" s="337"/>
      <c r="I11" s="9"/>
      <c r="J11" s="35"/>
    </row>
    <row r="12" spans="1:10" s="8" customFormat="1" ht="14.25" x14ac:dyDescent="0.15">
      <c r="A12" s="1" t="s">
        <v>331</v>
      </c>
      <c r="J12" s="68"/>
    </row>
    <row r="13" spans="1:10" x14ac:dyDescent="0.15">
      <c r="A13" s="3"/>
      <c r="B13" s="3" t="s">
        <v>332</v>
      </c>
      <c r="C13" s="3" t="s">
        <v>333</v>
      </c>
      <c r="D13" s="3" t="s">
        <v>12</v>
      </c>
      <c r="E13" s="3" t="s">
        <v>1</v>
      </c>
      <c r="G13" s="41"/>
      <c r="H13" s="339"/>
      <c r="I13" s="345"/>
      <c r="J13" s="69"/>
    </row>
    <row r="14" spans="1:10" x14ac:dyDescent="0.15">
      <c r="A14" s="4" t="s">
        <v>14</v>
      </c>
      <c r="B14" s="12">
        <v>0</v>
      </c>
      <c r="C14" s="12">
        <v>0</v>
      </c>
      <c r="D14" s="12">
        <v>0</v>
      </c>
      <c r="E14" s="21">
        <f>D14/D$19</f>
        <v>0</v>
      </c>
      <c r="G14" s="298"/>
      <c r="H14" s="336"/>
      <c r="I14" s="340"/>
      <c r="J14" s="69"/>
    </row>
    <row r="15" spans="1:10" x14ac:dyDescent="0.15">
      <c r="A15" s="4" t="s">
        <v>15</v>
      </c>
      <c r="B15" s="12">
        <v>12</v>
      </c>
      <c r="C15" s="12">
        <v>116</v>
      </c>
      <c r="D15" s="12">
        <v>128</v>
      </c>
      <c r="E15" s="21">
        <f t="shared" ref="E15:E18" si="0">D15/D$19</f>
        <v>0.23486238532110093</v>
      </c>
      <c r="G15" s="338"/>
      <c r="H15" s="336"/>
      <c r="I15" s="340"/>
      <c r="J15" s="69"/>
    </row>
    <row r="16" spans="1:10" x14ac:dyDescent="0.15">
      <c r="A16" s="4" t="s">
        <v>16</v>
      </c>
      <c r="B16" s="12">
        <v>63</v>
      </c>
      <c r="C16" s="12">
        <v>351</v>
      </c>
      <c r="D16" s="12">
        <v>414</v>
      </c>
      <c r="E16" s="21">
        <f t="shared" si="0"/>
        <v>0.75963302752293582</v>
      </c>
      <c r="G16" s="338"/>
      <c r="H16" s="336"/>
      <c r="I16" s="346"/>
      <c r="J16" s="69"/>
    </row>
    <row r="17" spans="1:10" x14ac:dyDescent="0.15">
      <c r="A17" s="4" t="s">
        <v>17</v>
      </c>
      <c r="B17" s="12">
        <v>0</v>
      </c>
      <c r="C17" s="12">
        <v>0</v>
      </c>
      <c r="D17" s="12">
        <v>0</v>
      </c>
      <c r="E17" s="21">
        <f t="shared" si="0"/>
        <v>0</v>
      </c>
      <c r="G17" s="338"/>
      <c r="H17" s="336"/>
      <c r="I17" s="341"/>
      <c r="J17" s="69"/>
    </row>
    <row r="18" spans="1:10" x14ac:dyDescent="0.15">
      <c r="A18" s="4" t="s">
        <v>18</v>
      </c>
      <c r="B18" s="12">
        <v>2</v>
      </c>
      <c r="C18" s="12">
        <v>1</v>
      </c>
      <c r="D18" s="12">
        <v>3</v>
      </c>
      <c r="E18" s="21">
        <f t="shared" si="0"/>
        <v>5.5045871559633031E-3</v>
      </c>
      <c r="G18" s="338"/>
      <c r="H18" s="336"/>
      <c r="I18" s="342"/>
      <c r="J18" s="69"/>
    </row>
    <row r="19" spans="1:10" ht="16.5" customHeight="1" x14ac:dyDescent="0.15">
      <c r="A19" s="5" t="s">
        <v>11</v>
      </c>
      <c r="B19" s="14">
        <v>77</v>
      </c>
      <c r="C19" s="14">
        <v>468</v>
      </c>
      <c r="D19" s="14">
        <v>545</v>
      </c>
      <c r="E19" s="23">
        <f>SUM(E14:E18)</f>
        <v>1</v>
      </c>
      <c r="G19" s="303"/>
      <c r="H19" s="337"/>
      <c r="I19" s="342"/>
      <c r="J19" s="69"/>
    </row>
    <row r="20" spans="1:10" customFormat="1" x14ac:dyDescent="0.15">
      <c r="G20" s="303"/>
      <c r="H20" s="337"/>
      <c r="I20" s="266"/>
      <c r="J20" s="35"/>
    </row>
    <row r="21" spans="1:10" x14ac:dyDescent="0.15">
      <c r="G21" s="32"/>
      <c r="H21" s="140"/>
      <c r="I21" s="181"/>
      <c r="J21" s="69"/>
    </row>
    <row r="22" spans="1:10" x14ac:dyDescent="0.15">
      <c r="G22" s="32"/>
      <c r="H22" s="140"/>
      <c r="I22" s="181"/>
      <c r="J22" s="69"/>
    </row>
    <row r="23" spans="1:10" x14ac:dyDescent="0.15">
      <c r="G23" s="35"/>
      <c r="H23" s="35"/>
      <c r="I23" s="35"/>
      <c r="J23" s="69"/>
    </row>
    <row r="24" spans="1:10" x14ac:dyDescent="0.15">
      <c r="G24" s="69"/>
      <c r="H24" s="69"/>
      <c r="I24" s="69"/>
      <c r="J24" s="69"/>
    </row>
    <row r="25" spans="1:10" x14ac:dyDescent="0.15">
      <c r="G25" s="69"/>
      <c r="H25" s="69"/>
      <c r="I25" s="69"/>
      <c r="J25" s="69"/>
    </row>
    <row r="26" spans="1:10" x14ac:dyDescent="0.15">
      <c r="G26" s="69"/>
      <c r="H26" s="69"/>
      <c r="I26" s="69"/>
      <c r="J26" s="69"/>
    </row>
    <row r="27" spans="1:10" x14ac:dyDescent="0.15">
      <c r="G27" s="69"/>
      <c r="H27" s="69"/>
      <c r="I27" s="69"/>
      <c r="J27" s="69"/>
    </row>
    <row r="28" spans="1:10" x14ac:dyDescent="0.15">
      <c r="G28" s="69"/>
      <c r="H28" s="69"/>
      <c r="I28" s="69"/>
      <c r="J28" s="69"/>
    </row>
    <row r="29" spans="1:10" x14ac:dyDescent="0.15">
      <c r="G29" s="69"/>
      <c r="H29" s="69"/>
      <c r="I29" s="69"/>
      <c r="J29" s="69"/>
    </row>
    <row r="30" spans="1:10" x14ac:dyDescent="0.15">
      <c r="G30" s="69"/>
      <c r="H30" s="69"/>
      <c r="I30" s="69"/>
      <c r="J30" s="69"/>
    </row>
    <row r="31" spans="1:10" x14ac:dyDescent="0.15">
      <c r="G31" s="69"/>
      <c r="H31" s="69"/>
      <c r="I31" s="69"/>
      <c r="J31" s="69"/>
    </row>
    <row r="32" spans="1:10" x14ac:dyDescent="0.15">
      <c r="G32" s="69"/>
      <c r="H32" s="69"/>
      <c r="I32" s="69"/>
      <c r="J32" s="69"/>
    </row>
    <row r="33" spans="7:10" x14ac:dyDescent="0.15">
      <c r="G33" s="69"/>
      <c r="H33" s="69"/>
      <c r="I33" s="69"/>
      <c r="J33" s="69"/>
    </row>
    <row r="34" spans="7:10" x14ac:dyDescent="0.15">
      <c r="G34" s="69"/>
      <c r="H34" s="69"/>
      <c r="I34" s="69"/>
      <c r="J34" s="69"/>
    </row>
    <row r="35" spans="7:10" x14ac:dyDescent="0.15">
      <c r="G35" s="69"/>
      <c r="H35" s="69"/>
      <c r="I35" s="69"/>
      <c r="J35" s="69"/>
    </row>
    <row r="36" spans="7:10" x14ac:dyDescent="0.15">
      <c r="G36" s="69"/>
      <c r="H36" s="69"/>
      <c r="I36" s="69"/>
      <c r="J36" s="69"/>
    </row>
    <row r="37" spans="7:10" x14ac:dyDescent="0.15">
      <c r="G37" s="69"/>
      <c r="H37" s="69"/>
      <c r="I37" s="69"/>
      <c r="J37" s="69"/>
    </row>
    <row r="38" spans="7:10" x14ac:dyDescent="0.15">
      <c r="G38" s="69"/>
      <c r="H38" s="69"/>
      <c r="I38" s="69"/>
      <c r="J38" s="69"/>
    </row>
  </sheetData>
  <phoneticPr fontId="4"/>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39</vt:i4>
      </vt:variant>
    </vt:vector>
  </HeadingPairs>
  <TitlesOfParts>
    <vt:vector size="78" baseType="lpstr">
      <vt:lpstr>巻末資料表紙</vt:lpstr>
      <vt:lpstr>2-Ⅰ</vt:lpstr>
      <vt:lpstr>2-Ⅱ</vt:lpstr>
      <vt:lpstr>2-Ⅲ</vt:lpstr>
      <vt:lpstr>2-Ⅳ</vt:lpstr>
      <vt:lpstr>2-Ⅴ</vt:lpstr>
      <vt:lpstr>2-Ⅵ</vt:lpstr>
      <vt:lpstr>3-Ⅰ</vt:lpstr>
      <vt:lpstr>3-Ⅱ</vt:lpstr>
      <vt:lpstr>3-Ⅲ</vt:lpstr>
      <vt:lpstr>3-Ⅳ</vt:lpstr>
      <vt:lpstr>3-Ⅴ</vt:lpstr>
      <vt:lpstr>4-Ⅰ</vt:lpstr>
      <vt:lpstr>4-Ⅱ</vt:lpstr>
      <vt:lpstr>4-Ⅲ</vt:lpstr>
      <vt:lpstr>4-Ⅳ</vt:lpstr>
      <vt:lpstr>4-Ⅴ</vt:lpstr>
      <vt:lpstr>4-Ⅵ</vt:lpstr>
      <vt:lpstr>5-Ⅰ①</vt:lpstr>
      <vt:lpstr>5-Ⅰ②</vt:lpstr>
      <vt:lpstr>５-Ⅰ③</vt:lpstr>
      <vt:lpstr>5-Ⅱ①</vt:lpstr>
      <vt:lpstr>5-Ⅱ②</vt:lpstr>
      <vt:lpstr>5-Ⅱ③</vt:lpstr>
      <vt:lpstr>5-Ⅱ④</vt:lpstr>
      <vt:lpstr>6-Ⅰ①</vt:lpstr>
      <vt:lpstr>6-Ⅰ②</vt:lpstr>
      <vt:lpstr>6-Ⅰ③</vt:lpstr>
      <vt:lpstr>6-Ⅰ④</vt:lpstr>
      <vt:lpstr>6-Ⅰ⑤</vt:lpstr>
      <vt:lpstr>6-Ⅰ⑥</vt:lpstr>
      <vt:lpstr>6-Ⅱ①</vt:lpstr>
      <vt:lpstr>6-Ⅱ②</vt:lpstr>
      <vt:lpstr>6-Ⅱ③</vt:lpstr>
      <vt:lpstr>6-Ⅱ④</vt:lpstr>
      <vt:lpstr>6-Ⅱ⑤</vt:lpstr>
      <vt:lpstr>6-Ⅱ⑥</vt:lpstr>
      <vt:lpstr>6-Ⅲ</vt:lpstr>
      <vt:lpstr>6-Ⅳ</vt:lpstr>
      <vt:lpstr>'2-Ⅰ'!Print_Area</vt:lpstr>
      <vt:lpstr>'2-Ⅱ'!Print_Area</vt:lpstr>
      <vt:lpstr>'2-Ⅲ'!Print_Area</vt:lpstr>
      <vt:lpstr>'2-Ⅳ'!Print_Area</vt:lpstr>
      <vt:lpstr>'2-Ⅴ'!Print_Area</vt:lpstr>
      <vt:lpstr>'2-Ⅵ'!Print_Area</vt:lpstr>
      <vt:lpstr>'3-Ⅰ'!Print_Area</vt:lpstr>
      <vt:lpstr>'3-Ⅱ'!Print_Area</vt:lpstr>
      <vt:lpstr>'3-Ⅲ'!Print_Area</vt:lpstr>
      <vt:lpstr>'3-Ⅳ'!Print_Area</vt:lpstr>
      <vt:lpstr>'3-Ⅴ'!Print_Area</vt:lpstr>
      <vt:lpstr>'4-Ⅰ'!Print_Area</vt:lpstr>
      <vt:lpstr>'4-Ⅱ'!Print_Area</vt:lpstr>
      <vt:lpstr>'4-Ⅲ'!Print_Area</vt:lpstr>
      <vt:lpstr>'4-Ⅳ'!Print_Area</vt:lpstr>
      <vt:lpstr>'4-Ⅴ'!Print_Area</vt:lpstr>
      <vt:lpstr>'4-Ⅵ'!Print_Area</vt:lpstr>
      <vt:lpstr>'5-Ⅰ①'!Print_Area</vt:lpstr>
      <vt:lpstr>'5-Ⅰ②'!Print_Area</vt:lpstr>
      <vt:lpstr>'５-Ⅰ③'!Print_Area</vt:lpstr>
      <vt:lpstr>'5-Ⅱ①'!Print_Area</vt:lpstr>
      <vt:lpstr>'5-Ⅱ②'!Print_Area</vt:lpstr>
      <vt:lpstr>'5-Ⅱ③'!Print_Area</vt:lpstr>
      <vt:lpstr>'5-Ⅱ④'!Print_Area</vt:lpstr>
      <vt:lpstr>'6-Ⅰ①'!Print_Area</vt:lpstr>
      <vt:lpstr>'6-Ⅰ②'!Print_Area</vt:lpstr>
      <vt:lpstr>'6-Ⅰ③'!Print_Area</vt:lpstr>
      <vt:lpstr>'6-Ⅰ④'!Print_Area</vt:lpstr>
      <vt:lpstr>'6-Ⅰ⑤'!Print_Area</vt:lpstr>
      <vt:lpstr>'6-Ⅰ⑥'!Print_Area</vt:lpstr>
      <vt:lpstr>'6-Ⅱ①'!Print_Area</vt:lpstr>
      <vt:lpstr>'6-Ⅱ②'!Print_Area</vt:lpstr>
      <vt:lpstr>'6-Ⅱ③'!Print_Area</vt:lpstr>
      <vt:lpstr>'6-Ⅱ④'!Print_Area</vt:lpstr>
      <vt:lpstr>'6-Ⅱ⑤'!Print_Area</vt:lpstr>
      <vt:lpstr>'6-Ⅱ⑥'!Print_Area</vt:lpstr>
      <vt:lpstr>'6-Ⅲ'!Print_Area</vt:lpstr>
      <vt:lpstr>'6-Ⅳ'!Print_Area</vt:lpstr>
      <vt:lpstr>'6-Ⅳ'!Print_Titles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2018-11-20T10:13:18Z</cp:lastPrinted>
  <dcterms:created xsi:type="dcterms:W3CDTF">2016-04-12T05:01:29Z</dcterms:created>
  <dcterms:modified xsi:type="dcterms:W3CDTF">2019-03-29T02:10:04Z</dcterms:modified>
</cp:coreProperties>
</file>