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15" windowWidth="10275" windowHeight="8685" firstSheet="28"/>
  </bookViews>
  <sheets>
    <sheet name="巻末資料表紙" sheetId="64" r:id="rId1"/>
    <sheet name="2-Ⅰ" sheetId="88" r:id="rId2"/>
    <sheet name="2-Ⅱ" sheetId="89" r:id="rId3"/>
    <sheet name="2-Ⅲ" sheetId="90" r:id="rId4"/>
    <sheet name="2-Ⅳ" sheetId="91" r:id="rId5"/>
    <sheet name="2-Ⅴ" sheetId="93" r:id="rId6"/>
    <sheet name="2-Ⅵ" sheetId="95" r:id="rId7"/>
    <sheet name="3-Ⅰ" sheetId="98" r:id="rId8"/>
    <sheet name="3-Ⅱ" sheetId="99" r:id="rId9"/>
    <sheet name="3-Ⅲ" sheetId="100" r:id="rId10"/>
    <sheet name="3-Ⅳ" sheetId="102" r:id="rId11"/>
    <sheet name="3-Ⅴ" sheetId="104" r:id="rId12"/>
    <sheet name="4-Ⅰ" sheetId="79" r:id="rId13"/>
    <sheet name="4-Ⅱ" sheetId="80" r:id="rId14"/>
    <sheet name="4-Ⅲ" sheetId="81" r:id="rId15"/>
    <sheet name="4-Ⅳ" sheetId="82" r:id="rId16"/>
    <sheet name="4-Ⅴ" sheetId="84" r:id="rId17"/>
    <sheet name="4-Ⅵ" sheetId="85" r:id="rId18"/>
    <sheet name="5-Ⅰ①" sheetId="71" r:id="rId19"/>
    <sheet name="5-Ⅰ②" sheetId="39" r:id="rId20"/>
    <sheet name="５-Ⅰ③" sheetId="109" r:id="rId21"/>
    <sheet name="5-Ⅱ①" sheetId="32" r:id="rId22"/>
    <sheet name="5-Ⅱ②" sheetId="110" r:id="rId23"/>
    <sheet name="5-Ⅱ③" sheetId="111" r:id="rId24"/>
    <sheet name="5-Ⅱ④" sheetId="107" r:id="rId25"/>
    <sheet name="6-Ⅰ①" sheetId="74" r:id="rId26"/>
    <sheet name="6-Ⅰ②" sheetId="43" r:id="rId27"/>
    <sheet name="6-Ⅰ③" sheetId="44" r:id="rId28"/>
    <sheet name="6-Ⅰ④" sheetId="45" r:id="rId29"/>
    <sheet name="6-Ⅰ⑤" sheetId="47" r:id="rId30"/>
    <sheet name="6-Ⅰ⑥" sheetId="49" r:id="rId31"/>
    <sheet name="6-Ⅱ①" sheetId="112" r:id="rId32"/>
    <sheet name="6-Ⅱ②" sheetId="113" r:id="rId33"/>
    <sheet name="6-Ⅱ③" sheetId="114" r:id="rId34"/>
    <sheet name="6-Ⅱ④" sheetId="115" r:id="rId35"/>
    <sheet name="6-Ⅱ⑤" sheetId="116" r:id="rId36"/>
    <sheet name="6-Ⅱ⑥" sheetId="117" r:id="rId37"/>
    <sheet name="6-Ⅲ" sheetId="60" r:id="rId38"/>
    <sheet name="6-Ⅳ" sheetId="78" r:id="rId39"/>
  </sheets>
  <definedNames>
    <definedName name="_xlnm.Print_Area" localSheetId="1">'2-Ⅰ'!$A$1:$I$16</definedName>
    <definedName name="_xlnm.Print_Area" localSheetId="2">'2-Ⅱ'!$A$1:$E$19</definedName>
    <definedName name="_xlnm.Print_Area" localSheetId="3">'2-Ⅲ'!$A$1:$I$20</definedName>
    <definedName name="_xlnm.Print_Area" localSheetId="4">'2-Ⅳ'!$A$1:$I$25</definedName>
    <definedName name="_xlnm.Print_Area" localSheetId="5">'2-Ⅴ'!$A$1:$C$11</definedName>
    <definedName name="_xlnm.Print_Area" localSheetId="6">'2-Ⅵ'!$A$1:$I$32</definedName>
    <definedName name="_xlnm.Print_Area" localSheetId="7">'3-Ⅰ'!$A$1:$I$17</definedName>
    <definedName name="_xlnm.Print_Area" localSheetId="8">'3-Ⅱ'!$A$1:$E$19</definedName>
    <definedName name="_xlnm.Print_Area" localSheetId="9">'3-Ⅲ'!$A$1:$I$20</definedName>
    <definedName name="_xlnm.Print_Area" localSheetId="10">'3-Ⅳ'!$A$1:$C$11</definedName>
    <definedName name="_xlnm.Print_Area" localSheetId="11">'3-Ⅴ'!$A$1:$I$33</definedName>
    <definedName name="_xlnm.Print_Area" localSheetId="12">'4-Ⅰ'!$A$1:$G$13</definedName>
    <definedName name="_xlnm.Print_Area" localSheetId="13">'4-Ⅱ'!$A$1:$C$19</definedName>
    <definedName name="_xlnm.Print_Area" localSheetId="14">'4-Ⅲ'!$B$1:$H$41</definedName>
    <definedName name="_xlnm.Print_Area" localSheetId="15">'4-Ⅳ'!$A$1:$H$26</definedName>
    <definedName name="_xlnm.Print_Area" localSheetId="16">'4-Ⅴ'!$A$1:$F$23</definedName>
    <definedName name="_xlnm.Print_Area" localSheetId="17">'4-Ⅵ'!$A$1:$K$32</definedName>
    <definedName name="_xlnm.Print_Area" localSheetId="18">'5-Ⅰ①'!$B$1:$J$53</definedName>
    <definedName name="_xlnm.Print_Area" localSheetId="19">'5-Ⅰ②'!$B$1:$J$53</definedName>
    <definedName name="_xlnm.Print_Area" localSheetId="20">'５-Ⅰ③'!$B$1:$J$53</definedName>
    <definedName name="_xlnm.Print_Area" localSheetId="21">'5-Ⅱ①'!$B$1:$M$31</definedName>
    <definedName name="_xlnm.Print_Area" localSheetId="22">'5-Ⅱ②'!$B$1:$M$31</definedName>
    <definedName name="_xlnm.Print_Area" localSheetId="23">'5-Ⅱ③'!$B$1:$M$33</definedName>
    <definedName name="_xlnm.Print_Area" localSheetId="24">'5-Ⅱ④'!$B$1:$M$31</definedName>
    <definedName name="_xlnm.Print_Area" localSheetId="25">'6-Ⅰ①'!$A$1:$J$27</definedName>
    <definedName name="_xlnm.Print_Area" localSheetId="26">'6-Ⅰ②'!$A$1:$J$15</definedName>
    <definedName name="_xlnm.Print_Area" localSheetId="27">'6-Ⅰ③'!$A$1:$J$35</definedName>
    <definedName name="_xlnm.Print_Area" localSheetId="28">'6-Ⅰ④'!$A$1:$J$45</definedName>
    <definedName name="_xlnm.Print_Area" localSheetId="29">'6-Ⅰ⑤'!$A$1:$J$17</definedName>
    <definedName name="_xlnm.Print_Area" localSheetId="30">'6-Ⅰ⑥'!$A$1:$J$53</definedName>
    <definedName name="_xlnm.Print_Area" localSheetId="31">'6-Ⅱ①'!$A$1:$K$27</definedName>
    <definedName name="_xlnm.Print_Area" localSheetId="32">'6-Ⅱ②'!$A$1:$K$15</definedName>
    <definedName name="_xlnm.Print_Area" localSheetId="33">'6-Ⅱ③'!$A$1:$K$35</definedName>
    <definedName name="_xlnm.Print_Area" localSheetId="34">'6-Ⅱ④'!$A$1:$K$45</definedName>
    <definedName name="_xlnm.Print_Area" localSheetId="35">'6-Ⅱ⑤'!$A$1:$K$17</definedName>
    <definedName name="_xlnm.Print_Area" localSheetId="36">'6-Ⅱ⑥'!$A$1:$K$53</definedName>
    <definedName name="_xlnm.Print_Area" localSheetId="37">'6-Ⅲ'!$A$1:$K$45</definedName>
    <definedName name="_xlnm.Print_Area" localSheetId="38">'6-Ⅳ'!$B$1:$Q$81</definedName>
    <definedName name="_xlnm.Print_Titles" localSheetId="38">'6-Ⅳ'!$3:$4</definedName>
  </definedNames>
  <calcPr calcId="145621"/>
</workbook>
</file>

<file path=xl/calcChain.xml><?xml version="1.0" encoding="utf-8"?>
<calcChain xmlns="http://schemas.openxmlformats.org/spreadsheetml/2006/main">
  <c r="G19" i="100" l="1"/>
  <c r="F19" i="100"/>
  <c r="G18" i="100"/>
  <c r="F18" i="100"/>
  <c r="G17" i="100"/>
  <c r="F17" i="100"/>
  <c r="G16" i="100"/>
  <c r="F16" i="100"/>
  <c r="G15" i="100"/>
  <c r="F15" i="100"/>
  <c r="G14" i="100"/>
  <c r="F14" i="100"/>
  <c r="G13" i="100"/>
  <c r="F13" i="100"/>
  <c r="G12" i="100"/>
  <c r="F12" i="100"/>
  <c r="G11" i="100"/>
  <c r="F11" i="100"/>
  <c r="G10" i="100"/>
  <c r="F10" i="100"/>
  <c r="G9" i="100"/>
  <c r="F9" i="100"/>
  <c r="G8" i="100"/>
  <c r="F8" i="100"/>
  <c r="G7" i="100"/>
  <c r="F7" i="100"/>
  <c r="G6" i="100"/>
  <c r="F6" i="100"/>
  <c r="F5" i="100" s="1"/>
  <c r="G5" i="100"/>
  <c r="B19" i="100"/>
  <c r="B18" i="100"/>
  <c r="B17" i="100"/>
  <c r="B16" i="100"/>
  <c r="B15" i="100"/>
  <c r="B14" i="100"/>
  <c r="B13" i="100"/>
  <c r="B12" i="100"/>
  <c r="B11" i="100"/>
  <c r="B10" i="100"/>
  <c r="B9" i="100"/>
  <c r="B8" i="100"/>
  <c r="B7" i="100"/>
  <c r="B6" i="100"/>
  <c r="B5" i="100" s="1"/>
  <c r="C18" i="99"/>
  <c r="B18" i="99"/>
  <c r="C17" i="99"/>
  <c r="B17" i="99"/>
  <c r="C16" i="99"/>
  <c r="B16" i="99"/>
  <c r="C15" i="99"/>
  <c r="B15" i="99"/>
  <c r="C14" i="99"/>
  <c r="B14" i="99"/>
  <c r="B9" i="99"/>
  <c r="B8" i="99"/>
  <c r="B7" i="99"/>
  <c r="B6" i="99"/>
  <c r="B5" i="99"/>
  <c r="G19" i="90"/>
  <c r="F19" i="90"/>
  <c r="G18" i="90"/>
  <c r="F18" i="90"/>
  <c r="G17" i="90"/>
  <c r="F17" i="90"/>
  <c r="G16" i="90"/>
  <c r="F16" i="90"/>
  <c r="G15" i="90"/>
  <c r="F15" i="90"/>
  <c r="G14" i="90"/>
  <c r="F14" i="90"/>
  <c r="G13" i="90"/>
  <c r="F13" i="90"/>
  <c r="G12" i="90"/>
  <c r="F12" i="90"/>
  <c r="G11" i="90"/>
  <c r="F11" i="90"/>
  <c r="G10" i="90"/>
  <c r="F10" i="90"/>
  <c r="G9" i="90"/>
  <c r="F9" i="90"/>
  <c r="G8" i="90"/>
  <c r="F8" i="90"/>
  <c r="G7" i="90"/>
  <c r="F7" i="90"/>
  <c r="G6" i="90"/>
  <c r="F6" i="90"/>
  <c r="G5" i="90"/>
  <c r="F5" i="90"/>
  <c r="B19" i="90"/>
  <c r="B18" i="90"/>
  <c r="B17" i="90"/>
  <c r="B16" i="90"/>
  <c r="B15" i="90"/>
  <c r="B14" i="90"/>
  <c r="B13" i="90"/>
  <c r="B12" i="90"/>
  <c r="B11" i="90"/>
  <c r="B10" i="90"/>
  <c r="B9" i="90"/>
  <c r="B8" i="90"/>
  <c r="B7" i="90"/>
  <c r="B6" i="90"/>
  <c r="C18" i="89"/>
  <c r="C17" i="89"/>
  <c r="C16" i="89"/>
  <c r="C15" i="89"/>
  <c r="C14" i="89"/>
  <c r="B18" i="89"/>
  <c r="B17" i="89"/>
  <c r="B16" i="89"/>
  <c r="B15" i="89"/>
  <c r="B14" i="89"/>
  <c r="B9" i="89"/>
  <c r="B8" i="89"/>
  <c r="B7" i="89"/>
  <c r="B5" i="89"/>
  <c r="B6" i="89"/>
  <c r="L31" i="107" l="1"/>
  <c r="L30" i="107"/>
  <c r="L29" i="107"/>
  <c r="L28" i="107"/>
  <c r="L27" i="107"/>
  <c r="L26" i="107"/>
  <c r="L25" i="107"/>
  <c r="L24" i="107"/>
  <c r="L23" i="107"/>
  <c r="L22" i="107"/>
  <c r="L21" i="107"/>
  <c r="L20" i="107"/>
  <c r="J31" i="107"/>
  <c r="J30" i="107"/>
  <c r="J29" i="107"/>
  <c r="J28" i="107"/>
  <c r="J27" i="107"/>
  <c r="J26" i="107"/>
  <c r="J25" i="107"/>
  <c r="J24" i="107"/>
  <c r="J23" i="107"/>
  <c r="J22" i="107"/>
  <c r="J21" i="107"/>
  <c r="J20" i="107"/>
  <c r="H31" i="107"/>
  <c r="H30" i="107"/>
  <c r="H29" i="107"/>
  <c r="H28" i="107"/>
  <c r="H27" i="107"/>
  <c r="H26" i="107"/>
  <c r="H25" i="107"/>
  <c r="H24" i="107"/>
  <c r="H23" i="107"/>
  <c r="H22" i="107"/>
  <c r="H21" i="107"/>
  <c r="H20" i="107"/>
  <c r="F31" i="107"/>
  <c r="F30" i="107"/>
  <c r="F29" i="107"/>
  <c r="F28" i="107"/>
  <c r="F27" i="107"/>
  <c r="F26" i="107"/>
  <c r="F25" i="107"/>
  <c r="F24" i="107"/>
  <c r="F23" i="107"/>
  <c r="F22" i="107"/>
  <c r="F21" i="107"/>
  <c r="F20" i="107"/>
  <c r="D31" i="107"/>
  <c r="D30" i="107"/>
  <c r="D29" i="107"/>
  <c r="D28" i="107"/>
  <c r="D27" i="107"/>
  <c r="D26" i="107"/>
  <c r="D25" i="107"/>
  <c r="D24" i="107"/>
  <c r="D23" i="107"/>
  <c r="D22" i="107"/>
  <c r="D21" i="107"/>
  <c r="D20" i="107"/>
  <c r="L15" i="107"/>
  <c r="L14" i="107"/>
  <c r="L13" i="107"/>
  <c r="L12" i="107"/>
  <c r="L11" i="107"/>
  <c r="L10" i="107"/>
  <c r="L9" i="107"/>
  <c r="L8" i="107"/>
  <c r="L7" i="107"/>
  <c r="L6" i="107"/>
  <c r="L5" i="107"/>
  <c r="L4" i="107"/>
  <c r="J15" i="107"/>
  <c r="J14" i="107"/>
  <c r="J13" i="107"/>
  <c r="J12" i="107"/>
  <c r="J11" i="107"/>
  <c r="J10" i="107"/>
  <c r="J9" i="107"/>
  <c r="J8" i="107"/>
  <c r="J7" i="107"/>
  <c r="J6" i="107"/>
  <c r="J5" i="107"/>
  <c r="J4" i="107"/>
  <c r="H15" i="107"/>
  <c r="H14" i="107"/>
  <c r="H13" i="107"/>
  <c r="H12" i="107"/>
  <c r="H11" i="107"/>
  <c r="H10" i="107"/>
  <c r="H9" i="107"/>
  <c r="H8" i="107"/>
  <c r="H7" i="107"/>
  <c r="H6" i="107"/>
  <c r="H5" i="107"/>
  <c r="H4" i="107"/>
  <c r="F15" i="107"/>
  <c r="F14" i="107"/>
  <c r="F13" i="107"/>
  <c r="F12" i="107"/>
  <c r="F11" i="107"/>
  <c r="F10" i="107"/>
  <c r="F9" i="107"/>
  <c r="F8" i="107"/>
  <c r="F7" i="107"/>
  <c r="F6" i="107"/>
  <c r="F5" i="107"/>
  <c r="F4" i="107"/>
  <c r="D15" i="107"/>
  <c r="D14" i="107"/>
  <c r="D13" i="107"/>
  <c r="D12" i="107"/>
  <c r="D11" i="107"/>
  <c r="D10" i="107"/>
  <c r="D9" i="107"/>
  <c r="D8" i="107"/>
  <c r="D7" i="107"/>
  <c r="D6" i="107"/>
  <c r="D5" i="107"/>
  <c r="D4" i="107"/>
  <c r="L33" i="111"/>
  <c r="L32" i="111"/>
  <c r="L31" i="111"/>
  <c r="L30" i="111"/>
  <c r="L29" i="111"/>
  <c r="L28" i="111"/>
  <c r="L27" i="111"/>
  <c r="L26" i="111"/>
  <c r="L25" i="111"/>
  <c r="L24" i="111"/>
  <c r="L23" i="111"/>
  <c r="L22" i="111"/>
  <c r="J33" i="111"/>
  <c r="J32" i="111"/>
  <c r="J31" i="111"/>
  <c r="J30" i="111"/>
  <c r="J29" i="111"/>
  <c r="J28" i="111"/>
  <c r="J27" i="111"/>
  <c r="J26" i="111"/>
  <c r="J25" i="111"/>
  <c r="J24" i="111"/>
  <c r="J23" i="111"/>
  <c r="J22" i="111"/>
  <c r="H33" i="111"/>
  <c r="H32" i="111"/>
  <c r="H31" i="111"/>
  <c r="H30" i="111"/>
  <c r="H29" i="111"/>
  <c r="H28" i="111"/>
  <c r="H27" i="111"/>
  <c r="H26" i="111"/>
  <c r="H25" i="111"/>
  <c r="H24" i="111"/>
  <c r="H23" i="111"/>
  <c r="H22" i="111"/>
  <c r="F33" i="111"/>
  <c r="F32" i="111"/>
  <c r="F31" i="111"/>
  <c r="F30" i="111"/>
  <c r="F29" i="111"/>
  <c r="F28" i="111"/>
  <c r="F27" i="111"/>
  <c r="F26" i="111"/>
  <c r="F25" i="111"/>
  <c r="F24" i="111"/>
  <c r="F23" i="111"/>
  <c r="F22" i="111"/>
  <c r="D33" i="111"/>
  <c r="D32" i="111"/>
  <c r="D31" i="111"/>
  <c r="D30" i="111"/>
  <c r="D29" i="111"/>
  <c r="D28" i="111"/>
  <c r="D27" i="111"/>
  <c r="D26" i="111"/>
  <c r="D25" i="111"/>
  <c r="D24" i="111"/>
  <c r="D23" i="111"/>
  <c r="D22" i="111"/>
  <c r="L16" i="111"/>
  <c r="L15" i="111"/>
  <c r="L14" i="111"/>
  <c r="L13" i="111"/>
  <c r="L12" i="111"/>
  <c r="L11" i="111"/>
  <c r="L10" i="111"/>
  <c r="L9" i="111"/>
  <c r="L8" i="111"/>
  <c r="L7" i="111"/>
  <c r="L6" i="111"/>
  <c r="L5" i="111"/>
  <c r="J16" i="111"/>
  <c r="J15" i="111"/>
  <c r="J14" i="111"/>
  <c r="J13" i="111"/>
  <c r="J12" i="111"/>
  <c r="J11" i="111"/>
  <c r="J10" i="111"/>
  <c r="J9" i="111"/>
  <c r="J8" i="111"/>
  <c r="J7" i="111"/>
  <c r="J6" i="111"/>
  <c r="J5" i="111"/>
  <c r="H16" i="111"/>
  <c r="H15" i="111"/>
  <c r="H14" i="111"/>
  <c r="H13" i="111"/>
  <c r="H12" i="111"/>
  <c r="H11" i="111"/>
  <c r="H10" i="111"/>
  <c r="H9" i="111"/>
  <c r="H8" i="111"/>
  <c r="H7" i="111"/>
  <c r="H6" i="111"/>
  <c r="H5" i="111"/>
  <c r="F16" i="111"/>
  <c r="F15" i="111"/>
  <c r="F14" i="111"/>
  <c r="F13" i="111"/>
  <c r="F12" i="111"/>
  <c r="F11" i="111"/>
  <c r="F10" i="111"/>
  <c r="F9" i="111"/>
  <c r="F8" i="111"/>
  <c r="F7" i="111"/>
  <c r="F6" i="111"/>
  <c r="F5" i="111"/>
  <c r="D16" i="111"/>
  <c r="D15" i="111"/>
  <c r="D14" i="111"/>
  <c r="D13" i="111"/>
  <c r="D12" i="111"/>
  <c r="D11" i="111"/>
  <c r="D10" i="111"/>
  <c r="D9" i="111"/>
  <c r="D8" i="111"/>
  <c r="D7" i="111"/>
  <c r="D6" i="111"/>
  <c r="D5" i="111"/>
  <c r="L31" i="110"/>
  <c r="L30" i="110"/>
  <c r="L29" i="110"/>
  <c r="L28" i="110"/>
  <c r="L27" i="110"/>
  <c r="L26" i="110"/>
  <c r="L25" i="110"/>
  <c r="L24" i="110"/>
  <c r="L23" i="110"/>
  <c r="L22" i="110"/>
  <c r="L21" i="110"/>
  <c r="L20" i="110"/>
  <c r="J31" i="110"/>
  <c r="J30" i="110"/>
  <c r="J29" i="110"/>
  <c r="J28" i="110"/>
  <c r="J27" i="110"/>
  <c r="J26" i="110"/>
  <c r="J25" i="110"/>
  <c r="J24" i="110"/>
  <c r="J23" i="110"/>
  <c r="J22" i="110"/>
  <c r="J21" i="110"/>
  <c r="J20" i="110"/>
  <c r="H31" i="110"/>
  <c r="H30" i="110"/>
  <c r="H29" i="110"/>
  <c r="H28" i="110"/>
  <c r="H27" i="110"/>
  <c r="H26" i="110"/>
  <c r="H25" i="110"/>
  <c r="H24" i="110"/>
  <c r="H23" i="110"/>
  <c r="H22" i="110"/>
  <c r="H21" i="110"/>
  <c r="H20" i="110"/>
  <c r="F31" i="110"/>
  <c r="F30" i="110"/>
  <c r="F29" i="110"/>
  <c r="F28" i="110"/>
  <c r="F27" i="110"/>
  <c r="F26" i="110"/>
  <c r="F25" i="110"/>
  <c r="F24" i="110"/>
  <c r="F23" i="110"/>
  <c r="F22" i="110"/>
  <c r="F21" i="110"/>
  <c r="F20" i="110"/>
  <c r="D31" i="110"/>
  <c r="D30" i="110"/>
  <c r="D29" i="110"/>
  <c r="D28" i="110"/>
  <c r="D27" i="110"/>
  <c r="D26" i="110"/>
  <c r="D25" i="110"/>
  <c r="D24" i="110"/>
  <c r="D23" i="110"/>
  <c r="D22" i="110"/>
  <c r="D21" i="110"/>
  <c r="D20" i="110"/>
  <c r="L15" i="110"/>
  <c r="L14" i="110"/>
  <c r="L13" i="110"/>
  <c r="L12" i="110"/>
  <c r="L11" i="110"/>
  <c r="L10" i="110"/>
  <c r="L9" i="110"/>
  <c r="L8" i="110"/>
  <c r="L7" i="110"/>
  <c r="L6" i="110"/>
  <c r="L5" i="110"/>
  <c r="L4" i="110"/>
  <c r="J15" i="110"/>
  <c r="J14" i="110"/>
  <c r="J13" i="110"/>
  <c r="J12" i="110"/>
  <c r="J11" i="110"/>
  <c r="J10" i="110"/>
  <c r="J9" i="110"/>
  <c r="J8" i="110"/>
  <c r="J7" i="110"/>
  <c r="J6" i="110"/>
  <c r="J5" i="110"/>
  <c r="J4" i="110"/>
  <c r="H15" i="110"/>
  <c r="H14" i="110"/>
  <c r="H13" i="110"/>
  <c r="H12" i="110"/>
  <c r="H11" i="110"/>
  <c r="H10" i="110"/>
  <c r="H9" i="110"/>
  <c r="H8" i="110"/>
  <c r="H7" i="110"/>
  <c r="H6" i="110"/>
  <c r="H5" i="110"/>
  <c r="H4" i="110"/>
  <c r="F15" i="110"/>
  <c r="F14" i="110"/>
  <c r="F13" i="110"/>
  <c r="F12" i="110"/>
  <c r="F11" i="110"/>
  <c r="F10" i="110"/>
  <c r="F9" i="110"/>
  <c r="F8" i="110"/>
  <c r="F7" i="110"/>
  <c r="F6" i="110"/>
  <c r="F5" i="110"/>
  <c r="F4" i="110"/>
  <c r="D15" i="110"/>
  <c r="D14" i="110"/>
  <c r="D13" i="110"/>
  <c r="D12" i="110"/>
  <c r="D11" i="110"/>
  <c r="D10" i="110"/>
  <c r="D9" i="110"/>
  <c r="D8" i="110"/>
  <c r="D7" i="110"/>
  <c r="D6" i="110"/>
  <c r="D5" i="110"/>
  <c r="D4" i="110"/>
  <c r="G4" i="110"/>
  <c r="I4" i="110"/>
  <c r="K4" i="110"/>
  <c r="L20" i="32"/>
  <c r="L21" i="32"/>
  <c r="L22" i="32"/>
  <c r="L23" i="32"/>
  <c r="L24" i="32"/>
  <c r="L25" i="32"/>
  <c r="L26" i="32"/>
  <c r="L27" i="32"/>
  <c r="L28" i="32"/>
  <c r="L29" i="32"/>
  <c r="L30" i="32"/>
  <c r="L31" i="32"/>
  <c r="J31" i="32"/>
  <c r="J30" i="32"/>
  <c r="J29" i="32"/>
  <c r="J28" i="32"/>
  <c r="J27" i="32"/>
  <c r="J26" i="32"/>
  <c r="J25" i="32"/>
  <c r="J24" i="32"/>
  <c r="J23" i="32"/>
  <c r="J22" i="32"/>
  <c r="J21" i="32"/>
  <c r="J20" i="32"/>
  <c r="H31" i="32"/>
  <c r="H30" i="32"/>
  <c r="H29" i="32"/>
  <c r="H28" i="32"/>
  <c r="H27" i="32"/>
  <c r="H26" i="32"/>
  <c r="H25" i="32"/>
  <c r="H24" i="32"/>
  <c r="H23" i="32"/>
  <c r="H22" i="32"/>
  <c r="H21" i="32"/>
  <c r="H20" i="32"/>
  <c r="F31" i="32"/>
  <c r="F30" i="32"/>
  <c r="F29" i="32"/>
  <c r="F28" i="32"/>
  <c r="F27" i="32"/>
  <c r="F26" i="32"/>
  <c r="F25" i="32"/>
  <c r="F24" i="32"/>
  <c r="F23" i="32"/>
  <c r="F22" i="32"/>
  <c r="F21" i="32"/>
  <c r="F20" i="32"/>
  <c r="D31" i="32"/>
  <c r="D30" i="32"/>
  <c r="D29" i="32"/>
  <c r="D28" i="32"/>
  <c r="D27" i="32"/>
  <c r="D26" i="32"/>
  <c r="D25" i="32"/>
  <c r="D24" i="32"/>
  <c r="D23" i="32"/>
  <c r="D22" i="32"/>
  <c r="D21" i="32"/>
  <c r="D20" i="32"/>
  <c r="L15" i="32"/>
  <c r="L14" i="32"/>
  <c r="L13" i="32"/>
  <c r="L12" i="32"/>
  <c r="L11" i="32"/>
  <c r="L10" i="32"/>
  <c r="L9" i="32"/>
  <c r="L8" i="32"/>
  <c r="L7" i="32"/>
  <c r="L6" i="32"/>
  <c r="L5" i="32"/>
  <c r="L4" i="32"/>
  <c r="J15" i="32"/>
  <c r="J14" i="32"/>
  <c r="J13" i="32"/>
  <c r="J12" i="32"/>
  <c r="J11" i="32"/>
  <c r="J10" i="32"/>
  <c r="J9" i="32"/>
  <c r="J8" i="32"/>
  <c r="J7" i="32"/>
  <c r="J6" i="32"/>
  <c r="J5" i="32"/>
  <c r="J4" i="32"/>
  <c r="H15" i="32"/>
  <c r="H14" i="32"/>
  <c r="H13" i="32"/>
  <c r="H12" i="32"/>
  <c r="H11" i="32"/>
  <c r="H10" i="32"/>
  <c r="H9" i="32"/>
  <c r="H8" i="32"/>
  <c r="H7" i="32"/>
  <c r="H6" i="32"/>
  <c r="H5" i="32"/>
  <c r="H4" i="32"/>
  <c r="F15" i="32"/>
  <c r="F14" i="32"/>
  <c r="F13" i="32"/>
  <c r="F12" i="32"/>
  <c r="F11" i="32"/>
  <c r="F10" i="32"/>
  <c r="F9" i="32"/>
  <c r="F8" i="32"/>
  <c r="F7" i="32"/>
  <c r="F6" i="32"/>
  <c r="F5" i="32"/>
  <c r="F4" i="32"/>
  <c r="D15" i="32"/>
  <c r="D14" i="32"/>
  <c r="D13" i="32"/>
  <c r="D12" i="32"/>
  <c r="D11" i="32"/>
  <c r="D10" i="32"/>
  <c r="D9" i="32"/>
  <c r="D8" i="32"/>
  <c r="D7" i="32"/>
  <c r="D6" i="32"/>
  <c r="D5" i="32"/>
  <c r="D4" i="32"/>
  <c r="J53" i="71" l="1"/>
  <c r="J52" i="71"/>
  <c r="J51" i="71"/>
  <c r="J50" i="71"/>
  <c r="J49" i="71"/>
  <c r="J48" i="71"/>
  <c r="J47" i="71"/>
  <c r="J46" i="71"/>
  <c r="J45" i="71"/>
  <c r="J44" i="71"/>
  <c r="J43" i="71"/>
  <c r="J42" i="71"/>
  <c r="J41" i="71"/>
  <c r="J40" i="71"/>
  <c r="J39" i="71"/>
  <c r="J38" i="71"/>
  <c r="J37" i="71"/>
  <c r="J36" i="71"/>
  <c r="H53" i="71"/>
  <c r="H52" i="71"/>
  <c r="H51" i="71"/>
  <c r="H50" i="71"/>
  <c r="H49" i="71"/>
  <c r="H48" i="71"/>
  <c r="H47" i="71"/>
  <c r="H46" i="71"/>
  <c r="H45" i="71"/>
  <c r="H44" i="71"/>
  <c r="H43" i="71"/>
  <c r="H42" i="71"/>
  <c r="H41" i="71"/>
  <c r="H40" i="71"/>
  <c r="H39" i="71"/>
  <c r="H38" i="71"/>
  <c r="H37" i="71"/>
  <c r="H36" i="71"/>
  <c r="F53" i="71"/>
  <c r="F52" i="71"/>
  <c r="F51" i="71"/>
  <c r="F50" i="71"/>
  <c r="F49" i="71"/>
  <c r="F48" i="71"/>
  <c r="F47" i="71"/>
  <c r="F46" i="71"/>
  <c r="F45" i="71"/>
  <c r="F44" i="71"/>
  <c r="F43" i="71"/>
  <c r="F42" i="71"/>
  <c r="F41" i="71"/>
  <c r="F40" i="71"/>
  <c r="F39" i="71"/>
  <c r="F38" i="71"/>
  <c r="F37" i="71"/>
  <c r="F36" i="71"/>
  <c r="J34" i="71"/>
  <c r="J33" i="71"/>
  <c r="J32" i="71"/>
  <c r="J31" i="71"/>
  <c r="H34" i="71"/>
  <c r="H33" i="71"/>
  <c r="H32" i="71"/>
  <c r="H31" i="71"/>
  <c r="F34" i="71"/>
  <c r="F33" i="71"/>
  <c r="F32" i="71"/>
  <c r="F31" i="71"/>
  <c r="G53" i="71"/>
  <c r="G52" i="71"/>
  <c r="E52" i="71"/>
  <c r="G51" i="71"/>
  <c r="G50" i="71"/>
  <c r="G49" i="71"/>
  <c r="G48" i="71"/>
  <c r="E48" i="71"/>
  <c r="G47" i="71"/>
  <c r="G46" i="71"/>
  <c r="G45" i="71"/>
  <c r="G44" i="71"/>
  <c r="E44" i="71"/>
  <c r="G43" i="71"/>
  <c r="G42" i="71"/>
  <c r="G41" i="71"/>
  <c r="G40" i="71"/>
  <c r="E40" i="71"/>
  <c r="G39" i="71"/>
  <c r="G38" i="71"/>
  <c r="G37" i="71"/>
  <c r="G36" i="71"/>
  <c r="E36" i="71"/>
  <c r="G34" i="71"/>
  <c r="G33" i="71"/>
  <c r="G32" i="71"/>
  <c r="G31" i="71"/>
  <c r="W53" i="71"/>
  <c r="E53" i="71" s="1"/>
  <c r="W52" i="71"/>
  <c r="W51" i="71"/>
  <c r="E51" i="71" s="1"/>
  <c r="W50" i="71"/>
  <c r="E50" i="71" s="1"/>
  <c r="W49" i="71"/>
  <c r="E49" i="71" s="1"/>
  <c r="W48" i="71"/>
  <c r="W47" i="71"/>
  <c r="E47" i="71" s="1"/>
  <c r="W46" i="71"/>
  <c r="E46" i="71" s="1"/>
  <c r="W45" i="71"/>
  <c r="E45" i="71" s="1"/>
  <c r="W44" i="71"/>
  <c r="W43" i="71"/>
  <c r="E43" i="71" s="1"/>
  <c r="W42" i="71"/>
  <c r="E42" i="71" s="1"/>
  <c r="W41" i="71"/>
  <c r="E41" i="71" s="1"/>
  <c r="W40" i="71"/>
  <c r="W39" i="71"/>
  <c r="E39" i="71" s="1"/>
  <c r="W38" i="71"/>
  <c r="E38" i="71" s="1"/>
  <c r="W37" i="71"/>
  <c r="E37" i="71" s="1"/>
  <c r="W36" i="71"/>
  <c r="W34" i="71"/>
  <c r="E34" i="71" s="1"/>
  <c r="W33" i="71"/>
  <c r="E33" i="71" s="1"/>
  <c r="W32" i="71"/>
  <c r="E31" i="71" s="1"/>
  <c r="W31" i="71"/>
  <c r="E32" i="71" s="1"/>
  <c r="G26" i="71"/>
  <c r="G25" i="71"/>
  <c r="G24" i="71"/>
  <c r="G23" i="71"/>
  <c r="G22" i="71"/>
  <c r="G21" i="71"/>
  <c r="G20" i="71"/>
  <c r="G19" i="71"/>
  <c r="G18" i="71"/>
  <c r="G17" i="71"/>
  <c r="G16" i="71"/>
  <c r="G15" i="71"/>
  <c r="G14" i="71"/>
  <c r="G13" i="71"/>
  <c r="G12" i="71"/>
  <c r="G11" i="71"/>
  <c r="G10" i="71"/>
  <c r="G9" i="71"/>
  <c r="E26" i="71"/>
  <c r="E25" i="71"/>
  <c r="E24" i="71"/>
  <c r="E23" i="71"/>
  <c r="E22" i="71"/>
  <c r="E21" i="71"/>
  <c r="E20" i="71"/>
  <c r="E19" i="71"/>
  <c r="E18" i="71"/>
  <c r="E17" i="71"/>
  <c r="E16" i="71"/>
  <c r="E15" i="71"/>
  <c r="E14" i="71"/>
  <c r="E13" i="71"/>
  <c r="E12" i="71"/>
  <c r="E11" i="71"/>
  <c r="E10" i="71"/>
  <c r="E9" i="71"/>
  <c r="W26" i="71"/>
  <c r="W25" i="71"/>
  <c r="W24" i="71"/>
  <c r="W23" i="71"/>
  <c r="W22" i="71"/>
  <c r="W21" i="71"/>
  <c r="W20" i="71"/>
  <c r="W19" i="71"/>
  <c r="W18" i="71"/>
  <c r="W17" i="71"/>
  <c r="W16" i="71"/>
  <c r="W15" i="71"/>
  <c r="W14" i="71"/>
  <c r="W13" i="71"/>
  <c r="W12" i="71"/>
  <c r="W11" i="71"/>
  <c r="W10" i="71"/>
  <c r="W9" i="71"/>
  <c r="G7" i="71"/>
  <c r="G6" i="71"/>
  <c r="E7" i="71"/>
  <c r="E5" i="71"/>
  <c r="E4" i="71"/>
  <c r="E6" i="71"/>
  <c r="G5" i="71"/>
  <c r="G4" i="71"/>
  <c r="W7" i="71"/>
  <c r="W6" i="71"/>
  <c r="W5" i="71"/>
  <c r="W4" i="71"/>
  <c r="F35" i="71" l="1"/>
  <c r="H35" i="71"/>
  <c r="E35" i="71"/>
  <c r="G35" i="71"/>
  <c r="C31" i="110" l="1"/>
  <c r="E31" i="110"/>
  <c r="G31" i="110"/>
  <c r="I31" i="110"/>
  <c r="K31" i="32"/>
  <c r="K31" i="110" l="1"/>
  <c r="H26" i="82"/>
  <c r="H25" i="82"/>
  <c r="H24" i="82"/>
  <c r="H23" i="82"/>
  <c r="E26" i="82"/>
  <c r="E25" i="82"/>
  <c r="E24" i="82"/>
  <c r="E23" i="82"/>
  <c r="C26" i="82"/>
  <c r="C25" i="82"/>
  <c r="C24" i="82"/>
  <c r="C23" i="82"/>
  <c r="G26" i="82"/>
  <c r="G25" i="82"/>
  <c r="G24" i="82"/>
  <c r="G23" i="82"/>
  <c r="D26" i="82"/>
  <c r="D25" i="82"/>
  <c r="D24" i="82"/>
  <c r="D23" i="82"/>
  <c r="B26" i="82"/>
  <c r="B25" i="82"/>
  <c r="B24" i="82"/>
  <c r="B23" i="82"/>
  <c r="F13" i="79"/>
  <c r="B13" i="79"/>
  <c r="P45" i="78" l="1"/>
  <c r="P44" i="78"/>
  <c r="P43" i="78"/>
  <c r="P42" i="78"/>
  <c r="P41" i="78"/>
  <c r="P40" i="78"/>
  <c r="P39" i="78"/>
  <c r="P38" i="78"/>
  <c r="P37" i="78"/>
  <c r="P36" i="78"/>
  <c r="P35" i="78"/>
  <c r="P34" i="78"/>
  <c r="P33" i="78"/>
  <c r="P32" i="78"/>
  <c r="P31" i="78"/>
  <c r="P30" i="78"/>
  <c r="P29" i="78"/>
  <c r="P28" i="78"/>
  <c r="P27" i="78"/>
  <c r="P26" i="78"/>
  <c r="P25" i="78"/>
  <c r="P24" i="78"/>
  <c r="P23" i="78"/>
  <c r="P22" i="78"/>
  <c r="P21" i="78"/>
  <c r="P20" i="78"/>
  <c r="P19" i="78"/>
  <c r="P18" i="78"/>
  <c r="P17" i="78"/>
  <c r="P16" i="78"/>
  <c r="P15" i="78"/>
  <c r="P14" i="78"/>
  <c r="P13" i="78"/>
  <c r="P12" i="78"/>
  <c r="P11" i="78"/>
  <c r="P10" i="78"/>
  <c r="P9" i="78"/>
  <c r="P8" i="78"/>
  <c r="P7" i="78"/>
  <c r="P6" i="78"/>
  <c r="P5" i="78"/>
  <c r="P71" i="78"/>
  <c r="P70" i="78"/>
  <c r="P69" i="78"/>
  <c r="P68" i="78"/>
  <c r="P67" i="78"/>
  <c r="P66" i="78"/>
  <c r="P65" i="78"/>
  <c r="P64" i="78"/>
  <c r="P63" i="78"/>
  <c r="P62" i="78"/>
  <c r="P61" i="78"/>
  <c r="P60" i="78"/>
  <c r="P59" i="78"/>
  <c r="P58" i="78"/>
  <c r="P57" i="78"/>
  <c r="P56" i="78"/>
  <c r="P55" i="78"/>
  <c r="P54" i="78"/>
  <c r="P53" i="78"/>
  <c r="P52" i="78"/>
  <c r="P51" i="78"/>
  <c r="P50" i="78"/>
  <c r="P49" i="78"/>
  <c r="P48" i="78"/>
  <c r="P47" i="78"/>
  <c r="P80" i="78"/>
  <c r="P79" i="78"/>
  <c r="P78" i="78"/>
  <c r="P77" i="78"/>
  <c r="P76" i="78"/>
  <c r="P75" i="78"/>
  <c r="P74" i="78"/>
  <c r="I80" i="78"/>
  <c r="I79" i="78"/>
  <c r="I78" i="78"/>
  <c r="I77" i="78"/>
  <c r="I76" i="78"/>
  <c r="I75" i="78"/>
  <c r="I74" i="78"/>
  <c r="I72" i="78"/>
  <c r="I71" i="78"/>
  <c r="I70" i="78"/>
  <c r="I69" i="78"/>
  <c r="I68" i="78"/>
  <c r="I67" i="78"/>
  <c r="I66" i="78"/>
  <c r="I65" i="78"/>
  <c r="I64" i="78"/>
  <c r="I63" i="78"/>
  <c r="I62" i="78"/>
  <c r="I61" i="78"/>
  <c r="I60" i="78"/>
  <c r="I59" i="78"/>
  <c r="I58" i="78"/>
  <c r="I57" i="78"/>
  <c r="I56" i="78"/>
  <c r="I55" i="78"/>
  <c r="I54" i="78"/>
  <c r="I53" i="78"/>
  <c r="I52" i="78"/>
  <c r="I51" i="78"/>
  <c r="I50" i="78"/>
  <c r="I49" i="78"/>
  <c r="I48" i="78"/>
  <c r="I47" i="78"/>
  <c r="I45" i="78"/>
  <c r="I44" i="78"/>
  <c r="I43" i="78"/>
  <c r="I42" i="78"/>
  <c r="I41" i="78"/>
  <c r="I40" i="78"/>
  <c r="I39" i="78"/>
  <c r="I38" i="78"/>
  <c r="I37" i="78"/>
  <c r="I36" i="78"/>
  <c r="I35" i="78"/>
  <c r="I34" i="78"/>
  <c r="I33" i="78"/>
  <c r="I32" i="78"/>
  <c r="I31" i="78"/>
  <c r="I30" i="78"/>
  <c r="I29" i="78"/>
  <c r="I28" i="78"/>
  <c r="I27" i="78"/>
  <c r="I26" i="78"/>
  <c r="I25" i="78"/>
  <c r="I24" i="78"/>
  <c r="I23" i="78"/>
  <c r="I22" i="78"/>
  <c r="I21" i="78"/>
  <c r="I20" i="78"/>
  <c r="I19" i="78"/>
  <c r="I18" i="78"/>
  <c r="I17" i="78"/>
  <c r="I16" i="78"/>
  <c r="I15" i="78"/>
  <c r="I14" i="78"/>
  <c r="I13" i="78"/>
  <c r="I12" i="78"/>
  <c r="I11" i="78"/>
  <c r="I10" i="78"/>
  <c r="I9" i="78"/>
  <c r="I8" i="78"/>
  <c r="I7" i="78"/>
  <c r="I6" i="78"/>
  <c r="I5" i="78"/>
  <c r="I45" i="45" l="1"/>
  <c r="H45" i="45"/>
  <c r="G45" i="45"/>
  <c r="F45" i="45"/>
  <c r="E45" i="45"/>
  <c r="D45" i="45"/>
  <c r="C45" i="45"/>
  <c r="B45" i="45"/>
  <c r="I43" i="45"/>
  <c r="H43" i="45"/>
  <c r="G43" i="45"/>
  <c r="F43" i="45"/>
  <c r="E43" i="45"/>
  <c r="D43" i="45"/>
  <c r="C43" i="45"/>
  <c r="B43" i="45"/>
  <c r="I41" i="45"/>
  <c r="H41" i="45"/>
  <c r="G41" i="45"/>
  <c r="F41" i="45"/>
  <c r="E41" i="45"/>
  <c r="D41" i="45"/>
  <c r="C41" i="45"/>
  <c r="B41" i="45"/>
  <c r="I39" i="45"/>
  <c r="H39" i="45"/>
  <c r="G39" i="45"/>
  <c r="F39" i="45"/>
  <c r="E39" i="45"/>
  <c r="D39" i="45"/>
  <c r="C39" i="45"/>
  <c r="B39" i="45"/>
  <c r="J52" i="117" l="1"/>
  <c r="I52" i="117"/>
  <c r="H52" i="117"/>
  <c r="G52" i="117"/>
  <c r="F52" i="117"/>
  <c r="E52" i="117"/>
  <c r="D52" i="117"/>
  <c r="C52" i="117"/>
  <c r="B52" i="117"/>
  <c r="J50" i="117"/>
  <c r="I50" i="117"/>
  <c r="H50" i="117"/>
  <c r="G50" i="117"/>
  <c r="F50" i="117"/>
  <c r="E50" i="117"/>
  <c r="D50" i="117"/>
  <c r="C50" i="117"/>
  <c r="B50" i="117"/>
  <c r="J48" i="117"/>
  <c r="I48" i="117"/>
  <c r="H48" i="117"/>
  <c r="G48" i="117"/>
  <c r="F48" i="117"/>
  <c r="E48" i="117"/>
  <c r="D48" i="117"/>
  <c r="C48" i="117"/>
  <c r="B48" i="117"/>
  <c r="J46" i="117"/>
  <c r="I46" i="117"/>
  <c r="H46" i="117"/>
  <c r="G46" i="117"/>
  <c r="F46" i="117"/>
  <c r="E46" i="117"/>
  <c r="D46" i="117"/>
  <c r="C46" i="117"/>
  <c r="B46" i="117"/>
  <c r="J44" i="117"/>
  <c r="I44" i="117"/>
  <c r="H44" i="117"/>
  <c r="G44" i="117"/>
  <c r="F44" i="117"/>
  <c r="E44" i="117"/>
  <c r="D44" i="117"/>
  <c r="C44" i="117"/>
  <c r="B44" i="117"/>
  <c r="J42" i="117"/>
  <c r="I42" i="117"/>
  <c r="H42" i="117"/>
  <c r="G42" i="117"/>
  <c r="F42" i="117"/>
  <c r="E42" i="117"/>
  <c r="D42" i="117"/>
  <c r="C42" i="117"/>
  <c r="B42" i="117"/>
  <c r="J40" i="117"/>
  <c r="I40" i="117"/>
  <c r="H40" i="117"/>
  <c r="G40" i="117"/>
  <c r="F40" i="117"/>
  <c r="E40" i="117"/>
  <c r="D40" i="117"/>
  <c r="C40" i="117"/>
  <c r="B40" i="117"/>
  <c r="J38" i="117"/>
  <c r="I38" i="117"/>
  <c r="H38" i="117"/>
  <c r="G38" i="117"/>
  <c r="F38" i="117"/>
  <c r="E38" i="117"/>
  <c r="D38" i="117"/>
  <c r="C38" i="117"/>
  <c r="B38" i="117"/>
  <c r="J36" i="117"/>
  <c r="I36" i="117"/>
  <c r="H36" i="117"/>
  <c r="G36" i="117"/>
  <c r="F36" i="117"/>
  <c r="E36" i="117"/>
  <c r="D36" i="117"/>
  <c r="C36" i="117"/>
  <c r="B36" i="117"/>
  <c r="J34" i="117"/>
  <c r="I34" i="117"/>
  <c r="H34" i="117"/>
  <c r="G34" i="117"/>
  <c r="F34" i="117"/>
  <c r="E34" i="117"/>
  <c r="D34" i="117"/>
  <c r="C34" i="117"/>
  <c r="B34" i="117"/>
  <c r="J32" i="117"/>
  <c r="I32" i="117"/>
  <c r="H32" i="117"/>
  <c r="G32" i="117"/>
  <c r="F32" i="117"/>
  <c r="E32" i="117"/>
  <c r="D32" i="117"/>
  <c r="C32" i="117"/>
  <c r="B32" i="117"/>
  <c r="J30" i="117"/>
  <c r="I30" i="117"/>
  <c r="H30" i="117"/>
  <c r="G30" i="117"/>
  <c r="F30" i="117"/>
  <c r="E30" i="117"/>
  <c r="D30" i="117"/>
  <c r="C30" i="117"/>
  <c r="B30" i="117"/>
  <c r="J28" i="117"/>
  <c r="I28" i="117"/>
  <c r="H28" i="117"/>
  <c r="G28" i="117"/>
  <c r="F28" i="117"/>
  <c r="E28" i="117"/>
  <c r="D28" i="117"/>
  <c r="C28" i="117"/>
  <c r="B28" i="117"/>
  <c r="J26" i="117"/>
  <c r="I26" i="117"/>
  <c r="H26" i="117"/>
  <c r="G26" i="117"/>
  <c r="F26" i="117"/>
  <c r="E26" i="117"/>
  <c r="D26" i="117"/>
  <c r="C26" i="117"/>
  <c r="B26" i="117"/>
  <c r="J24" i="117"/>
  <c r="I24" i="117"/>
  <c r="H24" i="117"/>
  <c r="G24" i="117"/>
  <c r="F24" i="117"/>
  <c r="E24" i="117"/>
  <c r="D24" i="117"/>
  <c r="C24" i="117"/>
  <c r="B24" i="117"/>
  <c r="J22" i="117"/>
  <c r="I22" i="117"/>
  <c r="H22" i="117"/>
  <c r="G22" i="117"/>
  <c r="F22" i="117"/>
  <c r="E22" i="117"/>
  <c r="D22" i="117"/>
  <c r="C22" i="117"/>
  <c r="B22" i="117"/>
  <c r="J20" i="117"/>
  <c r="I20" i="117"/>
  <c r="H20" i="117"/>
  <c r="G20" i="117"/>
  <c r="F20" i="117"/>
  <c r="E20" i="117"/>
  <c r="D20" i="117"/>
  <c r="C20" i="117"/>
  <c r="B20" i="117"/>
  <c r="I18" i="117"/>
  <c r="H18" i="117"/>
  <c r="G18" i="117"/>
  <c r="F18" i="117"/>
  <c r="E18" i="117"/>
  <c r="P73" i="78" l="1"/>
  <c r="P81" i="78" s="1"/>
  <c r="O73" i="78"/>
  <c r="O81" i="78" s="1"/>
  <c r="N73" i="78"/>
  <c r="N81" i="78" s="1"/>
  <c r="M73" i="78"/>
  <c r="M81" i="78" s="1"/>
  <c r="L73" i="78"/>
  <c r="L81" i="78" s="1"/>
  <c r="K73" i="78"/>
  <c r="K81" i="78" s="1"/>
  <c r="J73" i="78"/>
  <c r="J81" i="78" s="1"/>
  <c r="I73" i="78"/>
  <c r="I81" i="78" s="1"/>
  <c r="H73" i="78"/>
  <c r="H81" i="78" s="1"/>
  <c r="G73" i="78"/>
  <c r="G81" i="78" s="1"/>
  <c r="F73" i="78"/>
  <c r="F81" i="78" s="1"/>
  <c r="E73" i="78"/>
  <c r="E81" i="78" s="1"/>
  <c r="D73" i="78"/>
  <c r="D81" i="78" s="1"/>
  <c r="C73" i="78"/>
  <c r="C81" i="78" s="1"/>
  <c r="P46" i="78" l="1"/>
  <c r="O46" i="78"/>
  <c r="N46" i="78"/>
  <c r="M46" i="78"/>
  <c r="L46" i="78"/>
  <c r="K46" i="78"/>
  <c r="J46" i="78"/>
  <c r="I46" i="78"/>
  <c r="H46" i="78"/>
  <c r="G46" i="78"/>
  <c r="F46" i="78"/>
  <c r="E46" i="78"/>
  <c r="D46" i="78"/>
  <c r="C46" i="78"/>
  <c r="Q80" i="78"/>
  <c r="Q79" i="78"/>
  <c r="Q78" i="78"/>
  <c r="Q77" i="78"/>
  <c r="Q76" i="78"/>
  <c r="Q75" i="78"/>
  <c r="Q74" i="78"/>
  <c r="Q73" i="78"/>
  <c r="Q72" i="78"/>
  <c r="Q71" i="78"/>
  <c r="Q70" i="78"/>
  <c r="Q69" i="78"/>
  <c r="Q68" i="78"/>
  <c r="Q67" i="78"/>
  <c r="Q66" i="78"/>
  <c r="Q65" i="78"/>
  <c r="Q64" i="78"/>
  <c r="Q63" i="78"/>
  <c r="Q62" i="78"/>
  <c r="Q61" i="78"/>
  <c r="Q60" i="78"/>
  <c r="Q59" i="78"/>
  <c r="Q58" i="78"/>
  <c r="Q57" i="78"/>
  <c r="Q56" i="78"/>
  <c r="Q55" i="78"/>
  <c r="Q54" i="78"/>
  <c r="Q53" i="78"/>
  <c r="Q52" i="78"/>
  <c r="Q51" i="78"/>
  <c r="Q50" i="78"/>
  <c r="Q49" i="78"/>
  <c r="Q48" i="78"/>
  <c r="Q47" i="78"/>
  <c r="Q45" i="78"/>
  <c r="Q44" i="78"/>
  <c r="Q43" i="78"/>
  <c r="Q42" i="78"/>
  <c r="Q41" i="78"/>
  <c r="Q40" i="78"/>
  <c r="Q39" i="78"/>
  <c r="Q38" i="78"/>
  <c r="Q37" i="78"/>
  <c r="Q36" i="78"/>
  <c r="Q35" i="78"/>
  <c r="Q34" i="78"/>
  <c r="Q33" i="78"/>
  <c r="Q32" i="78"/>
  <c r="Q31" i="78"/>
  <c r="Q30" i="78"/>
  <c r="Q29" i="78"/>
  <c r="Q28" i="78"/>
  <c r="Q27" i="78"/>
  <c r="Q26" i="78"/>
  <c r="Q25" i="78"/>
  <c r="Q24" i="78"/>
  <c r="Q23" i="78"/>
  <c r="Q22" i="78"/>
  <c r="Q21" i="78"/>
  <c r="Q20" i="78"/>
  <c r="Q19" i="78"/>
  <c r="Q18" i="78"/>
  <c r="Q17" i="78"/>
  <c r="Q16" i="78"/>
  <c r="Q15" i="78"/>
  <c r="Q14" i="78"/>
  <c r="Q13" i="78"/>
  <c r="Q12" i="78"/>
  <c r="Q11" i="78"/>
  <c r="Q10" i="78"/>
  <c r="Q9" i="78"/>
  <c r="Q8" i="78"/>
  <c r="Q7" i="78"/>
  <c r="Q6" i="78"/>
  <c r="Q5" i="78"/>
  <c r="J42" i="60"/>
  <c r="I42" i="60"/>
  <c r="H42" i="60"/>
  <c r="G42" i="60"/>
  <c r="F42" i="60"/>
  <c r="E42" i="60"/>
  <c r="D42" i="60"/>
  <c r="C42" i="60"/>
  <c r="B42" i="60"/>
  <c r="J40" i="60"/>
  <c r="I40" i="60"/>
  <c r="H40" i="60"/>
  <c r="G40" i="60"/>
  <c r="F40" i="60"/>
  <c r="E40" i="60"/>
  <c r="D40" i="60"/>
  <c r="C40" i="60"/>
  <c r="B40" i="60"/>
  <c r="J38" i="60"/>
  <c r="I38" i="60"/>
  <c r="H38" i="60"/>
  <c r="G38" i="60"/>
  <c r="F38" i="60"/>
  <c r="E38" i="60"/>
  <c r="D38" i="60"/>
  <c r="C38" i="60"/>
  <c r="B38" i="60"/>
  <c r="J36" i="60"/>
  <c r="I36" i="60"/>
  <c r="H36" i="60"/>
  <c r="G36" i="60"/>
  <c r="F36" i="60"/>
  <c r="E36" i="60"/>
  <c r="D36" i="60"/>
  <c r="C36" i="60"/>
  <c r="B36" i="60"/>
  <c r="J34" i="60"/>
  <c r="I34" i="60"/>
  <c r="H34" i="60"/>
  <c r="G34" i="60"/>
  <c r="F34" i="60"/>
  <c r="E34" i="60"/>
  <c r="D34" i="60"/>
  <c r="C34" i="60"/>
  <c r="B34" i="60"/>
  <c r="J32" i="60"/>
  <c r="I32" i="60"/>
  <c r="H32" i="60"/>
  <c r="G32" i="60"/>
  <c r="F32" i="60"/>
  <c r="E32" i="60"/>
  <c r="D32" i="60"/>
  <c r="C32" i="60"/>
  <c r="B32" i="60"/>
  <c r="J30" i="60"/>
  <c r="I30" i="60"/>
  <c r="H30" i="60"/>
  <c r="G30" i="60"/>
  <c r="F30" i="60"/>
  <c r="E30" i="60"/>
  <c r="D30" i="60"/>
  <c r="C30" i="60"/>
  <c r="B30" i="60"/>
  <c r="J28" i="60"/>
  <c r="I28" i="60"/>
  <c r="H28" i="60"/>
  <c r="G28" i="60"/>
  <c r="F28" i="60"/>
  <c r="E28" i="60"/>
  <c r="D28" i="60"/>
  <c r="C28" i="60"/>
  <c r="B28" i="60"/>
  <c r="J19" i="60"/>
  <c r="I19" i="60"/>
  <c r="H19" i="60"/>
  <c r="G19" i="60"/>
  <c r="F19" i="60"/>
  <c r="E19" i="60"/>
  <c r="D19" i="60"/>
  <c r="C19" i="60"/>
  <c r="B19" i="60"/>
  <c r="J17" i="60"/>
  <c r="I17" i="60"/>
  <c r="H17" i="60"/>
  <c r="G17" i="60"/>
  <c r="F17" i="60"/>
  <c r="E17" i="60"/>
  <c r="D17" i="60"/>
  <c r="C17" i="60"/>
  <c r="B17" i="60"/>
  <c r="J15" i="60"/>
  <c r="I15" i="60"/>
  <c r="H15" i="60"/>
  <c r="G15" i="60"/>
  <c r="F15" i="60"/>
  <c r="E15" i="60"/>
  <c r="D15" i="60"/>
  <c r="C15" i="60"/>
  <c r="B15" i="60"/>
  <c r="J13" i="60"/>
  <c r="I13" i="60"/>
  <c r="H13" i="60"/>
  <c r="G13" i="60"/>
  <c r="F13" i="60"/>
  <c r="E13" i="60"/>
  <c r="D13" i="60"/>
  <c r="C13" i="60"/>
  <c r="B13" i="60"/>
  <c r="J11" i="60"/>
  <c r="I11" i="60"/>
  <c r="H11" i="60"/>
  <c r="G11" i="60"/>
  <c r="F11" i="60"/>
  <c r="E11" i="60"/>
  <c r="D11" i="60"/>
  <c r="C11" i="60"/>
  <c r="B11" i="60"/>
  <c r="J9" i="60"/>
  <c r="I9" i="60"/>
  <c r="H9" i="60"/>
  <c r="G9" i="60"/>
  <c r="F9" i="60"/>
  <c r="E9" i="60"/>
  <c r="D9" i="60"/>
  <c r="C9" i="60"/>
  <c r="B9" i="60"/>
  <c r="J7" i="60"/>
  <c r="I7" i="60"/>
  <c r="H7" i="60"/>
  <c r="G7" i="60"/>
  <c r="F7" i="60"/>
  <c r="E7" i="60"/>
  <c r="D7" i="60"/>
  <c r="C7" i="60"/>
  <c r="B7" i="60"/>
  <c r="J5" i="60"/>
  <c r="I5" i="60"/>
  <c r="H5" i="60"/>
  <c r="G5" i="60"/>
  <c r="F5" i="60"/>
  <c r="E5" i="60"/>
  <c r="D5" i="60"/>
  <c r="C5" i="60"/>
  <c r="B5" i="60"/>
  <c r="D44" i="60" l="1"/>
  <c r="D35" i="60" s="1"/>
  <c r="D29" i="60"/>
  <c r="H44" i="60"/>
  <c r="H43" i="60" s="1"/>
  <c r="K32" i="60"/>
  <c r="H37" i="60"/>
  <c r="K40" i="60"/>
  <c r="I29" i="60"/>
  <c r="H31" i="60"/>
  <c r="I37" i="60"/>
  <c r="I31" i="60"/>
  <c r="D33" i="60"/>
  <c r="H33" i="60"/>
  <c r="I39" i="60"/>
  <c r="G43" i="60"/>
  <c r="K5" i="60"/>
  <c r="K7" i="60"/>
  <c r="Q46" i="78"/>
  <c r="Q81" i="78"/>
  <c r="E44" i="60"/>
  <c r="E43" i="60" s="1"/>
  <c r="I44" i="60"/>
  <c r="I35" i="60" s="1"/>
  <c r="K34" i="60"/>
  <c r="K42" i="60"/>
  <c r="K28" i="60"/>
  <c r="F44" i="60"/>
  <c r="F31" i="60" s="1"/>
  <c r="J44" i="60"/>
  <c r="J29" i="60" s="1"/>
  <c r="K36" i="60"/>
  <c r="C44" i="60"/>
  <c r="C35" i="60" s="1"/>
  <c r="G44" i="60"/>
  <c r="G39" i="60" s="1"/>
  <c r="K30" i="60"/>
  <c r="K38" i="60"/>
  <c r="B44" i="60"/>
  <c r="K9" i="60"/>
  <c r="K11" i="60"/>
  <c r="H21" i="60"/>
  <c r="H8" i="60" s="1"/>
  <c r="K13" i="60"/>
  <c r="K15" i="60"/>
  <c r="K17" i="60"/>
  <c r="D21" i="60"/>
  <c r="D6" i="60" s="1"/>
  <c r="E21" i="60"/>
  <c r="E12" i="60" s="1"/>
  <c r="K19" i="60"/>
  <c r="F21" i="60"/>
  <c r="F12" i="60" s="1"/>
  <c r="J21" i="60"/>
  <c r="J16" i="60" s="1"/>
  <c r="I21" i="60"/>
  <c r="I14" i="60" s="1"/>
  <c r="C21" i="60"/>
  <c r="C8" i="60" s="1"/>
  <c r="G21" i="60"/>
  <c r="G20" i="60" s="1"/>
  <c r="B21" i="60"/>
  <c r="B12" i="60" s="1"/>
  <c r="J18" i="117"/>
  <c r="J10" i="117"/>
  <c r="J8" i="117"/>
  <c r="J6" i="117"/>
  <c r="J4" i="117"/>
  <c r="J53" i="117" s="1"/>
  <c r="J14" i="116"/>
  <c r="J12" i="116"/>
  <c r="J10" i="116"/>
  <c r="J8" i="116"/>
  <c r="J6" i="116"/>
  <c r="J4" i="116"/>
  <c r="J34" i="115"/>
  <c r="J32" i="115"/>
  <c r="J44" i="115" s="1"/>
  <c r="J30" i="115"/>
  <c r="J28" i="115"/>
  <c r="J26" i="115"/>
  <c r="J24" i="115"/>
  <c r="J22" i="115"/>
  <c r="J42" i="115" s="1"/>
  <c r="J20" i="115"/>
  <c r="J18" i="115"/>
  <c r="J16" i="115"/>
  <c r="J14" i="115"/>
  <c r="J40" i="115" s="1"/>
  <c r="J12" i="115"/>
  <c r="J10" i="115"/>
  <c r="J8" i="115"/>
  <c r="J6" i="115"/>
  <c r="J4" i="115"/>
  <c r="F37" i="60" l="1"/>
  <c r="H39" i="60"/>
  <c r="I43" i="60"/>
  <c r="G31" i="60"/>
  <c r="G37" i="60"/>
  <c r="H35" i="60"/>
  <c r="H41" i="60"/>
  <c r="G35" i="60"/>
  <c r="F29" i="60"/>
  <c r="G33" i="60"/>
  <c r="J41" i="60"/>
  <c r="J33" i="60"/>
  <c r="H29" i="60"/>
  <c r="I33" i="60"/>
  <c r="D41" i="60"/>
  <c r="G41" i="60"/>
  <c r="F41" i="60"/>
  <c r="F33" i="60"/>
  <c r="I41" i="60"/>
  <c r="G29" i="60"/>
  <c r="C39" i="60"/>
  <c r="E35" i="60"/>
  <c r="C29" i="60"/>
  <c r="C41" i="60"/>
  <c r="E37" i="60"/>
  <c r="C33" i="60"/>
  <c r="E29" i="60"/>
  <c r="C31" i="60"/>
  <c r="E41" i="60"/>
  <c r="C37" i="60"/>
  <c r="E33" i="60"/>
  <c r="C43" i="60"/>
  <c r="E39" i="60"/>
  <c r="E31" i="60"/>
  <c r="J43" i="60"/>
  <c r="J35" i="60"/>
  <c r="D37" i="60"/>
  <c r="J39" i="60"/>
  <c r="J31" i="60"/>
  <c r="J37" i="60"/>
  <c r="F43" i="60"/>
  <c r="D39" i="60"/>
  <c r="F35" i="60"/>
  <c r="D31" i="60"/>
  <c r="D45" i="60" s="1"/>
  <c r="D43" i="60"/>
  <c r="F39" i="60"/>
  <c r="B39" i="60"/>
  <c r="B35" i="60"/>
  <c r="B41" i="60"/>
  <c r="B37" i="60"/>
  <c r="B33" i="60"/>
  <c r="B43" i="60"/>
  <c r="B31" i="60"/>
  <c r="B29" i="60"/>
  <c r="J8" i="60"/>
  <c r="C6" i="60"/>
  <c r="D20" i="60"/>
  <c r="G12" i="60"/>
  <c r="G10" i="60"/>
  <c r="C10" i="60"/>
  <c r="F16" i="60"/>
  <c r="G18" i="60"/>
  <c r="G16" i="60"/>
  <c r="F8" i="60"/>
  <c r="G8" i="60"/>
  <c r="C12" i="60"/>
  <c r="H12" i="60"/>
  <c r="G6" i="60"/>
  <c r="C20" i="60"/>
  <c r="C18" i="60"/>
  <c r="C16" i="60"/>
  <c r="I18" i="60"/>
  <c r="B16" i="60"/>
  <c r="D12" i="60"/>
  <c r="H6" i="60"/>
  <c r="H18" i="60"/>
  <c r="J14" i="60"/>
  <c r="E8" i="60"/>
  <c r="J20" i="60"/>
  <c r="E14" i="60"/>
  <c r="I6" i="60"/>
  <c r="J18" i="60"/>
  <c r="J10" i="60"/>
  <c r="E18" i="60"/>
  <c r="G14" i="60"/>
  <c r="I10" i="60"/>
  <c r="B8" i="60"/>
  <c r="I12" i="60"/>
  <c r="D18" i="60"/>
  <c r="F14" i="60"/>
  <c r="H10" i="60"/>
  <c r="J6" i="60"/>
  <c r="F20" i="60"/>
  <c r="H16" i="60"/>
  <c r="J12" i="60"/>
  <c r="E6" i="60"/>
  <c r="F18" i="60"/>
  <c r="H14" i="60"/>
  <c r="B10" i="60"/>
  <c r="H20" i="60"/>
  <c r="C14" i="60"/>
  <c r="E10" i="60"/>
  <c r="F10" i="60"/>
  <c r="I16" i="60"/>
  <c r="B14" i="60"/>
  <c r="D10" i="60"/>
  <c r="F6" i="60"/>
  <c r="B20" i="60"/>
  <c r="D16" i="60"/>
  <c r="I20" i="60"/>
  <c r="B18" i="60"/>
  <c r="D14" i="60"/>
  <c r="E16" i="60"/>
  <c r="I8" i="60"/>
  <c r="B6" i="60"/>
  <c r="D8" i="60"/>
  <c r="E20" i="60"/>
  <c r="J23" i="117"/>
  <c r="J29" i="117"/>
  <c r="J39" i="117"/>
  <c r="J45" i="117"/>
  <c r="J31" i="117"/>
  <c r="J47" i="117"/>
  <c r="J21" i="117"/>
  <c r="J37" i="117"/>
  <c r="K44" i="60"/>
  <c r="K29" i="60" s="1"/>
  <c r="K21" i="60"/>
  <c r="K12" i="60" s="1"/>
  <c r="J19" i="117"/>
  <c r="J27" i="117"/>
  <c r="J35" i="117"/>
  <c r="J43" i="117"/>
  <c r="J51" i="117"/>
  <c r="J12" i="117"/>
  <c r="J11" i="117" s="1"/>
  <c r="J25" i="117"/>
  <c r="J33" i="117"/>
  <c r="J41" i="117"/>
  <c r="J49" i="117"/>
  <c r="J16" i="116"/>
  <c r="J7" i="116" s="1"/>
  <c r="J36" i="115"/>
  <c r="J19" i="115" s="1"/>
  <c r="J38" i="115"/>
  <c r="J32" i="114"/>
  <c r="J30" i="114"/>
  <c r="J28" i="114"/>
  <c r="J26" i="114"/>
  <c r="J24" i="114"/>
  <c r="J22" i="114"/>
  <c r="J20" i="114"/>
  <c r="J18" i="114"/>
  <c r="J16" i="114"/>
  <c r="J14" i="114"/>
  <c r="J12" i="114"/>
  <c r="J10" i="114"/>
  <c r="J8" i="114"/>
  <c r="J6" i="114"/>
  <c r="J12" i="113"/>
  <c r="J10" i="113"/>
  <c r="J8" i="113"/>
  <c r="J6" i="113"/>
  <c r="J4" i="113"/>
  <c r="K26" i="112"/>
  <c r="J26" i="112"/>
  <c r="I26" i="112"/>
  <c r="H26" i="112"/>
  <c r="G26" i="112"/>
  <c r="F26" i="112"/>
  <c r="E26" i="112"/>
  <c r="D26" i="112"/>
  <c r="C26" i="112"/>
  <c r="B26" i="112"/>
  <c r="J20" i="112"/>
  <c r="I20" i="112"/>
  <c r="H20" i="112"/>
  <c r="G20" i="112"/>
  <c r="F20" i="112"/>
  <c r="E20" i="112"/>
  <c r="D20" i="112"/>
  <c r="C20" i="112"/>
  <c r="B20" i="112"/>
  <c r="J18" i="112"/>
  <c r="I18" i="112"/>
  <c r="H18" i="112"/>
  <c r="G18" i="112"/>
  <c r="F18" i="112"/>
  <c r="E18" i="112"/>
  <c r="D18" i="112"/>
  <c r="C18" i="112"/>
  <c r="B18" i="112"/>
  <c r="J16" i="112"/>
  <c r="I16" i="112"/>
  <c r="H16" i="112"/>
  <c r="G16" i="112"/>
  <c r="F16" i="112"/>
  <c r="E16" i="112"/>
  <c r="D16" i="112"/>
  <c r="C16" i="112"/>
  <c r="B16" i="112"/>
  <c r="J14" i="112"/>
  <c r="I14" i="112"/>
  <c r="H14" i="112"/>
  <c r="G14" i="112"/>
  <c r="F14" i="112"/>
  <c r="E14" i="112"/>
  <c r="D14" i="112"/>
  <c r="C14" i="112"/>
  <c r="B14" i="112"/>
  <c r="J12" i="112"/>
  <c r="I12" i="112"/>
  <c r="H12" i="112"/>
  <c r="G12" i="112"/>
  <c r="F12" i="112"/>
  <c r="E12" i="112"/>
  <c r="D12" i="112"/>
  <c r="C12" i="112"/>
  <c r="B12" i="112"/>
  <c r="J10" i="112"/>
  <c r="I10" i="112"/>
  <c r="H10" i="112"/>
  <c r="G10" i="112"/>
  <c r="F10" i="112"/>
  <c r="E10" i="112"/>
  <c r="D10" i="112"/>
  <c r="C10" i="112"/>
  <c r="B10" i="112"/>
  <c r="J8" i="112"/>
  <c r="I8" i="112"/>
  <c r="H8" i="112"/>
  <c r="G8" i="112"/>
  <c r="F8" i="112"/>
  <c r="E8" i="112"/>
  <c r="D8" i="112"/>
  <c r="C8" i="112"/>
  <c r="B8" i="112"/>
  <c r="J6" i="112"/>
  <c r="I6" i="112"/>
  <c r="H6" i="112"/>
  <c r="G6" i="112"/>
  <c r="F6" i="112"/>
  <c r="E6" i="112"/>
  <c r="D6" i="112"/>
  <c r="C6" i="112"/>
  <c r="B6" i="112"/>
  <c r="J4" i="112"/>
  <c r="I4" i="112"/>
  <c r="H4" i="112"/>
  <c r="G4" i="112"/>
  <c r="F4" i="112"/>
  <c r="E4" i="112"/>
  <c r="D4" i="112"/>
  <c r="K26" i="117"/>
  <c r="K24" i="117"/>
  <c r="D18" i="117"/>
  <c r="C18" i="117"/>
  <c r="B18" i="117"/>
  <c r="I10" i="117"/>
  <c r="H10" i="117"/>
  <c r="G10" i="117"/>
  <c r="F10" i="117"/>
  <c r="E10" i="117"/>
  <c r="D10" i="117"/>
  <c r="C10" i="117"/>
  <c r="B10" i="117"/>
  <c r="I8" i="117"/>
  <c r="H8" i="117"/>
  <c r="G8" i="117"/>
  <c r="F8" i="117"/>
  <c r="E8" i="117"/>
  <c r="D8" i="117"/>
  <c r="C8" i="117"/>
  <c r="B8" i="117"/>
  <c r="I6" i="117"/>
  <c r="H6" i="117"/>
  <c r="G6" i="117"/>
  <c r="F6" i="117"/>
  <c r="E6" i="117"/>
  <c r="D6" i="117"/>
  <c r="C6" i="117"/>
  <c r="B6" i="117"/>
  <c r="I4" i="117"/>
  <c r="I47" i="117" s="1"/>
  <c r="H4" i="117"/>
  <c r="G4" i="117"/>
  <c r="G29" i="117" s="1"/>
  <c r="F4" i="117"/>
  <c r="F53" i="117" s="1"/>
  <c r="E4" i="117"/>
  <c r="E35" i="117" s="1"/>
  <c r="D4" i="117"/>
  <c r="C4" i="117"/>
  <c r="C33" i="117" s="1"/>
  <c r="B4" i="117"/>
  <c r="I14" i="116"/>
  <c r="H14" i="116"/>
  <c r="G14" i="116"/>
  <c r="F14" i="116"/>
  <c r="E14" i="116"/>
  <c r="D14" i="116"/>
  <c r="C14" i="116"/>
  <c r="B14" i="116"/>
  <c r="I12" i="116"/>
  <c r="H12" i="116"/>
  <c r="G12" i="116"/>
  <c r="F12" i="116"/>
  <c r="E12" i="116"/>
  <c r="D12" i="116"/>
  <c r="C12" i="116"/>
  <c r="B12" i="116"/>
  <c r="I10" i="116"/>
  <c r="H10" i="116"/>
  <c r="G10" i="116"/>
  <c r="F10" i="116"/>
  <c r="E10" i="116"/>
  <c r="D10" i="116"/>
  <c r="C10" i="116"/>
  <c r="B10" i="116"/>
  <c r="I8" i="116"/>
  <c r="H8" i="116"/>
  <c r="G8" i="116"/>
  <c r="F8" i="116"/>
  <c r="E8" i="116"/>
  <c r="D8" i="116"/>
  <c r="C8" i="116"/>
  <c r="B8" i="116"/>
  <c r="I6" i="116"/>
  <c r="H6" i="116"/>
  <c r="G6" i="116"/>
  <c r="F6" i="116"/>
  <c r="E6" i="116"/>
  <c r="D6" i="116"/>
  <c r="C6" i="116"/>
  <c r="B6" i="116"/>
  <c r="I4" i="116"/>
  <c r="H4" i="116"/>
  <c r="G4" i="116"/>
  <c r="F4" i="116"/>
  <c r="E4" i="116"/>
  <c r="D4" i="116"/>
  <c r="C4" i="116"/>
  <c r="B4" i="116"/>
  <c r="I34" i="115"/>
  <c r="H34" i="115"/>
  <c r="G34" i="115"/>
  <c r="F34" i="115"/>
  <c r="E34" i="115"/>
  <c r="D34" i="115"/>
  <c r="C34" i="115"/>
  <c r="B34" i="115"/>
  <c r="I32" i="115"/>
  <c r="H32" i="115"/>
  <c r="G32" i="115"/>
  <c r="F32" i="115"/>
  <c r="E32" i="115"/>
  <c r="D32" i="115"/>
  <c r="C32" i="115"/>
  <c r="C44" i="115" s="1"/>
  <c r="B32" i="115"/>
  <c r="I30" i="115"/>
  <c r="H30" i="115"/>
  <c r="G30" i="115"/>
  <c r="F30" i="115"/>
  <c r="E30" i="115"/>
  <c r="D30" i="115"/>
  <c r="C30" i="115"/>
  <c r="B30" i="115"/>
  <c r="I28" i="115"/>
  <c r="H28" i="115"/>
  <c r="G28" i="115"/>
  <c r="F28" i="115"/>
  <c r="E28" i="115"/>
  <c r="D28" i="115"/>
  <c r="C28" i="115"/>
  <c r="B28" i="115"/>
  <c r="I26" i="115"/>
  <c r="H26" i="115"/>
  <c r="G26" i="115"/>
  <c r="F26" i="115"/>
  <c r="E26" i="115"/>
  <c r="D26" i="115"/>
  <c r="C26" i="115"/>
  <c r="B26" i="115"/>
  <c r="I24" i="115"/>
  <c r="H24" i="115"/>
  <c r="G24" i="115"/>
  <c r="F24" i="115"/>
  <c r="E24" i="115"/>
  <c r="D24" i="115"/>
  <c r="C24" i="115"/>
  <c r="B24" i="115"/>
  <c r="I22" i="115"/>
  <c r="H22" i="115"/>
  <c r="G22" i="115"/>
  <c r="G42" i="115" s="1"/>
  <c r="F22" i="115"/>
  <c r="E22" i="115"/>
  <c r="D22" i="115"/>
  <c r="C22" i="115"/>
  <c r="C42" i="115" s="1"/>
  <c r="B22" i="115"/>
  <c r="I20" i="115"/>
  <c r="H20" i="115"/>
  <c r="G20" i="115"/>
  <c r="F20" i="115"/>
  <c r="E20" i="115"/>
  <c r="D20" i="115"/>
  <c r="C20" i="115"/>
  <c r="B20" i="115"/>
  <c r="I18" i="115"/>
  <c r="H18" i="115"/>
  <c r="G18" i="115"/>
  <c r="F18" i="115"/>
  <c r="E18" i="115"/>
  <c r="D18" i="115"/>
  <c r="C18" i="115"/>
  <c r="B18" i="115"/>
  <c r="I16" i="115"/>
  <c r="H16" i="115"/>
  <c r="G16" i="115"/>
  <c r="F16" i="115"/>
  <c r="E16" i="115"/>
  <c r="D16" i="115"/>
  <c r="C16" i="115"/>
  <c r="B16" i="115"/>
  <c r="I14" i="115"/>
  <c r="H14" i="115"/>
  <c r="G14" i="115"/>
  <c r="F14" i="115"/>
  <c r="E14" i="115"/>
  <c r="D14" i="115"/>
  <c r="C14" i="115"/>
  <c r="B14" i="115"/>
  <c r="I12" i="115"/>
  <c r="H12" i="115"/>
  <c r="G12" i="115"/>
  <c r="F12" i="115"/>
  <c r="E12" i="115"/>
  <c r="D12" i="115"/>
  <c r="D40" i="115" s="1"/>
  <c r="C12" i="115"/>
  <c r="B12" i="115"/>
  <c r="I10" i="115"/>
  <c r="H10" i="115"/>
  <c r="G10" i="115"/>
  <c r="F10" i="115"/>
  <c r="E10" i="115"/>
  <c r="D10" i="115"/>
  <c r="C10" i="115"/>
  <c r="B10" i="115"/>
  <c r="I8" i="115"/>
  <c r="H8" i="115"/>
  <c r="G8" i="115"/>
  <c r="F8" i="115"/>
  <c r="E8" i="115"/>
  <c r="D8" i="115"/>
  <c r="C8" i="115"/>
  <c r="B8" i="115"/>
  <c r="I6" i="115"/>
  <c r="H6" i="115"/>
  <c r="G6" i="115"/>
  <c r="F6" i="115"/>
  <c r="E6" i="115"/>
  <c r="D6" i="115"/>
  <c r="C6" i="115"/>
  <c r="B6" i="115"/>
  <c r="I4" i="115"/>
  <c r="H4" i="115"/>
  <c r="G4" i="115"/>
  <c r="G38" i="115" s="1"/>
  <c r="F4" i="115"/>
  <c r="E4" i="115"/>
  <c r="E38" i="115" s="1"/>
  <c r="D4" i="115"/>
  <c r="C4" i="115"/>
  <c r="C38" i="115" s="1"/>
  <c r="B4" i="115"/>
  <c r="I32" i="114"/>
  <c r="H32" i="114"/>
  <c r="G32" i="114"/>
  <c r="F32" i="114"/>
  <c r="E32" i="114"/>
  <c r="D32" i="114"/>
  <c r="C32" i="114"/>
  <c r="B32" i="114"/>
  <c r="I30" i="114"/>
  <c r="H30" i="114"/>
  <c r="G30" i="114"/>
  <c r="F30" i="114"/>
  <c r="E30" i="114"/>
  <c r="D30" i="114"/>
  <c r="C30" i="114"/>
  <c r="B30" i="114"/>
  <c r="I28" i="114"/>
  <c r="H28" i="114"/>
  <c r="G28" i="114"/>
  <c r="F28" i="114"/>
  <c r="E28" i="114"/>
  <c r="D28" i="114"/>
  <c r="C28" i="114"/>
  <c r="B28" i="114"/>
  <c r="I26" i="114"/>
  <c r="H26" i="114"/>
  <c r="G26" i="114"/>
  <c r="F26" i="114"/>
  <c r="E26" i="114"/>
  <c r="D26" i="114"/>
  <c r="C26" i="114"/>
  <c r="B26" i="114"/>
  <c r="I24" i="114"/>
  <c r="H24" i="114"/>
  <c r="G24" i="114"/>
  <c r="F24" i="114"/>
  <c r="E24" i="114"/>
  <c r="D24" i="114"/>
  <c r="C24" i="114"/>
  <c r="B24" i="114"/>
  <c r="I22" i="114"/>
  <c r="H22" i="114"/>
  <c r="G22" i="114"/>
  <c r="F22" i="114"/>
  <c r="E22" i="114"/>
  <c r="D22" i="114"/>
  <c r="C22" i="114"/>
  <c r="B22" i="114"/>
  <c r="I20" i="114"/>
  <c r="H20" i="114"/>
  <c r="G20" i="114"/>
  <c r="F20" i="114"/>
  <c r="E20" i="114"/>
  <c r="D20" i="114"/>
  <c r="C20" i="114"/>
  <c r="B20" i="114"/>
  <c r="I18" i="114"/>
  <c r="H18" i="114"/>
  <c r="G18" i="114"/>
  <c r="F18" i="114"/>
  <c r="E18" i="114"/>
  <c r="D18" i="114"/>
  <c r="C18" i="114"/>
  <c r="B18" i="114"/>
  <c r="I16" i="114"/>
  <c r="H16" i="114"/>
  <c r="G16" i="114"/>
  <c r="F16" i="114"/>
  <c r="E16" i="114"/>
  <c r="D16" i="114"/>
  <c r="C16" i="114"/>
  <c r="B16" i="114"/>
  <c r="I14" i="114"/>
  <c r="H14" i="114"/>
  <c r="G14" i="114"/>
  <c r="F14" i="114"/>
  <c r="E14" i="114"/>
  <c r="D14" i="114"/>
  <c r="C14" i="114"/>
  <c r="B14" i="114"/>
  <c r="I12" i="114"/>
  <c r="H12" i="114"/>
  <c r="G12" i="114"/>
  <c r="F12" i="114"/>
  <c r="E12" i="114"/>
  <c r="D12" i="114"/>
  <c r="C12" i="114"/>
  <c r="B12" i="114"/>
  <c r="I10" i="114"/>
  <c r="H10" i="114"/>
  <c r="G10" i="114"/>
  <c r="F10" i="114"/>
  <c r="E10" i="114"/>
  <c r="D10" i="114"/>
  <c r="C10" i="114"/>
  <c r="B10" i="114"/>
  <c r="I8" i="114"/>
  <c r="H8" i="114"/>
  <c r="G8" i="114"/>
  <c r="F8" i="114"/>
  <c r="E8" i="114"/>
  <c r="D8" i="114"/>
  <c r="C8" i="114"/>
  <c r="B8" i="114"/>
  <c r="I6" i="114"/>
  <c r="H6" i="114"/>
  <c r="G6" i="114"/>
  <c r="F6" i="114"/>
  <c r="E6" i="114"/>
  <c r="D6" i="114"/>
  <c r="C6" i="114"/>
  <c r="B6" i="114"/>
  <c r="B4" i="114" s="1"/>
  <c r="E4" i="114"/>
  <c r="D4" i="114"/>
  <c r="I12" i="113"/>
  <c r="H12" i="113"/>
  <c r="G12" i="113"/>
  <c r="F12" i="113"/>
  <c r="E12" i="113"/>
  <c r="D12" i="113"/>
  <c r="C12" i="113"/>
  <c r="B12" i="113"/>
  <c r="I10" i="113"/>
  <c r="H10" i="113"/>
  <c r="G10" i="113"/>
  <c r="F10" i="113"/>
  <c r="E10" i="113"/>
  <c r="D10" i="113"/>
  <c r="C10" i="113"/>
  <c r="B10" i="113"/>
  <c r="I8" i="113"/>
  <c r="H8" i="113"/>
  <c r="G8" i="113"/>
  <c r="F8" i="113"/>
  <c r="E8" i="113"/>
  <c r="D8" i="113"/>
  <c r="C8" i="113"/>
  <c r="B8" i="113"/>
  <c r="I6" i="113"/>
  <c r="H6" i="113"/>
  <c r="G6" i="113"/>
  <c r="F6" i="113"/>
  <c r="E6" i="113"/>
  <c r="D6" i="113"/>
  <c r="C6" i="113"/>
  <c r="B6" i="113"/>
  <c r="I4" i="113"/>
  <c r="H4" i="113"/>
  <c r="H14" i="113" s="1"/>
  <c r="G4" i="113"/>
  <c r="F4" i="113"/>
  <c r="E4" i="113"/>
  <c r="D4" i="113"/>
  <c r="D14" i="113" s="1"/>
  <c r="C4" i="113"/>
  <c r="B4" i="113"/>
  <c r="C4" i="112"/>
  <c r="B4" i="112"/>
  <c r="I52" i="49"/>
  <c r="H52" i="49"/>
  <c r="G52" i="49"/>
  <c r="F52" i="49"/>
  <c r="E52" i="49"/>
  <c r="D52" i="49"/>
  <c r="C52" i="49"/>
  <c r="B52" i="49"/>
  <c r="I50" i="49"/>
  <c r="H50" i="49"/>
  <c r="G50" i="49"/>
  <c r="F50" i="49"/>
  <c r="E50" i="49"/>
  <c r="D50" i="49"/>
  <c r="C50" i="49"/>
  <c r="B50" i="49"/>
  <c r="I48" i="49"/>
  <c r="H48" i="49"/>
  <c r="G48" i="49"/>
  <c r="F48" i="49"/>
  <c r="E48" i="49"/>
  <c r="D48" i="49"/>
  <c r="C48" i="49"/>
  <c r="B48" i="49"/>
  <c r="I46" i="49"/>
  <c r="H46" i="49"/>
  <c r="G46" i="49"/>
  <c r="F46" i="49"/>
  <c r="E46" i="49"/>
  <c r="D46" i="49"/>
  <c r="C46" i="49"/>
  <c r="B46" i="49"/>
  <c r="I44" i="49"/>
  <c r="H44" i="49"/>
  <c r="G44" i="49"/>
  <c r="F44" i="49"/>
  <c r="E44" i="49"/>
  <c r="D44" i="49"/>
  <c r="C44" i="49"/>
  <c r="B44" i="49"/>
  <c r="I42" i="49"/>
  <c r="H42" i="49"/>
  <c r="G42" i="49"/>
  <c r="F42" i="49"/>
  <c r="E42" i="49"/>
  <c r="D42" i="49"/>
  <c r="C42" i="49"/>
  <c r="B42" i="49"/>
  <c r="I40" i="49"/>
  <c r="H40" i="49"/>
  <c r="G40" i="49"/>
  <c r="F40" i="49"/>
  <c r="E40" i="49"/>
  <c r="D40" i="49"/>
  <c r="C40" i="49"/>
  <c r="B40" i="49"/>
  <c r="I38" i="49"/>
  <c r="H38" i="49"/>
  <c r="G38" i="49"/>
  <c r="F38" i="49"/>
  <c r="E38" i="49"/>
  <c r="D38" i="49"/>
  <c r="C38" i="49"/>
  <c r="B38" i="49"/>
  <c r="I36" i="49"/>
  <c r="H36" i="49"/>
  <c r="G36" i="49"/>
  <c r="F36" i="49"/>
  <c r="E36" i="49"/>
  <c r="D36" i="49"/>
  <c r="C36" i="49"/>
  <c r="B36" i="49"/>
  <c r="I34" i="49"/>
  <c r="H34" i="49"/>
  <c r="G34" i="49"/>
  <c r="F34" i="49"/>
  <c r="E34" i="49"/>
  <c r="D34" i="49"/>
  <c r="C34" i="49"/>
  <c r="B34" i="49"/>
  <c r="I32" i="49"/>
  <c r="H32" i="49"/>
  <c r="G32" i="49"/>
  <c r="F32" i="49"/>
  <c r="E32" i="49"/>
  <c r="D32" i="49"/>
  <c r="C32" i="49"/>
  <c r="B32" i="49"/>
  <c r="I30" i="49"/>
  <c r="H30" i="49"/>
  <c r="G30" i="49"/>
  <c r="F30" i="49"/>
  <c r="E30" i="49"/>
  <c r="D30" i="49"/>
  <c r="C30" i="49"/>
  <c r="B30" i="49"/>
  <c r="I28" i="49"/>
  <c r="H28" i="49"/>
  <c r="G28" i="49"/>
  <c r="F28" i="49"/>
  <c r="E28" i="49"/>
  <c r="D28" i="49"/>
  <c r="C28" i="49"/>
  <c r="B28" i="49"/>
  <c r="I26" i="49"/>
  <c r="H26" i="49"/>
  <c r="G26" i="49"/>
  <c r="F26" i="49"/>
  <c r="E26" i="49"/>
  <c r="D26" i="49"/>
  <c r="C26" i="49"/>
  <c r="B26" i="49"/>
  <c r="I24" i="49"/>
  <c r="H24" i="49"/>
  <c r="G24" i="49"/>
  <c r="F24" i="49"/>
  <c r="E24" i="49"/>
  <c r="D24" i="49"/>
  <c r="C24" i="49"/>
  <c r="B24" i="49"/>
  <c r="I22" i="49"/>
  <c r="H22" i="49"/>
  <c r="G22" i="49"/>
  <c r="F22" i="49"/>
  <c r="E22" i="49"/>
  <c r="D22" i="49"/>
  <c r="C22" i="49"/>
  <c r="B22" i="49"/>
  <c r="I20" i="49"/>
  <c r="H20" i="49"/>
  <c r="G20" i="49"/>
  <c r="F20" i="49"/>
  <c r="E20" i="49"/>
  <c r="D20" i="49"/>
  <c r="C20" i="49"/>
  <c r="B20" i="49"/>
  <c r="I18" i="49"/>
  <c r="H18" i="49"/>
  <c r="G18" i="49"/>
  <c r="F18" i="49"/>
  <c r="E18" i="49"/>
  <c r="D18" i="49"/>
  <c r="C18" i="49"/>
  <c r="B18" i="49"/>
  <c r="I10" i="49"/>
  <c r="H10" i="49"/>
  <c r="G10" i="49"/>
  <c r="F10" i="49"/>
  <c r="E10" i="49"/>
  <c r="D10" i="49"/>
  <c r="C10" i="49"/>
  <c r="I8" i="49"/>
  <c r="H8" i="49"/>
  <c r="G8" i="49"/>
  <c r="F8" i="49"/>
  <c r="E8" i="49"/>
  <c r="D8" i="49"/>
  <c r="C8" i="49"/>
  <c r="I4" i="49"/>
  <c r="H4" i="49"/>
  <c r="G4" i="49"/>
  <c r="F4" i="49"/>
  <c r="E4" i="49"/>
  <c r="D4" i="49"/>
  <c r="C4" i="49"/>
  <c r="I6" i="49"/>
  <c r="H6" i="49"/>
  <c r="G6" i="49"/>
  <c r="F6" i="49"/>
  <c r="E6" i="49"/>
  <c r="D6" i="49"/>
  <c r="C6" i="49"/>
  <c r="B10" i="49"/>
  <c r="B8" i="49"/>
  <c r="B4" i="49"/>
  <c r="B6" i="49"/>
  <c r="I14" i="47"/>
  <c r="H14" i="47"/>
  <c r="G14" i="47"/>
  <c r="F14" i="47"/>
  <c r="E14" i="47"/>
  <c r="D14" i="47"/>
  <c r="C14" i="47"/>
  <c r="B14" i="47"/>
  <c r="I12" i="47"/>
  <c r="H12" i="47"/>
  <c r="G12" i="47"/>
  <c r="F12" i="47"/>
  <c r="E12" i="47"/>
  <c r="D12" i="47"/>
  <c r="C12" i="47"/>
  <c r="B12" i="47"/>
  <c r="I10" i="47"/>
  <c r="H10" i="47"/>
  <c r="G10" i="47"/>
  <c r="F10" i="47"/>
  <c r="E10" i="47"/>
  <c r="D10" i="47"/>
  <c r="C10" i="47"/>
  <c r="B10" i="47"/>
  <c r="I8" i="47"/>
  <c r="H8" i="47"/>
  <c r="G8" i="47"/>
  <c r="F8" i="47"/>
  <c r="E8" i="47"/>
  <c r="D8" i="47"/>
  <c r="C8" i="47"/>
  <c r="B8" i="47"/>
  <c r="I6" i="47"/>
  <c r="H6" i="47"/>
  <c r="G6" i="47"/>
  <c r="F6" i="47"/>
  <c r="E6" i="47"/>
  <c r="D6" i="47"/>
  <c r="C6" i="47"/>
  <c r="B6" i="47"/>
  <c r="I4" i="47"/>
  <c r="H4" i="47"/>
  <c r="G4" i="47"/>
  <c r="F4" i="47"/>
  <c r="E4" i="47"/>
  <c r="D4" i="47"/>
  <c r="C4" i="47"/>
  <c r="B4" i="47"/>
  <c r="K10" i="112" l="1"/>
  <c r="K12" i="112"/>
  <c r="K18" i="112"/>
  <c r="K20" i="112"/>
  <c r="K4" i="112"/>
  <c r="K6" i="112"/>
  <c r="K8" i="112"/>
  <c r="K14" i="112"/>
  <c r="K16" i="112"/>
  <c r="J14" i="113"/>
  <c r="J13" i="113" s="1"/>
  <c r="J9" i="113"/>
  <c r="G39" i="115"/>
  <c r="C43" i="115"/>
  <c r="J46" i="115"/>
  <c r="J39" i="115"/>
  <c r="J45" i="115"/>
  <c r="J41" i="115"/>
  <c r="J43" i="115"/>
  <c r="J9" i="117"/>
  <c r="I45" i="60"/>
  <c r="G45" i="60"/>
  <c r="H45" i="60"/>
  <c r="F45" i="60"/>
  <c r="J45" i="60"/>
  <c r="E45" i="60"/>
  <c r="C45" i="60"/>
  <c r="K41" i="60"/>
  <c r="K37" i="60"/>
  <c r="K33" i="60"/>
  <c r="K43" i="60"/>
  <c r="K35" i="60"/>
  <c r="K39" i="60"/>
  <c r="K31" i="60"/>
  <c r="B45" i="60"/>
  <c r="K16" i="60"/>
  <c r="J22" i="60"/>
  <c r="K18" i="60"/>
  <c r="G22" i="60"/>
  <c r="D22" i="60"/>
  <c r="C22" i="60"/>
  <c r="B22" i="60"/>
  <c r="K20" i="60"/>
  <c r="K6" i="60"/>
  <c r="H22" i="60"/>
  <c r="F22" i="60"/>
  <c r="K14" i="60"/>
  <c r="E22" i="60"/>
  <c r="K8" i="60"/>
  <c r="K10" i="60"/>
  <c r="I22" i="60"/>
  <c r="G35" i="117"/>
  <c r="E33" i="117"/>
  <c r="K6" i="117"/>
  <c r="K8" i="117"/>
  <c r="K10" i="117"/>
  <c r="C47" i="117"/>
  <c r="E27" i="117"/>
  <c r="B53" i="117"/>
  <c r="K4" i="117"/>
  <c r="C39" i="117"/>
  <c r="G47" i="117"/>
  <c r="C27" i="117"/>
  <c r="I33" i="117"/>
  <c r="G39" i="117"/>
  <c r="C49" i="117"/>
  <c r="I23" i="117"/>
  <c r="G27" i="117"/>
  <c r="C35" i="117"/>
  <c r="C41" i="117"/>
  <c r="C53" i="117"/>
  <c r="K42" i="117"/>
  <c r="K44" i="117"/>
  <c r="K46" i="117"/>
  <c r="K48" i="117"/>
  <c r="K18" i="117"/>
  <c r="K19" i="117" s="1"/>
  <c r="K20" i="117"/>
  <c r="K22" i="117"/>
  <c r="K50" i="117"/>
  <c r="K52" i="117"/>
  <c r="K28" i="117"/>
  <c r="K30" i="117"/>
  <c r="K32" i="117"/>
  <c r="K34" i="117"/>
  <c r="K36" i="117"/>
  <c r="K38" i="117"/>
  <c r="K40" i="117"/>
  <c r="B23" i="117"/>
  <c r="B31" i="117"/>
  <c r="G19" i="117"/>
  <c r="G23" i="117"/>
  <c r="F27" i="117"/>
  <c r="G31" i="117"/>
  <c r="C37" i="117"/>
  <c r="C45" i="117"/>
  <c r="G53" i="117"/>
  <c r="J7" i="117"/>
  <c r="C21" i="117"/>
  <c r="G25" i="117"/>
  <c r="C29" i="117"/>
  <c r="G33" i="117"/>
  <c r="G37" i="117"/>
  <c r="B43" i="117"/>
  <c r="G45" i="117"/>
  <c r="B51" i="117"/>
  <c r="J5" i="117"/>
  <c r="B19" i="117"/>
  <c r="F23" i="117"/>
  <c r="F31" i="117"/>
  <c r="F35" i="117"/>
  <c r="F43" i="117"/>
  <c r="C19" i="117"/>
  <c r="F19" i="117"/>
  <c r="C23" i="117"/>
  <c r="C25" i="117"/>
  <c r="C31" i="117"/>
  <c r="G41" i="117"/>
  <c r="G49" i="117"/>
  <c r="G21" i="117"/>
  <c r="B27" i="117"/>
  <c r="B35" i="117"/>
  <c r="B39" i="117"/>
  <c r="F39" i="117"/>
  <c r="I39" i="117"/>
  <c r="C43" i="117"/>
  <c r="G43" i="117"/>
  <c r="E43" i="117"/>
  <c r="F47" i="117"/>
  <c r="B47" i="117"/>
  <c r="E49" i="117"/>
  <c r="I49" i="117"/>
  <c r="C51" i="117"/>
  <c r="G51" i="117"/>
  <c r="F51" i="117"/>
  <c r="J11" i="116"/>
  <c r="K4" i="116"/>
  <c r="J9" i="116"/>
  <c r="J13" i="116"/>
  <c r="J5" i="116"/>
  <c r="K6" i="116"/>
  <c r="K8" i="116"/>
  <c r="K10" i="116"/>
  <c r="K12" i="116"/>
  <c r="K14" i="116"/>
  <c r="B16" i="116"/>
  <c r="B5" i="116" s="1"/>
  <c r="J15" i="116"/>
  <c r="J17" i="116"/>
  <c r="K4" i="115"/>
  <c r="K6" i="115"/>
  <c r="K8" i="115"/>
  <c r="F38" i="115"/>
  <c r="F39" i="115" s="1"/>
  <c r="K10" i="115"/>
  <c r="K12" i="115"/>
  <c r="K14" i="115"/>
  <c r="K16" i="115"/>
  <c r="K18" i="115"/>
  <c r="K20" i="115"/>
  <c r="K22" i="115"/>
  <c r="K24" i="115"/>
  <c r="K26" i="115"/>
  <c r="K28" i="115"/>
  <c r="K30" i="115"/>
  <c r="K32" i="115"/>
  <c r="K34" i="115"/>
  <c r="I38" i="115"/>
  <c r="I44" i="115"/>
  <c r="I45" i="115" s="1"/>
  <c r="J11" i="115"/>
  <c r="J15" i="115"/>
  <c r="J5" i="115"/>
  <c r="J23" i="115"/>
  <c r="J13" i="115"/>
  <c r="J25" i="115"/>
  <c r="J35" i="115"/>
  <c r="J9" i="115"/>
  <c r="J33" i="115"/>
  <c r="J7" i="115"/>
  <c r="J29" i="115"/>
  <c r="J27" i="115"/>
  <c r="J31" i="115"/>
  <c r="J17" i="115"/>
  <c r="J21" i="115"/>
  <c r="I4" i="114"/>
  <c r="K8" i="114"/>
  <c r="K10" i="114"/>
  <c r="K16" i="114"/>
  <c r="K18" i="114"/>
  <c r="K24" i="114"/>
  <c r="K26" i="114"/>
  <c r="K32" i="114"/>
  <c r="K6" i="114"/>
  <c r="H34" i="114"/>
  <c r="H31" i="114" s="1"/>
  <c r="K12" i="114"/>
  <c r="K14" i="114"/>
  <c r="K20" i="114"/>
  <c r="K22" i="114"/>
  <c r="K28" i="114"/>
  <c r="K30" i="114"/>
  <c r="J4" i="114"/>
  <c r="J34" i="114"/>
  <c r="J11" i="113"/>
  <c r="K4" i="113"/>
  <c r="K6" i="113"/>
  <c r="K8" i="113"/>
  <c r="K10" i="113"/>
  <c r="K12" i="113"/>
  <c r="F14" i="113"/>
  <c r="F7" i="113" s="1"/>
  <c r="H9" i="113"/>
  <c r="H13" i="113"/>
  <c r="D9" i="113"/>
  <c r="D13" i="113"/>
  <c r="E22" i="112"/>
  <c r="E11" i="112" s="1"/>
  <c r="I22" i="112"/>
  <c r="I15" i="112" s="1"/>
  <c r="C22" i="112"/>
  <c r="C17" i="112" s="1"/>
  <c r="G22" i="112"/>
  <c r="G24" i="112" s="1"/>
  <c r="G25" i="112" s="1"/>
  <c r="J22" i="112"/>
  <c r="J9" i="112" s="1"/>
  <c r="F13" i="113"/>
  <c r="F9" i="113"/>
  <c r="H11" i="113"/>
  <c r="H7" i="113"/>
  <c r="B5" i="114"/>
  <c r="F34" i="114"/>
  <c r="F17" i="114" s="1"/>
  <c r="F4" i="114"/>
  <c r="B14" i="113"/>
  <c r="H4" i="114"/>
  <c r="H5" i="114" s="1"/>
  <c r="B34" i="114"/>
  <c r="B27" i="114" s="1"/>
  <c r="B40" i="115"/>
  <c r="F40" i="115"/>
  <c r="F41" i="115" s="1"/>
  <c r="D51" i="117"/>
  <c r="D47" i="117"/>
  <c r="D43" i="117"/>
  <c r="D39" i="117"/>
  <c r="D35" i="117"/>
  <c r="D31" i="117"/>
  <c r="D27" i="117"/>
  <c r="D23" i="117"/>
  <c r="D19" i="117"/>
  <c r="D12" i="117"/>
  <c r="D5" i="117" s="1"/>
  <c r="D29" i="117"/>
  <c r="D45" i="117"/>
  <c r="D37" i="117"/>
  <c r="D53" i="117"/>
  <c r="H51" i="117"/>
  <c r="H47" i="117"/>
  <c r="H43" i="117"/>
  <c r="H39" i="117"/>
  <c r="H35" i="117"/>
  <c r="H31" i="117"/>
  <c r="H27" i="117"/>
  <c r="H23" i="117"/>
  <c r="H19" i="117"/>
  <c r="H53" i="117"/>
  <c r="H45" i="117"/>
  <c r="H37" i="117"/>
  <c r="H29" i="117"/>
  <c r="H21" i="117"/>
  <c r="H12" i="117"/>
  <c r="H5" i="117" s="1"/>
  <c r="H25" i="117"/>
  <c r="H33" i="117"/>
  <c r="D5" i="113"/>
  <c r="F11" i="113"/>
  <c r="C14" i="113"/>
  <c r="D38" i="115"/>
  <c r="D36" i="115"/>
  <c r="D15" i="115" s="1"/>
  <c r="H38" i="115"/>
  <c r="H39" i="115" s="1"/>
  <c r="H36" i="115"/>
  <c r="H25" i="115" s="1"/>
  <c r="C36" i="115"/>
  <c r="C5" i="115" s="1"/>
  <c r="G40" i="115"/>
  <c r="G41" i="115" s="1"/>
  <c r="D11" i="113"/>
  <c r="D7" i="113"/>
  <c r="B42" i="115"/>
  <c r="E44" i="115"/>
  <c r="E14" i="113"/>
  <c r="E13" i="113" s="1"/>
  <c r="I14" i="113"/>
  <c r="I9" i="113" s="1"/>
  <c r="H5" i="113"/>
  <c r="G14" i="113"/>
  <c r="G11" i="113" s="1"/>
  <c r="C34" i="114"/>
  <c r="C25" i="114" s="1"/>
  <c r="C4" i="114"/>
  <c r="G34" i="114"/>
  <c r="G29" i="114" s="1"/>
  <c r="G4" i="114"/>
  <c r="E34" i="114"/>
  <c r="E23" i="115"/>
  <c r="I42" i="115"/>
  <c r="E42" i="115"/>
  <c r="E43" i="115" s="1"/>
  <c r="D21" i="117"/>
  <c r="H41" i="117"/>
  <c r="I36" i="115"/>
  <c r="I35" i="115" s="1"/>
  <c r="I31" i="115"/>
  <c r="D41" i="117"/>
  <c r="D34" i="114"/>
  <c r="D27" i="114" s="1"/>
  <c r="B33" i="114"/>
  <c r="G44" i="115"/>
  <c r="G36" i="115"/>
  <c r="G17" i="115" s="1"/>
  <c r="D25" i="117"/>
  <c r="E36" i="115"/>
  <c r="E31" i="115" s="1"/>
  <c r="H21" i="115"/>
  <c r="I34" i="114"/>
  <c r="I5" i="114" s="1"/>
  <c r="H9" i="115"/>
  <c r="E40" i="115"/>
  <c r="E41" i="115" s="1"/>
  <c r="I40" i="115"/>
  <c r="I41" i="115" s="1"/>
  <c r="D42" i="115"/>
  <c r="H42" i="115"/>
  <c r="H43" i="115" s="1"/>
  <c r="D44" i="115"/>
  <c r="D45" i="115" s="1"/>
  <c r="H44" i="115"/>
  <c r="H45" i="115" s="1"/>
  <c r="H33" i="115"/>
  <c r="C40" i="115"/>
  <c r="D16" i="116"/>
  <c r="D11" i="116" s="1"/>
  <c r="H16" i="116"/>
  <c r="B7" i="116"/>
  <c r="H49" i="117"/>
  <c r="F31" i="114"/>
  <c r="B36" i="115"/>
  <c r="B35" i="115" s="1"/>
  <c r="F36" i="115"/>
  <c r="F13" i="115" s="1"/>
  <c r="B38" i="115"/>
  <c r="H40" i="115"/>
  <c r="H41" i="115" s="1"/>
  <c r="F42" i="115"/>
  <c r="F43" i="115" s="1"/>
  <c r="E41" i="117"/>
  <c r="I41" i="117"/>
  <c r="D49" i="117"/>
  <c r="G16" i="116"/>
  <c r="G15" i="116" s="1"/>
  <c r="C16" i="116"/>
  <c r="C13" i="116" s="1"/>
  <c r="E12" i="117"/>
  <c r="E5" i="117" s="1"/>
  <c r="E47" i="117"/>
  <c r="E39" i="117"/>
  <c r="E31" i="117"/>
  <c r="E23" i="117"/>
  <c r="I51" i="117"/>
  <c r="I43" i="117"/>
  <c r="I35" i="117"/>
  <c r="I27" i="117"/>
  <c r="I19" i="117"/>
  <c r="I12" i="117"/>
  <c r="I9" i="117" s="1"/>
  <c r="E19" i="117"/>
  <c r="E25" i="117"/>
  <c r="I25" i="117"/>
  <c r="I31" i="117"/>
  <c r="D33" i="117"/>
  <c r="E51" i="117"/>
  <c r="E16" i="116"/>
  <c r="E9" i="116" s="1"/>
  <c r="I16" i="116"/>
  <c r="I7" i="116" s="1"/>
  <c r="F16" i="116"/>
  <c r="F5" i="116" s="1"/>
  <c r="B44" i="115"/>
  <c r="F44" i="115"/>
  <c r="F45" i="115" s="1"/>
  <c r="C12" i="117"/>
  <c r="G12" i="117"/>
  <c r="E21" i="117"/>
  <c r="I21" i="117"/>
  <c r="E29" i="117"/>
  <c r="I29" i="117"/>
  <c r="E37" i="117"/>
  <c r="I37" i="117"/>
  <c r="E45" i="117"/>
  <c r="I45" i="117"/>
  <c r="E53" i="117"/>
  <c r="I53" i="117"/>
  <c r="B12" i="117"/>
  <c r="F12" i="117"/>
  <c r="F11" i="117" s="1"/>
  <c r="B21" i="117"/>
  <c r="F21" i="117"/>
  <c r="B25" i="117"/>
  <c r="F25" i="117"/>
  <c r="B29" i="117"/>
  <c r="F29" i="117"/>
  <c r="B33" i="117"/>
  <c r="F33" i="117"/>
  <c r="B37" i="117"/>
  <c r="F37" i="117"/>
  <c r="B41" i="117"/>
  <c r="F41" i="117"/>
  <c r="B45" i="117"/>
  <c r="F45" i="117"/>
  <c r="B49" i="117"/>
  <c r="F49" i="117"/>
  <c r="D22" i="112"/>
  <c r="D21" i="112" s="1"/>
  <c r="H22" i="112"/>
  <c r="H5" i="112" s="1"/>
  <c r="B22" i="112"/>
  <c r="F22" i="112"/>
  <c r="F19" i="112" s="1"/>
  <c r="J7" i="113" l="1"/>
  <c r="J5" i="113"/>
  <c r="H21" i="114"/>
  <c r="H15" i="114"/>
  <c r="G7" i="114"/>
  <c r="H33" i="114"/>
  <c r="D29" i="114"/>
  <c r="H25" i="114"/>
  <c r="G5" i="114"/>
  <c r="G25" i="114"/>
  <c r="B43" i="115"/>
  <c r="K42" i="115"/>
  <c r="B39" i="115"/>
  <c r="B41" i="115"/>
  <c r="B23" i="115"/>
  <c r="C46" i="115"/>
  <c r="C41" i="115"/>
  <c r="D25" i="115"/>
  <c r="D39" i="115"/>
  <c r="I46" i="115"/>
  <c r="I39" i="115"/>
  <c r="C45" i="115"/>
  <c r="C39" i="115"/>
  <c r="B15" i="115"/>
  <c r="B45" i="115"/>
  <c r="K44" i="115"/>
  <c r="B27" i="115"/>
  <c r="D41" i="115"/>
  <c r="D43" i="115"/>
  <c r="D9" i="115"/>
  <c r="G45" i="115"/>
  <c r="I43" i="115"/>
  <c r="E45" i="115"/>
  <c r="B29" i="115"/>
  <c r="G43" i="115"/>
  <c r="E39" i="115"/>
  <c r="B13" i="116"/>
  <c r="B9" i="116"/>
  <c r="G5" i="116"/>
  <c r="G9" i="116"/>
  <c r="G11" i="116"/>
  <c r="K45" i="60"/>
  <c r="K22" i="60"/>
  <c r="K47" i="117"/>
  <c r="K33" i="117"/>
  <c r="J13" i="117"/>
  <c r="K37" i="117"/>
  <c r="K31" i="117"/>
  <c r="K35" i="117"/>
  <c r="I13" i="116"/>
  <c r="C5" i="116"/>
  <c r="C11" i="116"/>
  <c r="B15" i="116"/>
  <c r="C9" i="116"/>
  <c r="B11" i="116"/>
  <c r="F9" i="116"/>
  <c r="E13" i="116"/>
  <c r="G13" i="116"/>
  <c r="G17" i="116" s="1"/>
  <c r="E5" i="116"/>
  <c r="G7" i="116"/>
  <c r="D7" i="116"/>
  <c r="E7" i="116"/>
  <c r="E15" i="116"/>
  <c r="H11" i="115"/>
  <c r="K38" i="115"/>
  <c r="B31" i="115"/>
  <c r="H13" i="115"/>
  <c r="H17" i="115"/>
  <c r="G46" i="115"/>
  <c r="B13" i="115"/>
  <c r="H29" i="115"/>
  <c r="B7" i="115"/>
  <c r="E46" i="115"/>
  <c r="H27" i="115"/>
  <c r="I15" i="115"/>
  <c r="K40" i="115"/>
  <c r="F23" i="115"/>
  <c r="K36" i="115"/>
  <c r="K11" i="115" s="1"/>
  <c r="F21" i="115"/>
  <c r="B19" i="115"/>
  <c r="H5" i="115"/>
  <c r="F46" i="115"/>
  <c r="J37" i="115"/>
  <c r="F7" i="114"/>
  <c r="F19" i="114"/>
  <c r="H29" i="114"/>
  <c r="H17" i="114"/>
  <c r="H27" i="114"/>
  <c r="B29" i="114"/>
  <c r="B23" i="114"/>
  <c r="B19" i="114"/>
  <c r="H9" i="114"/>
  <c r="H7" i="114"/>
  <c r="H23" i="114"/>
  <c r="H13" i="114"/>
  <c r="F29" i="114"/>
  <c r="H11" i="114"/>
  <c r="H19" i="114"/>
  <c r="J5" i="114"/>
  <c r="G25" i="115"/>
  <c r="C13" i="115"/>
  <c r="C33" i="115"/>
  <c r="E19" i="115"/>
  <c r="G33" i="115"/>
  <c r="F19" i="115"/>
  <c r="D23" i="115"/>
  <c r="F15" i="115"/>
  <c r="G21" i="115"/>
  <c r="F23" i="114"/>
  <c r="F27" i="114"/>
  <c r="F21" i="114"/>
  <c r="K34" i="114"/>
  <c r="K17" i="114" s="1"/>
  <c r="F15" i="114"/>
  <c r="B31" i="114"/>
  <c r="G33" i="114"/>
  <c r="D25" i="114"/>
  <c r="B7" i="114"/>
  <c r="K4" i="114"/>
  <c r="B15" i="114"/>
  <c r="B21" i="114"/>
  <c r="F11" i="114"/>
  <c r="J29" i="114"/>
  <c r="J19" i="114"/>
  <c r="J33" i="114"/>
  <c r="J7" i="114"/>
  <c r="J23" i="114"/>
  <c r="J25" i="114"/>
  <c r="J21" i="114"/>
  <c r="J11" i="114"/>
  <c r="J27" i="114"/>
  <c r="J17" i="114"/>
  <c r="J13" i="114"/>
  <c r="J15" i="114"/>
  <c r="J31" i="114"/>
  <c r="J9" i="114"/>
  <c r="D17" i="114"/>
  <c r="D33" i="114"/>
  <c r="D9" i="114"/>
  <c r="D21" i="114"/>
  <c r="G15" i="114"/>
  <c r="C5" i="114"/>
  <c r="G17" i="114"/>
  <c r="I23" i="114"/>
  <c r="F25" i="114"/>
  <c r="I27" i="114"/>
  <c r="I13" i="114"/>
  <c r="I9" i="114"/>
  <c r="I5" i="113"/>
  <c r="I13" i="113"/>
  <c r="G7" i="113"/>
  <c r="F5" i="113"/>
  <c r="B11" i="113"/>
  <c r="K14" i="113"/>
  <c r="K11" i="113" s="1"/>
  <c r="H15" i="113"/>
  <c r="B19" i="112"/>
  <c r="K22" i="112"/>
  <c r="C7" i="112"/>
  <c r="E21" i="112"/>
  <c r="E7" i="112"/>
  <c r="E17" i="112"/>
  <c r="I24" i="112"/>
  <c r="I25" i="112" s="1"/>
  <c r="I11" i="112"/>
  <c r="E9" i="112"/>
  <c r="E5" i="112"/>
  <c r="E27" i="112"/>
  <c r="C27" i="112"/>
  <c r="G13" i="112"/>
  <c r="G19" i="112"/>
  <c r="E19" i="112"/>
  <c r="C19" i="112"/>
  <c r="C24" i="112"/>
  <c r="C25" i="112" s="1"/>
  <c r="C9" i="112"/>
  <c r="E13" i="112"/>
  <c r="E15" i="112"/>
  <c r="G9" i="112"/>
  <c r="G5" i="112"/>
  <c r="I19" i="112"/>
  <c r="I5" i="112"/>
  <c r="G11" i="112"/>
  <c r="I27" i="112"/>
  <c r="E24" i="112"/>
  <c r="E25" i="112" s="1"/>
  <c r="I13" i="112"/>
  <c r="I17" i="112"/>
  <c r="I21" i="112"/>
  <c r="I9" i="112"/>
  <c r="I7" i="112"/>
  <c r="G21" i="112"/>
  <c r="G17" i="112"/>
  <c r="G7" i="112"/>
  <c r="G27" i="112"/>
  <c r="G15" i="112"/>
  <c r="C11" i="112"/>
  <c r="C5" i="112"/>
  <c r="C13" i="112"/>
  <c r="J7" i="112"/>
  <c r="F15" i="112"/>
  <c r="D13" i="112"/>
  <c r="C21" i="112"/>
  <c r="C15" i="112"/>
  <c r="J19" i="112"/>
  <c r="J5" i="112"/>
  <c r="J27" i="112"/>
  <c r="J24" i="112"/>
  <c r="J25" i="112" s="1"/>
  <c r="H9" i="112"/>
  <c r="F11" i="112"/>
  <c r="F7" i="112"/>
  <c r="B27" i="112"/>
  <c r="B7" i="112"/>
  <c r="J21" i="112"/>
  <c r="J11" i="112"/>
  <c r="J13" i="112"/>
  <c r="J15" i="112"/>
  <c r="J17" i="112"/>
  <c r="B15" i="112"/>
  <c r="B11" i="112"/>
  <c r="G9" i="117"/>
  <c r="G5" i="117"/>
  <c r="G11" i="117"/>
  <c r="H46" i="115"/>
  <c r="C5" i="117"/>
  <c r="C9" i="117"/>
  <c r="K25" i="117"/>
  <c r="K53" i="117"/>
  <c r="B46" i="115"/>
  <c r="F7" i="115"/>
  <c r="K39" i="117"/>
  <c r="E25" i="114"/>
  <c r="E29" i="114"/>
  <c r="E33" i="114"/>
  <c r="E15" i="114"/>
  <c r="E11" i="114"/>
  <c r="E21" i="114"/>
  <c r="E7" i="114"/>
  <c r="C33" i="114"/>
  <c r="C21" i="114"/>
  <c r="C19" i="114"/>
  <c r="C23" i="114"/>
  <c r="C31" i="114"/>
  <c r="C27" i="114"/>
  <c r="C17" i="114"/>
  <c r="C29" i="114"/>
  <c r="C9" i="114"/>
  <c r="C13" i="114"/>
  <c r="F27" i="115"/>
  <c r="C35" i="115"/>
  <c r="C31" i="115"/>
  <c r="C27" i="115"/>
  <c r="C11" i="115"/>
  <c r="C25" i="115"/>
  <c r="C15" i="115"/>
  <c r="C19" i="115"/>
  <c r="C9" i="115"/>
  <c r="C23" i="115"/>
  <c r="C21" i="115"/>
  <c r="C7" i="115"/>
  <c r="D35" i="115"/>
  <c r="D31" i="115"/>
  <c r="D27" i="115"/>
  <c r="D7" i="115"/>
  <c r="D11" i="115"/>
  <c r="E13" i="114"/>
  <c r="C9" i="113"/>
  <c r="C13" i="113"/>
  <c r="C5" i="113"/>
  <c r="G7" i="117"/>
  <c r="I15" i="116"/>
  <c r="K16" i="116"/>
  <c r="K49" i="117"/>
  <c r="F15" i="116"/>
  <c r="F7" i="116"/>
  <c r="F13" i="116"/>
  <c r="F11" i="116"/>
  <c r="C7" i="116"/>
  <c r="C15" i="116"/>
  <c r="K21" i="117"/>
  <c r="E11" i="116"/>
  <c r="D29" i="115"/>
  <c r="B21" i="115"/>
  <c r="B5" i="115"/>
  <c r="B33" i="115"/>
  <c r="B17" i="115"/>
  <c r="K51" i="117"/>
  <c r="H13" i="116"/>
  <c r="H15" i="116"/>
  <c r="H9" i="116"/>
  <c r="H5" i="116"/>
  <c r="H7" i="116"/>
  <c r="B11" i="115"/>
  <c r="I29" i="114"/>
  <c r="I21" i="114"/>
  <c r="I33" i="114"/>
  <c r="I25" i="114"/>
  <c r="I19" i="114"/>
  <c r="I15" i="114"/>
  <c r="I11" i="114"/>
  <c r="I17" i="114"/>
  <c r="I7" i="114"/>
  <c r="B9" i="115"/>
  <c r="B25" i="115"/>
  <c r="G9" i="115"/>
  <c r="D15" i="114"/>
  <c r="D11" i="114"/>
  <c r="D7" i="114"/>
  <c r="D19" i="114"/>
  <c r="H11" i="116"/>
  <c r="F35" i="115"/>
  <c r="D21" i="115"/>
  <c r="I33" i="115"/>
  <c r="I29" i="115"/>
  <c r="I13" i="115"/>
  <c r="I21" i="115"/>
  <c r="I11" i="115"/>
  <c r="I25" i="115"/>
  <c r="I19" i="115"/>
  <c r="I5" i="115"/>
  <c r="I9" i="115"/>
  <c r="I27" i="115"/>
  <c r="I7" i="115"/>
  <c r="I17" i="115"/>
  <c r="I23" i="115"/>
  <c r="D19" i="115"/>
  <c r="E7" i="115"/>
  <c r="C15" i="114"/>
  <c r="E9" i="114"/>
  <c r="G31" i="114"/>
  <c r="G19" i="114"/>
  <c r="G23" i="114"/>
  <c r="G27" i="114"/>
  <c r="G9" i="114"/>
  <c r="G13" i="114"/>
  <c r="E5" i="114"/>
  <c r="I7" i="113"/>
  <c r="I11" i="113"/>
  <c r="E19" i="114"/>
  <c r="H35" i="115"/>
  <c r="H7" i="115"/>
  <c r="H15" i="115"/>
  <c r="H19" i="115"/>
  <c r="H31" i="115"/>
  <c r="H23" i="115"/>
  <c r="D5" i="115"/>
  <c r="I31" i="114"/>
  <c r="E27" i="114"/>
  <c r="D23" i="114"/>
  <c r="G11" i="114"/>
  <c r="C7" i="113"/>
  <c r="B17" i="114"/>
  <c r="B13" i="114"/>
  <c r="B9" i="114"/>
  <c r="B25" i="114"/>
  <c r="G21" i="114"/>
  <c r="F5" i="114"/>
  <c r="D13" i="114"/>
  <c r="B11" i="114"/>
  <c r="D5" i="114"/>
  <c r="B9" i="117"/>
  <c r="B5" i="117"/>
  <c r="B7" i="117"/>
  <c r="E11" i="117"/>
  <c r="E7" i="117"/>
  <c r="E7" i="113"/>
  <c r="E11" i="113"/>
  <c r="E9" i="113"/>
  <c r="K12" i="117"/>
  <c r="K11" i="117" s="1"/>
  <c r="E9" i="117"/>
  <c r="I5" i="116"/>
  <c r="I9" i="116"/>
  <c r="C11" i="117"/>
  <c r="I11" i="116"/>
  <c r="F33" i="115"/>
  <c r="F25" i="115"/>
  <c r="F9" i="115"/>
  <c r="F11" i="115"/>
  <c r="K23" i="117"/>
  <c r="B11" i="117"/>
  <c r="F9" i="117"/>
  <c r="F5" i="117"/>
  <c r="F7" i="117"/>
  <c r="C7" i="117"/>
  <c r="K41" i="117"/>
  <c r="K27" i="117"/>
  <c r="I7" i="117"/>
  <c r="I11" i="117"/>
  <c r="I5" i="117"/>
  <c r="K43" i="117"/>
  <c r="F31" i="115"/>
  <c r="D13" i="115"/>
  <c r="F5" i="115"/>
  <c r="D13" i="116"/>
  <c r="D5" i="116"/>
  <c r="D15" i="116"/>
  <c r="D9" i="116"/>
  <c r="D33" i="115"/>
  <c r="E33" i="115"/>
  <c r="E29" i="115"/>
  <c r="E17" i="115"/>
  <c r="E9" i="115"/>
  <c r="E13" i="115"/>
  <c r="E21" i="115"/>
  <c r="E11" i="115"/>
  <c r="E5" i="115"/>
  <c r="E15" i="115"/>
  <c r="E25" i="115"/>
  <c r="K29" i="117"/>
  <c r="G35" i="115"/>
  <c r="G31" i="115"/>
  <c r="G23" i="115"/>
  <c r="G7" i="115"/>
  <c r="G27" i="115"/>
  <c r="G11" i="115"/>
  <c r="G15" i="115"/>
  <c r="G5" i="115"/>
  <c r="G19" i="115"/>
  <c r="G13" i="115"/>
  <c r="G29" i="115"/>
  <c r="C29" i="115"/>
  <c r="K45" i="117"/>
  <c r="D17" i="115"/>
  <c r="F17" i="115"/>
  <c r="C7" i="114"/>
  <c r="G5" i="113"/>
  <c r="G9" i="113"/>
  <c r="G13" i="113"/>
  <c r="C11" i="113"/>
  <c r="E5" i="113"/>
  <c r="E35" i="115"/>
  <c r="E27" i="115"/>
  <c r="D46" i="115"/>
  <c r="E31" i="114"/>
  <c r="C11" i="114"/>
  <c r="D15" i="113"/>
  <c r="H11" i="117"/>
  <c r="H7" i="117"/>
  <c r="H9" i="117"/>
  <c r="D11" i="117"/>
  <c r="D7" i="117"/>
  <c r="D9" i="117"/>
  <c r="F29" i="115"/>
  <c r="C17" i="115"/>
  <c r="D31" i="114"/>
  <c r="E17" i="114"/>
  <c r="B13" i="113"/>
  <c r="B9" i="113"/>
  <c r="B5" i="113"/>
  <c r="F13" i="114"/>
  <c r="F9" i="114"/>
  <c r="F33" i="114"/>
  <c r="E23" i="114"/>
  <c r="F15" i="113"/>
  <c r="B7" i="113"/>
  <c r="D27" i="112"/>
  <c r="D19" i="112"/>
  <c r="D15" i="112"/>
  <c r="D11" i="112"/>
  <c r="D7" i="112"/>
  <c r="D24" i="112"/>
  <c r="D25" i="112" s="1"/>
  <c r="D17" i="112"/>
  <c r="F21" i="112"/>
  <c r="F17" i="112"/>
  <c r="F13" i="112"/>
  <c r="F9" i="112"/>
  <c r="F5" i="112"/>
  <c r="F24" i="112"/>
  <c r="F25" i="112" s="1"/>
  <c r="F27" i="112"/>
  <c r="H27" i="112"/>
  <c r="H19" i="112"/>
  <c r="H15" i="112"/>
  <c r="H11" i="112"/>
  <c r="H7" i="112"/>
  <c r="H24" i="112"/>
  <c r="H25" i="112" s="1"/>
  <c r="H13" i="112"/>
  <c r="H21" i="112"/>
  <c r="D9" i="112"/>
  <c r="B21" i="112"/>
  <c r="B17" i="112"/>
  <c r="B13" i="112"/>
  <c r="B9" i="112"/>
  <c r="B5" i="112"/>
  <c r="B24" i="112"/>
  <c r="K17" i="112"/>
  <c r="D5" i="112"/>
  <c r="H17" i="112"/>
  <c r="K24" i="112" l="1"/>
  <c r="H35" i="114"/>
  <c r="K39" i="115"/>
  <c r="K41" i="115"/>
  <c r="K43" i="115"/>
  <c r="K45" i="115"/>
  <c r="B17" i="116"/>
  <c r="D13" i="117"/>
  <c r="E13" i="117"/>
  <c r="F13" i="117"/>
  <c r="H13" i="117"/>
  <c r="E17" i="116"/>
  <c r="D17" i="116"/>
  <c r="C17" i="116"/>
  <c r="F17" i="116"/>
  <c r="K25" i="115"/>
  <c r="K13" i="115"/>
  <c r="K35" i="115"/>
  <c r="K17" i="115"/>
  <c r="K19" i="115"/>
  <c r="K21" i="115"/>
  <c r="K31" i="115"/>
  <c r="K9" i="115"/>
  <c r="K29" i="115"/>
  <c r="K27" i="115"/>
  <c r="K23" i="115"/>
  <c r="K7" i="115"/>
  <c r="K15" i="115"/>
  <c r="K33" i="115"/>
  <c r="K5" i="115"/>
  <c r="K31" i="114"/>
  <c r="K11" i="114"/>
  <c r="K13" i="114"/>
  <c r="H37" i="115"/>
  <c r="C37" i="115"/>
  <c r="F35" i="114"/>
  <c r="B35" i="114"/>
  <c r="K27" i="114"/>
  <c r="J35" i="114"/>
  <c r="K7" i="114"/>
  <c r="K19" i="114"/>
  <c r="K9" i="114"/>
  <c r="K5" i="114"/>
  <c r="K29" i="114"/>
  <c r="C35" i="114"/>
  <c r="G35" i="114"/>
  <c r="K9" i="113"/>
  <c r="I15" i="113"/>
  <c r="E23" i="112"/>
  <c r="G23" i="112"/>
  <c r="C23" i="112"/>
  <c r="I23" i="112"/>
  <c r="J23" i="112"/>
  <c r="K7" i="112"/>
  <c r="K15" i="112"/>
  <c r="K13" i="112"/>
  <c r="K27" i="112"/>
  <c r="H23" i="112"/>
  <c r="K19" i="112"/>
  <c r="E37" i="115"/>
  <c r="I13" i="117"/>
  <c r="K7" i="117"/>
  <c r="K9" i="117"/>
  <c r="D37" i="115"/>
  <c r="H17" i="116"/>
  <c r="K9" i="116"/>
  <c r="K15" i="116"/>
  <c r="K5" i="116"/>
  <c r="K11" i="116"/>
  <c r="B15" i="113"/>
  <c r="K33" i="114"/>
  <c r="F37" i="115"/>
  <c r="K13" i="116"/>
  <c r="I17" i="116"/>
  <c r="K5" i="117"/>
  <c r="K15" i="114"/>
  <c r="B13" i="117"/>
  <c r="K5" i="113"/>
  <c r="I35" i="114"/>
  <c r="K7" i="116"/>
  <c r="K7" i="113"/>
  <c r="K21" i="114"/>
  <c r="K23" i="114"/>
  <c r="K13" i="113"/>
  <c r="G13" i="117"/>
  <c r="C15" i="113"/>
  <c r="E35" i="114"/>
  <c r="E15" i="113"/>
  <c r="G15" i="113"/>
  <c r="G37" i="115"/>
  <c r="I37" i="115"/>
  <c r="D35" i="114"/>
  <c r="B37" i="115"/>
  <c r="K25" i="114"/>
  <c r="C13" i="117"/>
  <c r="B25" i="112"/>
  <c r="K25" i="112"/>
  <c r="B23" i="112"/>
  <c r="D23" i="112"/>
  <c r="K21" i="112"/>
  <c r="K9" i="112"/>
  <c r="K5" i="112"/>
  <c r="K11" i="112"/>
  <c r="F23" i="112"/>
  <c r="K37" i="115" l="1"/>
  <c r="K35" i="114"/>
  <c r="K13" i="117"/>
  <c r="K15" i="113"/>
  <c r="K17" i="116"/>
  <c r="K23" i="112"/>
  <c r="I4" i="45"/>
  <c r="H4" i="45"/>
  <c r="G4" i="45"/>
  <c r="F4" i="45"/>
  <c r="E4" i="45"/>
  <c r="D4" i="45"/>
  <c r="C4" i="45"/>
  <c r="B4" i="45"/>
  <c r="I6" i="45"/>
  <c r="H6" i="45"/>
  <c r="G6" i="45"/>
  <c r="F6" i="45"/>
  <c r="E6" i="45"/>
  <c r="D6" i="45"/>
  <c r="C6" i="45"/>
  <c r="B6" i="45"/>
  <c r="I8" i="45"/>
  <c r="H8" i="45"/>
  <c r="G8" i="45"/>
  <c r="F8" i="45"/>
  <c r="E8" i="45"/>
  <c r="D8" i="45"/>
  <c r="C8" i="45"/>
  <c r="B8" i="45"/>
  <c r="I10" i="45"/>
  <c r="H10" i="45"/>
  <c r="G10" i="45"/>
  <c r="F10" i="45"/>
  <c r="E10" i="45"/>
  <c r="D10" i="45"/>
  <c r="C10" i="45"/>
  <c r="B10" i="45"/>
  <c r="I12" i="45"/>
  <c r="H12" i="45"/>
  <c r="G12" i="45"/>
  <c r="F12" i="45"/>
  <c r="E12" i="45"/>
  <c r="D12" i="45"/>
  <c r="C12" i="45"/>
  <c r="B12" i="45"/>
  <c r="I14" i="45"/>
  <c r="H14" i="45"/>
  <c r="G14" i="45"/>
  <c r="F14" i="45"/>
  <c r="E14" i="45"/>
  <c r="D14" i="45"/>
  <c r="C14" i="45"/>
  <c r="B14" i="45"/>
  <c r="I16" i="45"/>
  <c r="H16" i="45"/>
  <c r="G16" i="45"/>
  <c r="F16" i="45"/>
  <c r="E16" i="45"/>
  <c r="D16" i="45"/>
  <c r="C16" i="45"/>
  <c r="B16" i="45"/>
  <c r="I18" i="45"/>
  <c r="H18" i="45"/>
  <c r="G18" i="45"/>
  <c r="F18" i="45"/>
  <c r="E18" i="45"/>
  <c r="D18" i="45"/>
  <c r="C18" i="45"/>
  <c r="B18" i="45"/>
  <c r="I20" i="45"/>
  <c r="H20" i="45"/>
  <c r="G20" i="45"/>
  <c r="F20" i="45"/>
  <c r="E20" i="45"/>
  <c r="D20" i="45"/>
  <c r="C20" i="45"/>
  <c r="B20" i="45"/>
  <c r="I22" i="45"/>
  <c r="H22" i="45"/>
  <c r="G22" i="45"/>
  <c r="F22" i="45"/>
  <c r="E22" i="45"/>
  <c r="D22" i="45"/>
  <c r="C22" i="45"/>
  <c r="B22" i="45"/>
  <c r="I24" i="45"/>
  <c r="H24" i="45"/>
  <c r="G24" i="45"/>
  <c r="F24" i="45"/>
  <c r="E24" i="45"/>
  <c r="D24" i="45"/>
  <c r="C24" i="45"/>
  <c r="B24" i="45"/>
  <c r="I26" i="45"/>
  <c r="H26" i="45"/>
  <c r="G26" i="45"/>
  <c r="F26" i="45"/>
  <c r="E26" i="45"/>
  <c r="D26" i="45"/>
  <c r="C26" i="45"/>
  <c r="B26" i="45"/>
  <c r="I28" i="45"/>
  <c r="H28" i="45"/>
  <c r="G28" i="45"/>
  <c r="F28" i="45"/>
  <c r="E28" i="45"/>
  <c r="D28" i="45"/>
  <c r="C28" i="45"/>
  <c r="B28" i="45"/>
  <c r="I30" i="45"/>
  <c r="H30" i="45"/>
  <c r="G30" i="45"/>
  <c r="F30" i="45"/>
  <c r="E30" i="45"/>
  <c r="D30" i="45"/>
  <c r="C30" i="45"/>
  <c r="B30" i="45"/>
  <c r="I32" i="45"/>
  <c r="H32" i="45"/>
  <c r="G32" i="45"/>
  <c r="F32" i="45"/>
  <c r="E32" i="45"/>
  <c r="D32" i="45"/>
  <c r="C32" i="45"/>
  <c r="B32" i="45"/>
  <c r="I34" i="45"/>
  <c r="H34" i="45"/>
  <c r="G34" i="45"/>
  <c r="F34" i="45"/>
  <c r="E34" i="45"/>
  <c r="D34" i="45"/>
  <c r="C34" i="45"/>
  <c r="B34" i="45"/>
  <c r="D44" i="45" l="1"/>
  <c r="H42" i="45"/>
  <c r="D40" i="45"/>
  <c r="B44" i="45"/>
  <c r="F44" i="45"/>
  <c r="B42" i="45"/>
  <c r="F42" i="45"/>
  <c r="B40" i="45"/>
  <c r="F40" i="45"/>
  <c r="B38" i="45"/>
  <c r="B46" i="45" s="1"/>
  <c r="F38" i="45"/>
  <c r="C44" i="45"/>
  <c r="G44" i="45"/>
  <c r="C42" i="45"/>
  <c r="G42" i="45"/>
  <c r="C40" i="45"/>
  <c r="G40" i="45"/>
  <c r="C38" i="45"/>
  <c r="G38" i="45"/>
  <c r="H44" i="45"/>
  <c r="D42" i="45"/>
  <c r="D46" i="45" s="1"/>
  <c r="H40" i="45"/>
  <c r="H46" i="45" s="1"/>
  <c r="D38" i="45"/>
  <c r="H38" i="45"/>
  <c r="E44" i="45"/>
  <c r="I44" i="45"/>
  <c r="E42" i="45"/>
  <c r="I42" i="45"/>
  <c r="E40" i="45"/>
  <c r="E46" i="45" s="1"/>
  <c r="I40" i="45"/>
  <c r="I46" i="45" s="1"/>
  <c r="E38" i="45"/>
  <c r="I38" i="45"/>
  <c r="C46" i="45"/>
  <c r="F46" i="45"/>
  <c r="G46" i="45"/>
  <c r="I32" i="44"/>
  <c r="H32" i="44"/>
  <c r="G32" i="44"/>
  <c r="F32" i="44"/>
  <c r="E32" i="44"/>
  <c r="D32" i="44"/>
  <c r="C32" i="44"/>
  <c r="B32" i="44"/>
  <c r="I16" i="44"/>
  <c r="H16" i="44"/>
  <c r="G16" i="44"/>
  <c r="F16" i="44"/>
  <c r="E16" i="44"/>
  <c r="D16" i="44"/>
  <c r="C16" i="44"/>
  <c r="B16" i="44"/>
  <c r="I30" i="44"/>
  <c r="H30" i="44"/>
  <c r="G30" i="44"/>
  <c r="F30" i="44"/>
  <c r="E30" i="44"/>
  <c r="D30" i="44"/>
  <c r="C30" i="44"/>
  <c r="B30" i="44"/>
  <c r="I28" i="44"/>
  <c r="H28" i="44"/>
  <c r="G28" i="44"/>
  <c r="F28" i="44"/>
  <c r="E28" i="44"/>
  <c r="D28" i="44"/>
  <c r="C28" i="44"/>
  <c r="B28" i="44"/>
  <c r="I26" i="44"/>
  <c r="H26" i="44"/>
  <c r="G26" i="44"/>
  <c r="F26" i="44"/>
  <c r="E26" i="44"/>
  <c r="D26" i="44"/>
  <c r="C26" i="44"/>
  <c r="B26" i="44"/>
  <c r="I24" i="44"/>
  <c r="H24" i="44"/>
  <c r="G24" i="44"/>
  <c r="F24" i="44"/>
  <c r="E24" i="44"/>
  <c r="D24" i="44"/>
  <c r="C24" i="44"/>
  <c r="B24" i="44"/>
  <c r="I22" i="44"/>
  <c r="H22" i="44"/>
  <c r="G22" i="44"/>
  <c r="F22" i="44"/>
  <c r="E22" i="44"/>
  <c r="D22" i="44"/>
  <c r="C22" i="44"/>
  <c r="B22" i="44"/>
  <c r="I20" i="44"/>
  <c r="H20" i="44"/>
  <c r="G20" i="44"/>
  <c r="F20" i="44"/>
  <c r="E20" i="44"/>
  <c r="D20" i="44"/>
  <c r="C20" i="44"/>
  <c r="B20" i="44"/>
  <c r="I18" i="44"/>
  <c r="H18" i="44"/>
  <c r="G18" i="44"/>
  <c r="F18" i="44"/>
  <c r="E18" i="44"/>
  <c r="D18" i="44"/>
  <c r="C18" i="44"/>
  <c r="B18" i="44"/>
  <c r="I14" i="44"/>
  <c r="H14" i="44"/>
  <c r="G14" i="44"/>
  <c r="F14" i="44"/>
  <c r="E14" i="44"/>
  <c r="D14" i="44"/>
  <c r="C14" i="44"/>
  <c r="B14" i="44"/>
  <c r="I12" i="44"/>
  <c r="H12" i="44"/>
  <c r="G12" i="44"/>
  <c r="F12" i="44"/>
  <c r="E12" i="44"/>
  <c r="D12" i="44"/>
  <c r="C12" i="44"/>
  <c r="B12" i="44"/>
  <c r="I10" i="44"/>
  <c r="H10" i="44"/>
  <c r="G10" i="44"/>
  <c r="F10" i="44"/>
  <c r="E10" i="44"/>
  <c r="D10" i="44"/>
  <c r="C10" i="44"/>
  <c r="B10" i="44"/>
  <c r="I8" i="44"/>
  <c r="H8" i="44"/>
  <c r="G8" i="44"/>
  <c r="F8" i="44"/>
  <c r="E8" i="44"/>
  <c r="D8" i="44"/>
  <c r="C8" i="44"/>
  <c r="B8" i="44"/>
  <c r="I6" i="44"/>
  <c r="H6" i="44"/>
  <c r="G6" i="44"/>
  <c r="F6" i="44"/>
  <c r="E6" i="44"/>
  <c r="D6" i="44"/>
  <c r="C6" i="44"/>
  <c r="B6" i="44"/>
  <c r="I12" i="43"/>
  <c r="H12" i="43"/>
  <c r="G12" i="43"/>
  <c r="F12" i="43"/>
  <c r="E12" i="43"/>
  <c r="D12" i="43"/>
  <c r="C12" i="43"/>
  <c r="B12" i="43"/>
  <c r="I10" i="43"/>
  <c r="H10" i="43"/>
  <c r="G10" i="43"/>
  <c r="F10" i="43"/>
  <c r="E10" i="43"/>
  <c r="D10" i="43"/>
  <c r="C10" i="43"/>
  <c r="B10" i="43"/>
  <c r="I8" i="43"/>
  <c r="H8" i="43"/>
  <c r="G8" i="43"/>
  <c r="F8" i="43"/>
  <c r="E8" i="43"/>
  <c r="D8" i="43"/>
  <c r="C8" i="43"/>
  <c r="B8" i="43"/>
  <c r="I6" i="43"/>
  <c r="H6" i="43"/>
  <c r="G6" i="43"/>
  <c r="F6" i="43"/>
  <c r="E6" i="43"/>
  <c r="D6" i="43"/>
  <c r="C6" i="43"/>
  <c r="B6" i="43"/>
  <c r="I4" i="43"/>
  <c r="H4" i="43"/>
  <c r="G4" i="43"/>
  <c r="F4" i="43"/>
  <c r="E4" i="43"/>
  <c r="D4" i="43"/>
  <c r="C4" i="43"/>
  <c r="B4" i="43"/>
  <c r="I26" i="74"/>
  <c r="H26" i="74"/>
  <c r="G26" i="74"/>
  <c r="F26" i="74"/>
  <c r="E26" i="74"/>
  <c r="D26" i="74"/>
  <c r="C26" i="74"/>
  <c r="B26" i="74"/>
  <c r="I20" i="74"/>
  <c r="H20" i="74"/>
  <c r="G20" i="74"/>
  <c r="F20" i="74"/>
  <c r="E20" i="74"/>
  <c r="D20" i="74"/>
  <c r="C20" i="74"/>
  <c r="B20" i="74"/>
  <c r="I18" i="74"/>
  <c r="H18" i="74"/>
  <c r="G18" i="74"/>
  <c r="F18" i="74"/>
  <c r="E18" i="74"/>
  <c r="D18" i="74"/>
  <c r="C18" i="74"/>
  <c r="B18" i="74"/>
  <c r="I16" i="74"/>
  <c r="H16" i="74"/>
  <c r="G16" i="74"/>
  <c r="F16" i="74"/>
  <c r="E16" i="74"/>
  <c r="D16" i="74"/>
  <c r="C16" i="74"/>
  <c r="B16" i="74"/>
  <c r="I14" i="74"/>
  <c r="H14" i="74"/>
  <c r="G14" i="74"/>
  <c r="F14" i="74"/>
  <c r="E14" i="74"/>
  <c r="D14" i="74"/>
  <c r="C14" i="74"/>
  <c r="B14" i="74"/>
  <c r="I12" i="74"/>
  <c r="H12" i="74"/>
  <c r="G12" i="74"/>
  <c r="F12" i="74"/>
  <c r="E12" i="74"/>
  <c r="D12" i="74"/>
  <c r="C12" i="74"/>
  <c r="B12" i="74"/>
  <c r="I10" i="74"/>
  <c r="H10" i="74"/>
  <c r="G10" i="74"/>
  <c r="F10" i="74"/>
  <c r="E10" i="74"/>
  <c r="D10" i="74"/>
  <c r="C10" i="74"/>
  <c r="B10" i="74"/>
  <c r="I8" i="74"/>
  <c r="H8" i="74"/>
  <c r="G8" i="74"/>
  <c r="F8" i="74"/>
  <c r="E8" i="74"/>
  <c r="D8" i="74"/>
  <c r="C8" i="74"/>
  <c r="B8" i="74"/>
  <c r="I6" i="74"/>
  <c r="H6" i="74"/>
  <c r="G6" i="74"/>
  <c r="F6" i="74"/>
  <c r="E6" i="74"/>
  <c r="D6" i="74"/>
  <c r="C6" i="74"/>
  <c r="B6" i="74"/>
  <c r="I4" i="74"/>
  <c r="H4" i="74"/>
  <c r="G4" i="74"/>
  <c r="F4" i="74"/>
  <c r="E4" i="74"/>
  <c r="D4" i="74"/>
  <c r="C4" i="74"/>
  <c r="B4" i="74"/>
  <c r="AE30" i="107" l="1"/>
  <c r="AD30" i="107"/>
  <c r="AC30" i="107"/>
  <c r="AB30" i="107"/>
  <c r="AA30" i="107"/>
  <c r="Z30" i="107"/>
  <c r="Y30" i="107"/>
  <c r="X30" i="107"/>
  <c r="W30" i="107"/>
  <c r="V30" i="107"/>
  <c r="U30" i="107"/>
  <c r="T30" i="107"/>
  <c r="S30" i="107"/>
  <c r="R30" i="107"/>
  <c r="Q30" i="107"/>
  <c r="P30" i="107"/>
  <c r="AE14" i="107"/>
  <c r="AD14" i="107"/>
  <c r="AC14" i="107"/>
  <c r="AB14" i="107"/>
  <c r="AA14" i="107"/>
  <c r="Z14" i="107"/>
  <c r="Y14" i="107"/>
  <c r="X14" i="107"/>
  <c r="W14" i="107"/>
  <c r="V14" i="107"/>
  <c r="U14" i="107"/>
  <c r="T14" i="107"/>
  <c r="S14" i="107"/>
  <c r="R14" i="107"/>
  <c r="Q14" i="107"/>
  <c r="P14" i="107"/>
  <c r="AE32" i="111"/>
  <c r="AD32" i="111"/>
  <c r="AC32" i="111"/>
  <c r="AB32" i="111"/>
  <c r="AA32" i="111"/>
  <c r="Z32" i="111"/>
  <c r="Y32" i="111"/>
  <c r="X32" i="111"/>
  <c r="W32" i="111"/>
  <c r="V32" i="111"/>
  <c r="U32" i="111"/>
  <c r="T32" i="111"/>
  <c r="S32" i="111"/>
  <c r="R32" i="111"/>
  <c r="Q32" i="111"/>
  <c r="P32" i="111"/>
  <c r="AE15" i="111"/>
  <c r="AD15" i="111"/>
  <c r="AC15" i="111"/>
  <c r="AB15" i="111"/>
  <c r="AA15" i="111"/>
  <c r="Z15" i="111"/>
  <c r="Y15" i="111"/>
  <c r="X15" i="111"/>
  <c r="W15" i="111"/>
  <c r="V15" i="111"/>
  <c r="U15" i="111"/>
  <c r="T15" i="111"/>
  <c r="S15" i="111"/>
  <c r="R15" i="111"/>
  <c r="Q15" i="111"/>
  <c r="P15" i="111"/>
  <c r="AE30" i="110"/>
  <c r="AD30" i="110"/>
  <c r="AC30" i="110"/>
  <c r="AB30" i="110"/>
  <c r="AA30" i="110"/>
  <c r="Z30" i="110"/>
  <c r="Y30" i="110"/>
  <c r="X30" i="110"/>
  <c r="W30" i="110"/>
  <c r="V30" i="110"/>
  <c r="U30" i="110"/>
  <c r="T30" i="110"/>
  <c r="S30" i="110"/>
  <c r="R30" i="110"/>
  <c r="Q30" i="110"/>
  <c r="P30" i="110"/>
  <c r="AE14" i="110"/>
  <c r="AD14" i="110"/>
  <c r="AC14" i="110"/>
  <c r="AB14" i="110"/>
  <c r="AA14" i="110"/>
  <c r="Z14" i="110"/>
  <c r="Y14" i="110"/>
  <c r="X14" i="110"/>
  <c r="W14" i="110"/>
  <c r="V14" i="110"/>
  <c r="U14" i="110"/>
  <c r="T14" i="110"/>
  <c r="S14" i="110"/>
  <c r="R14" i="110"/>
  <c r="Q14" i="110"/>
  <c r="P14" i="110"/>
  <c r="AE30" i="32"/>
  <c r="AD30" i="32"/>
  <c r="AC30" i="32"/>
  <c r="AB30" i="32"/>
  <c r="AA30" i="32"/>
  <c r="Z30" i="32"/>
  <c r="Y30" i="32"/>
  <c r="X30" i="32"/>
  <c r="W30" i="32"/>
  <c r="V30" i="32"/>
  <c r="U30" i="32"/>
  <c r="T30" i="32"/>
  <c r="S30" i="32"/>
  <c r="R30" i="32"/>
  <c r="Q30" i="32"/>
  <c r="P30" i="32"/>
  <c r="AE14" i="32"/>
  <c r="AD14" i="32"/>
  <c r="AC14" i="32"/>
  <c r="AB14" i="32"/>
  <c r="AA14" i="32"/>
  <c r="Z14" i="32"/>
  <c r="Y14" i="32"/>
  <c r="X14" i="32"/>
  <c r="W14" i="32"/>
  <c r="V14" i="32"/>
  <c r="U14" i="32"/>
  <c r="T14" i="32"/>
  <c r="S14" i="32"/>
  <c r="R14" i="32"/>
  <c r="Q14" i="32"/>
  <c r="P14" i="32"/>
  <c r="I30" i="110" l="1"/>
  <c r="C30" i="110"/>
  <c r="E30" i="110"/>
  <c r="G30" i="110"/>
  <c r="C8" i="95"/>
  <c r="C7" i="95"/>
  <c r="C6" i="95"/>
  <c r="C5" i="95"/>
  <c r="K30" i="110" l="1"/>
  <c r="B49" i="49"/>
  <c r="C49" i="49"/>
  <c r="D49" i="49"/>
  <c r="E49" i="49"/>
  <c r="F49" i="49"/>
  <c r="G49" i="49"/>
  <c r="H49" i="49"/>
  <c r="I49" i="49"/>
  <c r="J52" i="49"/>
  <c r="J50" i="49"/>
  <c r="J48" i="49"/>
  <c r="J46" i="49"/>
  <c r="J44" i="49"/>
  <c r="J42" i="49"/>
  <c r="J40" i="49"/>
  <c r="J38" i="49"/>
  <c r="J36" i="49"/>
  <c r="J34" i="49"/>
  <c r="J32" i="49"/>
  <c r="J30" i="49"/>
  <c r="J28" i="49"/>
  <c r="J26" i="49"/>
  <c r="J24" i="49"/>
  <c r="J22" i="49"/>
  <c r="J20" i="49"/>
  <c r="J18" i="49"/>
  <c r="I53" i="49"/>
  <c r="H53" i="49"/>
  <c r="G53" i="49"/>
  <c r="F53" i="49"/>
  <c r="E53" i="49"/>
  <c r="D53" i="49"/>
  <c r="C53" i="49"/>
  <c r="B53" i="49"/>
  <c r="I51" i="49"/>
  <c r="H51" i="49"/>
  <c r="G51" i="49"/>
  <c r="F51" i="49"/>
  <c r="E51" i="49"/>
  <c r="D51" i="49"/>
  <c r="C51" i="49"/>
  <c r="B51" i="49"/>
  <c r="I47" i="49"/>
  <c r="H47" i="49"/>
  <c r="G47" i="49"/>
  <c r="F47" i="49"/>
  <c r="E47" i="49"/>
  <c r="D47" i="49"/>
  <c r="C47" i="49"/>
  <c r="B47" i="49"/>
  <c r="I45" i="49"/>
  <c r="H45" i="49"/>
  <c r="G45" i="49"/>
  <c r="F45" i="49"/>
  <c r="E45" i="49"/>
  <c r="D45" i="49"/>
  <c r="C45" i="49"/>
  <c r="B45" i="49"/>
  <c r="I43" i="49"/>
  <c r="H43" i="49"/>
  <c r="G43" i="49"/>
  <c r="F43" i="49"/>
  <c r="E43" i="49"/>
  <c r="D43" i="49"/>
  <c r="C43" i="49"/>
  <c r="B43" i="49"/>
  <c r="I41" i="49"/>
  <c r="H41" i="49"/>
  <c r="G41" i="49"/>
  <c r="F41" i="49"/>
  <c r="E41" i="49"/>
  <c r="D41" i="49"/>
  <c r="C41" i="49"/>
  <c r="B41" i="49"/>
  <c r="I39" i="49"/>
  <c r="H39" i="49"/>
  <c r="G39" i="49"/>
  <c r="F39" i="49"/>
  <c r="E39" i="49"/>
  <c r="D39" i="49"/>
  <c r="C39" i="49"/>
  <c r="B39" i="49"/>
  <c r="I37" i="49"/>
  <c r="H37" i="49"/>
  <c r="G37" i="49"/>
  <c r="F37" i="49"/>
  <c r="E37" i="49"/>
  <c r="D37" i="49"/>
  <c r="C37" i="49"/>
  <c r="B37" i="49"/>
  <c r="I35" i="49"/>
  <c r="H35" i="49"/>
  <c r="G35" i="49"/>
  <c r="F35" i="49"/>
  <c r="E35" i="49"/>
  <c r="D35" i="49"/>
  <c r="C35" i="49"/>
  <c r="B35" i="49"/>
  <c r="I33" i="49"/>
  <c r="H33" i="49"/>
  <c r="G33" i="49"/>
  <c r="F33" i="49"/>
  <c r="E33" i="49"/>
  <c r="D33" i="49"/>
  <c r="C33" i="49"/>
  <c r="B33" i="49"/>
  <c r="I31" i="49"/>
  <c r="H31" i="49"/>
  <c r="G31" i="49"/>
  <c r="F31" i="49"/>
  <c r="E31" i="49"/>
  <c r="D31" i="49"/>
  <c r="C31" i="49"/>
  <c r="B31" i="49"/>
  <c r="I29" i="49"/>
  <c r="H29" i="49"/>
  <c r="G29" i="49"/>
  <c r="F29" i="49"/>
  <c r="E29" i="49"/>
  <c r="D29" i="49"/>
  <c r="C29" i="49"/>
  <c r="B29" i="49"/>
  <c r="I27" i="49"/>
  <c r="H27" i="49"/>
  <c r="G27" i="49"/>
  <c r="F27" i="49"/>
  <c r="E27" i="49"/>
  <c r="D27" i="49"/>
  <c r="C27" i="49"/>
  <c r="B27" i="49"/>
  <c r="I25" i="49"/>
  <c r="H25" i="49"/>
  <c r="G25" i="49"/>
  <c r="F25" i="49"/>
  <c r="E25" i="49"/>
  <c r="D25" i="49"/>
  <c r="C25" i="49"/>
  <c r="B25" i="49"/>
  <c r="I23" i="49"/>
  <c r="H23" i="49"/>
  <c r="G23" i="49"/>
  <c r="F23" i="49"/>
  <c r="E23" i="49"/>
  <c r="D23" i="49"/>
  <c r="C23" i="49"/>
  <c r="B23" i="49"/>
  <c r="I21" i="49"/>
  <c r="H21" i="49"/>
  <c r="G21" i="49"/>
  <c r="F21" i="49"/>
  <c r="E21" i="49"/>
  <c r="D21" i="49"/>
  <c r="C21" i="49"/>
  <c r="B21" i="49"/>
  <c r="I19" i="49"/>
  <c r="H19" i="49"/>
  <c r="G19" i="49"/>
  <c r="F19" i="49"/>
  <c r="E19" i="49"/>
  <c r="D19" i="49"/>
  <c r="C19" i="49"/>
  <c r="B19" i="49"/>
  <c r="J10" i="49"/>
  <c r="J8" i="49"/>
  <c r="J6" i="49"/>
  <c r="J4" i="49"/>
  <c r="I12" i="49"/>
  <c r="I11" i="49" s="1"/>
  <c r="H12" i="49"/>
  <c r="H11" i="49" s="1"/>
  <c r="G12" i="49"/>
  <c r="G7" i="49" s="1"/>
  <c r="F12" i="49"/>
  <c r="F7" i="49" s="1"/>
  <c r="E12" i="49"/>
  <c r="E11" i="49" s="1"/>
  <c r="D12" i="49"/>
  <c r="D11" i="49" s="1"/>
  <c r="C12" i="49"/>
  <c r="C11" i="49" s="1"/>
  <c r="B12" i="49"/>
  <c r="B11" i="49" s="1"/>
  <c r="J14" i="47"/>
  <c r="J12" i="47"/>
  <c r="J10" i="47"/>
  <c r="J8" i="47"/>
  <c r="J6" i="47"/>
  <c r="J4" i="47"/>
  <c r="I16" i="47"/>
  <c r="I9" i="47" s="1"/>
  <c r="H16" i="47"/>
  <c r="H11" i="47" s="1"/>
  <c r="G16" i="47"/>
  <c r="G11" i="47" s="1"/>
  <c r="F16" i="47"/>
  <c r="F15" i="47" s="1"/>
  <c r="E16" i="47"/>
  <c r="E9" i="47" s="1"/>
  <c r="D16" i="47"/>
  <c r="D11" i="47" s="1"/>
  <c r="C16" i="47"/>
  <c r="C11" i="47" s="1"/>
  <c r="B16" i="47"/>
  <c r="B5" i="47" s="1"/>
  <c r="F36" i="45"/>
  <c r="F35" i="45" s="1"/>
  <c r="I36" i="45"/>
  <c r="J12" i="44"/>
  <c r="J10" i="44"/>
  <c r="J8" i="44"/>
  <c r="J12" i="43"/>
  <c r="J10" i="43"/>
  <c r="J8" i="43"/>
  <c r="J6" i="43"/>
  <c r="J4" i="43"/>
  <c r="J26" i="74"/>
  <c r="J20" i="74"/>
  <c r="J18" i="74"/>
  <c r="J16" i="74"/>
  <c r="J14" i="74"/>
  <c r="J12" i="74"/>
  <c r="J10" i="74"/>
  <c r="J8" i="74"/>
  <c r="J6" i="74"/>
  <c r="J4" i="74"/>
  <c r="J23" i="49" l="1"/>
  <c r="J31" i="49"/>
  <c r="J39" i="49"/>
  <c r="J47" i="49"/>
  <c r="J25" i="49"/>
  <c r="J33" i="49"/>
  <c r="J41" i="49"/>
  <c r="J49" i="49"/>
  <c r="J19" i="49"/>
  <c r="J27" i="49"/>
  <c r="J35" i="49"/>
  <c r="J43" i="49"/>
  <c r="J51" i="49"/>
  <c r="J21" i="49"/>
  <c r="J29" i="49"/>
  <c r="J37" i="49"/>
  <c r="J45" i="49"/>
  <c r="J53" i="49"/>
  <c r="J38" i="45"/>
  <c r="J42" i="45"/>
  <c r="J44" i="45"/>
  <c r="J40" i="45"/>
  <c r="J24" i="44"/>
  <c r="J18" i="44"/>
  <c r="J26" i="44"/>
  <c r="J20" i="44"/>
  <c r="J14" i="44"/>
  <c r="J28" i="44"/>
  <c r="C5" i="49"/>
  <c r="F9" i="49"/>
  <c r="G9" i="49"/>
  <c r="F5" i="49"/>
  <c r="G5" i="49"/>
  <c r="F11" i="49"/>
  <c r="B5" i="49"/>
  <c r="B7" i="49"/>
  <c r="G11" i="49"/>
  <c r="D5" i="49"/>
  <c r="H5" i="49"/>
  <c r="E5" i="49"/>
  <c r="I5" i="49"/>
  <c r="B9" i="49"/>
  <c r="J12" i="49"/>
  <c r="J9" i="49" s="1"/>
  <c r="J11" i="49"/>
  <c r="C7" i="49"/>
  <c r="C9" i="49"/>
  <c r="D7" i="49"/>
  <c r="H7" i="49"/>
  <c r="E7" i="49"/>
  <c r="I7" i="49"/>
  <c r="D9" i="49"/>
  <c r="H9" i="49"/>
  <c r="E9" i="49"/>
  <c r="I9" i="49"/>
  <c r="D15" i="47"/>
  <c r="C7" i="47"/>
  <c r="C9" i="47"/>
  <c r="G9" i="47"/>
  <c r="G7" i="47"/>
  <c r="G13" i="47"/>
  <c r="D7" i="47"/>
  <c r="G15" i="47"/>
  <c r="G5" i="47"/>
  <c r="B9" i="47"/>
  <c r="C15" i="47"/>
  <c r="J16" i="47"/>
  <c r="J11" i="47" s="1"/>
  <c r="H5" i="47"/>
  <c r="H13" i="47"/>
  <c r="C5" i="47"/>
  <c r="H7" i="47"/>
  <c r="F9" i="47"/>
  <c r="C13" i="47"/>
  <c r="H15" i="47"/>
  <c r="D5" i="47"/>
  <c r="D13" i="47"/>
  <c r="I11" i="47"/>
  <c r="E5" i="47"/>
  <c r="I5" i="47"/>
  <c r="B11" i="47"/>
  <c r="F11" i="47"/>
  <c r="E13" i="47"/>
  <c r="I13" i="47"/>
  <c r="F5" i="47"/>
  <c r="E7" i="47"/>
  <c r="I7" i="47"/>
  <c r="D9" i="47"/>
  <c r="H9" i="47"/>
  <c r="B13" i="47"/>
  <c r="F13" i="47"/>
  <c r="E15" i="47"/>
  <c r="I15" i="47"/>
  <c r="E11" i="47"/>
  <c r="B7" i="47"/>
  <c r="F7" i="47"/>
  <c r="B15" i="47"/>
  <c r="J14" i="45"/>
  <c r="J28" i="45"/>
  <c r="J26" i="45"/>
  <c r="G36" i="45"/>
  <c r="G33" i="45" s="1"/>
  <c r="H36" i="45"/>
  <c r="H5" i="45" s="1"/>
  <c r="F27" i="45"/>
  <c r="I29" i="45"/>
  <c r="I9" i="45"/>
  <c r="I7" i="45"/>
  <c r="I11" i="45"/>
  <c r="I25" i="45"/>
  <c r="I31" i="45"/>
  <c r="J22" i="45"/>
  <c r="F25" i="45"/>
  <c r="I5" i="45"/>
  <c r="I13" i="45"/>
  <c r="J16" i="45"/>
  <c r="I21" i="45"/>
  <c r="I33" i="45"/>
  <c r="E36" i="45"/>
  <c r="E17" i="45" s="1"/>
  <c r="I23" i="45"/>
  <c r="I35" i="45"/>
  <c r="I17" i="45"/>
  <c r="I19" i="45"/>
  <c r="J24" i="45"/>
  <c r="J34" i="45"/>
  <c r="F7" i="45"/>
  <c r="F9" i="45"/>
  <c r="J12" i="45"/>
  <c r="I15" i="45"/>
  <c r="J20" i="45"/>
  <c r="I27" i="45"/>
  <c r="J32" i="45"/>
  <c r="F11" i="45"/>
  <c r="F19" i="45"/>
  <c r="F29" i="45"/>
  <c r="F5" i="45"/>
  <c r="F15" i="45"/>
  <c r="F23" i="45"/>
  <c r="F13" i="45"/>
  <c r="F17" i="45"/>
  <c r="F21" i="45"/>
  <c r="F31" i="45"/>
  <c r="F33" i="45"/>
  <c r="J30" i="45"/>
  <c r="J18" i="45"/>
  <c r="J10" i="45"/>
  <c r="J8" i="45"/>
  <c r="J6" i="45"/>
  <c r="J32" i="44"/>
  <c r="J30" i="44"/>
  <c r="J22" i="44"/>
  <c r="J16" i="44"/>
  <c r="J40" i="109"/>
  <c r="F49" i="109"/>
  <c r="F41" i="109"/>
  <c r="I53" i="109"/>
  <c r="G53" i="109"/>
  <c r="E53" i="109"/>
  <c r="F53" i="109" s="1"/>
  <c r="C53" i="109"/>
  <c r="I52" i="109"/>
  <c r="G52" i="109"/>
  <c r="E52" i="109"/>
  <c r="C52" i="109"/>
  <c r="I51" i="109"/>
  <c r="G51" i="109"/>
  <c r="E51" i="109"/>
  <c r="C51" i="109"/>
  <c r="I50" i="109"/>
  <c r="G50" i="109"/>
  <c r="E50" i="109"/>
  <c r="C50" i="109"/>
  <c r="I49" i="109"/>
  <c r="G49" i="109"/>
  <c r="E49" i="109"/>
  <c r="C49" i="109"/>
  <c r="I48" i="109"/>
  <c r="J48" i="109" s="1"/>
  <c r="G48" i="109"/>
  <c r="E48" i="109"/>
  <c r="C48" i="109"/>
  <c r="I47" i="109"/>
  <c r="G47" i="109"/>
  <c r="E47" i="109"/>
  <c r="C47" i="109"/>
  <c r="I46" i="109"/>
  <c r="G46" i="109"/>
  <c r="E46" i="109"/>
  <c r="C46" i="109"/>
  <c r="I45" i="109"/>
  <c r="G45" i="109"/>
  <c r="E45" i="109"/>
  <c r="F45" i="109" s="1"/>
  <c r="C45" i="109"/>
  <c r="I44" i="109"/>
  <c r="G44" i="109"/>
  <c r="E44" i="109"/>
  <c r="C44" i="109"/>
  <c r="I43" i="109"/>
  <c r="G43" i="109"/>
  <c r="E43" i="109"/>
  <c r="C43" i="109"/>
  <c r="I42" i="109"/>
  <c r="G42" i="109"/>
  <c r="E42" i="109"/>
  <c r="C42" i="109"/>
  <c r="I41" i="109"/>
  <c r="G41" i="109"/>
  <c r="E41" i="109"/>
  <c r="C41" i="109"/>
  <c r="I40" i="109"/>
  <c r="G40" i="109"/>
  <c r="E40" i="109"/>
  <c r="C40" i="109"/>
  <c r="I39" i="109"/>
  <c r="G39" i="109"/>
  <c r="E39" i="109"/>
  <c r="C39" i="109"/>
  <c r="D39" i="109" s="1"/>
  <c r="I38" i="109"/>
  <c r="G38" i="109"/>
  <c r="E38" i="109"/>
  <c r="C38" i="109"/>
  <c r="I37" i="109"/>
  <c r="G37" i="109"/>
  <c r="E37" i="109"/>
  <c r="F37" i="109" s="1"/>
  <c r="C37" i="109"/>
  <c r="I36" i="109"/>
  <c r="G36" i="109"/>
  <c r="E36" i="109"/>
  <c r="C36" i="109"/>
  <c r="I34" i="109"/>
  <c r="G34" i="109"/>
  <c r="H34" i="109" s="1"/>
  <c r="E34" i="109"/>
  <c r="C34" i="109"/>
  <c r="I33" i="109"/>
  <c r="G33" i="109"/>
  <c r="H33" i="109" s="1"/>
  <c r="E33" i="109"/>
  <c r="C33" i="109"/>
  <c r="I32" i="109"/>
  <c r="G32" i="109"/>
  <c r="H32" i="109" s="1"/>
  <c r="E32" i="109"/>
  <c r="C32" i="109"/>
  <c r="I31" i="109"/>
  <c r="J52" i="109" s="1"/>
  <c r="G31" i="109"/>
  <c r="G35" i="109" s="1"/>
  <c r="E31" i="109"/>
  <c r="F48" i="109" s="1"/>
  <c r="C31" i="109"/>
  <c r="D51" i="109" s="1"/>
  <c r="I26" i="109"/>
  <c r="I25" i="109"/>
  <c r="I24" i="109"/>
  <c r="I23" i="109"/>
  <c r="I22" i="109"/>
  <c r="I21" i="109"/>
  <c r="I20" i="109"/>
  <c r="I19" i="109"/>
  <c r="I18" i="109"/>
  <c r="I17" i="109"/>
  <c r="I16" i="109"/>
  <c r="I15" i="109"/>
  <c r="I14" i="109"/>
  <c r="I13" i="109"/>
  <c r="I12" i="109"/>
  <c r="I11" i="109"/>
  <c r="I10" i="109"/>
  <c r="I9" i="109"/>
  <c r="G26" i="109"/>
  <c r="G25" i="109"/>
  <c r="G24" i="109"/>
  <c r="G23" i="109"/>
  <c r="G22" i="109"/>
  <c r="G21" i="109"/>
  <c r="G20" i="109"/>
  <c r="G19" i="109"/>
  <c r="G18" i="109"/>
  <c r="G17" i="109"/>
  <c r="G16" i="109"/>
  <c r="G15" i="109"/>
  <c r="G14" i="109"/>
  <c r="G13" i="109"/>
  <c r="G12" i="109"/>
  <c r="G11" i="109"/>
  <c r="G10" i="109"/>
  <c r="G9" i="109"/>
  <c r="E26" i="109"/>
  <c r="E25" i="109"/>
  <c r="E24" i="109"/>
  <c r="E23" i="109"/>
  <c r="E22" i="109"/>
  <c r="E21" i="109"/>
  <c r="E20" i="109"/>
  <c r="E19" i="109"/>
  <c r="E18" i="109"/>
  <c r="E17" i="109"/>
  <c r="E16" i="109"/>
  <c r="E15" i="109"/>
  <c r="E14" i="109"/>
  <c r="E13" i="109"/>
  <c r="E12" i="109"/>
  <c r="E11" i="109"/>
  <c r="E10" i="109"/>
  <c r="E9" i="109"/>
  <c r="C26" i="109"/>
  <c r="C25" i="109"/>
  <c r="C24" i="109"/>
  <c r="C23" i="109"/>
  <c r="C22" i="109"/>
  <c r="C21" i="109"/>
  <c r="C20" i="109"/>
  <c r="C19" i="109"/>
  <c r="C18" i="109"/>
  <c r="C17" i="109"/>
  <c r="C16" i="109"/>
  <c r="C15" i="109"/>
  <c r="C14" i="109"/>
  <c r="C13" i="109"/>
  <c r="C12" i="109"/>
  <c r="C11" i="109"/>
  <c r="C10" i="109"/>
  <c r="C9" i="109"/>
  <c r="I7" i="109"/>
  <c r="I6" i="109"/>
  <c r="I8" i="109" s="1"/>
  <c r="I5" i="109"/>
  <c r="I4" i="109"/>
  <c r="G7" i="109"/>
  <c r="G6" i="109"/>
  <c r="G5" i="109"/>
  <c r="G4" i="109"/>
  <c r="E7" i="109"/>
  <c r="E6" i="109"/>
  <c r="E5" i="109"/>
  <c r="E4" i="109"/>
  <c r="E8" i="109" s="1"/>
  <c r="C7" i="109"/>
  <c r="C6" i="109"/>
  <c r="C8" i="109" s="1"/>
  <c r="C5" i="109"/>
  <c r="C4" i="109"/>
  <c r="I5" i="39"/>
  <c r="I4" i="39"/>
  <c r="G5" i="39"/>
  <c r="G4" i="39"/>
  <c r="E5" i="39"/>
  <c r="E4" i="39"/>
  <c r="C5" i="39"/>
  <c r="C4" i="39"/>
  <c r="I7" i="39"/>
  <c r="I6" i="39"/>
  <c r="G7" i="39"/>
  <c r="G6" i="39"/>
  <c r="E7" i="39"/>
  <c r="E6" i="39"/>
  <c r="C7" i="39"/>
  <c r="C6" i="39"/>
  <c r="I32" i="39"/>
  <c r="I31" i="39"/>
  <c r="G32" i="39"/>
  <c r="G31" i="39"/>
  <c r="E32" i="39"/>
  <c r="E31" i="39"/>
  <c r="I34" i="39"/>
  <c r="I33" i="39"/>
  <c r="G34" i="39"/>
  <c r="G33" i="39"/>
  <c r="E34" i="39"/>
  <c r="E33" i="39"/>
  <c r="C32" i="39"/>
  <c r="C31" i="39"/>
  <c r="C34" i="39"/>
  <c r="C33" i="39"/>
  <c r="I53" i="71"/>
  <c r="C53" i="71"/>
  <c r="D53" i="71" s="1"/>
  <c r="I52" i="71"/>
  <c r="C52" i="71"/>
  <c r="I51" i="71"/>
  <c r="C51" i="71"/>
  <c r="I50" i="71"/>
  <c r="C50" i="71"/>
  <c r="D50" i="71" s="1"/>
  <c r="I49" i="71"/>
  <c r="C49" i="71"/>
  <c r="D49" i="71" s="1"/>
  <c r="I48" i="71"/>
  <c r="C48" i="71"/>
  <c r="I47" i="71"/>
  <c r="C47" i="71"/>
  <c r="I46" i="71"/>
  <c r="C46" i="71"/>
  <c r="D46" i="71" s="1"/>
  <c r="I45" i="71"/>
  <c r="C45" i="71"/>
  <c r="D45" i="71" s="1"/>
  <c r="I44" i="71"/>
  <c r="C44" i="71"/>
  <c r="I43" i="71"/>
  <c r="C43" i="71"/>
  <c r="I42" i="71"/>
  <c r="C42" i="71"/>
  <c r="D42" i="71" s="1"/>
  <c r="I41" i="71"/>
  <c r="C41" i="71"/>
  <c r="D41" i="71" s="1"/>
  <c r="I40" i="71"/>
  <c r="C40" i="71"/>
  <c r="I39" i="71"/>
  <c r="C39" i="71"/>
  <c r="I38" i="71"/>
  <c r="C38" i="71"/>
  <c r="D38" i="71" s="1"/>
  <c r="I37" i="71"/>
  <c r="C37" i="71"/>
  <c r="D37" i="71" s="1"/>
  <c r="I36" i="71"/>
  <c r="C36" i="71"/>
  <c r="I34" i="71"/>
  <c r="C34" i="71"/>
  <c r="I33" i="71"/>
  <c r="C33" i="71"/>
  <c r="I32" i="71"/>
  <c r="C32" i="71"/>
  <c r="I31" i="71"/>
  <c r="C31" i="71"/>
  <c r="D52" i="71" s="1"/>
  <c r="I26" i="71"/>
  <c r="I25" i="71"/>
  <c r="J25" i="71" s="1"/>
  <c r="I24" i="71"/>
  <c r="I23" i="71"/>
  <c r="I22" i="71"/>
  <c r="I21" i="71"/>
  <c r="J21" i="71" s="1"/>
  <c r="I20" i="71"/>
  <c r="I19" i="71"/>
  <c r="I18" i="71"/>
  <c r="I17" i="71"/>
  <c r="J17" i="71" s="1"/>
  <c r="I16" i="71"/>
  <c r="I15" i="71"/>
  <c r="I14" i="71"/>
  <c r="I13" i="71"/>
  <c r="J13" i="71" s="1"/>
  <c r="I12" i="71"/>
  <c r="I11" i="71"/>
  <c r="I10" i="71"/>
  <c r="I9" i="71"/>
  <c r="J9" i="71" s="1"/>
  <c r="H25" i="71"/>
  <c r="H21" i="71"/>
  <c r="H17" i="71"/>
  <c r="H13" i="71"/>
  <c r="H9" i="71"/>
  <c r="F25" i="71"/>
  <c r="F21" i="71"/>
  <c r="F17" i="71"/>
  <c r="F13" i="71"/>
  <c r="F9" i="71"/>
  <c r="C26" i="71"/>
  <c r="C25" i="71"/>
  <c r="C24" i="71"/>
  <c r="C23" i="71"/>
  <c r="C22" i="71"/>
  <c r="C21" i="71"/>
  <c r="C20" i="71"/>
  <c r="C19" i="71"/>
  <c r="C18" i="71"/>
  <c r="C17" i="71"/>
  <c r="C16" i="71"/>
  <c r="C15" i="71"/>
  <c r="C14" i="71"/>
  <c r="C13" i="71"/>
  <c r="C12" i="71"/>
  <c r="C11" i="71"/>
  <c r="C10" i="71"/>
  <c r="C9" i="71"/>
  <c r="C7" i="71"/>
  <c r="I7" i="71"/>
  <c r="I6" i="71"/>
  <c r="I5" i="71"/>
  <c r="I4" i="71"/>
  <c r="C4" i="71"/>
  <c r="D22" i="71" s="1"/>
  <c r="C5" i="71"/>
  <c r="C6" i="71"/>
  <c r="I33" i="111"/>
  <c r="G33" i="111"/>
  <c r="E33" i="111"/>
  <c r="C33" i="111"/>
  <c r="I32" i="111"/>
  <c r="G32" i="111"/>
  <c r="E32" i="111"/>
  <c r="C32" i="111"/>
  <c r="I30" i="111"/>
  <c r="G30" i="111"/>
  <c r="E30" i="111"/>
  <c r="C30" i="111"/>
  <c r="I29" i="111"/>
  <c r="G29" i="111"/>
  <c r="E29" i="111"/>
  <c r="C29" i="111"/>
  <c r="I28" i="111"/>
  <c r="G28" i="111"/>
  <c r="E28" i="111"/>
  <c r="C28" i="111"/>
  <c r="I27" i="111"/>
  <c r="G27" i="111"/>
  <c r="E27" i="111"/>
  <c r="C27" i="111"/>
  <c r="I26" i="111"/>
  <c r="G26" i="111"/>
  <c r="E26" i="111"/>
  <c r="C26" i="111"/>
  <c r="I25" i="111"/>
  <c r="G25" i="111"/>
  <c r="E25" i="111"/>
  <c r="C25" i="111"/>
  <c r="I24" i="111"/>
  <c r="G24" i="111"/>
  <c r="E24" i="111"/>
  <c r="C24" i="111"/>
  <c r="I23" i="111"/>
  <c r="G23" i="111"/>
  <c r="E23" i="111"/>
  <c r="C23" i="111"/>
  <c r="I22" i="111"/>
  <c r="G22" i="111"/>
  <c r="G31" i="111" s="1"/>
  <c r="E22" i="111"/>
  <c r="C22" i="111"/>
  <c r="I16" i="111"/>
  <c r="G16" i="111"/>
  <c r="E16" i="111"/>
  <c r="C16" i="111"/>
  <c r="I15" i="111"/>
  <c r="G15" i="111"/>
  <c r="E15" i="111"/>
  <c r="C15" i="111"/>
  <c r="I13" i="111"/>
  <c r="G13" i="111"/>
  <c r="E13" i="111"/>
  <c r="C13" i="111"/>
  <c r="I12" i="111"/>
  <c r="G12" i="111"/>
  <c r="E12" i="111"/>
  <c r="C12" i="111"/>
  <c r="I11" i="111"/>
  <c r="G11" i="111"/>
  <c r="E11" i="111"/>
  <c r="C11" i="111"/>
  <c r="I10" i="111"/>
  <c r="G10" i="111"/>
  <c r="E10" i="111"/>
  <c r="C10" i="111"/>
  <c r="I9" i="111"/>
  <c r="G9" i="111"/>
  <c r="E9" i="111"/>
  <c r="C9" i="111"/>
  <c r="I8" i="111"/>
  <c r="G8" i="111"/>
  <c r="E8" i="111"/>
  <c r="C8" i="111"/>
  <c r="I7" i="111"/>
  <c r="G7" i="111"/>
  <c r="E7" i="111"/>
  <c r="C7" i="111"/>
  <c r="I6" i="111"/>
  <c r="G6" i="111"/>
  <c r="E6" i="111"/>
  <c r="C6" i="111"/>
  <c r="I5" i="111"/>
  <c r="G5" i="111"/>
  <c r="G14" i="111" s="1"/>
  <c r="E5" i="111"/>
  <c r="C5" i="111"/>
  <c r="C14" i="111" s="1"/>
  <c r="I11" i="110"/>
  <c r="C27" i="110"/>
  <c r="I28" i="110"/>
  <c r="G28" i="110"/>
  <c r="E28" i="110"/>
  <c r="C28" i="110"/>
  <c r="I27" i="110"/>
  <c r="G27" i="110"/>
  <c r="E27" i="110"/>
  <c r="I26" i="110"/>
  <c r="G26" i="110"/>
  <c r="E26" i="110"/>
  <c r="C26" i="110"/>
  <c r="I25" i="110"/>
  <c r="G25" i="110"/>
  <c r="E25" i="110"/>
  <c r="C25" i="110"/>
  <c r="I24" i="110"/>
  <c r="G24" i="110"/>
  <c r="E24" i="110"/>
  <c r="C24" i="110"/>
  <c r="I23" i="110"/>
  <c r="G23" i="110"/>
  <c r="E23" i="110"/>
  <c r="C23" i="110"/>
  <c r="I22" i="110"/>
  <c r="G22" i="110"/>
  <c r="E22" i="110"/>
  <c r="C22" i="110"/>
  <c r="I21" i="110"/>
  <c r="G21" i="110"/>
  <c r="E21" i="110"/>
  <c r="C21" i="110"/>
  <c r="I20" i="110"/>
  <c r="G20" i="110"/>
  <c r="G29" i="110" s="1"/>
  <c r="E20" i="110"/>
  <c r="C20" i="110"/>
  <c r="C29" i="110" s="1"/>
  <c r="I15" i="110"/>
  <c r="G15" i="110"/>
  <c r="E15" i="110"/>
  <c r="C15" i="110"/>
  <c r="I14" i="110"/>
  <c r="G14" i="110"/>
  <c r="E14" i="110"/>
  <c r="C14" i="110"/>
  <c r="I12" i="110"/>
  <c r="G12" i="110"/>
  <c r="E12" i="110"/>
  <c r="C12" i="110"/>
  <c r="G11" i="110"/>
  <c r="E11" i="110"/>
  <c r="C11" i="110"/>
  <c r="I10" i="110"/>
  <c r="G10" i="110"/>
  <c r="E10" i="110"/>
  <c r="C10" i="110"/>
  <c r="I9" i="110"/>
  <c r="G9" i="110"/>
  <c r="E9" i="110"/>
  <c r="C9" i="110"/>
  <c r="I8" i="110"/>
  <c r="G8" i="110"/>
  <c r="E8" i="110"/>
  <c r="C8" i="110"/>
  <c r="I7" i="110"/>
  <c r="G7" i="110"/>
  <c r="E7" i="110"/>
  <c r="C7" i="110"/>
  <c r="I6" i="110"/>
  <c r="G6" i="110"/>
  <c r="E6" i="110"/>
  <c r="C6" i="110"/>
  <c r="I5" i="110"/>
  <c r="G5" i="110"/>
  <c r="E5" i="110"/>
  <c r="C5" i="110"/>
  <c r="G13" i="110"/>
  <c r="E4" i="110"/>
  <c r="C4" i="110"/>
  <c r="J32" i="109" l="1"/>
  <c r="J34" i="109"/>
  <c r="D34" i="109"/>
  <c r="H43" i="109"/>
  <c r="D36" i="109"/>
  <c r="D40" i="109"/>
  <c r="D44" i="109"/>
  <c r="D48" i="109"/>
  <c r="D52" i="109"/>
  <c r="D31" i="109"/>
  <c r="H31" i="109"/>
  <c r="D37" i="109"/>
  <c r="D42" i="109"/>
  <c r="D47" i="109"/>
  <c r="D53" i="109"/>
  <c r="F38" i="109"/>
  <c r="F39" i="109"/>
  <c r="F42" i="109"/>
  <c r="F43" i="109"/>
  <c r="F46" i="109"/>
  <c r="F47" i="109"/>
  <c r="F50" i="109"/>
  <c r="F51" i="109"/>
  <c r="D38" i="109"/>
  <c r="D43" i="109"/>
  <c r="D49" i="109"/>
  <c r="F36" i="109"/>
  <c r="F44" i="109"/>
  <c r="F52" i="109"/>
  <c r="J44" i="109"/>
  <c r="H36" i="109"/>
  <c r="H37" i="109"/>
  <c r="H38" i="109"/>
  <c r="H39" i="109"/>
  <c r="H40" i="109"/>
  <c r="H41" i="109"/>
  <c r="H42" i="109"/>
  <c r="H44" i="109"/>
  <c r="H45" i="109"/>
  <c r="H46" i="109"/>
  <c r="H47" i="109"/>
  <c r="H48" i="109"/>
  <c r="H49" i="109"/>
  <c r="H50" i="109"/>
  <c r="H51" i="109"/>
  <c r="H52" i="109"/>
  <c r="H53" i="109"/>
  <c r="D45" i="109"/>
  <c r="D50" i="109"/>
  <c r="J37" i="109"/>
  <c r="J38" i="109"/>
  <c r="J39" i="109"/>
  <c r="J41" i="109"/>
  <c r="J42" i="109"/>
  <c r="J43" i="109"/>
  <c r="J45" i="109"/>
  <c r="J46" i="109"/>
  <c r="J47" i="109"/>
  <c r="J49" i="109"/>
  <c r="J50" i="109"/>
  <c r="J51" i="109"/>
  <c r="J53" i="109"/>
  <c r="D41" i="109"/>
  <c r="D46" i="109"/>
  <c r="F40" i="109"/>
  <c r="J36" i="109"/>
  <c r="B13" i="49"/>
  <c r="G8" i="109"/>
  <c r="H6" i="109" s="1"/>
  <c r="F34" i="39"/>
  <c r="J34" i="39"/>
  <c r="I35" i="39"/>
  <c r="J31" i="39" s="1"/>
  <c r="C35" i="39"/>
  <c r="G35" i="39"/>
  <c r="H32" i="39" s="1"/>
  <c r="E35" i="39"/>
  <c r="F31" i="39"/>
  <c r="D14" i="71"/>
  <c r="D21" i="71"/>
  <c r="D9" i="71"/>
  <c r="D17" i="71"/>
  <c r="D25" i="71"/>
  <c r="C8" i="71"/>
  <c r="D6" i="71" s="1"/>
  <c r="D16" i="71"/>
  <c r="D24" i="71"/>
  <c r="D10" i="71"/>
  <c r="D18" i="71"/>
  <c r="D26" i="71"/>
  <c r="D11" i="71"/>
  <c r="D15" i="71"/>
  <c r="D19" i="71"/>
  <c r="D23" i="71"/>
  <c r="D13" i="71"/>
  <c r="D20" i="71"/>
  <c r="D12" i="71"/>
  <c r="D39" i="71"/>
  <c r="D43" i="71"/>
  <c r="D47" i="71"/>
  <c r="D51" i="71"/>
  <c r="D36" i="71"/>
  <c r="D40" i="71"/>
  <c r="D44" i="71"/>
  <c r="D48" i="71"/>
  <c r="C13" i="110"/>
  <c r="G13" i="49"/>
  <c r="F13" i="49"/>
  <c r="J5" i="49"/>
  <c r="J7" i="49"/>
  <c r="D13" i="49"/>
  <c r="I13" i="49"/>
  <c r="E13" i="49"/>
  <c r="C13" i="49"/>
  <c r="H13" i="49"/>
  <c r="B17" i="47"/>
  <c r="C17" i="47"/>
  <c r="D17" i="47"/>
  <c r="J13" i="47"/>
  <c r="G17" i="47"/>
  <c r="J5" i="47"/>
  <c r="J15" i="47"/>
  <c r="J9" i="47"/>
  <c r="J7" i="47"/>
  <c r="I17" i="47"/>
  <c r="H17" i="47"/>
  <c r="F17" i="47"/>
  <c r="E17" i="47"/>
  <c r="H17" i="45"/>
  <c r="H31" i="45"/>
  <c r="G25" i="45"/>
  <c r="H13" i="45"/>
  <c r="G17" i="45"/>
  <c r="G21" i="45"/>
  <c r="G11" i="45"/>
  <c r="G5" i="45"/>
  <c r="H23" i="45"/>
  <c r="H7" i="45"/>
  <c r="G31" i="45"/>
  <c r="G13" i="45"/>
  <c r="G35" i="45"/>
  <c r="H33" i="45"/>
  <c r="G29" i="45"/>
  <c r="H21" i="45"/>
  <c r="G23" i="45"/>
  <c r="H29" i="45"/>
  <c r="G15" i="45"/>
  <c r="G19" i="45"/>
  <c r="G9" i="45"/>
  <c r="G7" i="45"/>
  <c r="G27" i="45"/>
  <c r="H35" i="45"/>
  <c r="H27" i="45"/>
  <c r="H25" i="45"/>
  <c r="H11" i="45"/>
  <c r="H9" i="45"/>
  <c r="H19" i="45"/>
  <c r="H15" i="45"/>
  <c r="E23" i="45"/>
  <c r="E19" i="45"/>
  <c r="E29" i="45"/>
  <c r="E11" i="45"/>
  <c r="E5" i="45"/>
  <c r="I37" i="45"/>
  <c r="E33" i="45"/>
  <c r="E21" i="45"/>
  <c r="E9" i="45"/>
  <c r="E7" i="45"/>
  <c r="E31" i="45"/>
  <c r="E27" i="45"/>
  <c r="E15" i="45"/>
  <c r="E35" i="45"/>
  <c r="E13" i="45"/>
  <c r="E25" i="45"/>
  <c r="F37" i="45"/>
  <c r="I35" i="109"/>
  <c r="E35" i="109"/>
  <c r="C35" i="109"/>
  <c r="D33" i="109" s="1"/>
  <c r="H35" i="109"/>
  <c r="H9" i="109"/>
  <c r="H11" i="109"/>
  <c r="H13" i="109"/>
  <c r="H14" i="109"/>
  <c r="H16" i="109"/>
  <c r="H18" i="109"/>
  <c r="H20" i="109"/>
  <c r="H22" i="109"/>
  <c r="H24" i="109"/>
  <c r="H26" i="109"/>
  <c r="J10" i="109"/>
  <c r="J12" i="109"/>
  <c r="J14" i="109"/>
  <c r="J16" i="109"/>
  <c r="J18" i="109"/>
  <c r="J20" i="109"/>
  <c r="J22" i="109"/>
  <c r="J24" i="109"/>
  <c r="J26" i="109"/>
  <c r="D9" i="109"/>
  <c r="D10" i="109"/>
  <c r="D11" i="109"/>
  <c r="D12" i="109"/>
  <c r="D13" i="109"/>
  <c r="D14" i="109"/>
  <c r="D15" i="109"/>
  <c r="D16" i="109"/>
  <c r="D17" i="109"/>
  <c r="D18" i="109"/>
  <c r="D19" i="109"/>
  <c r="D20" i="109"/>
  <c r="D21" i="109"/>
  <c r="D22" i="109"/>
  <c r="D23" i="109"/>
  <c r="D24" i="109"/>
  <c r="D25" i="109"/>
  <c r="D26" i="109"/>
  <c r="H10" i="109"/>
  <c r="H12" i="109"/>
  <c r="H15" i="109"/>
  <c r="H17" i="109"/>
  <c r="H19" i="109"/>
  <c r="H21" i="109"/>
  <c r="H23" i="109"/>
  <c r="H25" i="109"/>
  <c r="J9" i="109"/>
  <c r="J11" i="109"/>
  <c r="J13" i="109"/>
  <c r="J15" i="109"/>
  <c r="J17" i="109"/>
  <c r="J19" i="109"/>
  <c r="J21" i="109"/>
  <c r="J23" i="109"/>
  <c r="J25" i="109"/>
  <c r="F9" i="109"/>
  <c r="F10" i="109"/>
  <c r="F11" i="109"/>
  <c r="F12" i="109"/>
  <c r="F13" i="109"/>
  <c r="F14" i="109"/>
  <c r="F15" i="109"/>
  <c r="F16" i="109"/>
  <c r="F17" i="109"/>
  <c r="F18" i="109"/>
  <c r="F19" i="109"/>
  <c r="F20" i="109"/>
  <c r="F21" i="109"/>
  <c r="F22" i="109"/>
  <c r="F23" i="109"/>
  <c r="F24" i="109"/>
  <c r="F25" i="109"/>
  <c r="F26" i="109"/>
  <c r="K35" i="109"/>
  <c r="H7" i="109"/>
  <c r="H5" i="109"/>
  <c r="H4" i="109"/>
  <c r="K8" i="109"/>
  <c r="D7" i="109"/>
  <c r="D6" i="109"/>
  <c r="D5" i="109"/>
  <c r="D4" i="109"/>
  <c r="F7" i="109"/>
  <c r="F6" i="109"/>
  <c r="F5" i="109"/>
  <c r="F4" i="109"/>
  <c r="J7" i="109"/>
  <c r="J6" i="109"/>
  <c r="J4" i="109"/>
  <c r="J5" i="109"/>
  <c r="I35" i="71"/>
  <c r="C35" i="71"/>
  <c r="D31" i="71" s="1"/>
  <c r="F18" i="71"/>
  <c r="H16" i="71"/>
  <c r="G8" i="71"/>
  <c r="H6" i="71" s="1"/>
  <c r="F14" i="71"/>
  <c r="F22" i="71"/>
  <c r="H12" i="71"/>
  <c r="H20" i="71"/>
  <c r="H26" i="71"/>
  <c r="J16" i="71"/>
  <c r="J24" i="71"/>
  <c r="F11" i="71"/>
  <c r="F15" i="71"/>
  <c r="F19" i="71"/>
  <c r="F23" i="71"/>
  <c r="J11" i="71"/>
  <c r="J15" i="71"/>
  <c r="J19" i="71"/>
  <c r="J23" i="71"/>
  <c r="I8" i="71"/>
  <c r="F12" i="71"/>
  <c r="F16" i="71"/>
  <c r="F20" i="71"/>
  <c r="F24" i="71"/>
  <c r="H10" i="71"/>
  <c r="H14" i="71"/>
  <c r="H18" i="71"/>
  <c r="H22" i="71"/>
  <c r="D7" i="71"/>
  <c r="F10" i="71"/>
  <c r="F26" i="71"/>
  <c r="H24" i="71"/>
  <c r="J12" i="71"/>
  <c r="J20" i="71"/>
  <c r="H11" i="71"/>
  <c r="H15" i="71"/>
  <c r="H19" i="71"/>
  <c r="H23" i="71"/>
  <c r="E8" i="71"/>
  <c r="F4" i="71" s="1"/>
  <c r="J10" i="71"/>
  <c r="J14" i="71"/>
  <c r="J18" i="71"/>
  <c r="J22" i="71"/>
  <c r="J26" i="71"/>
  <c r="C31" i="111"/>
  <c r="K5" i="111"/>
  <c r="K7" i="111"/>
  <c r="K9" i="111"/>
  <c r="K11" i="111"/>
  <c r="K13" i="111"/>
  <c r="E14" i="111"/>
  <c r="I14" i="111"/>
  <c r="K15" i="111"/>
  <c r="K22" i="111"/>
  <c r="K24" i="111"/>
  <c r="K26" i="111"/>
  <c r="K28" i="111"/>
  <c r="K30" i="111"/>
  <c r="E31" i="111"/>
  <c r="I31" i="111"/>
  <c r="K32" i="111"/>
  <c r="K6" i="111"/>
  <c r="K8" i="111"/>
  <c r="K10" i="111"/>
  <c r="K12" i="111"/>
  <c r="K16" i="111"/>
  <c r="K23" i="111"/>
  <c r="K25" i="111"/>
  <c r="K27" i="111"/>
  <c r="K29" i="111"/>
  <c r="K33" i="111"/>
  <c r="K5" i="110"/>
  <c r="K7" i="110"/>
  <c r="K6" i="110"/>
  <c r="K8" i="110"/>
  <c r="K10" i="110"/>
  <c r="K12" i="110"/>
  <c r="E13" i="110"/>
  <c r="I13" i="110"/>
  <c r="K14" i="110"/>
  <c r="K20" i="110"/>
  <c r="K22" i="110"/>
  <c r="K24" i="110"/>
  <c r="K26" i="110"/>
  <c r="K28" i="110"/>
  <c r="E29" i="110"/>
  <c r="I29" i="110"/>
  <c r="K9" i="110"/>
  <c r="K11" i="110"/>
  <c r="K15" i="110"/>
  <c r="K21" i="110"/>
  <c r="K23" i="110"/>
  <c r="K25" i="110"/>
  <c r="K27" i="110"/>
  <c r="J33" i="109" l="1"/>
  <c r="J31" i="109"/>
  <c r="J35" i="109" s="1"/>
  <c r="D32" i="109"/>
  <c r="D35" i="109" s="1"/>
  <c r="F34" i="109"/>
  <c r="F33" i="109"/>
  <c r="F31" i="109"/>
  <c r="F35" i="109" s="1"/>
  <c r="F32" i="109"/>
  <c r="H4" i="71"/>
  <c r="K35" i="39"/>
  <c r="D33" i="39"/>
  <c r="D32" i="39"/>
  <c r="D31" i="39"/>
  <c r="F33" i="39"/>
  <c r="F32" i="39"/>
  <c r="D34" i="39"/>
  <c r="H31" i="39"/>
  <c r="J32" i="39"/>
  <c r="J33" i="39"/>
  <c r="H33" i="39"/>
  <c r="H34" i="39"/>
  <c r="D4" i="71"/>
  <c r="D5" i="71"/>
  <c r="K8" i="71"/>
  <c r="K35" i="71"/>
  <c r="D32" i="71"/>
  <c r="D35" i="71" s="1"/>
  <c r="D33" i="71"/>
  <c r="J35" i="71"/>
  <c r="D34" i="71"/>
  <c r="J13" i="49"/>
  <c r="J17" i="47"/>
  <c r="G37" i="45"/>
  <c r="H37" i="45"/>
  <c r="E37" i="45"/>
  <c r="F8" i="109"/>
  <c r="D8" i="109"/>
  <c r="J8" i="109"/>
  <c r="H8" i="109"/>
  <c r="J5" i="71"/>
  <c r="J7" i="71"/>
  <c r="J4" i="71"/>
  <c r="H7" i="71"/>
  <c r="H5" i="71"/>
  <c r="J6" i="71"/>
  <c r="F5" i="71"/>
  <c r="F7" i="71"/>
  <c r="F6" i="71"/>
  <c r="K31" i="111"/>
  <c r="K14" i="111"/>
  <c r="K29" i="110"/>
  <c r="K13" i="110"/>
  <c r="C36" i="45" l="1"/>
  <c r="C5" i="45" s="1"/>
  <c r="C19" i="45" l="1"/>
  <c r="C11" i="45"/>
  <c r="C31" i="45"/>
  <c r="C15" i="45"/>
  <c r="C7" i="45"/>
  <c r="C23" i="45"/>
  <c r="C17" i="45"/>
  <c r="C25" i="45"/>
  <c r="C9" i="45"/>
  <c r="C21" i="45"/>
  <c r="C13" i="45"/>
  <c r="C33" i="45"/>
  <c r="C27" i="45"/>
  <c r="C29" i="45"/>
  <c r="C35" i="45"/>
  <c r="I32" i="85"/>
  <c r="I31" i="85"/>
  <c r="I30" i="85"/>
  <c r="I29" i="85"/>
  <c r="I28" i="85"/>
  <c r="I27" i="85"/>
  <c r="I26" i="85"/>
  <c r="I25" i="85"/>
  <c r="I24" i="85"/>
  <c r="I23" i="85"/>
  <c r="I22" i="85"/>
  <c r="I21" i="85"/>
  <c r="I20" i="85"/>
  <c r="I19" i="85"/>
  <c r="I18" i="85"/>
  <c r="I17" i="85"/>
  <c r="I16" i="85"/>
  <c r="I15" i="85"/>
  <c r="C32" i="85"/>
  <c r="C31" i="85"/>
  <c r="C30" i="85"/>
  <c r="C29" i="85"/>
  <c r="C28" i="85"/>
  <c r="C27" i="85"/>
  <c r="C26" i="85"/>
  <c r="C25" i="85"/>
  <c r="C24" i="85"/>
  <c r="C23" i="85"/>
  <c r="C22" i="85"/>
  <c r="C21" i="85"/>
  <c r="C20" i="85"/>
  <c r="C19" i="85"/>
  <c r="C18" i="85"/>
  <c r="C17" i="85"/>
  <c r="C16" i="85"/>
  <c r="C15" i="85"/>
  <c r="C37" i="45" l="1"/>
  <c r="F11" i="79"/>
  <c r="G9" i="79" l="1"/>
  <c r="G13" i="79"/>
  <c r="F12" i="79"/>
  <c r="G12" i="79" s="1"/>
  <c r="G6" i="79"/>
  <c r="G7" i="79"/>
  <c r="G10" i="79"/>
  <c r="G8" i="79"/>
  <c r="G5" i="79"/>
  <c r="H10" i="85"/>
  <c r="B10" i="85"/>
  <c r="D32" i="85"/>
  <c r="D31" i="85"/>
  <c r="D30" i="85"/>
  <c r="D29" i="85"/>
  <c r="D28" i="85"/>
  <c r="D27" i="85"/>
  <c r="D26" i="85"/>
  <c r="D25" i="85"/>
  <c r="D24" i="85"/>
  <c r="D23" i="85"/>
  <c r="D22" i="85"/>
  <c r="D21" i="85"/>
  <c r="D20" i="85"/>
  <c r="D19" i="85"/>
  <c r="D18" i="85"/>
  <c r="D17" i="85"/>
  <c r="D16" i="85"/>
  <c r="D15" i="85"/>
  <c r="D9" i="85"/>
  <c r="D8" i="85"/>
  <c r="D7" i="85"/>
  <c r="D6" i="85"/>
  <c r="B23" i="84"/>
  <c r="E22" i="84"/>
  <c r="E21" i="84"/>
  <c r="E20" i="84"/>
  <c r="E19" i="84"/>
  <c r="E18" i="84"/>
  <c r="E17" i="84"/>
  <c r="E11" i="84"/>
  <c r="E10" i="84"/>
  <c r="E9" i="84"/>
  <c r="E8" i="84"/>
  <c r="E7" i="84"/>
  <c r="E6" i="84"/>
  <c r="B12" i="84"/>
  <c r="D22" i="82"/>
  <c r="B22" i="82"/>
  <c r="G21" i="82"/>
  <c r="G20" i="82"/>
  <c r="G19" i="82"/>
  <c r="G18" i="82"/>
  <c r="G17" i="82"/>
  <c r="G16" i="82"/>
  <c r="G15" i="82"/>
  <c r="G14" i="82"/>
  <c r="G13" i="82"/>
  <c r="G12" i="82"/>
  <c r="G11" i="82"/>
  <c r="G10" i="82"/>
  <c r="G9" i="82"/>
  <c r="G8" i="82"/>
  <c r="G7" i="82"/>
  <c r="G6" i="82"/>
  <c r="D21" i="81"/>
  <c r="B10" i="80"/>
  <c r="D6" i="81"/>
  <c r="G20" i="81"/>
  <c r="G19" i="81"/>
  <c r="G18" i="81"/>
  <c r="G17" i="81"/>
  <c r="G16" i="81"/>
  <c r="G15" i="81"/>
  <c r="G14" i="81"/>
  <c r="G13" i="81"/>
  <c r="G12" i="81"/>
  <c r="G11" i="81"/>
  <c r="G10" i="81"/>
  <c r="G9" i="81"/>
  <c r="G8" i="81"/>
  <c r="G7" i="81"/>
  <c r="B11" i="79"/>
  <c r="E23" i="84" l="1"/>
  <c r="C13" i="79"/>
  <c r="B12" i="79"/>
  <c r="C12" i="79" s="1"/>
  <c r="C8" i="85"/>
  <c r="C7" i="85"/>
  <c r="C6" i="85"/>
  <c r="C9" i="85"/>
  <c r="I8" i="85"/>
  <c r="I7" i="85"/>
  <c r="I6" i="85"/>
  <c r="I9" i="85"/>
  <c r="C20" i="82"/>
  <c r="C16" i="82"/>
  <c r="C12" i="82"/>
  <c r="C8" i="82"/>
  <c r="C19" i="82"/>
  <c r="C15" i="82"/>
  <c r="C11" i="82"/>
  <c r="C7" i="82"/>
  <c r="C18" i="82"/>
  <c r="C14" i="82"/>
  <c r="C10" i="82"/>
  <c r="C6" i="82"/>
  <c r="C21" i="82"/>
  <c r="C17" i="82"/>
  <c r="C13" i="82"/>
  <c r="C9" i="82"/>
  <c r="E20" i="82"/>
  <c r="E16" i="82"/>
  <c r="E12" i="82"/>
  <c r="E8" i="82"/>
  <c r="E19" i="82"/>
  <c r="E15" i="82"/>
  <c r="E11" i="82"/>
  <c r="E7" i="82"/>
  <c r="E18" i="82"/>
  <c r="E14" i="82"/>
  <c r="E10" i="82"/>
  <c r="E6" i="82"/>
  <c r="E21" i="82"/>
  <c r="E17" i="82"/>
  <c r="E13" i="82"/>
  <c r="E9" i="82"/>
  <c r="G11" i="79"/>
  <c r="C8" i="79"/>
  <c r="C9" i="79"/>
  <c r="C7" i="79"/>
  <c r="C6" i="79"/>
  <c r="C10" i="79"/>
  <c r="C5" i="79"/>
  <c r="E31" i="85"/>
  <c r="E27" i="85"/>
  <c r="E23" i="85"/>
  <c r="E19" i="85"/>
  <c r="E15" i="85"/>
  <c r="E28" i="85"/>
  <c r="E20" i="85"/>
  <c r="E30" i="85"/>
  <c r="E26" i="85"/>
  <c r="E22" i="85"/>
  <c r="E18" i="85"/>
  <c r="E29" i="85"/>
  <c r="E25" i="85"/>
  <c r="E21" i="85"/>
  <c r="E17" i="85"/>
  <c r="E32" i="85"/>
  <c r="E24" i="85"/>
  <c r="E16" i="85"/>
  <c r="D10" i="85"/>
  <c r="E12" i="84"/>
  <c r="H5" i="98"/>
  <c r="H16" i="88"/>
  <c r="E7" i="85" l="1"/>
  <c r="E22" i="82"/>
  <c r="C11" i="79"/>
  <c r="E9" i="85"/>
  <c r="E8" i="85"/>
  <c r="E6" i="85"/>
  <c r="I37" i="39" l="1"/>
  <c r="J37" i="39" s="1"/>
  <c r="I38" i="39"/>
  <c r="J38" i="39" s="1"/>
  <c r="I39" i="39"/>
  <c r="J39" i="39" s="1"/>
  <c r="I40" i="39"/>
  <c r="J40" i="39" s="1"/>
  <c r="I41" i="39"/>
  <c r="J41" i="39" s="1"/>
  <c r="I42" i="39"/>
  <c r="J42" i="39" s="1"/>
  <c r="I43" i="39"/>
  <c r="J43" i="39" s="1"/>
  <c r="I44" i="39"/>
  <c r="J44" i="39" s="1"/>
  <c r="I45" i="39"/>
  <c r="J45" i="39" s="1"/>
  <c r="I46" i="39"/>
  <c r="J46" i="39" s="1"/>
  <c r="I47" i="39"/>
  <c r="J47" i="39" s="1"/>
  <c r="I48" i="39"/>
  <c r="J48" i="39" s="1"/>
  <c r="I49" i="39"/>
  <c r="J49" i="39" s="1"/>
  <c r="I50" i="39"/>
  <c r="J50" i="39" s="1"/>
  <c r="I51" i="39"/>
  <c r="J51" i="39" s="1"/>
  <c r="I52" i="39"/>
  <c r="J52" i="39" s="1"/>
  <c r="I53" i="39"/>
  <c r="J53" i="39" s="1"/>
  <c r="G37" i="39"/>
  <c r="H37" i="39" s="1"/>
  <c r="G38" i="39"/>
  <c r="H38" i="39" s="1"/>
  <c r="G39" i="39"/>
  <c r="H39" i="39" s="1"/>
  <c r="G40" i="39"/>
  <c r="H40" i="39" s="1"/>
  <c r="G41" i="39"/>
  <c r="H41" i="39" s="1"/>
  <c r="G42" i="39"/>
  <c r="H42" i="39" s="1"/>
  <c r="G43" i="39"/>
  <c r="H43" i="39" s="1"/>
  <c r="G44" i="39"/>
  <c r="H44" i="39" s="1"/>
  <c r="G45" i="39"/>
  <c r="H45" i="39" s="1"/>
  <c r="G46" i="39"/>
  <c r="H46" i="39" s="1"/>
  <c r="G47" i="39"/>
  <c r="H47" i="39" s="1"/>
  <c r="G48" i="39"/>
  <c r="H48" i="39" s="1"/>
  <c r="G49" i="39"/>
  <c r="H49" i="39" s="1"/>
  <c r="G50" i="39"/>
  <c r="H50" i="39" s="1"/>
  <c r="G51" i="39"/>
  <c r="H51" i="39" s="1"/>
  <c r="G52" i="39"/>
  <c r="H52" i="39" s="1"/>
  <c r="G53" i="39"/>
  <c r="H53" i="39" s="1"/>
  <c r="I36" i="39"/>
  <c r="J36" i="39" s="1"/>
  <c r="G36" i="39"/>
  <c r="H36" i="39" s="1"/>
  <c r="E37" i="39"/>
  <c r="F37" i="39" s="1"/>
  <c r="E38" i="39"/>
  <c r="F38" i="39" s="1"/>
  <c r="E39" i="39"/>
  <c r="F39" i="39" s="1"/>
  <c r="E40" i="39"/>
  <c r="F40" i="39" s="1"/>
  <c r="E41" i="39"/>
  <c r="F41" i="39" s="1"/>
  <c r="E42" i="39"/>
  <c r="F42" i="39" s="1"/>
  <c r="E43" i="39"/>
  <c r="F43" i="39" s="1"/>
  <c r="E44" i="39"/>
  <c r="F44" i="39" s="1"/>
  <c r="E45" i="39"/>
  <c r="F45" i="39" s="1"/>
  <c r="E46" i="39"/>
  <c r="F46" i="39" s="1"/>
  <c r="E47" i="39"/>
  <c r="F47" i="39" s="1"/>
  <c r="E48" i="39"/>
  <c r="F48" i="39" s="1"/>
  <c r="E49" i="39"/>
  <c r="F49" i="39" s="1"/>
  <c r="E50" i="39"/>
  <c r="F50" i="39" s="1"/>
  <c r="E51" i="39"/>
  <c r="F51" i="39" s="1"/>
  <c r="E52" i="39"/>
  <c r="F52" i="39" s="1"/>
  <c r="E53" i="39"/>
  <c r="F53" i="39" s="1"/>
  <c r="E36" i="39"/>
  <c r="F36" i="39" s="1"/>
  <c r="C37" i="39"/>
  <c r="D37" i="39" s="1"/>
  <c r="C38" i="39"/>
  <c r="D38" i="39" s="1"/>
  <c r="C39" i="39"/>
  <c r="D39" i="39" s="1"/>
  <c r="C40" i="39"/>
  <c r="D40" i="39" s="1"/>
  <c r="C41" i="39"/>
  <c r="D41" i="39" s="1"/>
  <c r="C42" i="39"/>
  <c r="D42" i="39" s="1"/>
  <c r="C43" i="39"/>
  <c r="D43" i="39" s="1"/>
  <c r="C44" i="39"/>
  <c r="D44" i="39" s="1"/>
  <c r="C45" i="39"/>
  <c r="D45" i="39" s="1"/>
  <c r="C46" i="39"/>
  <c r="D46" i="39" s="1"/>
  <c r="C47" i="39"/>
  <c r="D47" i="39" s="1"/>
  <c r="C48" i="39"/>
  <c r="D48" i="39" s="1"/>
  <c r="C49" i="39"/>
  <c r="D49" i="39" s="1"/>
  <c r="C50" i="39"/>
  <c r="D50" i="39" s="1"/>
  <c r="C51" i="39"/>
  <c r="D51" i="39" s="1"/>
  <c r="C52" i="39"/>
  <c r="D52" i="39" s="1"/>
  <c r="C53" i="39"/>
  <c r="D53" i="39" s="1"/>
  <c r="C36" i="39"/>
  <c r="D36" i="39" s="1"/>
  <c r="I10" i="39"/>
  <c r="J10" i="39" s="1"/>
  <c r="I11" i="39"/>
  <c r="J11" i="39" s="1"/>
  <c r="I12" i="39"/>
  <c r="J12" i="39" s="1"/>
  <c r="I13" i="39"/>
  <c r="J13" i="39" s="1"/>
  <c r="I14" i="39"/>
  <c r="J14" i="39" s="1"/>
  <c r="I15" i="39"/>
  <c r="J15" i="39" s="1"/>
  <c r="I16" i="39"/>
  <c r="J16" i="39" s="1"/>
  <c r="I17" i="39"/>
  <c r="J17" i="39" s="1"/>
  <c r="I18" i="39"/>
  <c r="J18" i="39" s="1"/>
  <c r="I19" i="39"/>
  <c r="J19" i="39" s="1"/>
  <c r="I20" i="39"/>
  <c r="J20" i="39" s="1"/>
  <c r="I21" i="39"/>
  <c r="J21" i="39" s="1"/>
  <c r="I22" i="39"/>
  <c r="J22" i="39" s="1"/>
  <c r="I23" i="39"/>
  <c r="J23" i="39" s="1"/>
  <c r="I24" i="39"/>
  <c r="J24" i="39" s="1"/>
  <c r="I25" i="39"/>
  <c r="J25" i="39" s="1"/>
  <c r="I26" i="39"/>
  <c r="J26" i="39" s="1"/>
  <c r="I9" i="39"/>
  <c r="J9" i="39" s="1"/>
  <c r="G10" i="39"/>
  <c r="H10" i="39" s="1"/>
  <c r="G11" i="39"/>
  <c r="H11" i="39" s="1"/>
  <c r="G12" i="39"/>
  <c r="H12" i="39" s="1"/>
  <c r="G13" i="39"/>
  <c r="H13" i="39" s="1"/>
  <c r="G14" i="39"/>
  <c r="H14" i="39" s="1"/>
  <c r="G15" i="39"/>
  <c r="H15" i="39" s="1"/>
  <c r="G16" i="39"/>
  <c r="H16" i="39" s="1"/>
  <c r="G17" i="39"/>
  <c r="H17" i="39" s="1"/>
  <c r="G18" i="39"/>
  <c r="H18" i="39" s="1"/>
  <c r="G19" i="39"/>
  <c r="H19" i="39" s="1"/>
  <c r="G20" i="39"/>
  <c r="H20" i="39" s="1"/>
  <c r="G21" i="39"/>
  <c r="H21" i="39" s="1"/>
  <c r="G22" i="39"/>
  <c r="H22" i="39" s="1"/>
  <c r="G23" i="39"/>
  <c r="H23" i="39" s="1"/>
  <c r="G24" i="39"/>
  <c r="H24" i="39" s="1"/>
  <c r="G25" i="39"/>
  <c r="H25" i="39" s="1"/>
  <c r="G26" i="39"/>
  <c r="H26" i="39" s="1"/>
  <c r="G9" i="39"/>
  <c r="H9" i="39" s="1"/>
  <c r="E10" i="39"/>
  <c r="F10" i="39" s="1"/>
  <c r="E11" i="39"/>
  <c r="F11" i="39" s="1"/>
  <c r="E12" i="39"/>
  <c r="F12" i="39" s="1"/>
  <c r="E13" i="39"/>
  <c r="F13" i="39" s="1"/>
  <c r="E14" i="39"/>
  <c r="F14" i="39" s="1"/>
  <c r="E15" i="39"/>
  <c r="F15" i="39" s="1"/>
  <c r="E16" i="39"/>
  <c r="F16" i="39" s="1"/>
  <c r="E17" i="39"/>
  <c r="F17" i="39" s="1"/>
  <c r="E18" i="39"/>
  <c r="F18" i="39" s="1"/>
  <c r="E19" i="39"/>
  <c r="F19" i="39" s="1"/>
  <c r="E20" i="39"/>
  <c r="F20" i="39" s="1"/>
  <c r="E21" i="39"/>
  <c r="F21" i="39" s="1"/>
  <c r="E22" i="39"/>
  <c r="F22" i="39" s="1"/>
  <c r="E23" i="39"/>
  <c r="F23" i="39" s="1"/>
  <c r="E24" i="39"/>
  <c r="F24" i="39" s="1"/>
  <c r="E25" i="39"/>
  <c r="F25" i="39" s="1"/>
  <c r="E26" i="39"/>
  <c r="F26" i="39" s="1"/>
  <c r="E9" i="39"/>
  <c r="F9" i="39" s="1"/>
  <c r="C10" i="39"/>
  <c r="D10" i="39" s="1"/>
  <c r="C11" i="39"/>
  <c r="D11" i="39" s="1"/>
  <c r="C12" i="39"/>
  <c r="D12" i="39" s="1"/>
  <c r="C13" i="39"/>
  <c r="D13" i="39" s="1"/>
  <c r="C14" i="39"/>
  <c r="D14" i="39" s="1"/>
  <c r="C15" i="39"/>
  <c r="D15" i="39" s="1"/>
  <c r="C16" i="39"/>
  <c r="D16" i="39" s="1"/>
  <c r="C17" i="39"/>
  <c r="D17" i="39" s="1"/>
  <c r="C18" i="39"/>
  <c r="D18" i="39" s="1"/>
  <c r="C19" i="39"/>
  <c r="D19" i="39" s="1"/>
  <c r="C20" i="39"/>
  <c r="D20" i="39" s="1"/>
  <c r="C21" i="39"/>
  <c r="D21" i="39" s="1"/>
  <c r="C22" i="39"/>
  <c r="D22" i="39" s="1"/>
  <c r="C23" i="39"/>
  <c r="D23" i="39" s="1"/>
  <c r="C24" i="39"/>
  <c r="D24" i="39" s="1"/>
  <c r="C25" i="39"/>
  <c r="D25" i="39" s="1"/>
  <c r="C26" i="39"/>
  <c r="D26" i="39" s="1"/>
  <c r="C9" i="39"/>
  <c r="D9" i="39" s="1"/>
  <c r="I31" i="107" l="1"/>
  <c r="G31" i="107"/>
  <c r="E31" i="107"/>
  <c r="C31" i="107"/>
  <c r="I30" i="107"/>
  <c r="G30" i="107"/>
  <c r="E30" i="107"/>
  <c r="C30" i="107"/>
  <c r="I28" i="107"/>
  <c r="G28" i="107"/>
  <c r="E28" i="107"/>
  <c r="C28" i="107"/>
  <c r="I27" i="107"/>
  <c r="G27" i="107"/>
  <c r="E27" i="107"/>
  <c r="C27" i="107"/>
  <c r="I26" i="107"/>
  <c r="G26" i="107"/>
  <c r="E26" i="107"/>
  <c r="C26" i="107"/>
  <c r="I25" i="107"/>
  <c r="G25" i="107"/>
  <c r="E25" i="107"/>
  <c r="C25" i="107"/>
  <c r="I24" i="107"/>
  <c r="G24" i="107"/>
  <c r="E24" i="107"/>
  <c r="C24" i="107"/>
  <c r="I23" i="107"/>
  <c r="G23" i="107"/>
  <c r="E23" i="107"/>
  <c r="C23" i="107"/>
  <c r="I22" i="107"/>
  <c r="G22" i="107"/>
  <c r="E22" i="107"/>
  <c r="C22" i="107"/>
  <c r="I21" i="107"/>
  <c r="G21" i="107"/>
  <c r="E21" i="107"/>
  <c r="C21" i="107"/>
  <c r="I20" i="107"/>
  <c r="G20" i="107"/>
  <c r="E20" i="107"/>
  <c r="C20" i="107"/>
  <c r="I15" i="107"/>
  <c r="G15" i="107"/>
  <c r="E15" i="107"/>
  <c r="C15" i="107"/>
  <c r="I14" i="107"/>
  <c r="G14" i="107"/>
  <c r="E14" i="107"/>
  <c r="C14" i="107"/>
  <c r="I12" i="107"/>
  <c r="G12" i="107"/>
  <c r="E12" i="107"/>
  <c r="C12" i="107"/>
  <c r="I11" i="107"/>
  <c r="G11" i="107"/>
  <c r="E11" i="107"/>
  <c r="C11" i="107"/>
  <c r="I10" i="107"/>
  <c r="G10" i="107"/>
  <c r="E10" i="107"/>
  <c r="C10" i="107"/>
  <c r="I9" i="107"/>
  <c r="G9" i="107"/>
  <c r="E9" i="107"/>
  <c r="C9" i="107"/>
  <c r="I8" i="107"/>
  <c r="G8" i="107"/>
  <c r="E8" i="107"/>
  <c r="C8" i="107"/>
  <c r="I7" i="107"/>
  <c r="G7" i="107"/>
  <c r="E7" i="107"/>
  <c r="C7" i="107"/>
  <c r="I6" i="107"/>
  <c r="G6" i="107"/>
  <c r="E6" i="107"/>
  <c r="C6" i="107"/>
  <c r="I5" i="107"/>
  <c r="G5" i="107"/>
  <c r="E5" i="107"/>
  <c r="C5" i="107"/>
  <c r="I4" i="107"/>
  <c r="I13" i="107" s="1"/>
  <c r="G4" i="107"/>
  <c r="E4" i="107"/>
  <c r="C4" i="107"/>
  <c r="I31" i="32"/>
  <c r="I30" i="32"/>
  <c r="I21" i="32"/>
  <c r="I22" i="32"/>
  <c r="I23" i="32"/>
  <c r="I24" i="32"/>
  <c r="I25" i="32"/>
  <c r="I26" i="32"/>
  <c r="I27" i="32"/>
  <c r="I28" i="32"/>
  <c r="I20" i="32"/>
  <c r="G31" i="32"/>
  <c r="G30" i="32"/>
  <c r="G21" i="32"/>
  <c r="G22" i="32"/>
  <c r="G23" i="32"/>
  <c r="G24" i="32"/>
  <c r="G25" i="32"/>
  <c r="G26" i="32"/>
  <c r="G27" i="32"/>
  <c r="G28" i="32"/>
  <c r="G20" i="32"/>
  <c r="E31" i="32"/>
  <c r="E30" i="32"/>
  <c r="E21" i="32"/>
  <c r="E22" i="32"/>
  <c r="E23" i="32"/>
  <c r="E24" i="32"/>
  <c r="E25" i="32"/>
  <c r="E26" i="32"/>
  <c r="E27" i="32"/>
  <c r="E28" i="32"/>
  <c r="E20" i="32"/>
  <c r="C31" i="32"/>
  <c r="C30" i="32"/>
  <c r="C21" i="32"/>
  <c r="C22" i="32"/>
  <c r="C23" i="32"/>
  <c r="C24" i="32"/>
  <c r="C25" i="32"/>
  <c r="C26" i="32"/>
  <c r="C27" i="32"/>
  <c r="C28" i="32"/>
  <c r="C20" i="32"/>
  <c r="E29" i="32"/>
  <c r="I15" i="32"/>
  <c r="I14" i="32"/>
  <c r="I5" i="32"/>
  <c r="I6" i="32"/>
  <c r="I7" i="32"/>
  <c r="I8" i="32"/>
  <c r="I9" i="32"/>
  <c r="I10" i="32"/>
  <c r="I11" i="32"/>
  <c r="I12" i="32"/>
  <c r="I4" i="32"/>
  <c r="G15" i="32"/>
  <c r="G14" i="32"/>
  <c r="G5" i="32"/>
  <c r="G6" i="32"/>
  <c r="G7" i="32"/>
  <c r="G8" i="32"/>
  <c r="G9" i="32"/>
  <c r="G10" i="32"/>
  <c r="G11" i="32"/>
  <c r="G12" i="32"/>
  <c r="G4" i="32"/>
  <c r="E15" i="32"/>
  <c r="E14" i="32"/>
  <c r="E5" i="32"/>
  <c r="E6" i="32"/>
  <c r="E7" i="32"/>
  <c r="E8" i="32"/>
  <c r="E9" i="32"/>
  <c r="E10" i="32"/>
  <c r="E11" i="32"/>
  <c r="E12" i="32"/>
  <c r="E4" i="32"/>
  <c r="C15" i="32"/>
  <c r="C14" i="32"/>
  <c r="C5" i="32"/>
  <c r="C6" i="32"/>
  <c r="C7" i="32"/>
  <c r="C8" i="32"/>
  <c r="C9" i="32"/>
  <c r="C10" i="32"/>
  <c r="C11" i="32"/>
  <c r="C12" i="32"/>
  <c r="C4" i="32"/>
  <c r="D35" i="39" l="1"/>
  <c r="J8" i="71"/>
  <c r="G29" i="32"/>
  <c r="C29" i="32"/>
  <c r="K5" i="107"/>
  <c r="G29" i="107"/>
  <c r="K7" i="107"/>
  <c r="K6" i="107"/>
  <c r="C13" i="107"/>
  <c r="K21" i="107"/>
  <c r="C29" i="107"/>
  <c r="E13" i="107"/>
  <c r="G13" i="107"/>
  <c r="E29" i="107"/>
  <c r="K23" i="107"/>
  <c r="K9" i="107"/>
  <c r="K25" i="107"/>
  <c r="K11" i="107"/>
  <c r="K15" i="107"/>
  <c r="I29" i="107"/>
  <c r="K27" i="107"/>
  <c r="K31" i="107"/>
  <c r="K4" i="107"/>
  <c r="K8" i="107"/>
  <c r="K10" i="107"/>
  <c r="K12" i="107"/>
  <c r="K14" i="107"/>
  <c r="K20" i="107"/>
  <c r="K22" i="107"/>
  <c r="K24" i="107"/>
  <c r="K26" i="107"/>
  <c r="K28" i="107"/>
  <c r="K30" i="107"/>
  <c r="K29" i="107" l="1"/>
  <c r="K13" i="107"/>
  <c r="H32" i="104" l="1"/>
  <c r="C32" i="104"/>
  <c r="H31" i="104"/>
  <c r="C31" i="104"/>
  <c r="H30" i="104"/>
  <c r="C30" i="104"/>
  <c r="H29" i="104"/>
  <c r="C29" i="104"/>
  <c r="H28" i="104"/>
  <c r="C28" i="104"/>
  <c r="H27" i="104"/>
  <c r="C27" i="104"/>
  <c r="H26" i="104"/>
  <c r="C26" i="104"/>
  <c r="H25" i="104"/>
  <c r="C25" i="104"/>
  <c r="H24" i="104"/>
  <c r="C24" i="104"/>
  <c r="H23" i="104"/>
  <c r="C23" i="104"/>
  <c r="H22" i="104"/>
  <c r="C22" i="104"/>
  <c r="H21" i="104"/>
  <c r="C21" i="104"/>
  <c r="H20" i="104"/>
  <c r="C20" i="104"/>
  <c r="H19" i="104"/>
  <c r="C19" i="104"/>
  <c r="H18" i="104"/>
  <c r="C18" i="104"/>
  <c r="H17" i="104"/>
  <c r="C17" i="104"/>
  <c r="H16" i="104"/>
  <c r="C16" i="104"/>
  <c r="H15" i="104"/>
  <c r="C15" i="104"/>
  <c r="G9" i="104"/>
  <c r="F9" i="104"/>
  <c r="B9" i="104"/>
  <c r="C6" i="104" s="1"/>
  <c r="H8" i="104"/>
  <c r="H7" i="104"/>
  <c r="H6" i="104"/>
  <c r="H5" i="104"/>
  <c r="B11" i="102"/>
  <c r="C9" i="102" s="1"/>
  <c r="G20" i="100"/>
  <c r="F20" i="100"/>
  <c r="B20" i="100"/>
  <c r="C19" i="100" s="1"/>
  <c r="H19" i="100"/>
  <c r="H18" i="100"/>
  <c r="H17" i="100"/>
  <c r="H16" i="100"/>
  <c r="H15" i="100"/>
  <c r="H14" i="100"/>
  <c r="H13" i="100"/>
  <c r="H12" i="100"/>
  <c r="H11" i="100"/>
  <c r="H10" i="100"/>
  <c r="H9" i="100"/>
  <c r="H8" i="100"/>
  <c r="H7" i="100"/>
  <c r="H6" i="100"/>
  <c r="H5" i="100"/>
  <c r="C19" i="99"/>
  <c r="B19" i="99"/>
  <c r="D18" i="99"/>
  <c r="D17" i="99"/>
  <c r="D16" i="99"/>
  <c r="D15" i="99"/>
  <c r="D14" i="99"/>
  <c r="B10" i="99"/>
  <c r="C9" i="99" s="1"/>
  <c r="H16" i="98"/>
  <c r="G14" i="98"/>
  <c r="G15" i="98" s="1"/>
  <c r="F14" i="98"/>
  <c r="F15" i="98" s="1"/>
  <c r="B14" i="98"/>
  <c r="H13" i="98"/>
  <c r="H12" i="98"/>
  <c r="H11" i="98"/>
  <c r="H10" i="98"/>
  <c r="H9" i="98"/>
  <c r="H8" i="98"/>
  <c r="H7" i="98"/>
  <c r="H6" i="98"/>
  <c r="H32" i="95"/>
  <c r="J32" i="85" s="1"/>
  <c r="C32" i="95"/>
  <c r="H31" i="95"/>
  <c r="J31" i="85" s="1"/>
  <c r="C31" i="95"/>
  <c r="H30" i="95"/>
  <c r="J30" i="85" s="1"/>
  <c r="C30" i="95"/>
  <c r="H29" i="95"/>
  <c r="J29" i="85" s="1"/>
  <c r="C29" i="95"/>
  <c r="H28" i="95"/>
  <c r="J28" i="85" s="1"/>
  <c r="C28" i="95"/>
  <c r="H27" i="95"/>
  <c r="J27" i="85" s="1"/>
  <c r="C27" i="95"/>
  <c r="H26" i="95"/>
  <c r="J26" i="85" s="1"/>
  <c r="C26" i="95"/>
  <c r="H25" i="95"/>
  <c r="J25" i="85" s="1"/>
  <c r="C25" i="95"/>
  <c r="H24" i="95"/>
  <c r="J24" i="85" s="1"/>
  <c r="C24" i="95"/>
  <c r="H23" i="95"/>
  <c r="J23" i="85" s="1"/>
  <c r="C23" i="95"/>
  <c r="H22" i="95"/>
  <c r="J22" i="85" s="1"/>
  <c r="C22" i="95"/>
  <c r="H21" i="95"/>
  <c r="J21" i="85" s="1"/>
  <c r="C21" i="95"/>
  <c r="H20" i="95"/>
  <c r="J20" i="85" s="1"/>
  <c r="C20" i="95"/>
  <c r="H19" i="95"/>
  <c r="J19" i="85" s="1"/>
  <c r="C19" i="95"/>
  <c r="H18" i="95"/>
  <c r="J18" i="85" s="1"/>
  <c r="C18" i="95"/>
  <c r="H17" i="95"/>
  <c r="J17" i="85" s="1"/>
  <c r="C17" i="95"/>
  <c r="H16" i="95"/>
  <c r="J16" i="85" s="1"/>
  <c r="C16" i="95"/>
  <c r="H15" i="95"/>
  <c r="J15" i="85" s="1"/>
  <c r="C15" i="95"/>
  <c r="G9" i="95"/>
  <c r="F9" i="95"/>
  <c r="B9" i="95"/>
  <c r="H8" i="95"/>
  <c r="J9" i="85" s="1"/>
  <c r="H7" i="95"/>
  <c r="J8" i="85" s="1"/>
  <c r="H6" i="95"/>
  <c r="J7" i="85" s="1"/>
  <c r="H5" i="95"/>
  <c r="B11" i="93"/>
  <c r="C9" i="93" s="1"/>
  <c r="G25" i="91"/>
  <c r="F25" i="91"/>
  <c r="B25" i="91"/>
  <c r="G24" i="91"/>
  <c r="F24" i="91"/>
  <c r="B24" i="91"/>
  <c r="G23" i="91"/>
  <c r="F23" i="91"/>
  <c r="B23" i="91"/>
  <c r="G22" i="91"/>
  <c r="F22" i="91"/>
  <c r="B22" i="91"/>
  <c r="G21" i="91"/>
  <c r="F21" i="91"/>
  <c r="B21" i="91"/>
  <c r="C10" i="91" s="1"/>
  <c r="H20" i="91"/>
  <c r="H19" i="91"/>
  <c r="H18" i="91"/>
  <c r="H17" i="91"/>
  <c r="H16" i="91"/>
  <c r="H15" i="91"/>
  <c r="H14" i="91"/>
  <c r="H13" i="91"/>
  <c r="H12" i="91"/>
  <c r="H11" i="91"/>
  <c r="H10" i="91"/>
  <c r="H9" i="91"/>
  <c r="C9" i="91"/>
  <c r="H8" i="91"/>
  <c r="H7" i="91"/>
  <c r="H6" i="91"/>
  <c r="H5" i="91"/>
  <c r="G20" i="90"/>
  <c r="F20" i="90"/>
  <c r="B20" i="90"/>
  <c r="H19" i="90"/>
  <c r="G40" i="81" s="1"/>
  <c r="H18" i="90"/>
  <c r="G39" i="81" s="1"/>
  <c r="H17" i="90"/>
  <c r="G38" i="81" s="1"/>
  <c r="H16" i="90"/>
  <c r="G37" i="81" s="1"/>
  <c r="H15" i="90"/>
  <c r="G36" i="81" s="1"/>
  <c r="H14" i="90"/>
  <c r="G35" i="81" s="1"/>
  <c r="H13" i="90"/>
  <c r="G34" i="81" s="1"/>
  <c r="H12" i="90"/>
  <c r="G33" i="81" s="1"/>
  <c r="H11" i="90"/>
  <c r="G32" i="81" s="1"/>
  <c r="H10" i="90"/>
  <c r="G31" i="81" s="1"/>
  <c r="H9" i="90"/>
  <c r="G30" i="81" s="1"/>
  <c r="H8" i="90"/>
  <c r="G29" i="81" s="1"/>
  <c r="H7" i="90"/>
  <c r="G28" i="81" s="1"/>
  <c r="H6" i="90"/>
  <c r="G27" i="81" s="1"/>
  <c r="H5" i="90"/>
  <c r="G26" i="81" s="1"/>
  <c r="B5" i="90"/>
  <c r="G6" i="81" s="1"/>
  <c r="C19" i="89"/>
  <c r="B19" i="89"/>
  <c r="D18" i="89"/>
  <c r="D17" i="89"/>
  <c r="D16" i="89"/>
  <c r="D15" i="89"/>
  <c r="D14" i="89"/>
  <c r="G14" i="88"/>
  <c r="G15" i="88" s="1"/>
  <c r="F14" i="88"/>
  <c r="F15" i="88" s="1"/>
  <c r="B14" i="88"/>
  <c r="H13" i="88"/>
  <c r="H12" i="88"/>
  <c r="H11" i="88"/>
  <c r="H10" i="88"/>
  <c r="H9" i="88"/>
  <c r="H8" i="88"/>
  <c r="H7" i="88"/>
  <c r="H6" i="88"/>
  <c r="H5" i="88"/>
  <c r="C19" i="90" l="1"/>
  <c r="C7" i="90"/>
  <c r="C8" i="90"/>
  <c r="C6" i="90"/>
  <c r="C6" i="102"/>
  <c r="C7" i="102"/>
  <c r="C10" i="102"/>
  <c r="I23" i="95"/>
  <c r="J6" i="85"/>
  <c r="H15" i="98"/>
  <c r="C11" i="98"/>
  <c r="B15" i="98"/>
  <c r="C15" i="98" s="1"/>
  <c r="I32" i="104"/>
  <c r="I22" i="104"/>
  <c r="I27" i="104"/>
  <c r="I29" i="104"/>
  <c r="I19" i="104"/>
  <c r="I21" i="104"/>
  <c r="I30" i="104"/>
  <c r="I18" i="104"/>
  <c r="I23" i="104"/>
  <c r="I25" i="104"/>
  <c r="I15" i="104"/>
  <c r="I17" i="104"/>
  <c r="I26" i="104"/>
  <c r="I31" i="104"/>
  <c r="C5" i="104"/>
  <c r="C8" i="102"/>
  <c r="C11" i="102"/>
  <c r="C5" i="102"/>
  <c r="C5" i="100"/>
  <c r="C8" i="100"/>
  <c r="C12" i="100"/>
  <c r="D19" i="99"/>
  <c r="E17" i="99" s="1"/>
  <c r="C6" i="99"/>
  <c r="C6" i="98"/>
  <c r="C10" i="98"/>
  <c r="H25" i="91"/>
  <c r="H20" i="90"/>
  <c r="I8" i="90" s="1"/>
  <c r="C17" i="90"/>
  <c r="C11" i="90"/>
  <c r="C11" i="88"/>
  <c r="B15" i="88"/>
  <c r="C15" i="88" s="1"/>
  <c r="I25" i="95"/>
  <c r="I18" i="95"/>
  <c r="I32" i="95"/>
  <c r="I15" i="95"/>
  <c r="I17" i="95"/>
  <c r="I26" i="95"/>
  <c r="I31" i="95"/>
  <c r="I19" i="95"/>
  <c r="I21" i="95"/>
  <c r="I30" i="95"/>
  <c r="I22" i="95"/>
  <c r="I27" i="95"/>
  <c r="I29" i="95"/>
  <c r="C6" i="93"/>
  <c r="C10" i="93"/>
  <c r="C7" i="93"/>
  <c r="C8" i="93"/>
  <c r="C5" i="93"/>
  <c r="H21" i="91"/>
  <c r="I10" i="91" s="1"/>
  <c r="H23" i="91"/>
  <c r="C7" i="91"/>
  <c r="C5" i="91"/>
  <c r="C13" i="91"/>
  <c r="C23" i="91"/>
  <c r="C11" i="91"/>
  <c r="C15" i="91"/>
  <c r="C25" i="91"/>
  <c r="C17" i="91"/>
  <c r="C19" i="91"/>
  <c r="C8" i="91"/>
  <c r="C12" i="91"/>
  <c r="C14" i="91"/>
  <c r="C16" i="91"/>
  <c r="C18" i="91"/>
  <c r="C20" i="91"/>
  <c r="C24" i="91"/>
  <c r="C6" i="91"/>
  <c r="C22" i="91"/>
  <c r="C9" i="90"/>
  <c r="C15" i="90"/>
  <c r="C13" i="90"/>
  <c r="C10" i="90"/>
  <c r="C12" i="90"/>
  <c r="C14" i="90"/>
  <c r="C16" i="90"/>
  <c r="C18" i="90"/>
  <c r="C6" i="88"/>
  <c r="H9" i="104"/>
  <c r="I5" i="104" s="1"/>
  <c r="C8" i="104"/>
  <c r="C7" i="104"/>
  <c r="I16" i="104"/>
  <c r="I20" i="104"/>
  <c r="I24" i="104"/>
  <c r="I28" i="104"/>
  <c r="C16" i="100"/>
  <c r="H20" i="100"/>
  <c r="C6" i="100"/>
  <c r="C10" i="100"/>
  <c r="C14" i="100"/>
  <c r="C18" i="100"/>
  <c r="C9" i="100"/>
  <c r="C13" i="100"/>
  <c r="C17" i="100"/>
  <c r="C7" i="100"/>
  <c r="C11" i="100"/>
  <c r="C15" i="100"/>
  <c r="E14" i="99"/>
  <c r="C7" i="99"/>
  <c r="C8" i="99"/>
  <c r="C5" i="99"/>
  <c r="H14" i="98"/>
  <c r="C9" i="98"/>
  <c r="C13" i="98"/>
  <c r="C16" i="98"/>
  <c r="C8" i="98"/>
  <c r="C12" i="98"/>
  <c r="C5" i="98"/>
  <c r="C7" i="98"/>
  <c r="H9" i="95"/>
  <c r="I6" i="95" s="1"/>
  <c r="I16" i="95"/>
  <c r="I20" i="95"/>
  <c r="I24" i="95"/>
  <c r="I28" i="95"/>
  <c r="H22" i="91"/>
  <c r="H24" i="91"/>
  <c r="D19" i="89"/>
  <c r="E15" i="89" s="1"/>
  <c r="C10" i="88"/>
  <c r="H14" i="88"/>
  <c r="I11" i="88" s="1"/>
  <c r="C16" i="88"/>
  <c r="C5" i="88"/>
  <c r="C9" i="88"/>
  <c r="C13" i="88"/>
  <c r="C8" i="88"/>
  <c r="C12" i="88"/>
  <c r="C7" i="88"/>
  <c r="E16" i="99" l="1"/>
  <c r="E18" i="99"/>
  <c r="E15" i="99"/>
  <c r="K27" i="85"/>
  <c r="K23" i="85"/>
  <c r="K15" i="85"/>
  <c r="K19" i="85"/>
  <c r="K31" i="85"/>
  <c r="K25" i="85"/>
  <c r="K26" i="85"/>
  <c r="K20" i="85"/>
  <c r="K29" i="85"/>
  <c r="K30" i="85"/>
  <c r="K24" i="85"/>
  <c r="K17" i="85"/>
  <c r="K18" i="85"/>
  <c r="J10" i="85"/>
  <c r="K28" i="85"/>
  <c r="K21" i="85"/>
  <c r="K22" i="85"/>
  <c r="K16" i="85"/>
  <c r="K32" i="85"/>
  <c r="I25" i="91"/>
  <c r="C9" i="104"/>
  <c r="I11" i="98"/>
  <c r="I5" i="98"/>
  <c r="I6" i="98"/>
  <c r="I10" i="98"/>
  <c r="I9" i="91"/>
  <c r="I23" i="91"/>
  <c r="I22" i="91"/>
  <c r="I14" i="91"/>
  <c r="I6" i="90"/>
  <c r="I14" i="90"/>
  <c r="I19" i="90"/>
  <c r="I12" i="90"/>
  <c r="I7" i="90"/>
  <c r="I9" i="90"/>
  <c r="I5" i="90"/>
  <c r="I13" i="90"/>
  <c r="I15" i="90"/>
  <c r="I18" i="90"/>
  <c r="I10" i="90"/>
  <c r="I17" i="90"/>
  <c r="I11" i="90"/>
  <c r="I16" i="90"/>
  <c r="I5" i="95"/>
  <c r="C9" i="95"/>
  <c r="C11" i="93"/>
  <c r="I20" i="91"/>
  <c r="I7" i="91"/>
  <c r="I18" i="91"/>
  <c r="I8" i="91"/>
  <c r="I17" i="91"/>
  <c r="I19" i="91"/>
  <c r="I16" i="91"/>
  <c r="I15" i="91"/>
  <c r="I5" i="91"/>
  <c r="I6" i="91"/>
  <c r="I24" i="91"/>
  <c r="I12" i="91"/>
  <c r="I11" i="91"/>
  <c r="I13" i="91"/>
  <c r="C21" i="91"/>
  <c r="C20" i="90"/>
  <c r="C5" i="90"/>
  <c r="I6" i="88"/>
  <c r="H15" i="88"/>
  <c r="I15" i="88" s="1"/>
  <c r="I8" i="104"/>
  <c r="I7" i="104"/>
  <c r="I6" i="104"/>
  <c r="I6" i="100"/>
  <c r="I18" i="100"/>
  <c r="I14" i="100"/>
  <c r="I10" i="100"/>
  <c r="I7" i="100"/>
  <c r="I19" i="100"/>
  <c r="I11" i="100"/>
  <c r="I16" i="100"/>
  <c r="I15" i="100"/>
  <c r="I17" i="100"/>
  <c r="I12" i="100"/>
  <c r="I8" i="100"/>
  <c r="C20" i="100"/>
  <c r="I13" i="100"/>
  <c r="I9" i="100"/>
  <c r="I5" i="100"/>
  <c r="C10" i="99"/>
  <c r="C14" i="98"/>
  <c r="I16" i="98"/>
  <c r="I13" i="98"/>
  <c r="I9" i="98"/>
  <c r="I12" i="98"/>
  <c r="I8" i="98"/>
  <c r="I15" i="98"/>
  <c r="I7" i="98"/>
  <c r="I8" i="95"/>
  <c r="I7" i="95"/>
  <c r="E16" i="89"/>
  <c r="E18" i="89"/>
  <c r="E14" i="89"/>
  <c r="E17" i="89"/>
  <c r="I16" i="88"/>
  <c r="I12" i="88"/>
  <c r="I8" i="88"/>
  <c r="I13" i="88"/>
  <c r="I7" i="88"/>
  <c r="I9" i="88"/>
  <c r="C14" i="88"/>
  <c r="I10" i="88"/>
  <c r="I5" i="88"/>
  <c r="K6" i="85" l="1"/>
  <c r="E19" i="99"/>
  <c r="K8" i="85"/>
  <c r="K7" i="85"/>
  <c r="K9" i="85"/>
  <c r="I9" i="104"/>
  <c r="I14" i="98"/>
  <c r="I20" i="90"/>
  <c r="I9" i="95"/>
  <c r="I21" i="91"/>
  <c r="I14" i="88"/>
  <c r="I20" i="100"/>
  <c r="E19" i="89"/>
  <c r="K10" i="85" l="1"/>
  <c r="F22" i="84" l="1"/>
  <c r="C22" i="84"/>
  <c r="F21" i="84"/>
  <c r="C21" i="84"/>
  <c r="C20" i="84"/>
  <c r="F19" i="84"/>
  <c r="C19" i="84"/>
  <c r="C18" i="84"/>
  <c r="F17" i="84"/>
  <c r="C17" i="84"/>
  <c r="F11" i="84"/>
  <c r="C11" i="84"/>
  <c r="C10" i="84"/>
  <c r="C9" i="84"/>
  <c r="C8" i="84"/>
  <c r="C7" i="84"/>
  <c r="C6" i="84"/>
  <c r="G22" i="82"/>
  <c r="G41" i="81"/>
  <c r="H41" i="81" s="1"/>
  <c r="D41" i="81"/>
  <c r="E38" i="81" s="1"/>
  <c r="D26" i="81"/>
  <c r="G21" i="81"/>
  <c r="H11" i="81" s="1"/>
  <c r="B17" i="80"/>
  <c r="B19" i="80" s="1"/>
  <c r="H19" i="81" l="1"/>
  <c r="C12" i="84"/>
  <c r="C23" i="84"/>
  <c r="H12" i="82"/>
  <c r="H17" i="82"/>
  <c r="H8" i="82"/>
  <c r="H14" i="82"/>
  <c r="H20" i="82"/>
  <c r="H21" i="82"/>
  <c r="H16" i="82"/>
  <c r="H18" i="82"/>
  <c r="H11" i="82"/>
  <c r="H9" i="82"/>
  <c r="H7" i="82"/>
  <c r="H6" i="82"/>
  <c r="H19" i="82"/>
  <c r="H13" i="82"/>
  <c r="H15" i="82"/>
  <c r="H10" i="82"/>
  <c r="H13" i="81"/>
  <c r="C10" i="85"/>
  <c r="I10" i="85"/>
  <c r="E10" i="85"/>
  <c r="F18" i="84"/>
  <c r="F20" i="84"/>
  <c r="F6" i="84"/>
  <c r="F10" i="84"/>
  <c r="F8" i="84"/>
  <c r="C22" i="82"/>
  <c r="E8" i="81"/>
  <c r="E13" i="81"/>
  <c r="E17" i="81"/>
  <c r="E11" i="81"/>
  <c r="E14" i="81"/>
  <c r="E7" i="81"/>
  <c r="E16" i="81"/>
  <c r="E20" i="81"/>
  <c r="E10" i="81"/>
  <c r="E18" i="81"/>
  <c r="E9" i="81"/>
  <c r="E12" i="81"/>
  <c r="E15" i="81"/>
  <c r="E19" i="81"/>
  <c r="E40" i="81"/>
  <c r="E32" i="81"/>
  <c r="E29" i="81"/>
  <c r="E36" i="81"/>
  <c r="E27" i="81"/>
  <c r="E35" i="81"/>
  <c r="E31" i="81"/>
  <c r="E37" i="81"/>
  <c r="E28" i="81"/>
  <c r="E33" i="81"/>
  <c r="E39" i="81"/>
  <c r="H9" i="81"/>
  <c r="H17" i="81"/>
  <c r="H7" i="81"/>
  <c r="H15" i="81"/>
  <c r="E30" i="81"/>
  <c r="E34" i="81"/>
  <c r="C17" i="80"/>
  <c r="F7" i="84"/>
  <c r="F9" i="84"/>
  <c r="H28" i="81"/>
  <c r="H30" i="81"/>
  <c r="H32" i="81"/>
  <c r="H34" i="81"/>
  <c r="H36" i="81"/>
  <c r="H38" i="81"/>
  <c r="H40" i="81"/>
  <c r="H8" i="81"/>
  <c r="H10" i="81"/>
  <c r="H12" i="81"/>
  <c r="H14" i="81"/>
  <c r="H16" i="81"/>
  <c r="H18" i="81"/>
  <c r="H20" i="81"/>
  <c r="H27" i="81"/>
  <c r="H29" i="81"/>
  <c r="H31" i="81"/>
  <c r="H33" i="81"/>
  <c r="H35" i="81"/>
  <c r="H37" i="81"/>
  <c r="H39" i="81"/>
  <c r="C14" i="80"/>
  <c r="C18" i="80"/>
  <c r="C19" i="80"/>
  <c r="C16" i="80"/>
  <c r="C8" i="80"/>
  <c r="C15" i="80"/>
  <c r="F23" i="84" l="1"/>
  <c r="E26" i="81"/>
  <c r="E6" i="81"/>
  <c r="E21" i="81"/>
  <c r="F12" i="84"/>
  <c r="H22" i="82"/>
  <c r="H26" i="81"/>
  <c r="H6" i="81"/>
  <c r="H21" i="81"/>
  <c r="E41" i="81"/>
  <c r="C10" i="80"/>
  <c r="C9" i="80"/>
  <c r="C7" i="80"/>
  <c r="C5" i="80"/>
  <c r="C6" i="80"/>
  <c r="B14" i="43" l="1"/>
  <c r="B5" i="43" s="1"/>
  <c r="C14" i="43"/>
  <c r="C5" i="43" s="1"/>
  <c r="D14" i="43"/>
  <c r="D5" i="43" s="1"/>
  <c r="E14" i="43"/>
  <c r="E5" i="43" s="1"/>
  <c r="F14" i="43"/>
  <c r="F5" i="43" s="1"/>
  <c r="G14" i="43"/>
  <c r="G13" i="43" s="1"/>
  <c r="H14" i="43"/>
  <c r="H5" i="43" s="1"/>
  <c r="I14" i="43"/>
  <c r="I9" i="43" s="1"/>
  <c r="D9" i="43" l="1"/>
  <c r="E11" i="43"/>
  <c r="H7" i="43"/>
  <c r="H13" i="43"/>
  <c r="D13" i="43"/>
  <c r="E9" i="43"/>
  <c r="D7" i="43"/>
  <c r="H9" i="43"/>
  <c r="E13" i="43"/>
  <c r="H11" i="43"/>
  <c r="D11" i="43"/>
  <c r="I5" i="43"/>
  <c r="I7" i="43"/>
  <c r="G11" i="43"/>
  <c r="C13" i="43"/>
  <c r="I13" i="43"/>
  <c r="F13" i="43"/>
  <c r="B13" i="43"/>
  <c r="C11" i="43"/>
  <c r="F11" i="43"/>
  <c r="B11" i="43"/>
  <c r="C9" i="43"/>
  <c r="E7" i="43"/>
  <c r="G9" i="43"/>
  <c r="G7" i="43"/>
  <c r="G5" i="43"/>
  <c r="J14" i="43"/>
  <c r="J13" i="43" s="1"/>
  <c r="I11" i="43"/>
  <c r="F9" i="43"/>
  <c r="B9" i="43"/>
  <c r="C7" i="43"/>
  <c r="F7" i="43"/>
  <c r="B7" i="43"/>
  <c r="F15" i="43" l="1"/>
  <c r="J7" i="43"/>
  <c r="D15" i="43"/>
  <c r="J9" i="43"/>
  <c r="H15" i="43"/>
  <c r="C15" i="43"/>
  <c r="I15" i="43"/>
  <c r="E15" i="43"/>
  <c r="B15" i="43"/>
  <c r="G15" i="43"/>
  <c r="J11" i="43"/>
  <c r="J5" i="43"/>
  <c r="K15" i="32"/>
  <c r="J15" i="43" l="1"/>
  <c r="K14" i="32"/>
  <c r="K30" i="32"/>
  <c r="E22" i="74" l="1"/>
  <c r="E24" i="74" s="1"/>
  <c r="I22" i="74"/>
  <c r="I24" i="74" s="1"/>
  <c r="C22" i="74"/>
  <c r="C24" i="74" s="1"/>
  <c r="G22" i="74"/>
  <c r="G24" i="74" s="1"/>
  <c r="B22" i="74"/>
  <c r="B24" i="74" s="1"/>
  <c r="F22" i="74"/>
  <c r="F24" i="74" s="1"/>
  <c r="H22" i="74"/>
  <c r="H24" i="74" s="1"/>
  <c r="D22" i="74"/>
  <c r="D24" i="74" s="1"/>
  <c r="J24" i="74" l="1"/>
  <c r="H11" i="74"/>
  <c r="H21" i="74"/>
  <c r="C5" i="74"/>
  <c r="C21" i="74"/>
  <c r="F17" i="74"/>
  <c r="F21" i="74"/>
  <c r="I25" i="74"/>
  <c r="I21" i="74"/>
  <c r="G27" i="74"/>
  <c r="G21" i="74"/>
  <c r="D7" i="74"/>
  <c r="D21" i="74"/>
  <c r="B13" i="74"/>
  <c r="B21" i="74"/>
  <c r="E25" i="74"/>
  <c r="E21" i="74"/>
  <c r="E5" i="74"/>
  <c r="E11" i="74"/>
  <c r="E19" i="74"/>
  <c r="I19" i="74"/>
  <c r="B25" i="74"/>
  <c r="G17" i="74"/>
  <c r="C17" i="74"/>
  <c r="G7" i="74"/>
  <c r="G5" i="74"/>
  <c r="G11" i="74"/>
  <c r="C25" i="74"/>
  <c r="C9" i="74"/>
  <c r="C7" i="74"/>
  <c r="E17" i="74"/>
  <c r="I13" i="74"/>
  <c r="I7" i="74"/>
  <c r="E9" i="74"/>
  <c r="I15" i="74"/>
  <c r="I17" i="74"/>
  <c r="E13" i="74"/>
  <c r="I27" i="74"/>
  <c r="C27" i="74"/>
  <c r="C19" i="74"/>
  <c r="C11" i="74"/>
  <c r="E7" i="74"/>
  <c r="E27" i="74"/>
  <c r="G19" i="74"/>
  <c r="E15" i="74"/>
  <c r="I9" i="74"/>
  <c r="C15" i="74"/>
  <c r="B9" i="74"/>
  <c r="I11" i="74"/>
  <c r="G25" i="74"/>
  <c r="G13" i="74"/>
  <c r="G9" i="74"/>
  <c r="I5" i="74"/>
  <c r="C13" i="74"/>
  <c r="G15" i="74"/>
  <c r="D19" i="74"/>
  <c r="F27" i="74"/>
  <c r="H25" i="74"/>
  <c r="H17" i="74"/>
  <c r="H13" i="74"/>
  <c r="H9" i="74"/>
  <c r="H5" i="74"/>
  <c r="B27" i="74"/>
  <c r="D11" i="74"/>
  <c r="B5" i="74"/>
  <c r="H27" i="74"/>
  <c r="F9" i="74"/>
  <c r="F5" i="74"/>
  <c r="H15" i="74"/>
  <c r="D25" i="74"/>
  <c r="D17" i="74"/>
  <c r="D13" i="74"/>
  <c r="D9" i="74"/>
  <c r="D5" i="74"/>
  <c r="D27" i="74"/>
  <c r="F19" i="74"/>
  <c r="F15" i="74"/>
  <c r="F11" i="74"/>
  <c r="F7" i="74"/>
  <c r="F25" i="74"/>
  <c r="F13" i="74"/>
  <c r="H7" i="74"/>
  <c r="H19" i="74"/>
  <c r="B19" i="74"/>
  <c r="B15" i="74"/>
  <c r="B11" i="74"/>
  <c r="B7" i="74"/>
  <c r="J22" i="74"/>
  <c r="B17" i="74"/>
  <c r="D15" i="74"/>
  <c r="J15" i="74" l="1"/>
  <c r="J21" i="74"/>
  <c r="J9" i="74"/>
  <c r="J7" i="74"/>
  <c r="J5" i="74"/>
  <c r="J13" i="74"/>
  <c r="J11" i="74"/>
  <c r="J19" i="74"/>
  <c r="J17" i="74"/>
  <c r="E23" i="74"/>
  <c r="G23" i="74"/>
  <c r="C23" i="74"/>
  <c r="I23" i="74"/>
  <c r="D23" i="74"/>
  <c r="B23" i="74"/>
  <c r="F23" i="74"/>
  <c r="H23" i="74"/>
  <c r="J25" i="74"/>
  <c r="J27" i="74"/>
  <c r="J23" i="74" l="1"/>
  <c r="K5" i="32" l="1"/>
  <c r="K6" i="32"/>
  <c r="K7" i="32"/>
  <c r="K8" i="32"/>
  <c r="K9" i="32"/>
  <c r="K11" i="32"/>
  <c r="K12" i="32" l="1"/>
  <c r="K10" i="32"/>
  <c r="K4" i="32"/>
  <c r="E4" i="44" l="1"/>
  <c r="I4" i="44"/>
  <c r="H34" i="44"/>
  <c r="H31" i="44" s="1"/>
  <c r="F4" i="44"/>
  <c r="F34" i="44"/>
  <c r="F21" i="44" s="1"/>
  <c r="G34" i="44"/>
  <c r="G4" i="44"/>
  <c r="E34" i="44"/>
  <c r="I34" i="44"/>
  <c r="I7" i="44" s="1"/>
  <c r="H4" i="44"/>
  <c r="G15" i="44" l="1"/>
  <c r="E11" i="44"/>
  <c r="F17" i="44"/>
  <c r="H19" i="44"/>
  <c r="F19" i="44"/>
  <c r="G5" i="44"/>
  <c r="H5" i="44"/>
  <c r="H33" i="44"/>
  <c r="G13" i="44"/>
  <c r="G33" i="44"/>
  <c r="G23" i="44"/>
  <c r="H17" i="44"/>
  <c r="F27" i="44"/>
  <c r="F33" i="44"/>
  <c r="H7" i="44"/>
  <c r="G25" i="44"/>
  <c r="F7" i="44"/>
  <c r="F13" i="44"/>
  <c r="G19" i="44"/>
  <c r="H21" i="44"/>
  <c r="H23" i="44"/>
  <c r="G9" i="44"/>
  <c r="F23" i="44"/>
  <c r="F25" i="44"/>
  <c r="G21" i="44"/>
  <c r="G7" i="44"/>
  <c r="H9" i="44"/>
  <c r="H25" i="44"/>
  <c r="H11" i="44"/>
  <c r="H27" i="44"/>
  <c r="F5" i="44"/>
  <c r="G11" i="44"/>
  <c r="G31" i="44"/>
  <c r="H13" i="44"/>
  <c r="H29" i="44"/>
  <c r="H15" i="44"/>
  <c r="G17" i="44"/>
  <c r="G27" i="44"/>
  <c r="I25" i="44"/>
  <c r="F11" i="44"/>
  <c r="F9" i="44"/>
  <c r="F29" i="44"/>
  <c r="I33" i="44"/>
  <c r="I11" i="44"/>
  <c r="F15" i="44"/>
  <c r="F31" i="44"/>
  <c r="I5" i="44"/>
  <c r="G29" i="44"/>
  <c r="I9" i="44"/>
  <c r="I19" i="44"/>
  <c r="I17" i="44"/>
  <c r="I27" i="44"/>
  <c r="E33" i="44"/>
  <c r="E25" i="44"/>
  <c r="E17" i="44"/>
  <c r="E9" i="44"/>
  <c r="I29" i="44"/>
  <c r="I21" i="44"/>
  <c r="I13" i="44"/>
  <c r="I31" i="44"/>
  <c r="I23" i="44"/>
  <c r="I15" i="44"/>
  <c r="E29" i="44"/>
  <c r="E21" i="44"/>
  <c r="E13" i="44"/>
  <c r="E31" i="44"/>
  <c r="E23" i="44"/>
  <c r="E15" i="44"/>
  <c r="E7" i="44"/>
  <c r="E5" i="44"/>
  <c r="E27" i="44"/>
  <c r="E19" i="44"/>
  <c r="C34" i="44" l="1"/>
  <c r="C7" i="44" s="1"/>
  <c r="C4" i="44"/>
  <c r="F35" i="44"/>
  <c r="H35" i="44"/>
  <c r="I35" i="44"/>
  <c r="G35" i="44"/>
  <c r="E35" i="44"/>
  <c r="C5" i="44" l="1"/>
  <c r="C15" i="44"/>
  <c r="C19" i="44"/>
  <c r="C11" i="44"/>
  <c r="C13" i="44"/>
  <c r="C33" i="44"/>
  <c r="C21" i="44"/>
  <c r="C17" i="44"/>
  <c r="C23" i="44"/>
  <c r="C31" i="44"/>
  <c r="C25" i="44"/>
  <c r="C27" i="44"/>
  <c r="C9" i="44"/>
  <c r="C29" i="44"/>
  <c r="C35" i="44" l="1"/>
  <c r="E13" i="32"/>
  <c r="C13" i="32"/>
  <c r="K24" i="32" l="1"/>
  <c r="K22" i="32"/>
  <c r="K23" i="32"/>
  <c r="K26" i="32"/>
  <c r="G13" i="32"/>
  <c r="I29" i="32"/>
  <c r="I13" i="32"/>
  <c r="K20" i="32"/>
  <c r="K27" i="32"/>
  <c r="K28" i="32"/>
  <c r="K25" i="32"/>
  <c r="K21" i="32"/>
  <c r="K29" i="32" l="1"/>
  <c r="K13" i="32"/>
  <c r="F8" i="71" l="1"/>
  <c r="D8" i="71" l="1"/>
  <c r="H8" i="71"/>
  <c r="F35" i="39" l="1"/>
  <c r="H35" i="39" l="1"/>
  <c r="J35" i="39"/>
  <c r="C8" i="39"/>
  <c r="D5" i="39" l="1"/>
  <c r="D7" i="39"/>
  <c r="D6" i="39"/>
  <c r="D4" i="39"/>
  <c r="E8" i="39"/>
  <c r="D8" i="39" l="1"/>
  <c r="F6" i="39"/>
  <c r="F5" i="39"/>
  <c r="F4" i="39"/>
  <c r="F7" i="39"/>
  <c r="G8" i="39"/>
  <c r="H4" i="39" l="1"/>
  <c r="H7" i="39"/>
  <c r="H6" i="39"/>
  <c r="H5" i="39"/>
  <c r="F8" i="39"/>
  <c r="I8" i="39"/>
  <c r="H8" i="39" l="1"/>
  <c r="J6" i="39"/>
  <c r="J5" i="39"/>
  <c r="J4" i="39"/>
  <c r="J7" i="39"/>
  <c r="K8" i="39"/>
  <c r="J8" i="39" l="1"/>
  <c r="D34" i="44" l="1"/>
  <c r="D9" i="44" s="1"/>
  <c r="B4" i="44"/>
  <c r="D4" i="44"/>
  <c r="B34" i="44"/>
  <c r="B17" i="44" s="1"/>
  <c r="J6" i="44"/>
  <c r="D5" i="44" l="1"/>
  <c r="D29" i="44"/>
  <c r="B25" i="44"/>
  <c r="B5" i="44"/>
  <c r="B27" i="44"/>
  <c r="B7" i="44"/>
  <c r="D17" i="44"/>
  <c r="B15" i="44"/>
  <c r="B9" i="44"/>
  <c r="D25" i="44"/>
  <c r="D7" i="44"/>
  <c r="D23" i="44"/>
  <c r="B21" i="44"/>
  <c r="D11" i="44"/>
  <c r="D21" i="44"/>
  <c r="D33" i="44"/>
  <c r="B31" i="44"/>
  <c r="D19" i="44"/>
  <c r="D31" i="44"/>
  <c r="D27" i="44"/>
  <c r="B29" i="44"/>
  <c r="B13" i="44"/>
  <c r="B19" i="44"/>
  <c r="B23" i="44"/>
  <c r="J34" i="44"/>
  <c r="J4" i="44"/>
  <c r="D15" i="44"/>
  <c r="D13" i="44"/>
  <c r="B11" i="44"/>
  <c r="B33" i="44"/>
  <c r="B35" i="44" l="1"/>
  <c r="J5" i="44"/>
  <c r="D35" i="44"/>
  <c r="J31" i="44"/>
  <c r="J21" i="44"/>
  <c r="J33" i="44"/>
  <c r="J9" i="44"/>
  <c r="J13" i="44"/>
  <c r="J19" i="44"/>
  <c r="J23" i="44"/>
  <c r="J15" i="44"/>
  <c r="J17" i="44"/>
  <c r="J27" i="44"/>
  <c r="J25" i="44"/>
  <c r="J29" i="44"/>
  <c r="J11" i="44"/>
  <c r="J7" i="44"/>
  <c r="J35" i="44" l="1"/>
  <c r="D36" i="45"/>
  <c r="D13" i="45" s="1"/>
  <c r="B36" i="45"/>
  <c r="B31" i="45" s="1"/>
  <c r="J4" i="45"/>
  <c r="J36" i="45" s="1"/>
  <c r="J19" i="45" s="1"/>
  <c r="D5" i="45" l="1"/>
  <c r="D21" i="45"/>
  <c r="B29" i="45"/>
  <c r="B9" i="45"/>
  <c r="D23" i="45"/>
  <c r="J9" i="45"/>
  <c r="J39" i="45"/>
  <c r="J5" i="45"/>
  <c r="J7" i="45"/>
  <c r="B19" i="45"/>
  <c r="B13" i="45"/>
  <c r="J27" i="45"/>
  <c r="B15" i="45"/>
  <c r="B21" i="45"/>
  <c r="B5" i="45"/>
  <c r="J21" i="45"/>
  <c r="D33" i="45"/>
  <c r="B11" i="45"/>
  <c r="B23" i="45"/>
  <c r="J41" i="45"/>
  <c r="J25" i="45"/>
  <c r="J45" i="45"/>
  <c r="D19" i="45"/>
  <c r="D35" i="45"/>
  <c r="J13" i="45"/>
  <c r="J33" i="45"/>
  <c r="J17" i="45"/>
  <c r="J43" i="45"/>
  <c r="J35" i="45"/>
  <c r="D9" i="45"/>
  <c r="D29" i="45"/>
  <c r="D31" i="45"/>
  <c r="D17" i="45"/>
  <c r="B17" i="45"/>
  <c r="B33" i="45"/>
  <c r="B35" i="45"/>
  <c r="B27" i="45"/>
  <c r="J11" i="45"/>
  <c r="D11" i="45"/>
  <c r="D15" i="45"/>
  <c r="J15" i="45"/>
  <c r="J31" i="45"/>
  <c r="J23" i="45"/>
  <c r="J29" i="45"/>
  <c r="D27" i="45"/>
  <c r="D7" i="45"/>
  <c r="D25" i="45"/>
  <c r="B25" i="45"/>
  <c r="B7" i="45"/>
  <c r="D37" i="45" l="1"/>
  <c r="B37" i="45"/>
  <c r="J37" i="45"/>
  <c r="B10" i="89" l="1"/>
  <c r="C8" i="89" s="1"/>
  <c r="C9" i="89" l="1"/>
  <c r="C10" i="89" s="1"/>
  <c r="C6" i="89"/>
  <c r="C5" i="89"/>
  <c r="C7" i="89"/>
</calcChain>
</file>

<file path=xl/sharedStrings.xml><?xml version="1.0" encoding="utf-8"?>
<sst xmlns="http://schemas.openxmlformats.org/spreadsheetml/2006/main" count="2563" uniqueCount="526">
  <si>
    <t>人数</t>
    <rPh sb="0" eb="2">
      <t>ニンズウ</t>
    </rPh>
    <phoneticPr fontId="4"/>
  </si>
  <si>
    <t>割合</t>
    <rPh sb="0" eb="2">
      <t>ワリアイ</t>
    </rPh>
    <phoneticPr fontId="4"/>
  </si>
  <si>
    <t>19歳以下</t>
  </si>
  <si>
    <t>20歳代</t>
  </si>
  <si>
    <t>30歳代</t>
  </si>
  <si>
    <t>40歳代</t>
  </si>
  <si>
    <t>50歳代</t>
  </si>
  <si>
    <t>60歳代</t>
  </si>
  <si>
    <t>70歳代</t>
  </si>
  <si>
    <t>80歳代</t>
  </si>
  <si>
    <t>90歳以上</t>
  </si>
  <si>
    <t>総計</t>
    <rPh sb="0" eb="2">
      <t>ソウケイ</t>
    </rPh>
    <phoneticPr fontId="4"/>
  </si>
  <si>
    <t>計</t>
    <rPh sb="0" eb="1">
      <t>ケイ</t>
    </rPh>
    <phoneticPr fontId="4"/>
  </si>
  <si>
    <t>〔全状態像〕</t>
    <rPh sb="1" eb="2">
      <t>ゼン</t>
    </rPh>
    <rPh sb="2" eb="4">
      <t>ジョウタイ</t>
    </rPh>
    <rPh sb="4" eb="5">
      <t>ゾウ</t>
    </rPh>
    <phoneticPr fontId="4"/>
  </si>
  <si>
    <t>措置入院・緊急措置入院</t>
  </si>
  <si>
    <t>医療保護入院</t>
  </si>
  <si>
    <t>任意入院</t>
  </si>
  <si>
    <t>応急入院</t>
  </si>
  <si>
    <t>その他</t>
  </si>
  <si>
    <t>アルツハイマー病の認知症・血管性認知症以外の、
症状性を含む器質性精神障害（F02-F09）</t>
  </si>
  <si>
    <t>精神作用物質使用による精神及び行動の障害（F1）</t>
  </si>
  <si>
    <t>統合失調症、統合失調症型障害及び妄想性障害（F2）</t>
  </si>
  <si>
    <t>気分（感情）障害（F3）</t>
  </si>
  <si>
    <t>成人の人格及び行動の障害（F6）</t>
  </si>
  <si>
    <t>精神遅滞（F7）</t>
  </si>
  <si>
    <t>心理的発達の障害（F8）</t>
  </si>
  <si>
    <t>小児期及び青年期の通常発症する行動及び
情緒の障害及び特定不能の精神障害（F9）</t>
  </si>
  <si>
    <t>神経症性障害、ストレス関連障害及び身体表現性障害（F4）</t>
    <phoneticPr fontId="4"/>
  </si>
  <si>
    <t>生理的障害及び身体的要因に関連した行動症候群（F5）</t>
    <phoneticPr fontId="4"/>
  </si>
  <si>
    <t>2年～3年未満</t>
    <phoneticPr fontId="4"/>
  </si>
  <si>
    <t>3年～4年未満</t>
    <phoneticPr fontId="4"/>
  </si>
  <si>
    <t>寛解</t>
  </si>
  <si>
    <t>院内寛解</t>
  </si>
  <si>
    <t>軽度</t>
  </si>
  <si>
    <t>中等度</t>
  </si>
  <si>
    <t>重度</t>
  </si>
  <si>
    <t>最重度</t>
  </si>
  <si>
    <t>退院阻害要因がある</t>
    <rPh sb="0" eb="2">
      <t>タイイン</t>
    </rPh>
    <rPh sb="2" eb="4">
      <t>ソガイ</t>
    </rPh>
    <rPh sb="4" eb="6">
      <t>ヨウイン</t>
    </rPh>
    <phoneticPr fontId="4"/>
  </si>
  <si>
    <t>退院阻害要因はない</t>
  </si>
  <si>
    <t>病状（主症状）が退院のレベルに至っていない</t>
  </si>
  <si>
    <t>退院予定</t>
  </si>
  <si>
    <t>回答数</t>
    <rPh sb="0" eb="2">
      <t>カイトウ</t>
    </rPh>
    <rPh sb="2" eb="3">
      <t>スウ</t>
    </rPh>
    <phoneticPr fontId="4"/>
  </si>
  <si>
    <t>病状が不安定</t>
  </si>
  <si>
    <t>反社会的行動が予測される</t>
  </si>
  <si>
    <t>退院意欲が乏しい</t>
  </si>
  <si>
    <t>現実認識が乏しい</t>
  </si>
  <si>
    <t>退院による環境変化への不安が強い</t>
  </si>
  <si>
    <t>援助者との対人関係がもてない</t>
  </si>
  <si>
    <t>家事（食事・洗濯・金銭管理など）ができない</t>
  </si>
  <si>
    <t>家族がいない、本人をサポートする機能が実質ない</t>
  </si>
  <si>
    <t>家族から退院に反対がある</t>
  </si>
  <si>
    <t>住まいの確保ができない</t>
  </si>
  <si>
    <t>生活費の確保ができない</t>
  </si>
  <si>
    <t>日常生活を支える制度がない</t>
  </si>
  <si>
    <t>救急診療体制がない</t>
  </si>
  <si>
    <t>退院に向けてサポートする人的資源が乏しい</t>
  </si>
  <si>
    <t>退院後サポート・マネジメントする人的資源が乏しい</t>
  </si>
  <si>
    <t>住所地と入院先の距離があり支援体制をとりにくい</t>
  </si>
  <si>
    <t>その他の退院阻害要因がある</t>
  </si>
  <si>
    <t>【退院阻害要因の有無】</t>
    <phoneticPr fontId="4"/>
  </si>
  <si>
    <t>【退院阻害要因（複数回答）】</t>
    <phoneticPr fontId="4"/>
  </si>
  <si>
    <t>1年未満（再掲）</t>
    <rPh sb="5" eb="7">
      <t>サイケイ</t>
    </rPh>
    <phoneticPr fontId="4"/>
  </si>
  <si>
    <t>1年以上5年未満（再掲）</t>
    <rPh sb="2" eb="4">
      <t>イジョウ</t>
    </rPh>
    <rPh sb="9" eb="11">
      <t>サイケイ</t>
    </rPh>
    <phoneticPr fontId="4"/>
  </si>
  <si>
    <t>5年以上10年未満（再掲）</t>
    <rPh sb="1" eb="2">
      <t>ネン</t>
    </rPh>
    <rPh sb="2" eb="4">
      <t>イジョウ</t>
    </rPh>
    <rPh sb="10" eb="12">
      <t>サイケイ</t>
    </rPh>
    <phoneticPr fontId="4"/>
  </si>
  <si>
    <t>10年以上（再掲）</t>
    <rPh sb="6" eb="8">
      <t>サイケイ</t>
    </rPh>
    <phoneticPr fontId="4"/>
  </si>
  <si>
    <t>1ヶ月未満</t>
  </si>
  <si>
    <t>20年以上</t>
  </si>
  <si>
    <t>合計</t>
    <rPh sb="0" eb="2">
      <t>ゴウケイ</t>
    </rPh>
    <phoneticPr fontId="4"/>
  </si>
  <si>
    <t>データ貼り付け箇所</t>
    <rPh sb="3" eb="4">
      <t>ハ</t>
    </rPh>
    <rPh sb="5" eb="6">
      <t>ツ</t>
    </rPh>
    <rPh sb="7" eb="9">
      <t>カショ</t>
    </rPh>
    <phoneticPr fontId="4"/>
  </si>
  <si>
    <t>在院期間区分</t>
    <rPh sb="0" eb="2">
      <t>ザイイン</t>
    </rPh>
    <rPh sb="2" eb="4">
      <t>キカン</t>
    </rPh>
    <rPh sb="4" eb="6">
      <t>クブン</t>
    </rPh>
    <phoneticPr fontId="4"/>
  </si>
  <si>
    <t>年齢階層</t>
    <rPh sb="0" eb="2">
      <t>ネンレイ</t>
    </rPh>
    <rPh sb="2" eb="4">
      <t>カイソウ</t>
    </rPh>
    <phoneticPr fontId="4"/>
  </si>
  <si>
    <t>病識がなく通院服薬の中断が予測される</t>
    <phoneticPr fontId="4"/>
  </si>
  <si>
    <t>症状性を含む器質性精神障害（F0）</t>
  </si>
  <si>
    <t>アルツハイマー病の認知症を含む器質性精神障害（F00）</t>
  </si>
  <si>
    <t>血管性認知症を含む器質性精神障害（F01）</t>
  </si>
  <si>
    <t>神経症性障害、ストレス関連障害及び身体表現性障害（F4）</t>
  </si>
  <si>
    <t>生理的障害及び身体的要因に関連した行動症候群（F5）</t>
  </si>
  <si>
    <t>てんかん（症状性を含む器質性障害(F0)に属さないもの）</t>
  </si>
  <si>
    <t>小児期及び青年期の通常発症する行動及び情緒の障害及び特定不能の精神障害（F9）</t>
  </si>
  <si>
    <t>アルツハイマー病の認知症・血管性認知症以外の、症状性を含む器質性精神障害（F02-F09）</t>
  </si>
  <si>
    <t>1年未満</t>
    <phoneticPr fontId="4"/>
  </si>
  <si>
    <t>1年以上
5年未満</t>
    <phoneticPr fontId="4"/>
  </si>
  <si>
    <t>5年以上
10年未満</t>
    <phoneticPr fontId="4"/>
  </si>
  <si>
    <t>10年以上</t>
    <phoneticPr fontId="4"/>
  </si>
  <si>
    <t>１ヶ月未満</t>
  </si>
  <si>
    <t>統合失調症、統合失調症型障害及び妄想性障害（F2）</t>
    <phoneticPr fontId="4"/>
  </si>
  <si>
    <t>【年齢階層×在院期間区分】〔統合失調症、統合失調症型障害及び妄想性障害（F2）〕</t>
    <rPh sb="14" eb="19">
      <t>トウゴウシッチョウショウ</t>
    </rPh>
    <rPh sb="20" eb="25">
      <t>トウゴウシッチョウショウ</t>
    </rPh>
    <rPh sb="25" eb="26">
      <t>ガタ</t>
    </rPh>
    <rPh sb="26" eb="28">
      <t>ショウガイ</t>
    </rPh>
    <rPh sb="28" eb="29">
      <t>オヨ</t>
    </rPh>
    <rPh sb="30" eb="33">
      <t>モウソウセイ</t>
    </rPh>
    <rPh sb="33" eb="35">
      <t>ショウガイ</t>
    </rPh>
    <phoneticPr fontId="4"/>
  </si>
  <si>
    <t>【年齢階層×在院期間区分】〔統合失調症、統合失調症型障害及び妄想性障害（F2）〕&amp;〔寛解・院内寛解群〕</t>
    <rPh sb="14" eb="19">
      <t>トウゴウシッチョウショウ</t>
    </rPh>
    <rPh sb="20" eb="25">
      <t>トウゴウシッチョウショウ</t>
    </rPh>
    <rPh sb="25" eb="26">
      <t>ガタ</t>
    </rPh>
    <rPh sb="26" eb="28">
      <t>ショウガイ</t>
    </rPh>
    <rPh sb="28" eb="29">
      <t>オヨ</t>
    </rPh>
    <rPh sb="30" eb="33">
      <t>モウソウセイ</t>
    </rPh>
    <rPh sb="33" eb="35">
      <t>ショウガイ</t>
    </rPh>
    <phoneticPr fontId="4"/>
  </si>
  <si>
    <t>気分（感情）障害（F3）</t>
    <phoneticPr fontId="4"/>
  </si>
  <si>
    <t>退院阻害要因</t>
    <rPh sb="0" eb="2">
      <t>タイイン</t>
    </rPh>
    <rPh sb="2" eb="4">
      <t>ソガイ</t>
    </rPh>
    <rPh sb="4" eb="6">
      <t>ヨウイン</t>
    </rPh>
    <phoneticPr fontId="4"/>
  </si>
  <si>
    <t>病識がなく通院服薬の中断が予測される</t>
    <phoneticPr fontId="4"/>
  </si>
  <si>
    <t>【退院阻害要因×年齢階層】</t>
    <rPh sb="1" eb="3">
      <t>タイイン</t>
    </rPh>
    <rPh sb="3" eb="5">
      <t>ソガイ</t>
    </rPh>
    <rPh sb="5" eb="7">
      <t>ヨウイン</t>
    </rPh>
    <rPh sb="8" eb="10">
      <t>ネンレイ</t>
    </rPh>
    <rPh sb="10" eb="12">
      <t>カイソウ</t>
    </rPh>
    <phoneticPr fontId="4"/>
  </si>
  <si>
    <t>【退院阻害要因×在院期間区分】</t>
    <rPh sb="1" eb="3">
      <t>タイイン</t>
    </rPh>
    <rPh sb="3" eb="5">
      <t>ソガイ</t>
    </rPh>
    <rPh sb="5" eb="7">
      <t>ヨウイン</t>
    </rPh>
    <rPh sb="8" eb="10">
      <t>ザイイン</t>
    </rPh>
    <rPh sb="10" eb="12">
      <t>キカン</t>
    </rPh>
    <rPh sb="12" eb="14">
      <t>クブン</t>
    </rPh>
    <phoneticPr fontId="4"/>
  </si>
  <si>
    <t>【退院阻害要因×在院期間区分】〔寛解・院内寛解群〕</t>
    <rPh sb="16" eb="18">
      <t>カンカイ</t>
    </rPh>
    <rPh sb="19" eb="21">
      <t>インナイ</t>
    </rPh>
    <rPh sb="21" eb="23">
      <t>カンカイ</t>
    </rPh>
    <rPh sb="23" eb="24">
      <t>グン</t>
    </rPh>
    <phoneticPr fontId="4"/>
  </si>
  <si>
    <t>【退院阻害要因×疾患名区分（F0,F2,F3）】</t>
    <rPh sb="1" eb="3">
      <t>タイイン</t>
    </rPh>
    <rPh sb="3" eb="5">
      <t>ソガイ</t>
    </rPh>
    <rPh sb="5" eb="7">
      <t>ヨウイン</t>
    </rPh>
    <rPh sb="8" eb="10">
      <t>シッカン</t>
    </rPh>
    <rPh sb="10" eb="11">
      <t>メイ</t>
    </rPh>
    <rPh sb="11" eb="13">
      <t>クブン</t>
    </rPh>
    <phoneticPr fontId="4"/>
  </si>
  <si>
    <t>疾患名区分</t>
    <rPh sb="0" eb="2">
      <t>シッカン</t>
    </rPh>
    <rPh sb="2" eb="3">
      <t>メイ</t>
    </rPh>
    <rPh sb="3" eb="5">
      <t>クブン</t>
    </rPh>
    <phoneticPr fontId="4"/>
  </si>
  <si>
    <t>【退院阻害要因×疾患名区分（F0,F2,F3）】〔寛解・院内寛解群〕</t>
    <rPh sb="25" eb="27">
      <t>カンカイ</t>
    </rPh>
    <rPh sb="28" eb="30">
      <t>インナイ</t>
    </rPh>
    <rPh sb="30" eb="32">
      <t>カンカイ</t>
    </rPh>
    <rPh sb="32" eb="33">
      <t>グン</t>
    </rPh>
    <phoneticPr fontId="4"/>
  </si>
  <si>
    <t>豊能</t>
  </si>
  <si>
    <t>三島</t>
  </si>
  <si>
    <t>北河内</t>
  </si>
  <si>
    <t>中河内</t>
  </si>
  <si>
    <t>南河内</t>
  </si>
  <si>
    <t>泉州</t>
  </si>
  <si>
    <t>大阪市</t>
  </si>
  <si>
    <t>堺市</t>
  </si>
  <si>
    <t>アルツハイマー病の認知症・血管性認知症以外の、症状性を含む器質性精神障害（F02-F09）</t>
    <phoneticPr fontId="4"/>
  </si>
  <si>
    <t>成人の人格及び行動の障害（F6）</t>
    <phoneticPr fontId="4"/>
  </si>
  <si>
    <t>精神遅滞（F7）</t>
    <phoneticPr fontId="4"/>
  </si>
  <si>
    <t>心理的発達の障害（F8）</t>
    <phoneticPr fontId="4"/>
  </si>
  <si>
    <t>小児期及び青年期の通常発症する行動及び情緒の障害及び特定不能の精神障害（F9）</t>
    <phoneticPr fontId="4"/>
  </si>
  <si>
    <t>てんかん（症状性を含む器質性障害(F0)に属さないもの）</t>
    <phoneticPr fontId="4"/>
  </si>
  <si>
    <t>その他</t>
    <phoneticPr fontId="4"/>
  </si>
  <si>
    <t>1ヶ月～</t>
    <phoneticPr fontId="4"/>
  </si>
  <si>
    <t>3ヶ月未満</t>
    <phoneticPr fontId="4"/>
  </si>
  <si>
    <t>3ヶ月～</t>
    <phoneticPr fontId="4"/>
  </si>
  <si>
    <t>6ヶ月未満</t>
    <phoneticPr fontId="4"/>
  </si>
  <si>
    <t>6ヶ月～</t>
    <phoneticPr fontId="4"/>
  </si>
  <si>
    <t>1年未満</t>
    <phoneticPr fontId="4"/>
  </si>
  <si>
    <t>1年～</t>
    <phoneticPr fontId="4"/>
  </si>
  <si>
    <t>1年6ヶ月未満</t>
    <phoneticPr fontId="4"/>
  </si>
  <si>
    <t>1年6ヶ月</t>
    <phoneticPr fontId="4"/>
  </si>
  <si>
    <t>～2年未満</t>
    <phoneticPr fontId="4"/>
  </si>
  <si>
    <t>2年～</t>
    <phoneticPr fontId="4"/>
  </si>
  <si>
    <t>3年未満</t>
    <phoneticPr fontId="4"/>
  </si>
  <si>
    <t>3年～</t>
    <phoneticPr fontId="4"/>
  </si>
  <si>
    <t>4年未満</t>
    <phoneticPr fontId="4"/>
  </si>
  <si>
    <t>4年～</t>
    <phoneticPr fontId="4"/>
  </si>
  <si>
    <t>5年未満</t>
    <phoneticPr fontId="4"/>
  </si>
  <si>
    <t>5年～</t>
    <phoneticPr fontId="4"/>
  </si>
  <si>
    <t>6年未満</t>
    <phoneticPr fontId="4"/>
  </si>
  <si>
    <t>6年～</t>
    <phoneticPr fontId="4"/>
  </si>
  <si>
    <t>7年未満</t>
    <phoneticPr fontId="4"/>
  </si>
  <si>
    <t>7年～</t>
    <phoneticPr fontId="4"/>
  </si>
  <si>
    <t>8年未満</t>
    <phoneticPr fontId="4"/>
  </si>
  <si>
    <t>8年～</t>
    <phoneticPr fontId="4"/>
  </si>
  <si>
    <t>9年未満</t>
    <phoneticPr fontId="4"/>
  </si>
  <si>
    <t>10年～</t>
    <phoneticPr fontId="4"/>
  </si>
  <si>
    <t>20年未満</t>
    <phoneticPr fontId="4"/>
  </si>
  <si>
    <t>9年～</t>
    <phoneticPr fontId="4"/>
  </si>
  <si>
    <t>10年未満</t>
    <phoneticPr fontId="4"/>
  </si>
  <si>
    <t>1年以上</t>
    <rPh sb="2" eb="4">
      <t>イジョウ</t>
    </rPh>
    <phoneticPr fontId="2"/>
  </si>
  <si>
    <t>5年以上</t>
    <rPh sb="1" eb="2">
      <t>ネン</t>
    </rPh>
    <rPh sb="2" eb="4">
      <t>イジョウ</t>
    </rPh>
    <phoneticPr fontId="2"/>
  </si>
  <si>
    <t>5年未満（再掲）</t>
    <phoneticPr fontId="4"/>
  </si>
  <si>
    <t>10年未満（再掲）</t>
    <phoneticPr fontId="4"/>
  </si>
  <si>
    <t>10年以上（再掲）</t>
    <phoneticPr fontId="4"/>
  </si>
  <si>
    <t>病状が不安定</t>
    <phoneticPr fontId="4"/>
  </si>
  <si>
    <t>病識がなく通院服薬の中断が予測される</t>
    <phoneticPr fontId="4"/>
  </si>
  <si>
    <t>反社会的行動が予測される</t>
    <phoneticPr fontId="4"/>
  </si>
  <si>
    <t>退院意欲が乏しい</t>
    <phoneticPr fontId="4"/>
  </si>
  <si>
    <t>現実認識が乏しい</t>
    <phoneticPr fontId="4"/>
  </si>
  <si>
    <t>退院による環境変化への不安が強い</t>
    <phoneticPr fontId="4"/>
  </si>
  <si>
    <t>援助者との対人関係がもてない</t>
    <phoneticPr fontId="4"/>
  </si>
  <si>
    <t>家事（食事・洗濯・金銭管理など）ができない</t>
    <phoneticPr fontId="4"/>
  </si>
  <si>
    <t>家族がいない、本人をサポートする機能が実質ない</t>
    <phoneticPr fontId="4"/>
  </si>
  <si>
    <t>家族から退院に反対がある</t>
    <phoneticPr fontId="4"/>
  </si>
  <si>
    <t>住まいの確保ができない</t>
    <phoneticPr fontId="4"/>
  </si>
  <si>
    <t>生活費の確保ができない</t>
    <phoneticPr fontId="4"/>
  </si>
  <si>
    <t>日常生活を支える制度がない</t>
    <phoneticPr fontId="4"/>
  </si>
  <si>
    <t>救急診療体制がない</t>
    <phoneticPr fontId="4"/>
  </si>
  <si>
    <t>退院に向けてサポートする人的資源が乏しい</t>
    <phoneticPr fontId="4"/>
  </si>
  <si>
    <t>退院後サポート・マネジメントする人的資源が乏しい</t>
    <phoneticPr fontId="4"/>
  </si>
  <si>
    <t>住所地と入院先の距離があり支援体制をとりにくい</t>
    <phoneticPr fontId="4"/>
  </si>
  <si>
    <t>その他の退院阻害要因がある</t>
    <phoneticPr fontId="4"/>
  </si>
  <si>
    <t>病院所在地</t>
    <rPh sb="0" eb="2">
      <t>ビョウイン</t>
    </rPh>
    <rPh sb="2" eb="5">
      <t>ショザイチ</t>
    </rPh>
    <phoneticPr fontId="4"/>
  </si>
  <si>
    <t>入院時住所地</t>
    <rPh sb="0" eb="2">
      <t>ニュウイン</t>
    </rPh>
    <rPh sb="2" eb="3">
      <t>ジ</t>
    </rPh>
    <rPh sb="3" eb="5">
      <t>ジュウショ</t>
    </rPh>
    <rPh sb="5" eb="6">
      <t>チ</t>
    </rPh>
    <phoneticPr fontId="4"/>
  </si>
  <si>
    <t>府外・
その他</t>
    <rPh sb="0" eb="1">
      <t>フ</t>
    </rPh>
    <rPh sb="1" eb="2">
      <t>ガイ</t>
    </rPh>
    <rPh sb="6" eb="7">
      <t>タ</t>
    </rPh>
    <phoneticPr fontId="4"/>
  </si>
  <si>
    <t>【年齢区分×病院所在地（圏域）】</t>
    <phoneticPr fontId="4"/>
  </si>
  <si>
    <t>【入院形態区分×病院所在地（圏域）】</t>
    <phoneticPr fontId="4"/>
  </si>
  <si>
    <t>【疾患名区分×病院所在地（圏域）】</t>
    <rPh sb="1" eb="3">
      <t>シッカン</t>
    </rPh>
    <rPh sb="3" eb="4">
      <t>メイ</t>
    </rPh>
    <phoneticPr fontId="4"/>
  </si>
  <si>
    <t>【在院期間区分×病院所在地（圏域）】</t>
    <rPh sb="1" eb="3">
      <t>ザイイン</t>
    </rPh>
    <rPh sb="3" eb="5">
      <t>キカン</t>
    </rPh>
    <phoneticPr fontId="4"/>
  </si>
  <si>
    <t>【状態像区分×病院所在地（圏域）】</t>
    <rPh sb="1" eb="3">
      <t>ジョウタイ</t>
    </rPh>
    <rPh sb="3" eb="4">
      <t>ゾウ</t>
    </rPh>
    <phoneticPr fontId="4"/>
  </si>
  <si>
    <t>【退院阻害要因の有無×病院所在地（圏域）】</t>
    <phoneticPr fontId="4"/>
  </si>
  <si>
    <t>【退院阻害要因（複数回答）×病院所在地（圏域）】</t>
    <phoneticPr fontId="4"/>
  </si>
  <si>
    <t>【年齢区分×入院時住所地（圏域）】</t>
    <rPh sb="6" eb="8">
      <t>ニュウイン</t>
    </rPh>
    <rPh sb="8" eb="9">
      <t>ジ</t>
    </rPh>
    <rPh sb="9" eb="11">
      <t>ジュウショ</t>
    </rPh>
    <phoneticPr fontId="4"/>
  </si>
  <si>
    <t>措置入院・</t>
    <phoneticPr fontId="4"/>
  </si>
  <si>
    <t>【疾患名区分×入院時住所地（圏域）】</t>
    <rPh sb="1" eb="3">
      <t>シッカン</t>
    </rPh>
    <rPh sb="3" eb="4">
      <t>メイ</t>
    </rPh>
    <phoneticPr fontId="4"/>
  </si>
  <si>
    <t>【在院期間区分×入院時住所地（圏域）】</t>
    <rPh sb="1" eb="3">
      <t>ザイイン</t>
    </rPh>
    <rPh sb="3" eb="5">
      <t>キカン</t>
    </rPh>
    <phoneticPr fontId="4"/>
  </si>
  <si>
    <t>【状態像区分×入院時住所地（圏域）】</t>
    <rPh sb="1" eb="3">
      <t>ジョウタイ</t>
    </rPh>
    <rPh sb="3" eb="4">
      <t>ゾウ</t>
    </rPh>
    <phoneticPr fontId="4"/>
  </si>
  <si>
    <t>【退院阻害要因の有無×入院時住所地（圏域）】</t>
    <phoneticPr fontId="4"/>
  </si>
  <si>
    <t>【退院阻害要因（複数回答）×入院時住所地（圏域）】</t>
    <phoneticPr fontId="4"/>
  </si>
  <si>
    <t>池田市</t>
  </si>
  <si>
    <t>箕面市</t>
  </si>
  <si>
    <t>能勢町</t>
  </si>
  <si>
    <t>豊能町</t>
  </si>
  <si>
    <t>豊中市</t>
  </si>
  <si>
    <t>吹田市</t>
  </si>
  <si>
    <t>摂津市</t>
  </si>
  <si>
    <t>茨木市</t>
  </si>
  <si>
    <t>高槻市</t>
  </si>
  <si>
    <t>島本町</t>
  </si>
  <si>
    <t>枚方市</t>
  </si>
  <si>
    <t>寝屋川市</t>
  </si>
  <si>
    <t>交野市</t>
  </si>
  <si>
    <t>守口市</t>
  </si>
  <si>
    <t>門真市</t>
  </si>
  <si>
    <t>四條畷市</t>
  </si>
  <si>
    <t>大東市</t>
  </si>
  <si>
    <t>東大阪市</t>
  </si>
  <si>
    <t>八尾市</t>
  </si>
  <si>
    <t>柏原市</t>
  </si>
  <si>
    <t>松原市</t>
  </si>
  <si>
    <t>藤井寺市</t>
  </si>
  <si>
    <t>羽曳野市</t>
  </si>
  <si>
    <t>大阪狭山市</t>
  </si>
  <si>
    <t>富田林市</t>
  </si>
  <si>
    <t>太子町</t>
  </si>
  <si>
    <t>河南町</t>
  </si>
  <si>
    <t>千早赤阪村</t>
  </si>
  <si>
    <t>河内長野市</t>
  </si>
  <si>
    <t>和泉市</t>
  </si>
  <si>
    <t>泉大津市</t>
  </si>
  <si>
    <t>高石市</t>
  </si>
  <si>
    <t>忠岡町</t>
  </si>
  <si>
    <t>岸和田市</t>
  </si>
  <si>
    <t>貝塚市</t>
  </si>
  <si>
    <t>熊取町</t>
  </si>
  <si>
    <t>泉佐野市</t>
  </si>
  <si>
    <t>田尻町</t>
  </si>
  <si>
    <t>泉南市</t>
  </si>
  <si>
    <t>阪南市</t>
  </si>
  <si>
    <t>岬町</t>
  </si>
  <si>
    <t>北区</t>
  </si>
  <si>
    <t>都島区</t>
  </si>
  <si>
    <t>福島区</t>
  </si>
  <si>
    <t>此花区</t>
  </si>
  <si>
    <t>中央区</t>
  </si>
  <si>
    <t>西区</t>
  </si>
  <si>
    <t>港区</t>
  </si>
  <si>
    <t>大正区</t>
  </si>
  <si>
    <t>天王寺区</t>
  </si>
  <si>
    <t>浪速区</t>
  </si>
  <si>
    <t>西淀川区</t>
  </si>
  <si>
    <t>淀川区</t>
  </si>
  <si>
    <t>東淀川区</t>
  </si>
  <si>
    <t>東成区</t>
  </si>
  <si>
    <t>生野区</t>
  </si>
  <si>
    <t>旭区</t>
  </si>
  <si>
    <t>城東区</t>
  </si>
  <si>
    <t>鶴見区</t>
  </si>
  <si>
    <t>阿倍野区</t>
  </si>
  <si>
    <t>住之江区</t>
  </si>
  <si>
    <t>住吉区</t>
  </si>
  <si>
    <t>東住吉区</t>
  </si>
  <si>
    <t>平野区</t>
  </si>
  <si>
    <t>西成区</t>
  </si>
  <si>
    <t>滋賀県</t>
  </si>
  <si>
    <t>京都府</t>
  </si>
  <si>
    <t>奈良県</t>
  </si>
  <si>
    <t>兵庫県</t>
  </si>
  <si>
    <t>和歌山県</t>
  </si>
  <si>
    <t>不明</t>
  </si>
  <si>
    <t>【入院時住所地別在院患者の状況】</t>
    <rPh sb="1" eb="3">
      <t>ニュウイン</t>
    </rPh>
    <rPh sb="3" eb="4">
      <t>ジ</t>
    </rPh>
    <rPh sb="4" eb="6">
      <t>ジュウショ</t>
    </rPh>
    <rPh sb="6" eb="7">
      <t>チ</t>
    </rPh>
    <rPh sb="7" eb="8">
      <t>ベツ</t>
    </rPh>
    <rPh sb="8" eb="10">
      <t>ザイイン</t>
    </rPh>
    <rPh sb="10" eb="12">
      <t>カンジャ</t>
    </rPh>
    <rPh sb="13" eb="15">
      <t>ジョウキョウ</t>
    </rPh>
    <phoneticPr fontId="4"/>
  </si>
  <si>
    <t>寛解</t>
    <rPh sb="0" eb="2">
      <t>カンカイ</t>
    </rPh>
    <phoneticPr fontId="4"/>
  </si>
  <si>
    <t>軽度</t>
    <rPh sb="0" eb="2">
      <t>ケイド</t>
    </rPh>
    <phoneticPr fontId="4"/>
  </si>
  <si>
    <t>中等度</t>
    <rPh sb="0" eb="2">
      <t>チュウトウ</t>
    </rPh>
    <rPh sb="2" eb="3">
      <t>ド</t>
    </rPh>
    <phoneticPr fontId="4"/>
  </si>
  <si>
    <t>重度</t>
    <rPh sb="0" eb="2">
      <t>ジュウド</t>
    </rPh>
    <phoneticPr fontId="4"/>
  </si>
  <si>
    <t>最重度</t>
    <rPh sb="0" eb="1">
      <t>サイ</t>
    </rPh>
    <rPh sb="1" eb="3">
      <t>ジュウド</t>
    </rPh>
    <phoneticPr fontId="4"/>
  </si>
  <si>
    <t>在院1年以上</t>
    <rPh sb="0" eb="2">
      <t>ザイイン</t>
    </rPh>
    <rPh sb="3" eb="6">
      <t>ネンイジョウ</t>
    </rPh>
    <phoneticPr fontId="4"/>
  </si>
  <si>
    <t>院内
寛解</t>
    <rPh sb="0" eb="2">
      <t>インナイ</t>
    </rPh>
    <rPh sb="3" eb="5">
      <t>カンカイ</t>
    </rPh>
    <phoneticPr fontId="4"/>
  </si>
  <si>
    <t>在院1年未満</t>
    <rPh sb="0" eb="2">
      <t>ザイイン</t>
    </rPh>
    <rPh sb="3" eb="4">
      <t>ネン</t>
    </rPh>
    <rPh sb="4" eb="6">
      <t>ミマン</t>
    </rPh>
    <phoneticPr fontId="4"/>
  </si>
  <si>
    <t>他府県</t>
    <rPh sb="0" eb="1">
      <t>タ</t>
    </rPh>
    <rPh sb="1" eb="3">
      <t>フケン</t>
    </rPh>
    <phoneticPr fontId="4"/>
  </si>
  <si>
    <t>大阪市</t>
    <phoneticPr fontId="4"/>
  </si>
  <si>
    <t>区域不明</t>
    <phoneticPr fontId="4"/>
  </si>
  <si>
    <t>【年齢区分（在院期間１年以上）】</t>
    <rPh sb="6" eb="8">
      <t>ザイイン</t>
    </rPh>
    <rPh sb="8" eb="10">
      <t>キカン</t>
    </rPh>
    <rPh sb="11" eb="12">
      <t>ネン</t>
    </rPh>
    <rPh sb="12" eb="14">
      <t>イジョウ</t>
    </rPh>
    <phoneticPr fontId="4"/>
  </si>
  <si>
    <t>【退院阻害要因の有無（在院期間１年以上）】</t>
    <phoneticPr fontId="4"/>
  </si>
  <si>
    <t>【退院阻害要因（複数回答）（在院期間１年以上）】</t>
    <phoneticPr fontId="4"/>
  </si>
  <si>
    <t>【退院阻害要因×年齢階層】〔寛解・院内寛解群〕</t>
    <rPh sb="14" eb="16">
      <t>カンカイ</t>
    </rPh>
    <rPh sb="17" eb="19">
      <t>インナイ</t>
    </rPh>
    <rPh sb="19" eb="21">
      <t>カンカイ</t>
    </rPh>
    <rPh sb="21" eb="22">
      <t>グン</t>
    </rPh>
    <phoneticPr fontId="4"/>
  </si>
  <si>
    <t>巻末資料</t>
    <rPh sb="0" eb="2">
      <t>カンマツ</t>
    </rPh>
    <rPh sb="2" eb="4">
      <t>シリョウ</t>
    </rPh>
    <phoneticPr fontId="4"/>
  </si>
  <si>
    <t>【入院形態区分×入院時住所地（圏域）】</t>
    <rPh sb="8" eb="10">
      <t>ニュウイン</t>
    </rPh>
    <rPh sb="10" eb="11">
      <t>ジ</t>
    </rPh>
    <rPh sb="11" eb="13">
      <t>ジュウショ</t>
    </rPh>
    <rPh sb="13" eb="14">
      <t>チ</t>
    </rPh>
    <rPh sb="15" eb="17">
      <t>ケンイキ</t>
    </rPh>
    <phoneticPr fontId="4"/>
  </si>
  <si>
    <t>【病院所在地（圏域）×入院時住所地（圏域）】</t>
    <rPh sb="1" eb="3">
      <t>ビョウイン</t>
    </rPh>
    <rPh sb="3" eb="6">
      <t>ショザイチ</t>
    </rPh>
    <rPh sb="7" eb="9">
      <t>ケンイキ</t>
    </rPh>
    <rPh sb="11" eb="13">
      <t>ニュウイン</t>
    </rPh>
    <rPh sb="13" eb="14">
      <t>ジ</t>
    </rPh>
    <rPh sb="14" eb="16">
      <t>ジュウショ</t>
    </rPh>
    <rPh sb="16" eb="17">
      <t>チ</t>
    </rPh>
    <rPh sb="18" eb="20">
      <t>ケンイキ</t>
    </rPh>
    <phoneticPr fontId="4"/>
  </si>
  <si>
    <t>【病院所在地（圏域）×入院時住所地（圏域）】〔１年以上入院患者〕</t>
    <rPh sb="1" eb="3">
      <t>ビョウイン</t>
    </rPh>
    <rPh sb="3" eb="6">
      <t>ショザイチ</t>
    </rPh>
    <rPh sb="7" eb="9">
      <t>ケンイキ</t>
    </rPh>
    <rPh sb="11" eb="13">
      <t>ニュウイン</t>
    </rPh>
    <rPh sb="13" eb="14">
      <t>ジ</t>
    </rPh>
    <rPh sb="14" eb="16">
      <t>ジュウショ</t>
    </rPh>
    <rPh sb="16" eb="17">
      <t>チ</t>
    </rPh>
    <rPh sb="18" eb="20">
      <t>ケンイキ</t>
    </rPh>
    <rPh sb="24" eb="27">
      <t>ネンイジョウ</t>
    </rPh>
    <rPh sb="27" eb="29">
      <t>ニュウイン</t>
    </rPh>
    <rPh sb="29" eb="31">
      <t>カンジャ</t>
    </rPh>
    <phoneticPr fontId="4"/>
  </si>
  <si>
    <t>大阪市</t>
    <rPh sb="0" eb="3">
      <t>オオサカシ</t>
    </rPh>
    <phoneticPr fontId="4"/>
  </si>
  <si>
    <t>堺市</t>
    <rPh sb="0" eb="2">
      <t>サカイシ</t>
    </rPh>
    <phoneticPr fontId="4"/>
  </si>
  <si>
    <t>65歳以上</t>
    <rPh sb="2" eb="5">
      <t>サイイジョウ</t>
    </rPh>
    <phoneticPr fontId="4"/>
  </si>
  <si>
    <t>65歳以上（再掲）</t>
    <rPh sb="2" eb="3">
      <t>サイ</t>
    </rPh>
    <rPh sb="3" eb="5">
      <t>イジョウ</t>
    </rPh>
    <rPh sb="6" eb="8">
      <t>サイケイ</t>
    </rPh>
    <phoneticPr fontId="4"/>
  </si>
  <si>
    <t>65歳未満（再掲）</t>
    <rPh sb="2" eb="3">
      <t>サイ</t>
    </rPh>
    <rPh sb="3" eb="5">
      <t>ミマン</t>
    </rPh>
    <rPh sb="6" eb="8">
      <t>サイケイ</t>
    </rPh>
    <phoneticPr fontId="4"/>
  </si>
  <si>
    <t>65歳以上（再掲）</t>
    <rPh sb="2" eb="5">
      <t>サイイジョウ</t>
    </rPh>
    <rPh sb="6" eb="8">
      <t>サイケイ</t>
    </rPh>
    <phoneticPr fontId="4"/>
  </si>
  <si>
    <t>65歳未満（再掲）</t>
    <rPh sb="2" eb="5">
      <t>サイミマン</t>
    </rPh>
    <rPh sb="6" eb="8">
      <t>サイケイ</t>
    </rPh>
    <phoneticPr fontId="4"/>
  </si>
  <si>
    <t>小計</t>
    <rPh sb="0" eb="2">
      <t>ショウケイ</t>
    </rPh>
    <phoneticPr fontId="4"/>
  </si>
  <si>
    <t>65歳未満（再掲）</t>
    <rPh sb="3" eb="5">
      <t>ミマン</t>
    </rPh>
    <rPh sb="6" eb="8">
      <t>サイケイ</t>
    </rPh>
    <phoneticPr fontId="4"/>
  </si>
  <si>
    <t>緊急措置入院</t>
  </si>
  <si>
    <t>措置入院・</t>
    <phoneticPr fontId="4"/>
  </si>
  <si>
    <t>65歳～69歳</t>
    <rPh sb="2" eb="3">
      <t>サイ</t>
    </rPh>
    <rPh sb="6" eb="7">
      <t>サイ</t>
    </rPh>
    <phoneticPr fontId="4"/>
  </si>
  <si>
    <t>70歳～74歳</t>
    <rPh sb="2" eb="3">
      <t>サイ</t>
    </rPh>
    <rPh sb="6" eb="7">
      <t>サイ</t>
    </rPh>
    <phoneticPr fontId="4"/>
  </si>
  <si>
    <t>75歳～79歳</t>
    <rPh sb="2" eb="3">
      <t>サイ</t>
    </rPh>
    <rPh sb="6" eb="7">
      <t>サイ</t>
    </rPh>
    <phoneticPr fontId="4"/>
  </si>
  <si>
    <t>80歳～84歳</t>
    <rPh sb="2" eb="3">
      <t>サイ</t>
    </rPh>
    <rPh sb="6" eb="7">
      <t>サイ</t>
    </rPh>
    <phoneticPr fontId="4"/>
  </si>
  <si>
    <t>85歳～89歳</t>
    <rPh sb="2" eb="3">
      <t>サイ</t>
    </rPh>
    <rPh sb="6" eb="7">
      <t>サイ</t>
    </rPh>
    <phoneticPr fontId="4"/>
  </si>
  <si>
    <t>措置入院・緊急措置入院</t>
    <rPh sb="0" eb="2">
      <t>ソチ</t>
    </rPh>
    <rPh sb="2" eb="4">
      <t>ニュウイン</t>
    </rPh>
    <rPh sb="5" eb="7">
      <t>キンキュウ</t>
    </rPh>
    <rPh sb="7" eb="9">
      <t>ソチ</t>
    </rPh>
    <rPh sb="9" eb="11">
      <t>ニュウイン</t>
    </rPh>
    <phoneticPr fontId="4"/>
  </si>
  <si>
    <t>医療保護入院</t>
    <rPh sb="0" eb="2">
      <t>イリョウ</t>
    </rPh>
    <rPh sb="2" eb="4">
      <t>ホゴ</t>
    </rPh>
    <rPh sb="4" eb="6">
      <t>ニュウイン</t>
    </rPh>
    <phoneticPr fontId="4"/>
  </si>
  <si>
    <t>任意入院</t>
    <rPh sb="0" eb="2">
      <t>ニンイ</t>
    </rPh>
    <rPh sb="2" eb="4">
      <t>ニュウイン</t>
    </rPh>
    <phoneticPr fontId="4"/>
  </si>
  <si>
    <t>応急入院</t>
    <rPh sb="0" eb="2">
      <t>オウキュウ</t>
    </rPh>
    <rPh sb="2" eb="4">
      <t>ニュウイン</t>
    </rPh>
    <phoneticPr fontId="4"/>
  </si>
  <si>
    <t>その他</t>
    <rPh sb="2" eb="3">
      <t>タ</t>
    </rPh>
    <phoneticPr fontId="4"/>
  </si>
  <si>
    <t>うち寛解・院内寛解群</t>
    <rPh sb="2" eb="4">
      <t>カンカイ</t>
    </rPh>
    <rPh sb="5" eb="7">
      <t>インナイ</t>
    </rPh>
    <rPh sb="7" eb="9">
      <t>カンカイ</t>
    </rPh>
    <rPh sb="9" eb="10">
      <t>グン</t>
    </rPh>
    <phoneticPr fontId="4"/>
  </si>
  <si>
    <t>(再掲：患者全体)</t>
    <rPh sb="1" eb="3">
      <t>サイケイ</t>
    </rPh>
    <rPh sb="4" eb="6">
      <t>カンジャ</t>
    </rPh>
    <rPh sb="6" eb="8">
      <t>ゼンタイ</t>
    </rPh>
    <phoneticPr fontId="4"/>
  </si>
  <si>
    <t>症状性を含む器質性精神障害</t>
    <rPh sb="0" eb="2">
      <t>ショウジョウ</t>
    </rPh>
    <rPh sb="2" eb="3">
      <t>セイ</t>
    </rPh>
    <rPh sb="4" eb="5">
      <t>フク</t>
    </rPh>
    <rPh sb="6" eb="9">
      <t>キシツセイ</t>
    </rPh>
    <rPh sb="9" eb="11">
      <t>セイシン</t>
    </rPh>
    <rPh sb="11" eb="12">
      <t>ショウ</t>
    </rPh>
    <rPh sb="12" eb="13">
      <t>ガイ</t>
    </rPh>
    <phoneticPr fontId="4"/>
  </si>
  <si>
    <t>アルツハイマー病の認知症を含む器質性精神障害
（F00）</t>
  </si>
  <si>
    <t>血管性認知症を含む器質性精神障害（F01）</t>
    <phoneticPr fontId="4"/>
  </si>
  <si>
    <t>神経症性障害、ストレス関連障害及び身体表現性障害（F4）</t>
    <phoneticPr fontId="4"/>
  </si>
  <si>
    <t>生理的障害及び身体的要因に関連した行動症候群（F5）</t>
    <phoneticPr fontId="4"/>
  </si>
  <si>
    <t>65歳以上全体</t>
    <rPh sb="2" eb="5">
      <t>サイイジョウ</t>
    </rPh>
    <rPh sb="5" eb="7">
      <t>ゼンタイ</t>
    </rPh>
    <phoneticPr fontId="4"/>
  </si>
  <si>
    <t>(患者全体)</t>
    <rPh sb="1" eb="3">
      <t>カンジャ</t>
    </rPh>
    <rPh sb="3" eb="5">
      <t>ゼンタイ</t>
    </rPh>
    <phoneticPr fontId="4"/>
  </si>
  <si>
    <t xml:space="preserve">退院阻害要因がある  </t>
    <rPh sb="0" eb="2">
      <t>タイイン</t>
    </rPh>
    <rPh sb="2" eb="4">
      <t>ソガイ</t>
    </rPh>
    <rPh sb="4" eb="6">
      <t>ヨウイン</t>
    </rPh>
    <phoneticPr fontId="4"/>
  </si>
  <si>
    <t>退院阻害要因はない</t>
    <phoneticPr fontId="4"/>
  </si>
  <si>
    <t>病状（主症状）が退院のレベルに至っていない</t>
    <phoneticPr fontId="4"/>
  </si>
  <si>
    <t>退院予定</t>
    <phoneticPr fontId="4"/>
  </si>
  <si>
    <t>【年齢区分】</t>
    <phoneticPr fontId="4"/>
  </si>
  <si>
    <t>〔寛解・院内寛解群〕</t>
    <phoneticPr fontId="4"/>
  </si>
  <si>
    <t>寛解</t>
    <phoneticPr fontId="4"/>
  </si>
  <si>
    <t>寛解</t>
    <phoneticPr fontId="4"/>
  </si>
  <si>
    <t>院内寛解</t>
    <phoneticPr fontId="4"/>
  </si>
  <si>
    <t>院内寛解</t>
    <phoneticPr fontId="4"/>
  </si>
  <si>
    <t>【入院形態区分】</t>
    <phoneticPr fontId="4"/>
  </si>
  <si>
    <t>【疾患名区分】</t>
    <phoneticPr fontId="4"/>
  </si>
  <si>
    <t>症状性を含む器質性精神障害（F0）</t>
    <phoneticPr fontId="4"/>
  </si>
  <si>
    <t>症状性を含む器質性精神障害（F0）</t>
    <phoneticPr fontId="4"/>
  </si>
  <si>
    <t>アルツハイマー病の認知症を含む器質性精神障害（F00）</t>
    <phoneticPr fontId="4"/>
  </si>
  <si>
    <t>血管性認知症を含む器質性精神障害（F01）</t>
    <phoneticPr fontId="4"/>
  </si>
  <si>
    <t>精神遅滞（F7）</t>
    <phoneticPr fontId="4"/>
  </si>
  <si>
    <t>てんかん（症状性を含む器質性障害(F0)に属さないもの）</t>
    <phoneticPr fontId="4"/>
  </si>
  <si>
    <t>【在院期間区分】</t>
    <phoneticPr fontId="4"/>
  </si>
  <si>
    <t>〔寛解・院内寛解群〕</t>
    <phoneticPr fontId="4"/>
  </si>
  <si>
    <t>寛解</t>
    <phoneticPr fontId="4"/>
  </si>
  <si>
    <t>院内寛解</t>
    <phoneticPr fontId="4"/>
  </si>
  <si>
    <t>1ヶ月未満</t>
    <phoneticPr fontId="4"/>
  </si>
  <si>
    <t>1ヶ月～3ヶ月未満</t>
    <phoneticPr fontId="4"/>
  </si>
  <si>
    <t>1ヶ月～3ヶ月未満</t>
    <phoneticPr fontId="4"/>
  </si>
  <si>
    <t>3ヶ月～6ヶ月未満</t>
    <phoneticPr fontId="4"/>
  </si>
  <si>
    <t>6ヶ月～1年未満</t>
    <phoneticPr fontId="4"/>
  </si>
  <si>
    <t>1年～1年6ヶ月未満</t>
    <phoneticPr fontId="4"/>
  </si>
  <si>
    <t>1年6ヶ月～2年未満</t>
    <phoneticPr fontId="4"/>
  </si>
  <si>
    <t>2年～3年未満</t>
    <phoneticPr fontId="4"/>
  </si>
  <si>
    <t>4年～5年未満</t>
    <phoneticPr fontId="4"/>
  </si>
  <si>
    <t>5年～6年未満</t>
    <phoneticPr fontId="4"/>
  </si>
  <si>
    <t>6年～7年未満</t>
    <phoneticPr fontId="4"/>
  </si>
  <si>
    <t>7年～8年未満</t>
    <phoneticPr fontId="4"/>
  </si>
  <si>
    <t>8年～9年未満</t>
    <phoneticPr fontId="4"/>
  </si>
  <si>
    <t>9年～10年未満</t>
    <phoneticPr fontId="4"/>
  </si>
  <si>
    <t>10年～20年未満</t>
    <phoneticPr fontId="4"/>
  </si>
  <si>
    <t>20年以上</t>
    <phoneticPr fontId="4"/>
  </si>
  <si>
    <t>【状態像区分】</t>
    <phoneticPr fontId="4"/>
  </si>
  <si>
    <t>病識がなく通院服薬の中断が予測される</t>
    <phoneticPr fontId="4"/>
  </si>
  <si>
    <t>〔寛解・院内寛解群〕</t>
    <phoneticPr fontId="4"/>
  </si>
  <si>
    <t>寛解</t>
    <phoneticPr fontId="4"/>
  </si>
  <si>
    <t>院内寛解</t>
    <phoneticPr fontId="4"/>
  </si>
  <si>
    <t>【入院形態区分（在院期間１年以上）】</t>
    <phoneticPr fontId="4"/>
  </si>
  <si>
    <t>〔寛解・院内寛解群〕</t>
    <phoneticPr fontId="4"/>
  </si>
  <si>
    <t>寛解</t>
    <phoneticPr fontId="4"/>
  </si>
  <si>
    <t>院内寛解</t>
    <phoneticPr fontId="4"/>
  </si>
  <si>
    <t>【疾患名区分（在院期間１年以上）】</t>
    <phoneticPr fontId="4"/>
  </si>
  <si>
    <t>〔寛解・院内寛解群〕</t>
    <phoneticPr fontId="4"/>
  </si>
  <si>
    <t>寛解</t>
    <phoneticPr fontId="4"/>
  </si>
  <si>
    <t>院内寛解</t>
    <phoneticPr fontId="4"/>
  </si>
  <si>
    <t>症状性を含む器質性精神障害（F0）</t>
    <phoneticPr fontId="4"/>
  </si>
  <si>
    <t>アルツハイマー病の認知症を含む器質性精神障害（F00）</t>
    <phoneticPr fontId="4"/>
  </si>
  <si>
    <t>血管性認知症を含む器質性精神障害（F01）</t>
    <phoneticPr fontId="4"/>
  </si>
  <si>
    <t>【状態像区分（在院期間１年以上）】</t>
    <phoneticPr fontId="4"/>
  </si>
  <si>
    <t>65歳以上</t>
    <rPh sb="2" eb="5">
      <t>サイイジョウ</t>
    </rPh>
    <phoneticPr fontId="4"/>
  </si>
  <si>
    <t>１ヶ月～
３ヶ月未満</t>
    <phoneticPr fontId="4"/>
  </si>
  <si>
    <t>３ヶ月～
６ヶ月未満</t>
    <phoneticPr fontId="4"/>
  </si>
  <si>
    <t>６ヶ月～
１年未満</t>
    <phoneticPr fontId="4"/>
  </si>
  <si>
    <t>１年～１年
６ヶ月未満</t>
    <phoneticPr fontId="4"/>
  </si>
  <si>
    <t>１年６ヶ月
～２年未満</t>
    <phoneticPr fontId="4"/>
  </si>
  <si>
    <t>２年～
３年未満</t>
    <phoneticPr fontId="4"/>
  </si>
  <si>
    <t>３年～
４年未満</t>
    <phoneticPr fontId="4"/>
  </si>
  <si>
    <t>４年～
５年未満</t>
    <phoneticPr fontId="4"/>
  </si>
  <si>
    <t>５年～
６年未満</t>
    <phoneticPr fontId="4"/>
  </si>
  <si>
    <t>６年～
７年未満</t>
    <phoneticPr fontId="4"/>
  </si>
  <si>
    <t>７年～
８年未満</t>
    <phoneticPr fontId="4"/>
  </si>
  <si>
    <t>８年～
９年未満</t>
    <phoneticPr fontId="4"/>
  </si>
  <si>
    <t>９年～
10年未満</t>
    <phoneticPr fontId="4"/>
  </si>
  <si>
    <t>10年～
20年未満</t>
    <phoneticPr fontId="4"/>
  </si>
  <si>
    <t>65歳未満</t>
    <rPh sb="2" eb="3">
      <t>サイ</t>
    </rPh>
    <rPh sb="3" eb="5">
      <t>ミマン</t>
    </rPh>
    <phoneticPr fontId="4"/>
  </si>
  <si>
    <t>【年齢階層×在院期間区分】〔気分（感情）障害（F３）〕</t>
    <rPh sb="14" eb="16">
      <t>キブン</t>
    </rPh>
    <rPh sb="17" eb="19">
      <t>カンジョウ</t>
    </rPh>
    <rPh sb="20" eb="22">
      <t>ショウガイ</t>
    </rPh>
    <phoneticPr fontId="4"/>
  </si>
  <si>
    <t>【年齢階層×在院期間区分】〔気分（感情）障害（Ｆ３）〕&amp;〔寛解・院内寛解群〕</t>
    <rPh sb="14" eb="16">
      <t>キブン</t>
    </rPh>
    <rPh sb="17" eb="19">
      <t>カンジョウ</t>
    </rPh>
    <rPh sb="20" eb="21">
      <t>ショウ</t>
    </rPh>
    <rPh sb="21" eb="22">
      <t>ガイ</t>
    </rPh>
    <phoneticPr fontId="4"/>
  </si>
  <si>
    <t>病識がなく通院服薬の中断が予測される</t>
    <phoneticPr fontId="4"/>
  </si>
  <si>
    <t>病識がなく通院服薬の中断が予測される</t>
    <phoneticPr fontId="4"/>
  </si>
  <si>
    <t>　総計</t>
    <rPh sb="1" eb="2">
      <t>ソウ</t>
    </rPh>
    <rPh sb="2" eb="3">
      <t>ケイ</t>
    </rPh>
    <phoneticPr fontId="4"/>
  </si>
  <si>
    <t>　総計</t>
    <rPh sb="1" eb="3">
      <t>ソウケイ</t>
    </rPh>
    <phoneticPr fontId="4"/>
  </si>
  <si>
    <t>90歳～</t>
    <rPh sb="2" eb="3">
      <t>サイ</t>
    </rPh>
    <phoneticPr fontId="4"/>
  </si>
  <si>
    <t>【年齢階層×在院期間区分】〔アルツハイマー病型認知症及び血管性認知症（F00-F01）〕</t>
    <rPh sb="21" eb="22">
      <t>ビョウ</t>
    </rPh>
    <rPh sb="22" eb="23">
      <t>ガタ</t>
    </rPh>
    <rPh sb="23" eb="26">
      <t>ニンチショウ</t>
    </rPh>
    <rPh sb="26" eb="27">
      <t>オヨ</t>
    </rPh>
    <phoneticPr fontId="4"/>
  </si>
  <si>
    <t>【年齢階層×在院期間区分】〔アルツハイマー病型認知症及び血管性認知症（F00-F01）〕&amp;〔寛解・院内寛解群〕</t>
    <phoneticPr fontId="4"/>
  </si>
  <si>
    <t>〔アルツハイマー病型認知症及び血管性認知症以外の症状性を含む器質性精神障害（F02-F09）〕</t>
    <rPh sb="8" eb="9">
      <t>ビョウ</t>
    </rPh>
    <rPh sb="9" eb="10">
      <t>ガタ</t>
    </rPh>
    <rPh sb="10" eb="13">
      <t>ニンチショウ</t>
    </rPh>
    <rPh sb="13" eb="14">
      <t>オヨ</t>
    </rPh>
    <phoneticPr fontId="4"/>
  </si>
  <si>
    <t>【年齢階層×在院期間区分】</t>
    <phoneticPr fontId="4"/>
  </si>
  <si>
    <t>〔アルツハイマー病型認知症及び血管性認知症以外の症状性を含む器質性精神障害（F02-F09）〕&amp;〔寛解・院内寛解群〕</t>
    <rPh sb="8" eb="9">
      <t>ビョウ</t>
    </rPh>
    <rPh sb="9" eb="10">
      <t>ガタ</t>
    </rPh>
    <rPh sb="10" eb="13">
      <t>ニンチショウ</t>
    </rPh>
    <rPh sb="13" eb="14">
      <t>オヨ</t>
    </rPh>
    <phoneticPr fontId="4"/>
  </si>
  <si>
    <t>40歳未満</t>
    <rPh sb="2" eb="5">
      <t>サイミマン</t>
    </rPh>
    <phoneticPr fontId="4"/>
  </si>
  <si>
    <t>80歳以上</t>
    <rPh sb="2" eb="5">
      <t>サイイジョウ</t>
    </rPh>
    <phoneticPr fontId="4"/>
  </si>
  <si>
    <t>合計 / 病状が不安定</t>
  </si>
  <si>
    <t>合計 / 病識がなく通院服薬の中断が予測される。</t>
  </si>
  <si>
    <t>合計 / 反社会的行動が予測される</t>
  </si>
  <si>
    <t>合計 / 退院意欲が乏しい</t>
  </si>
  <si>
    <t>合計 / 現実認識が乏しい</t>
  </si>
  <si>
    <t>合計 / 退院による環境変化への不安が強い</t>
  </si>
  <si>
    <t>合計 / 援助者との対人関係がもてない</t>
  </si>
  <si>
    <t>合計 / 家事（食事,洗濯,金銭管理など）ができない</t>
  </si>
  <si>
    <t>合計 / 家族がいない、本人をサポートする機能が実質ない</t>
  </si>
  <si>
    <t>合計 / 家族から退院に反対がある</t>
  </si>
  <si>
    <t>合計 / 住まいの確保ができない</t>
  </si>
  <si>
    <t>合計 / 生活費の確保ができない</t>
  </si>
  <si>
    <t>合計 / 日常生活を支える制度がない</t>
  </si>
  <si>
    <t>合計 / 救急診療体制がない</t>
  </si>
  <si>
    <t>合計 / 退院に向けてサポートする人的資源が乏しい</t>
  </si>
  <si>
    <t>合計 / 退院後サポート・マネジメントする人的資源が乏しい</t>
  </si>
  <si>
    <t>合計 / 住所地と入院先の距離があり支援体制をとりにくい</t>
  </si>
  <si>
    <t>合計 / その他の退院阻害要因がある</t>
  </si>
  <si>
    <t>01_1ヶ月未満</t>
  </si>
  <si>
    <t>02_1ヶ月～3ヶ月未満</t>
  </si>
  <si>
    <t>03_3ヶ月～6ヶ月未満</t>
  </si>
  <si>
    <t>04_6ヶ月～1年未満</t>
  </si>
  <si>
    <t>05_1年～1年6ヶ月未満</t>
  </si>
  <si>
    <t>06_1年6ヶ月～2年未満</t>
  </si>
  <si>
    <t>07_2年～3年未満</t>
  </si>
  <si>
    <t>08_3年～4年未満</t>
  </si>
  <si>
    <t>09_4年～5年未満</t>
  </si>
  <si>
    <t>10_5年～6年未満</t>
  </si>
  <si>
    <t>11_6年～7年未満</t>
  </si>
  <si>
    <t>12_7年～8年未満</t>
  </si>
  <si>
    <t>13_8年～9年未満</t>
  </si>
  <si>
    <t>14_9年～10年未満</t>
  </si>
  <si>
    <t>15_10年～20年未満</t>
  </si>
  <si>
    <t>16_ 20年以上</t>
  </si>
  <si>
    <t>アルツハイマー病型認知症及び血管性認知症（F00-F01）</t>
    <phoneticPr fontId="4"/>
  </si>
  <si>
    <t>左記以外の症状性を含む器質性精神障害（F02-F09）</t>
    <rPh sb="0" eb="2">
      <t>サキ</t>
    </rPh>
    <phoneticPr fontId="4"/>
  </si>
  <si>
    <t>F００アルツハイマー病型認知症</t>
  </si>
  <si>
    <t>F０１血管性認知症</t>
  </si>
  <si>
    <t>F０２-０９上記以外の症状性を含む器質性精神障害</t>
  </si>
  <si>
    <t>F１０アルコール使用による精神及び行動の障害</t>
  </si>
  <si>
    <t>F２統合失調症、統合失調症型障害及び妄想性障害</t>
  </si>
  <si>
    <t>F３０‐３１　躁病エピソード・双極性感情障害［躁うつ病］</t>
  </si>
  <si>
    <t>F３２-３９　その他の気分障害</t>
  </si>
  <si>
    <t>F４神経症性障害、ストレス関連障害及び身体表現性障害</t>
  </si>
  <si>
    <t>F５生理的障害及び身体的要因に関連した行動症候群</t>
  </si>
  <si>
    <t>F６成人のパーソナリティ及び行動の障害</t>
  </si>
  <si>
    <t>F７精神遅滞〔知的障害〕</t>
  </si>
  <si>
    <t>F８心理的発達の障害</t>
  </si>
  <si>
    <t>F９小児期及び青年期に通常発症する行動及び情緒の障害及び特定不能の精神障害</t>
  </si>
  <si>
    <t>アルコール覚せい剤を除く精神作用物質使用による精神及び行動の障害※</t>
  </si>
  <si>
    <t>てんかん（Ｆ０に属さないものを計上する）</t>
  </si>
  <si>
    <t>覚せい剤による精神及び行動の障害※</t>
  </si>
  <si>
    <t>01豊能北</t>
    <phoneticPr fontId="4"/>
  </si>
  <si>
    <t>02豊能豊中</t>
    <phoneticPr fontId="4"/>
  </si>
  <si>
    <t>03豊能吹田</t>
    <phoneticPr fontId="4"/>
  </si>
  <si>
    <t>04三島</t>
    <phoneticPr fontId="4"/>
  </si>
  <si>
    <t>05三島高槻</t>
    <phoneticPr fontId="4"/>
  </si>
  <si>
    <t>06北河内枚方</t>
    <phoneticPr fontId="4"/>
  </si>
  <si>
    <t>07北河内寝屋川</t>
    <phoneticPr fontId="4"/>
  </si>
  <si>
    <t>08北河内西</t>
    <phoneticPr fontId="4"/>
  </si>
  <si>
    <t>09北河内東</t>
    <phoneticPr fontId="4"/>
  </si>
  <si>
    <t>10中河内東大阪</t>
    <phoneticPr fontId="4"/>
  </si>
  <si>
    <t>11中河内南</t>
    <phoneticPr fontId="4"/>
  </si>
  <si>
    <t>12南河内北</t>
    <phoneticPr fontId="4"/>
  </si>
  <si>
    <t>13南河内南</t>
    <phoneticPr fontId="4"/>
  </si>
  <si>
    <t>14泉州北</t>
    <phoneticPr fontId="4"/>
  </si>
  <si>
    <t>15泉州中</t>
    <phoneticPr fontId="4"/>
  </si>
  <si>
    <t>16泉州南</t>
    <phoneticPr fontId="4"/>
  </si>
  <si>
    <t>17大阪市</t>
    <phoneticPr fontId="4"/>
  </si>
  <si>
    <t>18堺市</t>
    <phoneticPr fontId="4"/>
  </si>
  <si>
    <t>19歳以下</t>
    <phoneticPr fontId="4"/>
  </si>
  <si>
    <t>20歳代</t>
    <phoneticPr fontId="4"/>
  </si>
  <si>
    <t>30歳代</t>
    <phoneticPr fontId="4"/>
  </si>
  <si>
    <t>40歳代</t>
    <phoneticPr fontId="4"/>
  </si>
  <si>
    <t>50歳代</t>
    <phoneticPr fontId="4"/>
  </si>
  <si>
    <t>60歳代</t>
    <phoneticPr fontId="4"/>
  </si>
  <si>
    <t>70歳代</t>
    <phoneticPr fontId="4"/>
  </si>
  <si>
    <t>80歳代</t>
    <phoneticPr fontId="4"/>
  </si>
  <si>
    <t>90歳以上</t>
    <phoneticPr fontId="4"/>
  </si>
  <si>
    <t>その他の入院</t>
  </si>
  <si>
    <t>医療観察法による入院</t>
  </si>
  <si>
    <t>鑑定入院</t>
  </si>
  <si>
    <t>措置入院</t>
  </si>
  <si>
    <t>01豊能北</t>
  </si>
  <si>
    <t>02豊能豊中</t>
  </si>
  <si>
    <t>03豊能吹田</t>
  </si>
  <si>
    <t>04三島</t>
  </si>
  <si>
    <t>05三島高槻</t>
  </si>
  <si>
    <t>06北河内枚方</t>
  </si>
  <si>
    <t>07北河内寝屋川</t>
  </si>
  <si>
    <t>08北河内西</t>
  </si>
  <si>
    <t>09北河内東</t>
  </si>
  <si>
    <t>10中河内東大阪</t>
  </si>
  <si>
    <t>11中河内南</t>
  </si>
  <si>
    <t>12南河内北</t>
  </si>
  <si>
    <t>13南河内南</t>
  </si>
  <si>
    <t>14泉州北</t>
  </si>
  <si>
    <t>15泉州中</t>
  </si>
  <si>
    <t>16泉州南</t>
  </si>
  <si>
    <t>17大阪市</t>
  </si>
  <si>
    <t>18堺市</t>
  </si>
  <si>
    <t>98他府県</t>
  </si>
  <si>
    <t>99不明</t>
  </si>
  <si>
    <t>1_豊能</t>
    <rPh sb="2" eb="4">
      <t>トヨノ</t>
    </rPh>
    <phoneticPr fontId="2"/>
  </si>
  <si>
    <t>2_三島</t>
    <rPh sb="2" eb="4">
      <t>ミシマ</t>
    </rPh>
    <phoneticPr fontId="2"/>
  </si>
  <si>
    <t>3_北河内</t>
    <rPh sb="2" eb="5">
      <t>キタカワチ</t>
    </rPh>
    <phoneticPr fontId="2"/>
  </si>
  <si>
    <t>4_中河内</t>
    <rPh sb="2" eb="3">
      <t>ナカ</t>
    </rPh>
    <rPh sb="3" eb="5">
      <t>カワチ</t>
    </rPh>
    <phoneticPr fontId="2"/>
  </si>
  <si>
    <t>5_南河内</t>
    <rPh sb="2" eb="5">
      <t>ミナミカワチ</t>
    </rPh>
    <phoneticPr fontId="2"/>
  </si>
  <si>
    <t>6_泉州</t>
    <rPh sb="2" eb="4">
      <t>センシュウ</t>
    </rPh>
    <phoneticPr fontId="2"/>
  </si>
  <si>
    <t>7_大阪市</t>
    <rPh sb="2" eb="5">
      <t>オオサカシ</t>
    </rPh>
    <phoneticPr fontId="2"/>
  </si>
  <si>
    <t>8_堺市</t>
    <rPh sb="2" eb="4">
      <t>サカイシ</t>
    </rPh>
    <phoneticPr fontId="2"/>
  </si>
  <si>
    <t>他府県・不明</t>
    <rPh sb="0" eb="1">
      <t>タ</t>
    </rPh>
    <rPh sb="1" eb="3">
      <t>フケン</t>
    </rPh>
    <rPh sb="4" eb="6">
      <t>フメイ</t>
    </rPh>
    <phoneticPr fontId="2"/>
  </si>
  <si>
    <t>75歳未満（再掲）</t>
    <rPh sb="2" eb="3">
      <t>サイ</t>
    </rPh>
    <rPh sb="3" eb="5">
      <t>ミマン</t>
    </rPh>
    <rPh sb="6" eb="8">
      <t>サイケイ</t>
    </rPh>
    <phoneticPr fontId="4"/>
  </si>
  <si>
    <t>75歳以上（再掲）</t>
    <rPh sb="2" eb="3">
      <t>サイ</t>
    </rPh>
    <rPh sb="3" eb="5">
      <t>イジョウ</t>
    </rPh>
    <rPh sb="6" eb="8">
      <t>サイケイ</t>
    </rPh>
    <phoneticPr fontId="4"/>
  </si>
  <si>
    <t>【年齢区分（65歳以上在院患者）】</t>
    <rPh sb="8" eb="11">
      <t>サイイジョウ</t>
    </rPh>
    <rPh sb="11" eb="13">
      <t>ザイイン</t>
    </rPh>
    <rPh sb="13" eb="15">
      <t>カンジャ</t>
    </rPh>
    <phoneticPr fontId="4"/>
  </si>
  <si>
    <t>【入院形態区分（65歳以上在院患者）】</t>
    <rPh sb="1" eb="3">
      <t>ニュウイン</t>
    </rPh>
    <rPh sb="3" eb="5">
      <t>ケイタイ</t>
    </rPh>
    <rPh sb="10" eb="13">
      <t>サイイジョウ</t>
    </rPh>
    <rPh sb="13" eb="15">
      <t>ザイイン</t>
    </rPh>
    <rPh sb="15" eb="17">
      <t>カンジャ</t>
    </rPh>
    <phoneticPr fontId="4"/>
  </si>
  <si>
    <t>【在院期間区分（65歳以上在院患者）】</t>
    <rPh sb="1" eb="3">
      <t>ザイイン</t>
    </rPh>
    <rPh sb="3" eb="5">
      <t>キカン</t>
    </rPh>
    <rPh sb="5" eb="7">
      <t>クブン</t>
    </rPh>
    <rPh sb="10" eb="13">
      <t>サイイジョウ</t>
    </rPh>
    <rPh sb="13" eb="15">
      <t>ザイイン</t>
    </rPh>
    <rPh sb="15" eb="17">
      <t>カンジャ</t>
    </rPh>
    <phoneticPr fontId="4"/>
  </si>
  <si>
    <t>1ヶ月～3ヶ月未満</t>
  </si>
  <si>
    <t>3ヶ月～6ヶ月未満</t>
  </si>
  <si>
    <t>6ヶ月～1年未満</t>
  </si>
  <si>
    <t>1年～1年6ヶ月未満</t>
  </si>
  <si>
    <t>1年6ヶ月～2年未満</t>
  </si>
  <si>
    <t>2年～3年未満</t>
  </si>
  <si>
    <t>3年～4年未満</t>
  </si>
  <si>
    <t>4年～5年未満</t>
  </si>
  <si>
    <t>5年～6年未満</t>
  </si>
  <si>
    <t>6年～7年未満</t>
  </si>
  <si>
    <t>7年～8年未満</t>
  </si>
  <si>
    <t>8年～9年未満</t>
  </si>
  <si>
    <t>9年～10年未満</t>
  </si>
  <si>
    <t>10年～20年未満</t>
  </si>
  <si>
    <t>【状態像区分（65歳以上在院患者）】</t>
    <rPh sb="1" eb="3">
      <t>ジョウタイ</t>
    </rPh>
    <rPh sb="3" eb="4">
      <t>ゾウ</t>
    </rPh>
    <rPh sb="4" eb="6">
      <t>クブン</t>
    </rPh>
    <rPh sb="9" eb="12">
      <t>サイイジョウ</t>
    </rPh>
    <rPh sb="12" eb="14">
      <t>ザイイン</t>
    </rPh>
    <rPh sb="14" eb="16">
      <t>カンジャ</t>
    </rPh>
    <phoneticPr fontId="4"/>
  </si>
  <si>
    <t>〔全在院期間〕</t>
    <rPh sb="1" eb="2">
      <t>ゼン</t>
    </rPh>
    <rPh sb="2" eb="4">
      <t>ザイイン</t>
    </rPh>
    <rPh sb="4" eb="6">
      <t>キカン</t>
    </rPh>
    <phoneticPr fontId="4"/>
  </si>
  <si>
    <t>〔1年以上在院患者〕</t>
    <rPh sb="2" eb="5">
      <t>ネンイジョウ</t>
    </rPh>
    <rPh sb="5" eb="7">
      <t>ザイイン</t>
    </rPh>
    <rPh sb="7" eb="9">
      <t>カンジャ</t>
    </rPh>
    <phoneticPr fontId="4"/>
  </si>
  <si>
    <t>【退院阻害要因の有無（65歳以上在院患者）】</t>
    <rPh sb="13" eb="16">
      <t>サイイジョウ</t>
    </rPh>
    <rPh sb="16" eb="18">
      <t>ザイイン</t>
    </rPh>
    <rPh sb="18" eb="20">
      <t>カンジャ</t>
    </rPh>
    <phoneticPr fontId="4"/>
  </si>
  <si>
    <t>40歳以上
65歳未満</t>
    <rPh sb="2" eb="5">
      <t>サイイジョウ</t>
    </rPh>
    <rPh sb="8" eb="11">
      <t>サイミマン</t>
    </rPh>
    <phoneticPr fontId="4"/>
  </si>
  <si>
    <t>65歳以上
80歳未満</t>
    <rPh sb="2" eb="5">
      <t>サイイジョウ</t>
    </rPh>
    <rPh sb="8" eb="11">
      <t>サイミマン</t>
    </rPh>
    <phoneticPr fontId="4"/>
  </si>
  <si>
    <t>60-64歳</t>
    <phoneticPr fontId="4"/>
  </si>
  <si>
    <t>65-69歳</t>
    <phoneticPr fontId="4"/>
  </si>
  <si>
    <t>病識がなく通院服薬の中断が予測される</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</si>
</sst>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Red]\-#,##0\ "/>
    <numFmt numFmtId="177" formatCode="0.0%"/>
    <numFmt numFmtId="178" formatCode="\(#,##0\)"/>
    <numFmt numFmtId="179" formatCode="0_);[Red]\(0\)"/>
    <numFmt numFmtId="180" formatCode="\(0.0%\)"/>
    <numFmt numFmtId="181" formatCode="#,##0_);[Red]\(#,##0\)"/>
    <numFmt numFmtId="182" formatCode="#,##0_ "/>
  </numFmts>
  <fonts count="27">
    <font>
      <sz val="11"/>
      <color theme="1"/>
      <name val="ＭＳ Ｐゴシック"/>
      <family val="2"/>
      <charset val="128"/>
      <scheme val="minor"/>
    </font>
    <font>
      <sz val="11"/>
      <color theme="1"/>
      <name val="ＭＳ Ｐゴシック"/>
      <family val="2"/>
      <charset val="128"/>
      <scheme val="minor"/>
    </font>
    <font>
      <b/>
      <sz val="11"/>
      <color theme="1"/>
      <name val="ＭＳ Ｐゴシック"/>
      <family val="2"/>
      <charset val="128"/>
      <scheme val="minor"/>
    </font>
    <font>
      <b/>
      <sz val="11"/>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
      <sz val="12"/>
      <color theme="1"/>
      <name val="ＭＳ Ｐゴシック"/>
      <family val="3"/>
      <charset val="128"/>
      <scheme val="minor"/>
    </font>
    <font>
      <sz val="11"/>
      <color theme="0"/>
      <name val="ＭＳ Ｐゴシック"/>
      <family val="2"/>
      <charset val="128"/>
      <scheme val="minor"/>
    </font>
    <font>
      <sz val="11"/>
      <color theme="0"/>
      <name val="ＭＳ Ｐゴシック"/>
      <family val="3"/>
      <charset val="128"/>
      <scheme val="minor"/>
    </font>
    <font>
      <sz val="11"/>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0"/>
      <color theme="1"/>
      <name val="ＭＳ Ｐゴシック"/>
      <family val="3"/>
      <charset val="128"/>
      <scheme val="minor"/>
    </font>
    <font>
      <b/>
      <sz val="10"/>
      <color theme="1"/>
      <name val="ＭＳ Ｐゴシック"/>
      <family val="2"/>
      <charset val="128"/>
      <scheme val="minor"/>
    </font>
    <font>
      <b/>
      <sz val="9"/>
      <color theme="1"/>
      <name val="ＭＳ Ｐゴシック"/>
      <family val="3"/>
      <charset val="128"/>
      <scheme val="minor"/>
    </font>
    <font>
      <sz val="48"/>
      <color theme="1"/>
      <name val="ＭＳ Ｐゴシック"/>
      <family val="2"/>
      <charset val="128"/>
      <scheme val="minor"/>
    </font>
    <font>
      <b/>
      <sz val="11"/>
      <color theme="1"/>
      <name val="HG丸ｺﾞｼｯｸM-PRO"/>
      <family val="3"/>
      <charset val="128"/>
    </font>
    <font>
      <b/>
      <sz val="6"/>
      <color theme="1"/>
      <name val="ＭＳ Ｐゴシック"/>
      <family val="3"/>
      <charset val="128"/>
      <scheme val="minor"/>
    </font>
    <font>
      <sz val="11"/>
      <color rgb="FFFF0000"/>
      <name val="ＭＳ Ｐゴシック"/>
      <family val="2"/>
      <charset val="128"/>
      <scheme val="minor"/>
    </font>
    <font>
      <b/>
      <sz val="11"/>
      <color rgb="FFFF0000"/>
      <name val="ＭＳ Ｐゴシック"/>
      <family val="2"/>
      <charset val="128"/>
      <scheme val="minor"/>
    </font>
    <font>
      <sz val="11"/>
      <name val="ＭＳ Ｐゴシック"/>
      <family val="2"/>
      <charset val="128"/>
      <scheme val="minor"/>
    </font>
  </fonts>
  <fills count="14">
    <fill>
      <patternFill patternType="none"/>
    </fill>
    <fill>
      <patternFill patternType="gray125"/>
    </fill>
    <fill>
      <patternFill patternType="solid">
        <fgColor theme="6" tint="0.59999389629810485"/>
        <bgColor theme="4" tint="0.79998168889431442"/>
      </patternFill>
    </fill>
    <fill>
      <patternFill patternType="solid">
        <fgColor theme="5" tint="-0.499984740745262"/>
        <bgColor indexed="64"/>
      </patternFill>
    </fill>
    <fill>
      <patternFill patternType="solid">
        <fgColor theme="8" tint="0.79998168889431442"/>
        <bgColor indexed="64"/>
      </patternFill>
    </fill>
    <fill>
      <patternFill patternType="solid">
        <fgColor theme="9" tint="0.59996337778862885"/>
        <bgColor theme="4" tint="0.79998168889431442"/>
      </patternFill>
    </fill>
    <fill>
      <patternFill patternType="solid">
        <fgColor theme="9" tint="0.59996337778862885"/>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6"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6" tint="0.39997558519241921"/>
        <bgColor theme="4" tint="0.79998168889431442"/>
      </patternFill>
    </fill>
    <fill>
      <patternFill patternType="solid">
        <fgColor theme="6" tint="0.59996337778862885"/>
        <bgColor indexed="64"/>
      </patternFill>
    </fill>
  </fills>
  <borders count="73">
    <border>
      <left/>
      <right/>
      <top/>
      <bottom/>
      <diagonal/>
    </border>
    <border>
      <left/>
      <right/>
      <top/>
      <bottom style="thin">
        <color theme="6" tint="-0.499984740745262"/>
      </bottom>
      <diagonal/>
    </border>
    <border>
      <left/>
      <right/>
      <top style="thin">
        <color theme="6" tint="-0.499984740745262"/>
      </top>
      <bottom/>
      <diagonal/>
    </border>
    <border>
      <left/>
      <right/>
      <top style="thin">
        <color theme="6" tint="-0.499984740745262"/>
      </top>
      <bottom style="thin">
        <color theme="6" tint="-0.499984740745262"/>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style="thin">
        <color auto="1"/>
      </top>
      <bottom style="hair">
        <color auto="1"/>
      </bottom>
      <diagonal/>
    </border>
    <border>
      <left style="dotted">
        <color auto="1"/>
      </left>
      <right style="thin">
        <color auto="1"/>
      </right>
      <top style="thin">
        <color auto="1"/>
      </top>
      <bottom style="hair">
        <color auto="1"/>
      </bottom>
      <diagonal/>
    </border>
    <border>
      <left style="thin">
        <color auto="1"/>
      </left>
      <right style="dotted">
        <color auto="1"/>
      </right>
      <top style="hair">
        <color auto="1"/>
      </top>
      <bottom style="hair">
        <color auto="1"/>
      </bottom>
      <diagonal/>
    </border>
    <border>
      <left style="dotted">
        <color auto="1"/>
      </left>
      <right style="thin">
        <color auto="1"/>
      </right>
      <top style="hair">
        <color auto="1"/>
      </top>
      <bottom style="hair">
        <color auto="1"/>
      </bottom>
      <diagonal/>
    </border>
    <border>
      <left style="thin">
        <color auto="1"/>
      </left>
      <right style="dotted">
        <color auto="1"/>
      </right>
      <top style="hair">
        <color auto="1"/>
      </top>
      <bottom style="thin">
        <color auto="1"/>
      </bottom>
      <diagonal/>
    </border>
    <border>
      <left style="dotted">
        <color auto="1"/>
      </left>
      <right style="thin">
        <color auto="1"/>
      </right>
      <top style="hair">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thin">
        <color auto="1"/>
      </left>
      <right/>
      <top style="hair">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thin">
        <color theme="4" tint="0.39997558519241921"/>
      </bottom>
      <diagonal/>
    </border>
    <border>
      <left/>
      <right/>
      <top style="thin">
        <color theme="4" tint="0.39997558519241921"/>
      </top>
      <bottom/>
      <diagonal/>
    </border>
    <border>
      <left/>
      <right/>
      <top style="thin">
        <color rgb="FF0070C0"/>
      </top>
      <bottom/>
      <diagonal/>
    </border>
    <border>
      <left/>
      <right/>
      <top/>
      <bottom style="thin">
        <color rgb="FF0070C0"/>
      </bottom>
      <diagonal/>
    </border>
    <border>
      <left style="dotted">
        <color auto="1"/>
      </left>
      <right style="thin">
        <color auto="1"/>
      </right>
      <top/>
      <bottom style="hair">
        <color auto="1"/>
      </bottom>
      <diagonal/>
    </border>
    <border>
      <left style="dotted">
        <color auto="1"/>
      </left>
      <right style="thin">
        <color auto="1"/>
      </right>
      <top/>
      <bottom/>
      <diagonal/>
    </border>
    <border>
      <left style="dotted">
        <color auto="1"/>
      </left>
      <right style="thin">
        <color auto="1"/>
      </right>
      <top style="hair">
        <color auto="1"/>
      </top>
      <bottom/>
      <diagonal/>
    </border>
    <border>
      <left style="hair">
        <color indexed="64"/>
      </left>
      <right style="thin">
        <color auto="1"/>
      </right>
      <top/>
      <bottom/>
      <diagonal/>
    </border>
    <border>
      <left style="thin">
        <color auto="1"/>
      </left>
      <right style="dotted">
        <color auto="1"/>
      </right>
      <top style="hair">
        <color indexed="64"/>
      </top>
      <bottom/>
      <diagonal/>
    </border>
    <border>
      <left style="thin">
        <color auto="1"/>
      </left>
      <right style="dotted">
        <color auto="1"/>
      </right>
      <top/>
      <bottom style="hair">
        <color auto="1"/>
      </bottom>
      <diagonal/>
    </border>
    <border>
      <left style="thin">
        <color auto="1"/>
      </left>
      <right style="dotted">
        <color auto="1"/>
      </right>
      <top/>
      <bottom/>
      <diagonal/>
    </border>
    <border>
      <left/>
      <right style="thin">
        <color auto="1"/>
      </right>
      <top style="hair">
        <color auto="1"/>
      </top>
      <bottom style="hair">
        <color auto="1"/>
      </bottom>
      <diagonal/>
    </border>
    <border>
      <left style="hair">
        <color indexed="64"/>
      </left>
      <right style="dotted">
        <color auto="1"/>
      </right>
      <top style="hair">
        <color indexed="64"/>
      </top>
      <bottom style="hair">
        <color indexed="64"/>
      </bottom>
      <diagonal/>
    </border>
    <border>
      <left/>
      <right/>
      <top style="thin">
        <color theme="6" tint="-0.499984740745262"/>
      </top>
      <bottom style="thin">
        <color indexed="64"/>
      </bottom>
      <diagonal/>
    </border>
    <border>
      <left style="hair">
        <color auto="1"/>
      </left>
      <right style="thin">
        <color auto="1"/>
      </right>
      <top style="thin">
        <color auto="1"/>
      </top>
      <bottom style="thin">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right style="thin">
        <color indexed="64"/>
      </right>
      <top/>
      <bottom/>
      <diagonal/>
    </border>
    <border>
      <left style="thin">
        <color auto="1"/>
      </left>
      <right/>
      <top/>
      <bottom/>
      <diagonal/>
    </border>
    <border>
      <left style="thin">
        <color auto="1"/>
      </left>
      <right style="hair">
        <color indexed="64"/>
      </right>
      <top style="thin">
        <color auto="1"/>
      </top>
      <bottom style="thin">
        <color auto="1"/>
      </bottom>
      <diagonal/>
    </border>
    <border>
      <left style="thin">
        <color auto="1"/>
      </left>
      <right/>
      <top/>
      <bottom style="thin">
        <color auto="1"/>
      </bottom>
      <diagonal/>
    </border>
    <border>
      <left style="hair">
        <color indexed="64"/>
      </left>
      <right style="thin">
        <color indexed="64"/>
      </right>
      <top style="hair">
        <color auto="1"/>
      </top>
      <bottom style="hair">
        <color auto="1"/>
      </bottom>
      <diagonal/>
    </border>
    <border>
      <left style="thin">
        <color auto="1"/>
      </left>
      <right style="thin">
        <color auto="1"/>
      </right>
      <top style="hair">
        <color auto="1"/>
      </top>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hair">
        <color indexed="64"/>
      </left>
      <right style="double">
        <color indexed="64"/>
      </right>
      <top/>
      <bottom/>
      <diagonal/>
    </border>
    <border>
      <left style="hair">
        <color indexed="64"/>
      </left>
      <right style="double">
        <color indexed="64"/>
      </right>
      <top/>
      <bottom style="thin">
        <color indexed="64"/>
      </bottom>
      <diagonal/>
    </border>
    <border>
      <left style="hair">
        <color indexed="64"/>
      </left>
      <right style="double">
        <color indexed="64"/>
      </right>
      <top style="thin">
        <color auto="1"/>
      </top>
      <bottom style="thin">
        <color auto="1"/>
      </bottom>
      <diagonal/>
    </border>
    <border>
      <left style="double">
        <color indexed="64"/>
      </left>
      <right style="hair">
        <color indexed="64"/>
      </right>
      <top style="thin">
        <color indexed="64"/>
      </top>
      <bottom style="thin">
        <color indexed="64"/>
      </bottom>
      <diagonal/>
    </border>
    <border>
      <left/>
      <right style="double">
        <color indexed="64"/>
      </right>
      <top/>
      <bottom style="thin">
        <color indexed="64"/>
      </bottom>
      <diagonal/>
    </border>
    <border>
      <left style="double">
        <color indexed="64"/>
      </left>
      <right style="hair">
        <color indexed="64"/>
      </right>
      <top/>
      <bottom/>
      <diagonal/>
    </border>
    <border>
      <left style="double">
        <color indexed="64"/>
      </left>
      <right style="hair">
        <color indexed="64"/>
      </right>
      <top/>
      <bottom style="thin">
        <color indexed="64"/>
      </bottom>
      <diagonal/>
    </border>
    <border>
      <left/>
      <right style="dotted">
        <color auto="1"/>
      </right>
      <top style="hair">
        <color indexed="64"/>
      </top>
      <bottom style="hair">
        <color indexed="64"/>
      </bottom>
      <diagonal/>
    </border>
    <border>
      <left/>
      <right style="hair">
        <color indexed="64"/>
      </right>
      <top style="hair">
        <color indexed="64"/>
      </top>
      <bottom style="hair">
        <color indexed="64"/>
      </bottom>
      <diagonal/>
    </border>
    <border>
      <left/>
      <right style="dotted">
        <color auto="1"/>
      </right>
      <top/>
      <bottom/>
      <diagonal/>
    </border>
    <border>
      <left/>
      <right style="dotted">
        <color auto="1"/>
      </right>
      <top style="hair">
        <color auto="1"/>
      </top>
      <bottom/>
      <diagonal/>
    </border>
    <border>
      <left/>
      <right style="hair">
        <color indexed="64"/>
      </right>
      <top style="hair">
        <color indexed="64"/>
      </top>
      <bottom/>
      <diagonal/>
    </border>
    <border>
      <left style="dotted">
        <color auto="1"/>
      </left>
      <right style="thin">
        <color auto="1"/>
      </right>
      <top/>
      <bottom style="thin">
        <color auto="1"/>
      </bottom>
      <diagonal/>
    </border>
  </borders>
  <cellStyleXfs count="8">
    <xf numFmtId="0" fontId="0" fillId="0" borderId="0">
      <alignment vertical="center"/>
    </xf>
    <xf numFmtId="9" fontId="1" fillId="0" borderId="0" applyFont="0" applyFill="0" applyBorder="0" applyAlignment="0" applyProtection="0">
      <alignment vertical="center"/>
    </xf>
    <xf numFmtId="0" fontId="5" fillId="0" borderId="0">
      <alignment vertical="center"/>
    </xf>
    <xf numFmtId="0" fontId="11" fillId="0" borderId="0">
      <alignment vertical="center"/>
    </xf>
    <xf numFmtId="0" fontId="11" fillId="0" borderId="0">
      <alignment vertical="center"/>
    </xf>
    <xf numFmtId="0" fontId="5" fillId="0" borderId="0">
      <alignment vertical="center"/>
    </xf>
    <xf numFmtId="0" fontId="11" fillId="0" borderId="0"/>
    <xf numFmtId="38" fontId="1" fillId="0" borderId="0" applyFont="0" applyFill="0" applyBorder="0" applyAlignment="0" applyProtection="0">
      <alignment vertical="center"/>
    </xf>
  </cellStyleXfs>
  <cellXfs count="507">
    <xf numFmtId="0" fontId="0" fillId="0" borderId="0" xfId="0">
      <alignment vertical="center"/>
    </xf>
    <xf numFmtId="0" fontId="3" fillId="0" borderId="0" xfId="0" applyFont="1">
      <alignment vertical="center"/>
    </xf>
    <xf numFmtId="0" fontId="5" fillId="0" borderId="0" xfId="0" applyFont="1">
      <alignment vertical="center"/>
    </xf>
    <xf numFmtId="0" fontId="2" fillId="2" borderId="1" xfId="0" applyFont="1" applyFill="1" applyBorder="1" applyAlignment="1">
      <alignment horizontal="center" vertical="center"/>
    </xf>
    <xf numFmtId="0" fontId="0" fillId="0" borderId="0" xfId="0" applyAlignment="1">
      <alignment horizontal="left" vertical="center"/>
    </xf>
    <xf numFmtId="0" fontId="2" fillId="2" borderId="2" xfId="0" applyFont="1" applyFill="1" applyBorder="1" applyAlignment="1">
      <alignment horizontal="left" vertical="center" indent="1"/>
    </xf>
    <xf numFmtId="0" fontId="0" fillId="0" borderId="0" xfId="0" applyNumberFormat="1">
      <alignment vertical="center"/>
    </xf>
    <xf numFmtId="177" fontId="0" fillId="0" borderId="0" xfId="0" applyNumberFormat="1">
      <alignment vertical="center"/>
    </xf>
    <xf numFmtId="0" fontId="6" fillId="0" borderId="0" xfId="0" applyFont="1">
      <alignment vertical="center"/>
    </xf>
    <xf numFmtId="0" fontId="0" fillId="0" borderId="0" xfId="0" applyFont="1">
      <alignment vertical="center"/>
    </xf>
    <xf numFmtId="176" fontId="5" fillId="0" borderId="0" xfId="0" applyNumberFormat="1" applyFont="1">
      <alignment vertical="center"/>
    </xf>
    <xf numFmtId="0" fontId="0" fillId="0" borderId="0" xfId="0" applyAlignment="1">
      <alignment horizontal="center" vertical="center"/>
    </xf>
    <xf numFmtId="176" fontId="0" fillId="0" borderId="0" xfId="0" applyNumberFormat="1" applyAlignment="1">
      <alignment horizontal="right" vertical="center"/>
    </xf>
    <xf numFmtId="178" fontId="0" fillId="0" borderId="0" xfId="0" applyNumberFormat="1" applyAlignment="1">
      <alignment horizontal="right" vertical="center"/>
    </xf>
    <xf numFmtId="176" fontId="2" fillId="2" borderId="2" xfId="0" applyNumberFormat="1" applyFont="1" applyFill="1" applyBorder="1" applyAlignment="1">
      <alignment horizontal="right" vertical="center"/>
    </xf>
    <xf numFmtId="0" fontId="0" fillId="0" borderId="0" xfId="0" applyFont="1" applyAlignment="1">
      <alignment horizontal="left" vertical="center"/>
    </xf>
    <xf numFmtId="0" fontId="5" fillId="0" borderId="0" xfId="0" applyFont="1" applyAlignment="1">
      <alignment horizontal="left" vertical="center" indent="1"/>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0" xfId="0" applyFont="1" applyAlignment="1">
      <alignment horizontal="left" vertical="center" wrapText="1"/>
    </xf>
    <xf numFmtId="0" fontId="2" fillId="2" borderId="1" xfId="0" applyFont="1" applyFill="1" applyBorder="1" applyAlignment="1">
      <alignment horizontal="right" vertical="center"/>
    </xf>
    <xf numFmtId="177" fontId="0" fillId="0" borderId="0" xfId="0" applyNumberFormat="1" applyAlignment="1">
      <alignment horizontal="right" vertical="center"/>
    </xf>
    <xf numFmtId="0" fontId="2" fillId="2" borderId="1" xfId="0" applyFont="1" applyFill="1" applyBorder="1">
      <alignment vertical="center"/>
    </xf>
    <xf numFmtId="177" fontId="2" fillId="2" borderId="2" xfId="1" applyNumberFormat="1" applyFont="1" applyFill="1" applyBorder="1" applyAlignment="1">
      <alignment horizontal="right" vertical="center"/>
    </xf>
    <xf numFmtId="0" fontId="7" fillId="0" borderId="0" xfId="0" applyFont="1">
      <alignment vertical="center"/>
    </xf>
    <xf numFmtId="0" fontId="8" fillId="0" borderId="0" xfId="0" applyFont="1">
      <alignment vertical="center"/>
    </xf>
    <xf numFmtId="0" fontId="2" fillId="2" borderId="3" xfId="0" applyFont="1" applyFill="1" applyBorder="1" applyAlignment="1">
      <alignment horizontal="left" vertical="center" indent="1"/>
    </xf>
    <xf numFmtId="176" fontId="2" fillId="2" borderId="3" xfId="0" applyNumberFormat="1" applyFont="1" applyFill="1" applyBorder="1" applyAlignment="1">
      <alignment horizontal="right" vertical="center"/>
    </xf>
    <xf numFmtId="177" fontId="2" fillId="2" borderId="3" xfId="1" applyNumberFormat="1" applyFont="1" applyFill="1" applyBorder="1" applyAlignment="1">
      <alignment horizontal="right" vertical="center"/>
    </xf>
    <xf numFmtId="0" fontId="0" fillId="0" borderId="5" xfId="0" applyBorder="1" applyAlignment="1">
      <alignment horizontal="left" vertical="center"/>
    </xf>
    <xf numFmtId="176" fontId="0" fillId="0" borderId="5" xfId="0" applyNumberFormat="1" applyBorder="1" applyAlignment="1">
      <alignment horizontal="right" vertical="center"/>
    </xf>
    <xf numFmtId="177" fontId="0" fillId="0" borderId="5" xfId="0" applyNumberFormat="1" applyBorder="1" applyAlignment="1">
      <alignment horizontal="right" vertical="center"/>
    </xf>
    <xf numFmtId="0" fontId="0" fillId="0" borderId="0" xfId="0" applyBorder="1" applyAlignment="1">
      <alignment horizontal="left" vertical="center"/>
    </xf>
    <xf numFmtId="176" fontId="0" fillId="0" borderId="0" xfId="0" applyNumberFormat="1" applyBorder="1" applyAlignment="1">
      <alignment horizontal="right" vertical="center"/>
    </xf>
    <xf numFmtId="177" fontId="0" fillId="0" borderId="0" xfId="0" applyNumberFormat="1" applyBorder="1" applyAlignment="1">
      <alignment horizontal="right" vertical="center"/>
    </xf>
    <xf numFmtId="0" fontId="0" fillId="0" borderId="0" xfId="0" applyBorder="1">
      <alignment vertical="center"/>
    </xf>
    <xf numFmtId="179" fontId="0" fillId="0" borderId="0" xfId="0" applyNumberFormat="1">
      <alignment vertical="center"/>
    </xf>
    <xf numFmtId="0" fontId="9" fillId="3" borderId="0" xfId="0" applyFont="1" applyFill="1" applyAlignment="1">
      <alignment horizontal="center" vertical="center"/>
    </xf>
    <xf numFmtId="0" fontId="10" fillId="3" borderId="0" xfId="0" applyFont="1" applyFill="1" applyAlignment="1">
      <alignment horizontal="center" vertical="center"/>
    </xf>
    <xf numFmtId="0" fontId="9" fillId="3" borderId="0" xfId="0" applyFont="1" applyFill="1">
      <alignment vertical="center"/>
    </xf>
    <xf numFmtId="0" fontId="10" fillId="3" borderId="0" xfId="0" applyFont="1" applyFill="1">
      <alignment vertical="center"/>
    </xf>
    <xf numFmtId="0" fontId="9" fillId="3" borderId="0" xfId="0" applyFont="1" applyFill="1" applyAlignment="1">
      <alignment horizontal="righ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4" borderId="6" xfId="0" applyFont="1" applyFill="1" applyBorder="1">
      <alignment vertical="center"/>
    </xf>
    <xf numFmtId="176" fontId="0" fillId="0" borderId="16" xfId="0" applyNumberFormat="1" applyBorder="1">
      <alignment vertical="center"/>
    </xf>
    <xf numFmtId="177" fontId="0" fillId="0" borderId="17" xfId="0" applyNumberFormat="1" applyBorder="1">
      <alignment vertical="center"/>
    </xf>
    <xf numFmtId="176" fontId="0" fillId="0" borderId="18" xfId="0" applyNumberFormat="1" applyBorder="1">
      <alignment vertical="center"/>
    </xf>
    <xf numFmtId="177" fontId="0" fillId="0" borderId="19" xfId="0" applyNumberFormat="1" applyBorder="1">
      <alignment vertical="center"/>
    </xf>
    <xf numFmtId="176" fontId="0" fillId="0" borderId="20" xfId="0" applyNumberFormat="1" applyBorder="1">
      <alignment vertical="center"/>
    </xf>
    <xf numFmtId="177" fontId="0" fillId="0" borderId="21" xfId="0" applyNumberFormat="1" applyBorder="1">
      <alignment vertical="center"/>
    </xf>
    <xf numFmtId="176" fontId="3" fillId="4" borderId="22" xfId="0" applyNumberFormat="1" applyFont="1" applyFill="1" applyBorder="1">
      <alignment vertical="center"/>
    </xf>
    <xf numFmtId="177" fontId="3" fillId="4" borderId="23" xfId="0" applyNumberFormat="1" applyFont="1" applyFill="1" applyBorder="1">
      <alignment vertical="center"/>
    </xf>
    <xf numFmtId="0" fontId="5" fillId="0" borderId="24" xfId="0" applyFont="1" applyFill="1" applyBorder="1">
      <alignment vertical="center"/>
    </xf>
    <xf numFmtId="0" fontId="5" fillId="0" borderId="25" xfId="0" applyFont="1" applyFill="1" applyBorder="1">
      <alignment vertical="center"/>
    </xf>
    <xf numFmtId="176" fontId="0" fillId="0" borderId="0" xfId="0" applyNumberFormat="1">
      <alignment vertical="center"/>
    </xf>
    <xf numFmtId="0" fontId="5" fillId="0" borderId="26" xfId="0" applyFont="1" applyFill="1" applyBorder="1">
      <alignment vertical="center"/>
    </xf>
    <xf numFmtId="0" fontId="10" fillId="3" borderId="0" xfId="0" applyFont="1" applyFill="1" applyAlignment="1">
      <alignment horizontal="center" vertical="center" wrapText="1"/>
    </xf>
    <xf numFmtId="0" fontId="12" fillId="0" borderId="11" xfId="0" applyFont="1" applyBorder="1" applyAlignment="1">
      <alignment horizontal="left" vertical="center" indent="1"/>
    </xf>
    <xf numFmtId="0" fontId="13" fillId="0" borderId="12" xfId="0" applyFont="1" applyBorder="1" applyAlignment="1">
      <alignment horizontal="left" vertical="center" indent="1"/>
    </xf>
    <xf numFmtId="176" fontId="5" fillId="0" borderId="16" xfId="0" applyNumberFormat="1" applyFont="1" applyFill="1" applyBorder="1">
      <alignment vertical="center"/>
    </xf>
    <xf numFmtId="177" fontId="5" fillId="0" borderId="17" xfId="0" applyNumberFormat="1" applyFont="1" applyFill="1" applyBorder="1">
      <alignment vertical="center"/>
    </xf>
    <xf numFmtId="176" fontId="5" fillId="0" borderId="18" xfId="0" applyNumberFormat="1" applyFont="1" applyFill="1" applyBorder="1">
      <alignment vertical="center"/>
    </xf>
    <xf numFmtId="177" fontId="5" fillId="0" borderId="19" xfId="0" applyNumberFormat="1" applyFont="1" applyFill="1" applyBorder="1">
      <alignment vertical="center"/>
    </xf>
    <xf numFmtId="176" fontId="5" fillId="0" borderId="20" xfId="0" applyNumberFormat="1" applyFont="1" applyFill="1" applyBorder="1">
      <alignment vertical="center"/>
    </xf>
    <xf numFmtId="177" fontId="5" fillId="0" borderId="21" xfId="0" applyNumberFormat="1" applyFont="1" applyFill="1" applyBorder="1">
      <alignment vertical="center"/>
    </xf>
    <xf numFmtId="0" fontId="13" fillId="0" borderId="13" xfId="0" applyFont="1" applyBorder="1" applyAlignment="1">
      <alignment horizontal="left" vertical="center" indent="1"/>
    </xf>
    <xf numFmtId="0" fontId="0" fillId="0" borderId="7" xfId="0" applyBorder="1" applyAlignment="1">
      <alignment horizontal="left" vertical="center"/>
    </xf>
    <xf numFmtId="176" fontId="0" fillId="0" borderId="7" xfId="0" applyNumberFormat="1" applyBorder="1" applyAlignment="1">
      <alignment horizontal="right" vertical="center"/>
    </xf>
    <xf numFmtId="176" fontId="0" fillId="0" borderId="7" xfId="0" applyNumberFormat="1" applyBorder="1">
      <alignment vertical="center"/>
    </xf>
    <xf numFmtId="0" fontId="0" fillId="0" borderId="30" xfId="0" applyBorder="1" applyAlignment="1">
      <alignment horizontal="left" vertical="center"/>
    </xf>
    <xf numFmtId="177" fontId="0" fillId="0" borderId="30" xfId="0" applyNumberFormat="1" applyBorder="1" applyAlignment="1">
      <alignment horizontal="right" vertical="center"/>
    </xf>
    <xf numFmtId="176" fontId="5" fillId="0" borderId="7" xfId="0" applyNumberFormat="1" applyFont="1" applyBorder="1" applyAlignment="1">
      <alignment horizontal="right" vertical="center"/>
    </xf>
    <xf numFmtId="0" fontId="6" fillId="0" borderId="0" xfId="0" applyFont="1" applyBorder="1">
      <alignment vertical="center"/>
    </xf>
    <xf numFmtId="0" fontId="0" fillId="0" borderId="0" xfId="0" applyFont="1" applyBorder="1">
      <alignment vertical="center"/>
    </xf>
    <xf numFmtId="0" fontId="0" fillId="0" borderId="30" xfId="0" applyFont="1" applyBorder="1">
      <alignment vertical="center"/>
    </xf>
    <xf numFmtId="0" fontId="2" fillId="5" borderId="7" xfId="0" applyFont="1" applyFill="1" applyBorder="1" applyAlignment="1">
      <alignment horizontal="left" vertical="center" indent="1"/>
    </xf>
    <xf numFmtId="176" fontId="2" fillId="5" borderId="7" xfId="0" applyNumberFormat="1" applyFont="1" applyFill="1" applyBorder="1" applyAlignment="1">
      <alignment horizontal="right" vertical="center"/>
    </xf>
    <xf numFmtId="0" fontId="2" fillId="5" borderId="30" xfId="0" applyFont="1" applyFill="1" applyBorder="1" applyAlignment="1">
      <alignment horizontal="left" vertical="center" indent="1"/>
    </xf>
    <xf numFmtId="177" fontId="2" fillId="5" borderId="30" xfId="0" applyNumberFormat="1" applyFont="1" applyFill="1" applyBorder="1" applyAlignment="1">
      <alignment horizontal="right" vertical="center"/>
    </xf>
    <xf numFmtId="0" fontId="3" fillId="5" borderId="6" xfId="0" applyFont="1" applyFill="1" applyBorder="1" applyAlignment="1">
      <alignment horizontal="center" vertical="center"/>
    </xf>
    <xf numFmtId="176" fontId="3" fillId="6" borderId="7" xfId="0" applyNumberFormat="1" applyFont="1" applyFill="1" applyBorder="1">
      <alignment vertical="center"/>
    </xf>
    <xf numFmtId="177" fontId="3" fillId="5" borderId="30" xfId="0" applyNumberFormat="1" applyFont="1" applyFill="1" applyBorder="1" applyAlignment="1">
      <alignment horizontal="right" vertical="center"/>
    </xf>
    <xf numFmtId="176" fontId="5" fillId="0" borderId="7" xfId="0" applyNumberFormat="1" applyFont="1" applyBorder="1">
      <alignment vertical="center"/>
    </xf>
    <xf numFmtId="177" fontId="5" fillId="0" borderId="30" xfId="0" applyNumberFormat="1" applyFont="1" applyBorder="1" applyAlignment="1">
      <alignment horizontal="right" vertical="center"/>
    </xf>
    <xf numFmtId="0" fontId="9" fillId="3" borderId="0" xfId="0" applyFont="1" applyFill="1" applyAlignment="1">
      <alignment horizontal="left" vertical="center"/>
    </xf>
    <xf numFmtId="177" fontId="0" fillId="0" borderId="30" xfId="0" applyNumberFormat="1" applyBorder="1">
      <alignment vertical="center"/>
    </xf>
    <xf numFmtId="3" fontId="0" fillId="0" borderId="0" xfId="0" applyNumberFormat="1">
      <alignment vertical="center"/>
    </xf>
    <xf numFmtId="0" fontId="18" fillId="5" borderId="6" xfId="0" applyFont="1" applyFill="1" applyBorder="1" applyAlignment="1">
      <alignment horizontal="center" vertical="center"/>
    </xf>
    <xf numFmtId="0" fontId="18" fillId="5" borderId="6" xfId="0" applyFont="1" applyFill="1" applyBorder="1" applyAlignment="1">
      <alignment horizontal="center" vertical="center" wrapText="1"/>
    </xf>
    <xf numFmtId="0" fontId="13" fillId="0" borderId="7" xfId="0" applyFont="1" applyBorder="1" applyAlignment="1">
      <alignment horizontal="left" vertical="center"/>
    </xf>
    <xf numFmtId="176" fontId="13" fillId="0" borderId="7" xfId="0" applyNumberFormat="1" applyFont="1" applyBorder="1" applyAlignment="1">
      <alignment horizontal="right" vertical="center"/>
    </xf>
    <xf numFmtId="176" fontId="13" fillId="0" borderId="7" xfId="0" applyNumberFormat="1" applyFont="1" applyBorder="1">
      <alignment vertical="center"/>
    </xf>
    <xf numFmtId="0" fontId="13" fillId="0" borderId="30" xfId="0" applyFont="1" applyBorder="1" applyAlignment="1">
      <alignment horizontal="left" vertical="center"/>
    </xf>
    <xf numFmtId="177" fontId="13" fillId="0" borderId="30" xfId="0" applyNumberFormat="1" applyFont="1" applyBorder="1" applyAlignment="1">
      <alignment horizontal="right" vertical="center"/>
    </xf>
    <xf numFmtId="0" fontId="18" fillId="5" borderId="7" xfId="0" applyFont="1" applyFill="1" applyBorder="1" applyAlignment="1">
      <alignment horizontal="left" vertical="center" indent="1"/>
    </xf>
    <xf numFmtId="176" fontId="18" fillId="5" borderId="7" xfId="0" applyNumberFormat="1" applyFont="1" applyFill="1" applyBorder="1" applyAlignment="1">
      <alignment horizontal="right" vertical="center"/>
    </xf>
    <xf numFmtId="0" fontId="18" fillId="5" borderId="30" xfId="0" applyFont="1" applyFill="1" applyBorder="1" applyAlignment="1">
      <alignment horizontal="left" vertical="center" indent="1"/>
    </xf>
    <xf numFmtId="177" fontId="18" fillId="5" borderId="30" xfId="0" applyNumberFormat="1" applyFont="1" applyFill="1" applyBorder="1" applyAlignment="1">
      <alignment horizontal="right" vertical="center"/>
    </xf>
    <xf numFmtId="0" fontId="13" fillId="0" borderId="7" xfId="0" applyFont="1" applyBorder="1" applyAlignment="1">
      <alignment vertical="center"/>
    </xf>
    <xf numFmtId="0" fontId="13" fillId="0" borderId="30" xfId="0" applyFont="1" applyBorder="1" applyAlignment="1">
      <alignment vertical="center"/>
    </xf>
    <xf numFmtId="0" fontId="13" fillId="0" borderId="30" xfId="0" applyFont="1" applyBorder="1">
      <alignment vertical="center"/>
    </xf>
    <xf numFmtId="0" fontId="0" fillId="0" borderId="0" xfId="0" applyAlignment="1">
      <alignment horizontal="right" vertical="center"/>
    </xf>
    <xf numFmtId="0" fontId="15" fillId="0" borderId="0" xfId="0" applyFont="1">
      <alignment vertical="center"/>
    </xf>
    <xf numFmtId="0" fontId="15" fillId="0" borderId="6" xfId="0" applyFont="1" applyBorder="1">
      <alignment vertical="center"/>
    </xf>
    <xf numFmtId="176" fontId="15" fillId="0" borderId="6" xfId="0" applyNumberFormat="1" applyFont="1" applyBorder="1">
      <alignment vertical="center"/>
    </xf>
    <xf numFmtId="0" fontId="15" fillId="0" borderId="6" xfId="0" applyFont="1" applyBorder="1" applyAlignment="1">
      <alignment horizontal="left" vertical="center" indent="1"/>
    </xf>
    <xf numFmtId="0" fontId="15" fillId="0" borderId="8" xfId="0" applyFont="1" applyFill="1" applyBorder="1">
      <alignment vertical="center"/>
    </xf>
    <xf numFmtId="176" fontId="15" fillId="7" borderId="6" xfId="0" applyNumberFormat="1" applyFont="1" applyFill="1" applyBorder="1">
      <alignment vertical="center"/>
    </xf>
    <xf numFmtId="0" fontId="21" fillId="0" borderId="0" xfId="0" applyFont="1" applyAlignment="1">
      <alignment horizontal="distributed" vertical="center"/>
    </xf>
    <xf numFmtId="0" fontId="2" fillId="8" borderId="31" xfId="0" applyFont="1" applyFill="1" applyBorder="1" applyAlignment="1">
      <alignment horizontal="center" vertical="center" wrapText="1"/>
    </xf>
    <xf numFmtId="10" fontId="0" fillId="0" borderId="0" xfId="0" applyNumberFormat="1" applyAlignment="1">
      <alignment horizontal="right" vertical="center" indent="1"/>
    </xf>
    <xf numFmtId="0" fontId="2" fillId="8" borderId="32" xfId="0" applyFont="1" applyFill="1" applyBorder="1" applyAlignment="1">
      <alignment horizontal="left" vertical="center"/>
    </xf>
    <xf numFmtId="176" fontId="2" fillId="8" borderId="32" xfId="0" applyNumberFormat="1" applyFont="1" applyFill="1" applyBorder="1">
      <alignment vertical="center"/>
    </xf>
    <xf numFmtId="10" fontId="2" fillId="8" borderId="32" xfId="0" applyNumberFormat="1" applyFont="1" applyFill="1" applyBorder="1" applyAlignment="1">
      <alignment horizontal="right" vertical="center" indent="1"/>
    </xf>
    <xf numFmtId="0" fontId="0" fillId="0" borderId="0" xfId="0" applyAlignment="1">
      <alignment horizontal="center" vertical="center" wrapText="1"/>
    </xf>
    <xf numFmtId="0" fontId="16" fillId="0" borderId="0" xfId="0" applyFont="1" applyAlignment="1">
      <alignment vertical="center" wrapText="1"/>
    </xf>
    <xf numFmtId="0" fontId="0" fillId="0" borderId="0" xfId="0" applyBorder="1" applyAlignment="1">
      <alignment horizontal="right" vertical="center" wrapText="1"/>
    </xf>
    <xf numFmtId="0" fontId="0" fillId="0" borderId="0" xfId="0" applyBorder="1" applyAlignment="1">
      <alignment horizontal="left" vertical="center" wrapText="1"/>
    </xf>
    <xf numFmtId="0" fontId="0" fillId="7" borderId="0" xfId="0" applyFill="1" applyBorder="1" applyAlignment="1">
      <alignment horizontal="right" vertical="center" wrapText="1"/>
    </xf>
    <xf numFmtId="0" fontId="0" fillId="7" borderId="0" xfId="0" applyFill="1" applyBorder="1" applyAlignment="1">
      <alignment horizontal="left" vertical="center" wrapText="1"/>
    </xf>
    <xf numFmtId="0" fontId="0" fillId="0" borderId="0" xfId="0" applyBorder="1" applyAlignment="1">
      <alignment horizontal="right" vertical="center"/>
    </xf>
    <xf numFmtId="0" fontId="0" fillId="0" borderId="0" xfId="0" applyAlignment="1">
      <alignment vertical="center"/>
    </xf>
    <xf numFmtId="10" fontId="0" fillId="0" borderId="0" xfId="0" applyNumberFormat="1">
      <alignment vertical="center"/>
    </xf>
    <xf numFmtId="0" fontId="0" fillId="0" borderId="0" xfId="0" applyFont="1" applyFill="1" applyBorder="1" applyAlignment="1">
      <alignment horizontal="left" vertical="center"/>
    </xf>
    <xf numFmtId="38" fontId="0" fillId="0" borderId="0" xfId="7" applyFont="1">
      <alignment vertical="center"/>
    </xf>
    <xf numFmtId="38" fontId="0" fillId="0" borderId="0" xfId="0" applyNumberFormat="1">
      <alignment vertical="center"/>
    </xf>
    <xf numFmtId="0" fontId="0" fillId="0" borderId="33" xfId="0" applyBorder="1">
      <alignment vertical="center"/>
    </xf>
    <xf numFmtId="0" fontId="0" fillId="0" borderId="33" xfId="0" applyBorder="1" applyAlignment="1">
      <alignment horizontal="left" vertical="center"/>
    </xf>
    <xf numFmtId="38" fontId="0" fillId="0" borderId="33" xfId="0" applyNumberFormat="1" applyBorder="1">
      <alignment vertical="center"/>
    </xf>
    <xf numFmtId="38" fontId="0" fillId="0" borderId="0" xfId="0" applyNumberFormat="1" applyBorder="1">
      <alignment vertical="center"/>
    </xf>
    <xf numFmtId="0" fontId="0" fillId="0" borderId="34" xfId="0" applyBorder="1">
      <alignment vertical="center"/>
    </xf>
    <xf numFmtId="0" fontId="0" fillId="0" borderId="34" xfId="0" applyBorder="1" applyAlignment="1">
      <alignment horizontal="left" vertical="center"/>
    </xf>
    <xf numFmtId="38" fontId="0" fillId="0" borderId="34" xfId="0" applyNumberFormat="1" applyBorder="1">
      <alignment vertical="center"/>
    </xf>
    <xf numFmtId="177" fontId="0" fillId="0" borderId="0" xfId="1" applyNumberFormat="1" applyFont="1">
      <alignment vertical="center"/>
    </xf>
    <xf numFmtId="178" fontId="0" fillId="0" borderId="0" xfId="0" applyNumberFormat="1">
      <alignment vertical="center"/>
    </xf>
    <xf numFmtId="177" fontId="0" fillId="0" borderId="0" xfId="1" applyNumberFormat="1" applyFont="1" applyAlignment="1">
      <alignment vertical="center"/>
    </xf>
    <xf numFmtId="177" fontId="0" fillId="0" borderId="0" xfId="0" applyNumberFormat="1" applyAlignment="1">
      <alignment vertical="center"/>
    </xf>
    <xf numFmtId="180" fontId="0" fillId="0" borderId="0" xfId="0" applyNumberFormat="1" applyAlignment="1">
      <alignment vertical="center"/>
    </xf>
    <xf numFmtId="177" fontId="0" fillId="0" borderId="0" xfId="0" applyNumberFormat="1" applyAlignment="1">
      <alignment horizontal="right"/>
    </xf>
    <xf numFmtId="177" fontId="0" fillId="0" borderId="0" xfId="1" applyNumberFormat="1" applyFont="1" applyAlignment="1">
      <alignment horizontal="right" vertical="center"/>
    </xf>
    <xf numFmtId="180" fontId="0" fillId="0" borderId="0" xfId="1" applyNumberFormat="1" applyFont="1" applyAlignment="1">
      <alignment horizontal="right" vertical="center"/>
    </xf>
    <xf numFmtId="177" fontId="0" fillId="0" borderId="0" xfId="0" applyNumberFormat="1" applyAlignment="1"/>
    <xf numFmtId="0" fontId="2" fillId="2" borderId="0" xfId="0" applyFont="1" applyFill="1" applyBorder="1" applyAlignment="1">
      <alignment horizontal="center" vertical="center"/>
    </xf>
    <xf numFmtId="0" fontId="2" fillId="2" borderId="0" xfId="0" applyFont="1" applyFill="1" applyBorder="1" applyAlignment="1">
      <alignment horizontal="right" vertical="center"/>
    </xf>
    <xf numFmtId="38" fontId="0" fillId="0" borderId="5" xfId="7" applyFont="1" applyBorder="1" applyAlignment="1">
      <alignment horizontal="right"/>
    </xf>
    <xf numFmtId="38" fontId="0" fillId="0" borderId="5" xfId="7" applyFont="1" applyBorder="1" applyAlignment="1">
      <alignment vertical="center"/>
    </xf>
    <xf numFmtId="0" fontId="0" fillId="0" borderId="5" xfId="0" applyBorder="1">
      <alignment vertical="center"/>
    </xf>
    <xf numFmtId="177" fontId="0" fillId="0" borderId="15" xfId="0" applyNumberFormat="1" applyBorder="1">
      <alignment vertical="center"/>
    </xf>
    <xf numFmtId="177" fontId="0" fillId="0" borderId="37" xfId="0" applyNumberFormat="1" applyBorder="1">
      <alignment vertical="center"/>
    </xf>
    <xf numFmtId="177" fontId="0" fillId="0" borderId="35" xfId="0" applyNumberFormat="1" applyBorder="1">
      <alignment vertical="center"/>
    </xf>
    <xf numFmtId="177" fontId="0" fillId="0" borderId="36" xfId="0" applyNumberFormat="1" applyBorder="1">
      <alignment vertical="center"/>
    </xf>
    <xf numFmtId="176" fontId="0" fillId="0" borderId="26" xfId="0" applyNumberFormat="1" applyBorder="1">
      <alignment vertical="center"/>
    </xf>
    <xf numFmtId="177" fontId="0" fillId="0" borderId="38" xfId="0" applyNumberFormat="1" applyBorder="1">
      <alignment vertical="center"/>
    </xf>
    <xf numFmtId="176" fontId="0" fillId="0" borderId="0" xfId="0" applyNumberFormat="1" applyBorder="1">
      <alignment vertical="center"/>
    </xf>
    <xf numFmtId="0" fontId="10" fillId="3" borderId="0" xfId="0" applyFont="1" applyFill="1" applyBorder="1">
      <alignment vertical="center"/>
    </xf>
    <xf numFmtId="177" fontId="0" fillId="0" borderId="0" xfId="1" applyNumberFormat="1" applyFont="1" applyFill="1" applyAlignment="1">
      <alignment vertical="center"/>
    </xf>
    <xf numFmtId="176" fontId="0" fillId="0" borderId="39" xfId="0" applyNumberFormat="1" applyBorder="1">
      <alignment vertical="center"/>
    </xf>
    <xf numFmtId="176" fontId="0" fillId="0" borderId="14" xfId="0" applyNumberFormat="1" applyBorder="1">
      <alignment vertical="center"/>
    </xf>
    <xf numFmtId="176" fontId="0" fillId="0" borderId="40" xfId="0" applyNumberFormat="1" applyBorder="1">
      <alignment vertical="center"/>
    </xf>
    <xf numFmtId="176" fontId="0" fillId="0" borderId="41" xfId="0" applyNumberFormat="1" applyBorder="1">
      <alignment vertical="center"/>
    </xf>
    <xf numFmtId="179" fontId="0" fillId="0" borderId="0" xfId="0" applyNumberFormat="1" applyBorder="1">
      <alignment vertical="center"/>
    </xf>
    <xf numFmtId="0" fontId="0" fillId="0" borderId="0" xfId="0" applyFill="1" applyBorder="1">
      <alignment vertical="center"/>
    </xf>
    <xf numFmtId="177" fontId="0" fillId="0" borderId="42" xfId="0" applyNumberFormat="1" applyBorder="1">
      <alignment vertical="center"/>
    </xf>
    <xf numFmtId="176" fontId="0" fillId="0" borderId="43" xfId="0" applyNumberFormat="1" applyBorder="1">
      <alignment vertical="center"/>
    </xf>
    <xf numFmtId="38" fontId="0" fillId="0" borderId="4" xfId="0" applyNumberFormat="1" applyBorder="1">
      <alignment vertical="center"/>
    </xf>
    <xf numFmtId="0" fontId="0" fillId="0" borderId="4" xfId="0" applyBorder="1">
      <alignment vertical="center"/>
    </xf>
    <xf numFmtId="38" fontId="0" fillId="0" borderId="0" xfId="0" applyNumberFormat="1" applyFill="1" applyBorder="1">
      <alignment vertical="center"/>
    </xf>
    <xf numFmtId="176" fontId="0" fillId="0" borderId="0" xfId="0" applyNumberFormat="1" applyFill="1" applyBorder="1" applyAlignment="1">
      <alignment horizontal="right" vertical="center"/>
    </xf>
    <xf numFmtId="177" fontId="0" fillId="0" borderId="0" xfId="0" applyNumberFormat="1" applyFill="1" applyBorder="1" applyAlignment="1">
      <alignment horizontal="right" vertical="center"/>
    </xf>
    <xf numFmtId="0" fontId="0" fillId="0" borderId="5" xfId="0" applyFont="1" applyBorder="1">
      <alignment vertical="center"/>
    </xf>
    <xf numFmtId="177" fontId="0" fillId="0" borderId="5" xfId="1" applyNumberFormat="1" applyFont="1" applyBorder="1">
      <alignment vertical="center"/>
    </xf>
    <xf numFmtId="177" fontId="0" fillId="0" borderId="0" xfId="0" applyNumberFormat="1" applyAlignment="1">
      <alignment horizontal="right" vertical="center" indent="1"/>
    </xf>
    <xf numFmtId="0" fontId="22" fillId="0" borderId="0" xfId="0" applyFont="1">
      <alignment vertical="center"/>
    </xf>
    <xf numFmtId="0" fontId="0" fillId="0" borderId="7" xfId="0" applyFont="1" applyBorder="1">
      <alignment vertical="center"/>
    </xf>
    <xf numFmtId="0" fontId="0" fillId="0" borderId="8" xfId="0" applyFont="1" applyBorder="1">
      <alignment vertical="center"/>
    </xf>
    <xf numFmtId="177" fontId="0" fillId="0" borderId="30" xfId="1" applyNumberFormat="1" applyFont="1" applyBorder="1">
      <alignment vertical="center"/>
    </xf>
    <xf numFmtId="176" fontId="15" fillId="0" borderId="0" xfId="0" applyNumberFormat="1" applyFont="1">
      <alignment vertical="center"/>
    </xf>
    <xf numFmtId="0" fontId="9" fillId="3" borderId="0" xfId="0" applyFont="1" applyFill="1" applyBorder="1" applyAlignment="1">
      <alignment horizontal="center" vertical="center"/>
    </xf>
    <xf numFmtId="0" fontId="5" fillId="0" borderId="13" xfId="0" applyFont="1" applyFill="1" applyBorder="1">
      <alignment vertical="center"/>
    </xf>
    <xf numFmtId="0" fontId="0" fillId="0" borderId="52" xfId="0" applyBorder="1">
      <alignment vertical="center"/>
    </xf>
    <xf numFmtId="177" fontId="2" fillId="2" borderId="44" xfId="1" applyNumberFormat="1" applyFont="1" applyFill="1" applyBorder="1" applyAlignment="1">
      <alignment horizontal="right" vertical="center"/>
    </xf>
    <xf numFmtId="0" fontId="15" fillId="0" borderId="12" xfId="0" applyFont="1" applyBorder="1" applyAlignment="1">
      <alignment horizontal="left" vertical="center" indent="1"/>
    </xf>
    <xf numFmtId="0" fontId="15" fillId="0" borderId="27" xfId="0" applyFont="1" applyFill="1" applyBorder="1">
      <alignment vertical="center"/>
    </xf>
    <xf numFmtId="0" fontId="15" fillId="0" borderId="6" xfId="0" applyFont="1" applyFill="1" applyBorder="1">
      <alignment vertical="center"/>
    </xf>
    <xf numFmtId="0" fontId="14" fillId="0" borderId="11" xfId="0" applyFont="1" applyBorder="1" applyAlignment="1">
      <alignment horizontal="left" vertical="center" indent="1"/>
    </xf>
    <xf numFmtId="0" fontId="15" fillId="0" borderId="13" xfId="0" applyFont="1" applyBorder="1" applyAlignment="1">
      <alignment horizontal="left" vertical="center" indent="1"/>
    </xf>
    <xf numFmtId="0" fontId="13" fillId="0" borderId="26" xfId="0" applyFont="1" applyFill="1" applyBorder="1">
      <alignment vertical="center"/>
    </xf>
    <xf numFmtId="0" fontId="12" fillId="0" borderId="7" xfId="0" applyFont="1" applyBorder="1" applyAlignment="1">
      <alignment vertical="center"/>
    </xf>
    <xf numFmtId="0" fontId="12" fillId="0" borderId="7" xfId="0" applyFont="1" applyBorder="1" applyAlignment="1">
      <alignment horizontal="left" vertical="center"/>
    </xf>
    <xf numFmtId="0" fontId="23" fillId="7" borderId="6" xfId="0" applyFont="1" applyFill="1" applyBorder="1" applyAlignment="1">
      <alignment horizontal="center" vertical="center"/>
    </xf>
    <xf numFmtId="0" fontId="23" fillId="7" borderId="6" xfId="0" applyFont="1" applyFill="1" applyBorder="1" applyAlignment="1">
      <alignment horizontal="center" vertical="center" wrapText="1"/>
    </xf>
    <xf numFmtId="0" fontId="15" fillId="7" borderId="6" xfId="0" applyFont="1" applyFill="1" applyBorder="1" applyAlignment="1">
      <alignment horizontal="center" vertical="center"/>
    </xf>
    <xf numFmtId="0" fontId="3" fillId="0" borderId="0" xfId="0" applyFont="1" applyBorder="1">
      <alignment vertical="center"/>
    </xf>
    <xf numFmtId="0" fontId="2" fillId="2" borderId="44" xfId="0" applyFont="1" applyFill="1" applyBorder="1" applyAlignment="1">
      <alignment horizontal="left" vertical="center" indent="1"/>
    </xf>
    <xf numFmtId="0" fontId="19" fillId="2" borderId="1" xfId="0" applyFont="1" applyFill="1" applyBorder="1" applyAlignment="1">
      <alignment horizontal="center" vertical="center"/>
    </xf>
    <xf numFmtId="0" fontId="18" fillId="2" borderId="1" xfId="0" applyFont="1" applyFill="1" applyBorder="1" applyAlignment="1">
      <alignment horizontal="center" vertical="center"/>
    </xf>
    <xf numFmtId="0" fontId="20" fillId="7" borderId="7" xfId="0" applyFont="1" applyFill="1" applyBorder="1" applyAlignment="1">
      <alignment horizontal="center" vertical="center"/>
    </xf>
    <xf numFmtId="0" fontId="20" fillId="7" borderId="30" xfId="0" applyFont="1" applyFill="1" applyBorder="1" applyAlignment="1">
      <alignment horizontal="center" vertical="center"/>
    </xf>
    <xf numFmtId="177" fontId="0" fillId="0" borderId="0" xfId="1" applyNumberFormat="1" applyFont="1" applyBorder="1">
      <alignment vertical="center"/>
    </xf>
    <xf numFmtId="0" fontId="2" fillId="8" borderId="0" xfId="0" applyFont="1" applyFill="1" applyBorder="1" applyAlignment="1">
      <alignment horizontal="left" vertical="center"/>
    </xf>
    <xf numFmtId="176" fontId="2" fillId="8" borderId="0" xfId="0" applyNumberFormat="1" applyFont="1" applyFill="1" applyBorder="1">
      <alignment vertical="center"/>
    </xf>
    <xf numFmtId="10" fontId="2" fillId="8" borderId="0" xfId="0" applyNumberFormat="1" applyFont="1" applyFill="1" applyBorder="1" applyAlignment="1">
      <alignment horizontal="right" vertical="center" indent="1"/>
    </xf>
    <xf numFmtId="10" fontId="0" fillId="0" borderId="0" xfId="0" applyNumberFormat="1" applyBorder="1" applyAlignment="1">
      <alignment horizontal="right" vertical="center" indent="1"/>
    </xf>
    <xf numFmtId="0" fontId="2" fillId="8" borderId="0" xfId="0" applyFont="1" applyFill="1" applyBorder="1" applyAlignment="1">
      <alignment horizontal="center" vertical="center"/>
    </xf>
    <xf numFmtId="0" fontId="2" fillId="8" borderId="0" xfId="0" applyFont="1" applyFill="1" applyBorder="1" applyAlignment="1">
      <alignment horizontal="center" vertical="center" wrapText="1"/>
    </xf>
    <xf numFmtId="0" fontId="0" fillId="0" borderId="0" xfId="0" applyNumberFormat="1" applyBorder="1">
      <alignment vertical="center"/>
    </xf>
    <xf numFmtId="10" fontId="0" fillId="0" borderId="0" xfId="0" applyNumberFormat="1" applyBorder="1">
      <alignment vertical="center"/>
    </xf>
    <xf numFmtId="10" fontId="2" fillId="8" borderId="0" xfId="0" applyNumberFormat="1" applyFont="1" applyFill="1" applyBorder="1">
      <alignment vertical="center"/>
    </xf>
    <xf numFmtId="0" fontId="5" fillId="0" borderId="0" xfId="0" applyFont="1" applyBorder="1">
      <alignment vertical="center"/>
    </xf>
    <xf numFmtId="176" fontId="0" fillId="0" borderId="0" xfId="7" applyNumberFormat="1" applyFont="1" applyBorder="1" applyAlignment="1">
      <alignment horizontal="right" vertical="center"/>
    </xf>
    <xf numFmtId="0" fontId="0" fillId="0" borderId="0" xfId="0" applyFont="1" applyFill="1" applyBorder="1">
      <alignment vertical="center"/>
    </xf>
    <xf numFmtId="179" fontId="0" fillId="0" borderId="0" xfId="0" applyNumberFormat="1" applyFont="1" applyBorder="1">
      <alignment vertical="center"/>
    </xf>
    <xf numFmtId="0" fontId="0" fillId="0" borderId="0" xfId="0" applyFont="1" applyBorder="1" applyAlignment="1">
      <alignment horizontal="left" vertical="center"/>
    </xf>
    <xf numFmtId="0" fontId="0" fillId="0" borderId="0" xfId="0" applyBorder="1" applyAlignment="1">
      <alignment horizontal="center" vertical="center"/>
    </xf>
    <xf numFmtId="38" fontId="2" fillId="8" borderId="0" xfId="0" applyNumberFormat="1" applyFont="1" applyFill="1" applyBorder="1">
      <alignment vertical="center"/>
    </xf>
    <xf numFmtId="0" fontId="0" fillId="0" borderId="0" xfId="0" applyFill="1">
      <alignment vertical="center"/>
    </xf>
    <xf numFmtId="176" fontId="0" fillId="0" borderId="0" xfId="0" applyNumberFormat="1" applyFill="1">
      <alignment vertical="center"/>
    </xf>
    <xf numFmtId="177" fontId="0" fillId="0" borderId="0" xfId="1" applyNumberFormat="1" applyFont="1" applyFill="1">
      <alignment vertical="center"/>
    </xf>
    <xf numFmtId="0" fontId="0" fillId="10" borderId="0" xfId="0" applyFill="1">
      <alignment vertical="center"/>
    </xf>
    <xf numFmtId="176" fontId="0" fillId="10" borderId="0" xfId="0" applyNumberFormat="1" applyFill="1">
      <alignment vertical="center"/>
    </xf>
    <xf numFmtId="177" fontId="0" fillId="10" borderId="0" xfId="1" applyNumberFormat="1" applyFont="1" applyFill="1">
      <alignment vertical="center"/>
    </xf>
    <xf numFmtId="176" fontId="0" fillId="0" borderId="0" xfId="0" applyNumberFormat="1" applyFill="1" applyBorder="1">
      <alignment vertical="center"/>
    </xf>
    <xf numFmtId="176" fontId="3" fillId="0" borderId="0" xfId="0" applyNumberFormat="1" applyFont="1">
      <alignment vertical="center"/>
    </xf>
    <xf numFmtId="0" fontId="3" fillId="10" borderId="4" xfId="0" applyFont="1" applyFill="1" applyBorder="1">
      <alignment vertical="center"/>
    </xf>
    <xf numFmtId="0" fontId="3" fillId="10" borderId="5" xfId="0" applyFont="1" applyFill="1" applyBorder="1">
      <alignment vertical="center"/>
    </xf>
    <xf numFmtId="176" fontId="3" fillId="10" borderId="5" xfId="0" applyNumberFormat="1" applyFont="1" applyFill="1" applyBorder="1">
      <alignment vertical="center"/>
    </xf>
    <xf numFmtId="177" fontId="3" fillId="10" borderId="5" xfId="1" applyNumberFormat="1" applyFont="1" applyFill="1" applyBorder="1">
      <alignment vertical="center"/>
    </xf>
    <xf numFmtId="0" fontId="3" fillId="0" borderId="0" xfId="0" applyFont="1" applyAlignment="1">
      <alignment horizontal="center" vertical="center" wrapText="1"/>
    </xf>
    <xf numFmtId="0" fontId="3" fillId="11" borderId="0" xfId="0" applyFont="1" applyFill="1" applyBorder="1">
      <alignment vertical="center"/>
    </xf>
    <xf numFmtId="177" fontId="3" fillId="11" borderId="6" xfId="0" applyNumberFormat="1" applyFont="1" applyFill="1" applyBorder="1">
      <alignment vertical="center"/>
    </xf>
    <xf numFmtId="177" fontId="3" fillId="11" borderId="0" xfId="0" applyNumberFormat="1" applyFont="1" applyFill="1" applyBorder="1">
      <alignment vertical="center"/>
    </xf>
    <xf numFmtId="177" fontId="3" fillId="0" borderId="6" xfId="1" applyNumberFormat="1" applyFont="1" applyBorder="1">
      <alignment vertical="center"/>
    </xf>
    <xf numFmtId="177" fontId="0" fillId="0" borderId="7" xfId="1" applyNumberFormat="1" applyFont="1" applyBorder="1">
      <alignment vertical="center"/>
    </xf>
    <xf numFmtId="177" fontId="0" fillId="0" borderId="56" xfId="1" applyNumberFormat="1" applyFont="1" applyBorder="1">
      <alignment vertical="center"/>
    </xf>
    <xf numFmtId="177" fontId="0" fillId="0" borderId="13" xfId="1" applyNumberFormat="1" applyFont="1" applyBorder="1">
      <alignment vertical="center"/>
    </xf>
    <xf numFmtId="177" fontId="3" fillId="0" borderId="0" xfId="1" applyNumberFormat="1" applyFont="1" applyBorder="1">
      <alignment vertical="center"/>
    </xf>
    <xf numFmtId="177" fontId="3" fillId="9" borderId="6" xfId="1" applyNumberFormat="1" applyFont="1" applyFill="1" applyBorder="1">
      <alignment vertical="center"/>
    </xf>
    <xf numFmtId="177" fontId="3" fillId="11" borderId="0" xfId="1" applyNumberFormat="1" applyFont="1" applyFill="1" applyBorder="1">
      <alignment vertical="center"/>
    </xf>
    <xf numFmtId="176" fontId="3" fillId="0" borderId="6" xfId="0" applyNumberFormat="1" applyFont="1" applyFill="1" applyBorder="1">
      <alignment vertical="center"/>
    </xf>
    <xf numFmtId="177" fontId="3" fillId="0" borderId="6" xfId="1" applyNumberFormat="1" applyFont="1" applyFill="1" applyBorder="1">
      <alignment vertical="center"/>
    </xf>
    <xf numFmtId="177" fontId="3" fillId="0" borderId="0" xfId="1" applyNumberFormat="1" applyFont="1" applyFill="1" applyBorder="1">
      <alignment vertical="center"/>
    </xf>
    <xf numFmtId="177" fontId="0" fillId="0" borderId="11" xfId="1" applyNumberFormat="1" applyFont="1" applyBorder="1">
      <alignment vertical="center"/>
    </xf>
    <xf numFmtId="176" fontId="0" fillId="0" borderId="56" xfId="0" applyNumberFormat="1" applyBorder="1">
      <alignment vertical="center"/>
    </xf>
    <xf numFmtId="177" fontId="0" fillId="0" borderId="8" xfId="1" applyNumberFormat="1" applyFont="1" applyBorder="1">
      <alignment vertical="center"/>
    </xf>
    <xf numFmtId="176" fontId="0" fillId="0" borderId="13" xfId="0" applyNumberFormat="1" applyBorder="1">
      <alignment vertical="center"/>
    </xf>
    <xf numFmtId="176" fontId="3" fillId="0" borderId="6" xfId="0" applyNumberFormat="1" applyFont="1" applyBorder="1">
      <alignment vertical="center"/>
    </xf>
    <xf numFmtId="176" fontId="0" fillId="0" borderId="49" xfId="0" applyNumberFormat="1" applyBorder="1">
      <alignment vertical="center"/>
    </xf>
    <xf numFmtId="177" fontId="0" fillId="0" borderId="51" xfId="1" applyNumberFormat="1" applyFont="1" applyFill="1" applyBorder="1">
      <alignment vertical="center"/>
    </xf>
    <xf numFmtId="176" fontId="0" fillId="0" borderId="48" xfId="0" applyNumberFormat="1" applyFill="1" applyBorder="1">
      <alignment vertical="center"/>
    </xf>
    <xf numFmtId="177" fontId="0" fillId="0" borderId="10" xfId="0" applyNumberFormat="1" applyFill="1" applyBorder="1">
      <alignment vertical="center"/>
    </xf>
    <xf numFmtId="38" fontId="0" fillId="0" borderId="49" xfId="7" applyFont="1" applyBorder="1">
      <alignment vertical="center"/>
    </xf>
    <xf numFmtId="177" fontId="0" fillId="0" borderId="51" xfId="1" applyNumberFormat="1" applyFont="1" applyBorder="1" applyAlignment="1">
      <alignment horizontal="right" vertical="center"/>
    </xf>
    <xf numFmtId="176" fontId="0" fillId="0" borderId="49" xfId="0" applyNumberFormat="1" applyFill="1" applyBorder="1">
      <alignment vertical="center"/>
    </xf>
    <xf numFmtId="177" fontId="0" fillId="0" borderId="51" xfId="0" applyNumberFormat="1" applyFill="1" applyBorder="1">
      <alignment vertical="center"/>
    </xf>
    <xf numFmtId="0" fontId="0" fillId="9" borderId="0" xfId="0" applyFill="1">
      <alignment vertical="center"/>
    </xf>
    <xf numFmtId="177" fontId="0" fillId="0" borderId="47" xfId="1" applyNumberFormat="1" applyFont="1" applyBorder="1">
      <alignment vertical="center"/>
    </xf>
    <xf numFmtId="176" fontId="0" fillId="0" borderId="50" xfId="0" applyNumberFormat="1" applyBorder="1">
      <alignment vertical="center"/>
    </xf>
    <xf numFmtId="177" fontId="0" fillId="0" borderId="57" xfId="0" applyNumberFormat="1" applyBorder="1">
      <alignment vertical="center"/>
    </xf>
    <xf numFmtId="38" fontId="0" fillId="0" borderId="50" xfId="7" applyFont="1" applyBorder="1">
      <alignment vertical="center"/>
    </xf>
    <xf numFmtId="177" fontId="5" fillId="0" borderId="47" xfId="1" applyNumberFormat="1" applyFont="1" applyFill="1" applyBorder="1" applyAlignment="1">
      <alignment horizontal="right" vertical="center"/>
    </xf>
    <xf numFmtId="10" fontId="2" fillId="0" borderId="0" xfId="0" applyNumberFormat="1" applyFont="1" applyFill="1" applyBorder="1">
      <alignment vertical="center"/>
    </xf>
    <xf numFmtId="177" fontId="3" fillId="9" borderId="57" xfId="1" applyNumberFormat="1" applyFont="1" applyFill="1" applyBorder="1">
      <alignment vertical="center"/>
    </xf>
    <xf numFmtId="0" fontId="3" fillId="0" borderId="0" xfId="0" applyFont="1" applyFill="1">
      <alignment vertical="center"/>
    </xf>
    <xf numFmtId="177" fontId="0" fillId="11" borderId="0" xfId="1" applyNumberFormat="1" applyFont="1" applyFill="1">
      <alignment vertical="center"/>
    </xf>
    <xf numFmtId="0" fontId="3" fillId="10" borderId="5" xfId="0" applyFont="1" applyFill="1" applyBorder="1" applyAlignment="1">
      <alignment vertical="center"/>
    </xf>
    <xf numFmtId="176" fontId="3" fillId="12" borderId="5" xfId="0" applyNumberFormat="1" applyFont="1" applyFill="1" applyBorder="1">
      <alignment vertical="center"/>
    </xf>
    <xf numFmtId="177" fontId="3" fillId="11" borderId="0" xfId="1" applyNumberFormat="1" applyFont="1" applyFill="1">
      <alignment vertical="center"/>
    </xf>
    <xf numFmtId="38" fontId="3" fillId="10" borderId="5" xfId="7" applyFont="1" applyFill="1" applyBorder="1">
      <alignment vertical="center"/>
    </xf>
    <xf numFmtId="0" fontId="0" fillId="11" borderId="0" xfId="0" applyFill="1">
      <alignment vertical="center"/>
    </xf>
    <xf numFmtId="0" fontId="3" fillId="11" borderId="0" xfId="0" applyFont="1" applyFill="1">
      <alignment vertical="center"/>
    </xf>
    <xf numFmtId="0" fontId="20" fillId="9" borderId="53" xfId="0" applyFont="1" applyFill="1" applyBorder="1" applyAlignment="1">
      <alignment horizontal="center" vertical="center" wrapText="1"/>
    </xf>
    <xf numFmtId="38" fontId="0" fillId="0" borderId="48" xfId="0" applyNumberFormat="1" applyBorder="1">
      <alignment vertical="center"/>
    </xf>
    <xf numFmtId="177" fontId="0" fillId="0" borderId="46" xfId="1" applyNumberFormat="1" applyFont="1" applyBorder="1">
      <alignment vertical="center"/>
    </xf>
    <xf numFmtId="177" fontId="0" fillId="0" borderId="59" xfId="1" applyNumberFormat="1" applyFont="1" applyBorder="1">
      <alignment vertical="center"/>
    </xf>
    <xf numFmtId="38" fontId="0" fillId="0" borderId="49" xfId="0" applyNumberFormat="1" applyBorder="1">
      <alignment vertical="center"/>
    </xf>
    <xf numFmtId="177" fontId="0" fillId="0" borderId="51" xfId="1" applyNumberFormat="1" applyFont="1" applyBorder="1">
      <alignment vertical="center"/>
    </xf>
    <xf numFmtId="177" fontId="0" fillId="0" borderId="60" xfId="1" applyNumberFormat="1" applyFont="1" applyBorder="1">
      <alignment vertical="center"/>
    </xf>
    <xf numFmtId="177" fontId="0" fillId="0" borderId="38" xfId="1" applyNumberFormat="1" applyFont="1" applyBorder="1">
      <alignment vertical="center"/>
    </xf>
    <xf numFmtId="38" fontId="0" fillId="0" borderId="50" xfId="0" applyNumberFormat="1" applyBorder="1">
      <alignment vertical="center"/>
    </xf>
    <xf numFmtId="177" fontId="0" fillId="0" borderId="61" xfId="1" applyNumberFormat="1" applyFont="1" applyBorder="1">
      <alignment vertical="center"/>
    </xf>
    <xf numFmtId="177" fontId="0" fillId="0" borderId="57" xfId="1" applyNumberFormat="1" applyFont="1" applyBorder="1">
      <alignment vertical="center"/>
    </xf>
    <xf numFmtId="0" fontId="15" fillId="0" borderId="0" xfId="0" applyFont="1" applyBorder="1" applyAlignment="1">
      <alignment horizontal="left" vertical="center"/>
    </xf>
    <xf numFmtId="38" fontId="0" fillId="0" borderId="5" xfId="0" applyNumberFormat="1" applyBorder="1">
      <alignment vertical="center"/>
    </xf>
    <xf numFmtId="38" fontId="0" fillId="0" borderId="49" xfId="0" applyNumberFormat="1" applyFill="1" applyBorder="1">
      <alignment vertical="center"/>
    </xf>
    <xf numFmtId="177" fontId="0" fillId="0" borderId="38" xfId="1" applyNumberFormat="1" applyFont="1" applyFill="1" applyBorder="1">
      <alignment vertical="center"/>
    </xf>
    <xf numFmtId="177" fontId="0" fillId="0" borderId="60" xfId="1" applyNumberFormat="1" applyFont="1" applyFill="1" applyBorder="1">
      <alignment vertical="center"/>
    </xf>
    <xf numFmtId="38" fontId="3" fillId="9" borderId="53" xfId="0" applyNumberFormat="1" applyFont="1" applyFill="1" applyBorder="1">
      <alignment vertical="center"/>
    </xf>
    <xf numFmtId="177" fontId="3" fillId="9" borderId="45" xfId="1" applyNumberFormat="1" applyFont="1" applyFill="1" applyBorder="1">
      <alignment vertical="center"/>
    </xf>
    <xf numFmtId="177" fontId="3" fillId="9" borderId="64" xfId="1" applyNumberFormat="1" applyFont="1" applyFill="1" applyBorder="1">
      <alignment vertical="center"/>
    </xf>
    <xf numFmtId="177" fontId="3" fillId="9" borderId="47" xfId="1" applyNumberFormat="1" applyFont="1" applyFill="1" applyBorder="1">
      <alignment vertical="center"/>
    </xf>
    <xf numFmtId="176" fontId="3" fillId="0" borderId="0" xfId="0" applyNumberFormat="1" applyFont="1" applyBorder="1">
      <alignment vertical="center"/>
    </xf>
    <xf numFmtId="0" fontId="10" fillId="3" borderId="0" xfId="0" applyFont="1" applyFill="1" applyBorder="1" applyAlignment="1">
      <alignment horizontal="center" vertical="center"/>
    </xf>
    <xf numFmtId="176" fontId="0" fillId="0" borderId="67" xfId="0" applyNumberFormat="1" applyBorder="1">
      <alignment vertical="center"/>
    </xf>
    <xf numFmtId="0" fontId="24" fillId="0" borderId="0" xfId="0" applyFont="1">
      <alignment vertical="center"/>
    </xf>
    <xf numFmtId="0" fontId="25" fillId="8" borderId="0" xfId="0" applyFont="1" applyFill="1" applyBorder="1" applyAlignment="1">
      <alignment horizontal="center" vertical="center"/>
    </xf>
    <xf numFmtId="0" fontId="25" fillId="8" borderId="0" xfId="0" applyFont="1" applyFill="1" applyBorder="1" applyAlignment="1">
      <alignment horizontal="center" vertical="center" wrapText="1"/>
    </xf>
    <xf numFmtId="0" fontId="24" fillId="0" borderId="0" xfId="0" applyFont="1" applyBorder="1">
      <alignment vertical="center"/>
    </xf>
    <xf numFmtId="0" fontId="24" fillId="0" borderId="0" xfId="0" applyFont="1" applyBorder="1" applyAlignment="1">
      <alignment horizontal="left" vertical="center"/>
    </xf>
    <xf numFmtId="176" fontId="24" fillId="0" borderId="0" xfId="0" applyNumberFormat="1" applyFont="1" applyBorder="1">
      <alignment vertical="center"/>
    </xf>
    <xf numFmtId="10" fontId="24" fillId="0" borderId="0" xfId="0" applyNumberFormat="1" applyFont="1" applyBorder="1" applyAlignment="1">
      <alignment horizontal="right" vertical="center" indent="1"/>
    </xf>
    <xf numFmtId="0" fontId="24" fillId="0" borderId="0" xfId="0" applyFont="1" applyAlignment="1">
      <alignment horizontal="left" vertical="center"/>
    </xf>
    <xf numFmtId="176" fontId="24" fillId="0" borderId="0" xfId="0" applyNumberFormat="1" applyFont="1">
      <alignment vertical="center"/>
    </xf>
    <xf numFmtId="10" fontId="24" fillId="0" borderId="0" xfId="0" applyNumberFormat="1" applyFont="1" applyAlignment="1">
      <alignment horizontal="right" vertical="center" indent="1"/>
    </xf>
    <xf numFmtId="176" fontId="2" fillId="2" borderId="44" xfId="0" applyNumberFormat="1" applyFont="1" applyFill="1" applyBorder="1" applyAlignment="1">
      <alignment horizontal="right" vertical="center"/>
    </xf>
    <xf numFmtId="0" fontId="25" fillId="8" borderId="0" xfId="0" applyFont="1" applyFill="1" applyBorder="1" applyAlignment="1">
      <alignment horizontal="left" vertical="center"/>
    </xf>
    <xf numFmtId="176" fontId="25" fillId="8" borderId="0" xfId="0" applyNumberFormat="1" applyFont="1" applyFill="1" applyBorder="1">
      <alignment vertical="center"/>
    </xf>
    <xf numFmtId="10" fontId="25" fillId="8" borderId="0" xfId="0" applyNumberFormat="1" applyFont="1" applyFill="1" applyBorder="1" applyAlignment="1">
      <alignment horizontal="right" vertical="center" indent="1"/>
    </xf>
    <xf numFmtId="0" fontId="24" fillId="0" borderId="0" xfId="0" applyNumberFormat="1" applyFont="1">
      <alignment vertical="center"/>
    </xf>
    <xf numFmtId="177" fontId="0" fillId="9" borderId="5" xfId="0" applyNumberFormat="1" applyFill="1" applyBorder="1" applyAlignment="1">
      <alignment vertical="center"/>
    </xf>
    <xf numFmtId="177" fontId="0" fillId="0" borderId="55" xfId="0" applyNumberFormat="1" applyBorder="1">
      <alignment vertical="center"/>
    </xf>
    <xf numFmtId="177" fontId="3" fillId="4" borderId="17" xfId="0" applyNumberFormat="1" applyFont="1" applyFill="1" applyBorder="1">
      <alignment vertical="center"/>
    </xf>
    <xf numFmtId="176" fontId="0" fillId="0" borderId="69" xfId="0" applyNumberFormat="1" applyBorder="1">
      <alignment vertical="center"/>
    </xf>
    <xf numFmtId="176" fontId="0" fillId="0" borderId="70" xfId="0" applyNumberFormat="1" applyBorder="1">
      <alignment vertical="center"/>
    </xf>
    <xf numFmtId="176" fontId="0" fillId="0" borderId="71" xfId="0" applyNumberFormat="1" applyBorder="1">
      <alignment vertical="center"/>
    </xf>
    <xf numFmtId="176" fontId="0" fillId="0" borderId="68" xfId="0" applyNumberFormat="1" applyBorder="1">
      <alignment vertical="center"/>
    </xf>
    <xf numFmtId="177" fontId="5" fillId="0" borderId="35" xfId="0" applyNumberFormat="1" applyFont="1" applyFill="1" applyBorder="1">
      <alignment vertical="center"/>
    </xf>
    <xf numFmtId="177" fontId="5" fillId="0" borderId="36" xfId="0" applyNumberFormat="1" applyFont="1" applyFill="1" applyBorder="1">
      <alignment vertical="center"/>
    </xf>
    <xf numFmtId="0" fontId="0" fillId="4" borderId="0" xfId="0" applyFill="1" applyBorder="1">
      <alignment vertical="center"/>
    </xf>
    <xf numFmtId="0" fontId="15" fillId="0" borderId="26" xfId="0" applyFont="1" applyBorder="1" applyAlignment="1">
      <alignment horizontal="left" vertical="center" indent="1"/>
    </xf>
    <xf numFmtId="176" fontId="5" fillId="0" borderId="40" xfId="0" applyNumberFormat="1" applyFont="1" applyFill="1" applyBorder="1">
      <alignment vertical="center"/>
    </xf>
    <xf numFmtId="179" fontId="0" fillId="0" borderId="5" xfId="0" applyNumberFormat="1" applyBorder="1">
      <alignment vertical="center"/>
    </xf>
    <xf numFmtId="0" fontId="3" fillId="10" borderId="4" xfId="0" applyFont="1" applyFill="1" applyBorder="1" applyAlignment="1">
      <alignment horizontal="center" vertical="center"/>
    </xf>
    <xf numFmtId="0" fontId="3" fillId="9" borderId="6" xfId="0" applyFont="1" applyFill="1" applyBorder="1" applyAlignment="1">
      <alignment horizontal="center" vertical="center"/>
    </xf>
    <xf numFmtId="0" fontId="3" fillId="9" borderId="50" xfId="0" applyFont="1" applyFill="1" applyBorder="1" applyAlignment="1">
      <alignment horizontal="center" vertical="center"/>
    </xf>
    <xf numFmtId="0" fontId="3" fillId="9" borderId="53" xfId="0" applyFont="1" applyFill="1" applyBorder="1" applyAlignment="1">
      <alignment horizontal="center" vertical="center"/>
    </xf>
    <xf numFmtId="0" fontId="3" fillId="9" borderId="28" xfId="0" applyFont="1" applyFill="1" applyBorder="1" applyAlignment="1">
      <alignment horizontal="center" vertical="center"/>
    </xf>
    <xf numFmtId="0" fontId="20" fillId="9" borderId="62" xfId="0" applyFont="1" applyFill="1" applyBorder="1" applyAlignment="1">
      <alignment horizontal="center" vertical="center" wrapText="1"/>
    </xf>
    <xf numFmtId="176" fontId="0" fillId="0" borderId="0" xfId="7" applyNumberFormat="1" applyFont="1" applyBorder="1">
      <alignment vertical="center"/>
    </xf>
    <xf numFmtId="176" fontId="0" fillId="0" borderId="5" xfId="7" applyNumberFormat="1" applyFont="1" applyBorder="1" applyAlignment="1">
      <alignment horizontal="right" vertical="center"/>
    </xf>
    <xf numFmtId="176" fontId="0" fillId="0" borderId="0" xfId="0" applyNumberFormat="1" applyAlignment="1">
      <alignment vertical="center"/>
    </xf>
    <xf numFmtId="176" fontId="0" fillId="0" borderId="34" xfId="0" applyNumberFormat="1" applyBorder="1">
      <alignment vertical="center"/>
    </xf>
    <xf numFmtId="0" fontId="17" fillId="0" borderId="12" xfId="0" applyFont="1" applyBorder="1" applyAlignment="1">
      <alignment vertical="center" wrapText="1"/>
    </xf>
    <xf numFmtId="0" fontId="17" fillId="0" borderId="30" xfId="0" applyFont="1" applyBorder="1" applyAlignment="1">
      <alignment vertical="center" wrapText="1"/>
    </xf>
    <xf numFmtId="177" fontId="0" fillId="0" borderId="12" xfId="1" applyNumberFormat="1" applyFont="1" applyBorder="1">
      <alignment vertical="center"/>
    </xf>
    <xf numFmtId="0" fontId="20" fillId="9" borderId="27" xfId="0" applyFont="1" applyFill="1" applyBorder="1" applyAlignment="1">
      <alignment horizontal="center" vertical="center" wrapText="1"/>
    </xf>
    <xf numFmtId="0" fontId="14" fillId="0" borderId="8" xfId="0" applyFont="1" applyBorder="1" applyAlignment="1">
      <alignment horizontal="left" vertical="center"/>
    </xf>
    <xf numFmtId="0" fontId="15" fillId="0" borderId="8" xfId="0" applyFont="1" applyBorder="1" applyAlignment="1">
      <alignment horizontal="left" vertical="center"/>
    </xf>
    <xf numFmtId="0" fontId="15" fillId="0" borderId="30" xfId="0" applyFont="1" applyBorder="1" applyAlignment="1">
      <alignment horizontal="left" vertical="center"/>
    </xf>
    <xf numFmtId="0" fontId="14" fillId="0" borderId="8" xfId="0" applyFont="1" applyFill="1" applyBorder="1" applyAlignment="1">
      <alignment horizontal="left" vertical="center"/>
    </xf>
    <xf numFmtId="0" fontId="15" fillId="0" borderId="8" xfId="0" applyFont="1" applyFill="1" applyBorder="1" applyAlignment="1">
      <alignment horizontal="left" vertical="center"/>
    </xf>
    <xf numFmtId="0" fontId="3" fillId="9" borderId="30" xfId="0" applyFont="1" applyFill="1" applyBorder="1" applyAlignment="1">
      <alignment horizontal="left" vertical="center"/>
    </xf>
    <xf numFmtId="38" fontId="0" fillId="0" borderId="65" xfId="0" applyNumberFormat="1" applyBorder="1">
      <alignment vertical="center"/>
    </xf>
    <xf numFmtId="177" fontId="0" fillId="0" borderId="10" xfId="1" applyNumberFormat="1" applyFont="1" applyBorder="1">
      <alignment vertical="center"/>
    </xf>
    <xf numFmtId="38" fontId="0" fillId="0" borderId="66" xfId="0" applyNumberFormat="1" applyBorder="1">
      <alignment vertical="center"/>
    </xf>
    <xf numFmtId="0" fontId="20" fillId="9" borderId="63" xfId="0" applyFont="1" applyFill="1" applyBorder="1" applyAlignment="1">
      <alignment horizontal="center" vertical="center" wrapText="1"/>
    </xf>
    <xf numFmtId="0" fontId="20" fillId="9" borderId="28" xfId="0" applyFont="1" applyFill="1" applyBorder="1" applyAlignment="1">
      <alignment horizontal="center" vertical="center" wrapText="1"/>
    </xf>
    <xf numFmtId="38" fontId="0" fillId="0" borderId="65" xfId="7" applyFont="1" applyFill="1" applyBorder="1" applyAlignment="1">
      <alignment horizontal="right" vertical="center"/>
    </xf>
    <xf numFmtId="38" fontId="0" fillId="0" borderId="65" xfId="0" applyNumberFormat="1" applyFill="1" applyBorder="1">
      <alignment vertical="center"/>
    </xf>
    <xf numFmtId="38" fontId="3" fillId="9" borderId="63" xfId="0" applyNumberFormat="1" applyFont="1" applyFill="1" applyBorder="1">
      <alignment vertical="center"/>
    </xf>
    <xf numFmtId="177" fontId="0" fillId="0" borderId="72" xfId="0" applyNumberFormat="1" applyBorder="1">
      <alignment vertical="center"/>
    </xf>
    <xf numFmtId="0" fontId="10" fillId="3" borderId="0" xfId="0" applyFont="1" applyFill="1" applyAlignment="1">
      <alignment vertical="center"/>
    </xf>
    <xf numFmtId="0" fontId="10" fillId="3" borderId="0" xfId="0" applyFont="1" applyFill="1" applyAlignment="1">
      <alignment vertical="center" wrapText="1"/>
    </xf>
    <xf numFmtId="176" fontId="3" fillId="11" borderId="6" xfId="0" applyNumberFormat="1" applyFont="1" applyFill="1" applyBorder="1">
      <alignment vertical="center"/>
    </xf>
    <xf numFmtId="176" fontId="0" fillId="0" borderId="8" xfId="7" applyNumberFormat="1" applyFont="1" applyBorder="1">
      <alignment vertical="center"/>
    </xf>
    <xf numFmtId="176" fontId="0" fillId="0" borderId="56" xfId="7" applyNumberFormat="1" applyFont="1" applyBorder="1">
      <alignment vertical="center"/>
    </xf>
    <xf numFmtId="176" fontId="0" fillId="0" borderId="13" xfId="7" applyNumberFormat="1" applyFont="1" applyBorder="1">
      <alignment vertical="center"/>
    </xf>
    <xf numFmtId="176" fontId="3" fillId="0" borderId="6" xfId="7" applyNumberFormat="1" applyFont="1" applyBorder="1">
      <alignment vertical="center"/>
    </xf>
    <xf numFmtId="176" fontId="3" fillId="9" borderId="6" xfId="7" applyNumberFormat="1" applyFont="1" applyFill="1" applyBorder="1">
      <alignment vertical="center"/>
    </xf>
    <xf numFmtId="176" fontId="3" fillId="11" borderId="6" xfId="7" applyNumberFormat="1" applyFont="1" applyFill="1" applyBorder="1">
      <alignment vertical="center"/>
    </xf>
    <xf numFmtId="176" fontId="0" fillId="0" borderId="7" xfId="7" applyNumberFormat="1" applyFont="1" applyBorder="1">
      <alignment vertical="center"/>
    </xf>
    <xf numFmtId="176" fontId="0" fillId="0" borderId="12" xfId="7" applyNumberFormat="1" applyFont="1" applyBorder="1">
      <alignment vertical="center"/>
    </xf>
    <xf numFmtId="176" fontId="0" fillId="0" borderId="30" xfId="7" applyNumberFormat="1" applyFont="1" applyBorder="1">
      <alignment vertical="center"/>
    </xf>
    <xf numFmtId="176" fontId="3" fillId="0" borderId="6" xfId="7" applyNumberFormat="1" applyFont="1" applyFill="1" applyBorder="1">
      <alignment vertical="center"/>
    </xf>
    <xf numFmtId="176" fontId="9" fillId="0" borderId="0" xfId="0" applyNumberFormat="1" applyFont="1" applyBorder="1">
      <alignment vertical="center"/>
    </xf>
    <xf numFmtId="0" fontId="9" fillId="3" borderId="0" xfId="0" applyFont="1" applyFill="1" applyAlignment="1">
      <alignment vertical="center"/>
    </xf>
    <xf numFmtId="176" fontId="26" fillId="3" borderId="0" xfId="0" applyNumberFormat="1" applyFont="1" applyFill="1" applyAlignment="1">
      <alignment vertical="center"/>
    </xf>
    <xf numFmtId="176" fontId="26" fillId="0" borderId="0" xfId="0" applyNumberFormat="1" applyFont="1" applyAlignment="1">
      <alignment vertical="center"/>
    </xf>
    <xf numFmtId="176" fontId="9" fillId="0" borderId="0" xfId="0" applyNumberFormat="1" applyFont="1">
      <alignment vertical="center"/>
    </xf>
    <xf numFmtId="0" fontId="9" fillId="0" borderId="0" xfId="0" applyFont="1">
      <alignment vertical="center"/>
    </xf>
    <xf numFmtId="0" fontId="9" fillId="0" borderId="0" xfId="0" applyFont="1" applyBorder="1">
      <alignment vertical="center"/>
    </xf>
    <xf numFmtId="0" fontId="3" fillId="5" borderId="6" xfId="0" applyFont="1" applyFill="1" applyBorder="1" applyAlignment="1">
      <alignment horizontal="center" vertical="center" wrapText="1"/>
    </xf>
    <xf numFmtId="176" fontId="0" fillId="0" borderId="7" xfId="0" applyNumberFormat="1" applyFont="1" applyBorder="1">
      <alignment vertical="center"/>
    </xf>
    <xf numFmtId="176" fontId="0" fillId="0" borderId="8" xfId="0" applyNumberFormat="1" applyFont="1" applyBorder="1">
      <alignment vertical="center"/>
    </xf>
    <xf numFmtId="0" fontId="9" fillId="0" borderId="0" xfId="0" applyFont="1" applyAlignment="1">
      <alignment vertical="center"/>
    </xf>
    <xf numFmtId="0" fontId="10" fillId="0" borderId="0" xfId="0" applyFont="1">
      <alignment vertical="center"/>
    </xf>
    <xf numFmtId="0" fontId="9" fillId="0" borderId="0" xfId="0" applyFont="1" applyBorder="1" applyAlignment="1">
      <alignment horizontal="right" vertical="center"/>
    </xf>
    <xf numFmtId="0" fontId="10" fillId="0" borderId="0" xfId="0" applyFont="1" applyBorder="1" applyAlignment="1">
      <alignment horizontal="right" vertical="center"/>
    </xf>
    <xf numFmtId="0" fontId="3" fillId="9" borderId="57" xfId="0" applyFont="1" applyFill="1" applyBorder="1" applyAlignment="1">
      <alignment horizontal="center" vertical="center"/>
    </xf>
    <xf numFmtId="0" fontId="0" fillId="0" borderId="1" xfId="0" applyBorder="1" applyAlignment="1">
      <alignment horizontal="left" vertical="center"/>
    </xf>
    <xf numFmtId="176" fontId="0" fillId="0" borderId="1" xfId="0" applyNumberFormat="1" applyBorder="1" applyAlignment="1">
      <alignment horizontal="right" vertical="center"/>
    </xf>
    <xf numFmtId="177" fontId="0" fillId="0" borderId="1" xfId="0" applyNumberFormat="1" applyBorder="1" applyAlignment="1">
      <alignment horizontal="right" vertical="center"/>
    </xf>
    <xf numFmtId="0" fontId="0" fillId="0" borderId="1" xfId="0" applyBorder="1">
      <alignment vertical="center"/>
    </xf>
    <xf numFmtId="38" fontId="0" fillId="0" borderId="1" xfId="0" applyNumberFormat="1" applyBorder="1">
      <alignment vertical="center"/>
    </xf>
    <xf numFmtId="0" fontId="0" fillId="0" borderId="1" xfId="0" applyFont="1" applyBorder="1">
      <alignment vertical="center"/>
    </xf>
    <xf numFmtId="176" fontId="0" fillId="0" borderId="1" xfId="7" applyNumberFormat="1" applyFont="1" applyBorder="1" applyAlignment="1">
      <alignment horizontal="right" vertical="center"/>
    </xf>
    <xf numFmtId="177" fontId="0" fillId="0" borderId="1" xfId="1" applyNumberFormat="1" applyFont="1" applyBorder="1">
      <alignment vertical="center"/>
    </xf>
    <xf numFmtId="179" fontId="0" fillId="0" borderId="1" xfId="0" applyNumberFormat="1" applyFont="1" applyBorder="1">
      <alignment vertical="center"/>
    </xf>
    <xf numFmtId="179" fontId="5" fillId="0" borderId="1" xfId="0" applyNumberFormat="1" applyFont="1" applyBorder="1">
      <alignment vertical="center"/>
    </xf>
    <xf numFmtId="0" fontId="15" fillId="11" borderId="52" xfId="0" applyFont="1" applyFill="1" applyBorder="1" applyAlignment="1">
      <alignment vertical="center"/>
    </xf>
    <xf numFmtId="0" fontId="15" fillId="11" borderId="54" xfId="0" applyFont="1" applyFill="1" applyBorder="1" applyAlignment="1">
      <alignment vertical="center"/>
    </xf>
    <xf numFmtId="0" fontId="17" fillId="0" borderId="7" xfId="0" applyFont="1" applyBorder="1" applyAlignment="1">
      <alignment vertical="center" wrapText="1"/>
    </xf>
    <xf numFmtId="176" fontId="2" fillId="2" borderId="48" xfId="0" applyNumberFormat="1" applyFont="1" applyFill="1" applyBorder="1">
      <alignment vertical="center"/>
    </xf>
    <xf numFmtId="177" fontId="3" fillId="9" borderId="51" xfId="1" applyNumberFormat="1" applyFont="1" applyFill="1" applyBorder="1">
      <alignment vertical="center"/>
    </xf>
    <xf numFmtId="177" fontId="2" fillId="2" borderId="10" xfId="0" applyNumberFormat="1" applyFont="1" applyFill="1" applyBorder="1">
      <alignment vertical="center"/>
    </xf>
    <xf numFmtId="38" fontId="3" fillId="9" borderId="49" xfId="0" applyNumberFormat="1" applyFont="1" applyFill="1" applyBorder="1">
      <alignment vertical="center"/>
    </xf>
    <xf numFmtId="177" fontId="3" fillId="9" borderId="51" xfId="0" applyNumberFormat="1" applyFont="1" applyFill="1" applyBorder="1">
      <alignment vertical="center"/>
    </xf>
    <xf numFmtId="0" fontId="0" fillId="0" borderId="8" xfId="0" applyBorder="1" applyAlignment="1">
      <alignment vertical="center"/>
    </xf>
    <xf numFmtId="0" fontId="3" fillId="9" borderId="7" xfId="0" applyFont="1" applyFill="1" applyBorder="1" applyAlignment="1">
      <alignment vertical="center"/>
    </xf>
    <xf numFmtId="0" fontId="0" fillId="0" borderId="9" xfId="0" applyBorder="1" applyAlignment="1">
      <alignment horizontal="left" vertical="center"/>
    </xf>
    <xf numFmtId="0" fontId="0" fillId="0" borderId="52" xfId="0" applyBorder="1" applyAlignment="1">
      <alignment horizontal="left" vertical="center"/>
    </xf>
    <xf numFmtId="0" fontId="0" fillId="0" borderId="54" xfId="0" applyBorder="1" applyAlignment="1">
      <alignment horizontal="left" vertical="center"/>
    </xf>
    <xf numFmtId="176" fontId="0" fillId="0" borderId="48" xfId="0" applyNumberFormat="1" applyBorder="1" applyAlignment="1">
      <alignment horizontal="right" vertical="center"/>
    </xf>
    <xf numFmtId="177" fontId="0" fillId="0" borderId="46" xfId="0" applyNumberFormat="1" applyBorder="1" applyAlignment="1">
      <alignment horizontal="right" vertical="center"/>
    </xf>
    <xf numFmtId="176" fontId="0" fillId="0" borderId="49" xfId="0" applyNumberFormat="1" applyBorder="1" applyAlignment="1">
      <alignment horizontal="right" vertical="center"/>
    </xf>
    <xf numFmtId="177" fontId="0" fillId="0" borderId="38" xfId="0" applyNumberFormat="1" applyBorder="1" applyAlignment="1">
      <alignment horizontal="right" vertical="center"/>
    </xf>
    <xf numFmtId="176" fontId="0" fillId="0" borderId="50" xfId="0" applyNumberFormat="1" applyBorder="1" applyAlignment="1">
      <alignment horizontal="right" vertical="center"/>
    </xf>
    <xf numFmtId="177" fontId="0" fillId="0" borderId="47" xfId="0" applyNumberFormat="1" applyBorder="1" applyAlignment="1">
      <alignment horizontal="right" vertical="center"/>
    </xf>
    <xf numFmtId="0" fontId="0" fillId="0" borderId="8" xfId="0" applyBorder="1">
      <alignment vertical="center"/>
    </xf>
    <xf numFmtId="0" fontId="3" fillId="10" borderId="29" xfId="0" applyFont="1" applyFill="1" applyBorder="1">
      <alignment vertical="center"/>
    </xf>
    <xf numFmtId="0" fontId="3" fillId="10" borderId="29" xfId="0" applyFont="1" applyFill="1" applyBorder="1" applyAlignment="1">
      <alignment horizontal="center" vertical="center"/>
    </xf>
    <xf numFmtId="0" fontId="3" fillId="9" borderId="6" xfId="0" applyFont="1" applyFill="1" applyBorder="1" applyAlignment="1">
      <alignment vertical="center"/>
    </xf>
    <xf numFmtId="0" fontId="20" fillId="9" borderId="58" xfId="0" applyFont="1" applyFill="1" applyBorder="1" applyAlignment="1">
      <alignment horizontal="center" vertical="center" wrapText="1"/>
    </xf>
    <xf numFmtId="176" fontId="5" fillId="0" borderId="22" xfId="0" applyNumberFormat="1" applyFont="1" applyFill="1" applyBorder="1">
      <alignment vertical="center"/>
    </xf>
    <xf numFmtId="177" fontId="5" fillId="0" borderId="23" xfId="0" applyNumberFormat="1" applyFont="1" applyFill="1" applyBorder="1">
      <alignment vertical="center"/>
    </xf>
    <xf numFmtId="177" fontId="5" fillId="0" borderId="29" xfId="1" applyNumberFormat="1" applyFont="1" applyBorder="1">
      <alignment vertical="center"/>
    </xf>
    <xf numFmtId="177" fontId="5" fillId="0" borderId="45" xfId="1" applyNumberFormat="1" applyFont="1" applyBorder="1">
      <alignment vertical="center"/>
    </xf>
    <xf numFmtId="177" fontId="5" fillId="0" borderId="28" xfId="0" applyNumberFormat="1" applyFont="1" applyFill="1" applyBorder="1">
      <alignment vertical="center"/>
    </xf>
    <xf numFmtId="0" fontId="3" fillId="0" borderId="24" xfId="0" applyFont="1" applyFill="1" applyBorder="1">
      <alignment vertical="center"/>
    </xf>
    <xf numFmtId="176" fontId="3" fillId="0" borderId="16" xfId="0" applyNumberFormat="1" applyFont="1" applyFill="1" applyBorder="1">
      <alignment vertical="center"/>
    </xf>
    <xf numFmtId="177" fontId="3" fillId="0" borderId="15" xfId="0" applyNumberFormat="1" applyFont="1" applyFill="1" applyBorder="1">
      <alignment vertical="center"/>
    </xf>
    <xf numFmtId="0" fontId="5" fillId="4" borderId="6" xfId="0" applyFont="1" applyFill="1" applyBorder="1">
      <alignment vertical="center"/>
    </xf>
    <xf numFmtId="176" fontId="5" fillId="4" borderId="22" xfId="0" applyNumberFormat="1" applyFont="1" applyFill="1" applyBorder="1">
      <alignment vertical="center"/>
    </xf>
    <xf numFmtId="177" fontId="5" fillId="4" borderId="17" xfId="0" applyNumberFormat="1" applyFont="1" applyFill="1" applyBorder="1">
      <alignment vertical="center"/>
    </xf>
    <xf numFmtId="177" fontId="3" fillId="0" borderId="17" xfId="0" applyNumberFormat="1" applyFont="1" applyFill="1" applyBorder="1">
      <alignment vertical="center"/>
    </xf>
    <xf numFmtId="177" fontId="0" fillId="0" borderId="17" xfId="0" applyNumberFormat="1" applyBorder="1" applyAlignment="1">
      <alignment horizontal="right" vertical="center"/>
    </xf>
    <xf numFmtId="177" fontId="0" fillId="0" borderId="19" xfId="0" applyNumberFormat="1" applyBorder="1" applyAlignment="1">
      <alignment horizontal="right" vertical="center"/>
    </xf>
    <xf numFmtId="177" fontId="0" fillId="0" borderId="21" xfId="0" applyNumberFormat="1" applyBorder="1" applyAlignment="1">
      <alignment horizontal="right" vertical="center"/>
    </xf>
    <xf numFmtId="177" fontId="3" fillId="4" borderId="23" xfId="0" applyNumberFormat="1" applyFont="1" applyFill="1" applyBorder="1" applyAlignment="1">
      <alignment horizontal="right" vertical="center"/>
    </xf>
    <xf numFmtId="177" fontId="5" fillId="0" borderId="23" xfId="0" applyNumberFormat="1" applyFont="1" applyFill="1" applyBorder="1" applyAlignment="1">
      <alignment horizontal="right" vertical="center"/>
    </xf>
    <xf numFmtId="181" fontId="0" fillId="0" borderId="0" xfId="0" applyNumberFormat="1" applyAlignment="1">
      <alignment vertical="center"/>
    </xf>
    <xf numFmtId="181" fontId="0" fillId="0" borderId="0" xfId="0" applyNumberFormat="1" applyFont="1" applyAlignment="1">
      <alignment vertical="center"/>
    </xf>
    <xf numFmtId="176" fontId="10" fillId="0" borderId="0" xfId="0" applyNumberFormat="1" applyFont="1">
      <alignment vertical="center"/>
    </xf>
    <xf numFmtId="0" fontId="9" fillId="0" borderId="0" xfId="0" applyFont="1" applyAlignment="1">
      <alignment horizontal="center" vertical="center"/>
    </xf>
    <xf numFmtId="176" fontId="0" fillId="0" borderId="0" xfId="0" applyNumberFormat="1" applyBorder="1" applyAlignment="1">
      <alignment vertical="center"/>
    </xf>
    <xf numFmtId="176" fontId="2" fillId="8" borderId="0" xfId="0" applyNumberFormat="1" applyFont="1" applyFill="1" applyBorder="1" applyAlignment="1">
      <alignment vertical="center"/>
    </xf>
    <xf numFmtId="176" fontId="0" fillId="0" borderId="0" xfId="0" applyNumberFormat="1" applyFont="1" applyBorder="1" applyAlignment="1">
      <alignment vertical="center"/>
    </xf>
    <xf numFmtId="176" fontId="0" fillId="0" borderId="0" xfId="0" applyNumberFormat="1" applyFont="1" applyAlignment="1">
      <alignment vertical="center"/>
    </xf>
    <xf numFmtId="182" fontId="0" fillId="0" borderId="0" xfId="0" applyNumberFormat="1" applyFont="1">
      <alignment vertical="center"/>
    </xf>
    <xf numFmtId="182" fontId="0" fillId="0" borderId="0" xfId="0" applyNumberFormat="1">
      <alignment vertical="center"/>
    </xf>
    <xf numFmtId="0" fontId="10" fillId="8" borderId="0" xfId="0" applyFont="1" applyFill="1" applyBorder="1" applyAlignment="1">
      <alignment horizontal="center" vertical="center" wrapText="1"/>
    </xf>
    <xf numFmtId="0" fontId="15" fillId="0" borderId="4" xfId="0" applyFont="1" applyBorder="1" applyAlignment="1"/>
    <xf numFmtId="0" fontId="15" fillId="0" borderId="27" xfId="0" applyFont="1" applyBorder="1" applyAlignment="1">
      <alignment horizontal="left" vertical="center" wrapText="1"/>
    </xf>
    <xf numFmtId="0" fontId="15" fillId="0" borderId="28" xfId="0" applyFont="1" applyBorder="1" applyAlignment="1">
      <alignment horizontal="left" vertical="center" wrapText="1"/>
    </xf>
    <xf numFmtId="0" fontId="15" fillId="0" borderId="27" xfId="0" applyFont="1" applyBorder="1" applyAlignment="1">
      <alignment horizontal="left" vertical="center"/>
    </xf>
    <xf numFmtId="0" fontId="15" fillId="0" borderId="28" xfId="0" applyFont="1" applyBorder="1" applyAlignment="1">
      <alignment horizontal="left" vertical="center"/>
    </xf>
    <xf numFmtId="0" fontId="3" fillId="9" borderId="6" xfId="0" applyFont="1" applyFill="1" applyBorder="1" applyAlignment="1">
      <alignment horizontal="left" vertical="center" wrapText="1"/>
    </xf>
    <xf numFmtId="0" fontId="3" fillId="9" borderId="6" xfId="0" applyFont="1" applyFill="1" applyBorder="1" applyAlignment="1">
      <alignment horizontal="left" vertical="center"/>
    </xf>
    <xf numFmtId="0" fontId="15" fillId="0" borderId="9" xfId="0" applyFont="1" applyFill="1" applyBorder="1" applyAlignment="1">
      <alignment horizontal="left" vertical="center"/>
    </xf>
    <xf numFmtId="0" fontId="15" fillId="0" borderId="10" xfId="0" applyFont="1" applyFill="1" applyBorder="1" applyAlignment="1">
      <alignment horizontal="left" vertical="center"/>
    </xf>
    <xf numFmtId="0" fontId="3" fillId="9" borderId="9" xfId="0" applyFont="1" applyFill="1" applyBorder="1" applyAlignment="1">
      <alignment horizontal="center" vertical="center"/>
    </xf>
    <xf numFmtId="0" fontId="3" fillId="9" borderId="5" xfId="0" applyFont="1" applyFill="1" applyBorder="1" applyAlignment="1">
      <alignment horizontal="center" vertical="center"/>
    </xf>
    <xf numFmtId="0" fontId="3" fillId="9" borderId="54" xfId="0" applyFont="1" applyFill="1" applyBorder="1" applyAlignment="1">
      <alignment horizontal="center" vertical="center"/>
    </xf>
    <xf numFmtId="0" fontId="3" fillId="9" borderId="57" xfId="0" applyFont="1" applyFill="1" applyBorder="1" applyAlignment="1">
      <alignment horizontal="center" vertical="center"/>
    </xf>
    <xf numFmtId="0" fontId="3" fillId="9" borderId="29" xfId="0" applyFont="1" applyFill="1" applyBorder="1" applyAlignment="1">
      <alignment horizontal="center" vertical="center"/>
    </xf>
    <xf numFmtId="0" fontId="3" fillId="9" borderId="28" xfId="0" applyFont="1" applyFill="1" applyBorder="1" applyAlignment="1">
      <alignment horizontal="center" vertical="center"/>
    </xf>
    <xf numFmtId="0" fontId="18" fillId="9" borderId="29" xfId="0" applyFont="1" applyFill="1" applyBorder="1" applyAlignment="1">
      <alignment horizontal="center" vertical="center"/>
    </xf>
    <xf numFmtId="0" fontId="18" fillId="9" borderId="28" xfId="0" applyFont="1" applyFill="1" applyBorder="1" applyAlignment="1">
      <alignment horizontal="center" vertical="center"/>
    </xf>
    <xf numFmtId="0" fontId="0" fillId="9" borderId="7" xfId="0" applyFill="1" applyBorder="1" applyAlignment="1">
      <alignment horizontal="center" vertical="center"/>
    </xf>
    <xf numFmtId="0" fontId="0" fillId="9" borderId="8" xfId="0" applyFill="1" applyBorder="1" applyAlignment="1">
      <alignment horizontal="center" vertical="center"/>
    </xf>
    <xf numFmtId="0" fontId="0" fillId="9" borderId="30" xfId="0" applyFill="1" applyBorder="1" applyAlignment="1">
      <alignment horizontal="center" vertical="center"/>
    </xf>
    <xf numFmtId="0" fontId="3" fillId="13" borderId="9" xfId="0" applyFont="1" applyFill="1" applyBorder="1" applyAlignment="1">
      <alignment horizontal="center" vertical="center"/>
    </xf>
    <xf numFmtId="0" fontId="3" fillId="13" borderId="10" xfId="0" applyFont="1" applyFill="1" applyBorder="1" applyAlignment="1">
      <alignment horizontal="center" vertical="center"/>
    </xf>
    <xf numFmtId="0" fontId="3" fillId="13" borderId="54" xfId="0" applyFont="1" applyFill="1" applyBorder="1" applyAlignment="1">
      <alignment horizontal="center" vertical="center"/>
    </xf>
    <xf numFmtId="0" fontId="3" fillId="13" borderId="57" xfId="0" applyFont="1" applyFill="1" applyBorder="1" applyAlignment="1">
      <alignment horizontal="center" vertical="center"/>
    </xf>
    <xf numFmtId="0" fontId="10" fillId="3" borderId="0" xfId="0" applyFont="1" applyFill="1" applyAlignment="1">
      <alignment horizontal="center" vertical="center"/>
    </xf>
    <xf numFmtId="0" fontId="3" fillId="4" borderId="22" xfId="0" applyFont="1" applyFill="1" applyBorder="1" applyAlignment="1">
      <alignment horizontal="center" vertical="center" wrapText="1"/>
    </xf>
    <xf numFmtId="0" fontId="3" fillId="4" borderId="23" xfId="0" applyFont="1" applyFill="1" applyBorder="1" applyAlignment="1">
      <alignment horizontal="center" vertical="center"/>
    </xf>
    <xf numFmtId="0" fontId="3" fillId="4" borderId="22" xfId="0" applyFont="1" applyFill="1" applyBorder="1" applyAlignment="1">
      <alignment horizontal="center" vertical="center"/>
    </xf>
    <xf numFmtId="20" fontId="3" fillId="4" borderId="7" xfId="0" applyNumberFormat="1" applyFont="1" applyFill="1" applyBorder="1" applyAlignment="1">
      <alignment horizontal="center" vertical="center"/>
    </xf>
    <xf numFmtId="20" fontId="3" fillId="4" borderId="8" xfId="0" applyNumberFormat="1" applyFont="1" applyFill="1" applyBorder="1" applyAlignment="1">
      <alignment horizontal="center" vertical="center"/>
    </xf>
    <xf numFmtId="0" fontId="3" fillId="4" borderId="9"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10" xfId="0" applyFont="1" applyFill="1" applyBorder="1" applyAlignment="1">
      <alignment horizontal="center" vertical="center"/>
    </xf>
    <xf numFmtId="0" fontId="20" fillId="4" borderId="22" xfId="0" applyFont="1" applyFill="1" applyBorder="1" applyAlignment="1">
      <alignment horizontal="center" vertical="center" wrapText="1"/>
    </xf>
    <xf numFmtId="0" fontId="20" fillId="4" borderId="23" xfId="0" applyFont="1" applyFill="1" applyBorder="1" applyAlignment="1">
      <alignment horizontal="center" vertical="center"/>
    </xf>
    <xf numFmtId="0" fontId="20" fillId="4" borderId="22"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28" xfId="0" applyFont="1" applyFill="1" applyBorder="1" applyAlignment="1">
      <alignment horizontal="center" vertical="center"/>
    </xf>
    <xf numFmtId="0" fontId="3" fillId="4" borderId="27" xfId="0" applyFont="1" applyFill="1" applyBorder="1" applyAlignment="1">
      <alignment horizontal="justify" vertical="top" wrapText="1"/>
    </xf>
    <xf numFmtId="0" fontId="3" fillId="4" borderId="28" xfId="0" applyFont="1" applyFill="1" applyBorder="1" applyAlignment="1">
      <alignment horizontal="justify" vertical="top" wrapText="1"/>
    </xf>
    <xf numFmtId="20" fontId="3" fillId="4" borderId="30" xfId="0" applyNumberFormat="1" applyFont="1" applyFill="1" applyBorder="1" applyAlignment="1">
      <alignment horizontal="center" vertical="center"/>
    </xf>
    <xf numFmtId="0" fontId="20" fillId="4" borderId="14" xfId="0" applyFont="1" applyFill="1" applyBorder="1" applyAlignment="1">
      <alignment horizontal="center" vertical="center"/>
    </xf>
    <xf numFmtId="0" fontId="20" fillId="4" borderId="15" xfId="0" applyFont="1" applyFill="1" applyBorder="1" applyAlignment="1">
      <alignment horizontal="center" vertical="center"/>
    </xf>
    <xf numFmtId="0" fontId="20" fillId="4" borderId="14" xfId="0" applyFont="1" applyFill="1" applyBorder="1" applyAlignment="1">
      <alignment horizontal="center" vertical="center" wrapText="1"/>
    </xf>
    <xf numFmtId="0" fontId="15" fillId="0" borderId="7" xfId="0" applyFont="1" applyBorder="1" applyAlignment="1">
      <alignment horizontal="justify" vertical="center" wrapText="1"/>
    </xf>
    <xf numFmtId="0" fontId="15" fillId="0" borderId="30" xfId="0" applyFont="1" applyBorder="1" applyAlignment="1">
      <alignment horizontal="justify" vertical="center" wrapText="1"/>
    </xf>
    <xf numFmtId="0" fontId="14" fillId="0" borderId="7" xfId="0" applyFont="1" applyBorder="1" applyAlignment="1">
      <alignment horizontal="justify" vertical="center" wrapText="1"/>
    </xf>
    <xf numFmtId="0" fontId="16" fillId="0" borderId="7" xfId="0" applyFont="1" applyBorder="1" applyAlignment="1">
      <alignment horizontal="left" vertical="center" wrapText="1" indent="1"/>
    </xf>
    <xf numFmtId="0" fontId="17" fillId="0" borderId="30" xfId="0" applyFont="1" applyBorder="1" applyAlignment="1">
      <alignment horizontal="left" vertical="center" wrapText="1" indent="1"/>
    </xf>
    <xf numFmtId="0" fontId="17" fillId="0" borderId="7" xfId="0" applyFont="1" applyBorder="1" applyAlignment="1">
      <alignment horizontal="left" vertical="center" wrapText="1" indent="1"/>
    </xf>
    <xf numFmtId="0" fontId="12" fillId="0" borderId="7" xfId="0" applyFont="1" applyBorder="1" applyAlignment="1">
      <alignment horizontal="justify" vertical="top" wrapText="1"/>
    </xf>
    <xf numFmtId="0" fontId="13" fillId="0" borderId="30" xfId="0" applyFont="1" applyBorder="1" applyAlignment="1">
      <alignment horizontal="justify" vertical="top" wrapText="1"/>
    </xf>
    <xf numFmtId="0" fontId="0" fillId="0" borderId="7" xfId="0" applyBorder="1" applyAlignment="1">
      <alignment horizontal="justify" vertical="top" wrapText="1"/>
    </xf>
    <xf numFmtId="0" fontId="0" fillId="0" borderId="30" xfId="0" applyBorder="1" applyAlignment="1">
      <alignment horizontal="justify" vertical="top" wrapText="1"/>
    </xf>
    <xf numFmtId="0" fontId="18" fillId="5" borderId="7" xfId="0" applyFont="1" applyFill="1" applyBorder="1" applyAlignment="1">
      <alignment horizontal="center" vertical="center"/>
    </xf>
    <xf numFmtId="0" fontId="18" fillId="5" borderId="30" xfId="0" applyFont="1" applyFill="1" applyBorder="1" applyAlignment="1">
      <alignment horizontal="center" vertical="center"/>
    </xf>
    <xf numFmtId="0" fontId="18" fillId="5" borderId="27" xfId="0" applyFont="1" applyFill="1" applyBorder="1" applyAlignment="1">
      <alignment horizontal="center" vertical="center"/>
    </xf>
    <xf numFmtId="0" fontId="18" fillId="5" borderId="29" xfId="0" applyFont="1" applyFill="1" applyBorder="1" applyAlignment="1">
      <alignment horizontal="center" vertical="center"/>
    </xf>
    <xf numFmtId="0" fontId="18" fillId="5" borderId="28" xfId="0" applyFont="1" applyFill="1" applyBorder="1" applyAlignment="1">
      <alignment horizontal="center" vertical="center"/>
    </xf>
    <xf numFmtId="0" fontId="20" fillId="7" borderId="27" xfId="0" applyFont="1" applyFill="1" applyBorder="1" applyAlignment="1">
      <alignment horizontal="center" vertical="center"/>
    </xf>
    <xf numFmtId="0" fontId="20" fillId="7" borderId="29" xfId="0" applyFont="1" applyFill="1" applyBorder="1" applyAlignment="1">
      <alignment horizontal="center" vertical="center"/>
    </xf>
    <xf numFmtId="0" fontId="20" fillId="7" borderId="28" xfId="0" applyFont="1" applyFill="1" applyBorder="1" applyAlignment="1">
      <alignment horizontal="center" vertical="center"/>
    </xf>
    <xf numFmtId="0" fontId="20" fillId="7" borderId="7" xfId="0" applyFont="1" applyFill="1" applyBorder="1" applyAlignment="1">
      <alignment horizontal="center" vertical="center"/>
    </xf>
    <xf numFmtId="0" fontId="20" fillId="7" borderId="30" xfId="0" applyFont="1" applyFill="1" applyBorder="1" applyAlignment="1">
      <alignment horizontal="center" vertical="center"/>
    </xf>
  </cellXfs>
  <cellStyles count="8">
    <cellStyle name="パーセント" xfId="1" builtinId="5"/>
    <cellStyle name="桁区切り" xfId="7" builtinId="6"/>
    <cellStyle name="標準" xfId="0" builtinId="0"/>
    <cellStyle name="標準 2" xfId="2"/>
    <cellStyle name="標準 2 2" xfId="3"/>
    <cellStyle name="標準 3" xfId="4"/>
    <cellStyle name="標準 4" xfId="5"/>
    <cellStyle name="標準 4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view="pageBreakPreview" zoomScale="60" zoomScaleNormal="100" workbookViewId="0"/>
  </sheetViews>
  <sheetFormatPr defaultRowHeight="13.5"/>
  <cols>
    <col min="1" max="1" width="42.25" customWidth="1"/>
  </cols>
  <sheetData>
    <row r="1" spans="1:1" ht="55.5">
      <c r="A1" s="110" t="s">
        <v>267</v>
      </c>
    </row>
  </sheetData>
  <phoneticPr fontId="4"/>
  <printOptions horizontalCentered="1" verticalCentered="1"/>
  <pageMargins left="0.70866141732283472" right="0.70866141732283472" top="0.74803149606299213" bottom="1.5354330708661419"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T60"/>
  <sheetViews>
    <sheetView view="pageBreakPreview" zoomScaleNormal="100" zoomScaleSheetLayoutView="100" workbookViewId="0">
      <selection activeCell="F5" sqref="F5:G19"/>
    </sheetView>
  </sheetViews>
  <sheetFormatPr defaultRowHeight="13.5"/>
  <cols>
    <col min="1" max="1" width="52.875" style="9" bestFit="1" customWidth="1"/>
    <col min="2" max="2" width="9.75" style="9" bestFit="1" customWidth="1"/>
    <col min="3" max="3" width="10.25" style="9" bestFit="1" customWidth="1"/>
    <col min="4" max="4" width="4.125" style="9" customWidth="1"/>
    <col min="5" max="5" width="49.25" style="9" customWidth="1"/>
    <col min="6" max="6" width="5.875" style="9" bestFit="1" customWidth="1"/>
    <col min="7" max="7" width="9.75" style="9" bestFit="1" customWidth="1"/>
    <col min="8" max="8" width="7.5" style="9" bestFit="1" customWidth="1"/>
    <col min="9" max="9" width="10.125" style="9" bestFit="1" customWidth="1"/>
    <col min="10" max="10" width="5" style="9" customWidth="1"/>
    <col min="11" max="11" width="6.625" style="9" customWidth="1"/>
    <col min="12" max="12" width="7.375" style="9" customWidth="1"/>
    <col min="13" max="13" width="5" style="9" customWidth="1"/>
    <col min="14" max="14" width="6.625" style="9" customWidth="1"/>
    <col min="15" max="15" width="12.5" style="9" customWidth="1"/>
    <col min="16" max="19" width="9" style="9"/>
    <col min="20" max="20" width="14.375" style="9" customWidth="1"/>
    <col min="21" max="16384" width="9" style="9"/>
  </cols>
  <sheetData>
    <row r="1" spans="1:17" s="25" customFormat="1" ht="14.25">
      <c r="A1" s="24" t="s">
        <v>348</v>
      </c>
    </row>
    <row r="2" spans="1:17" customFormat="1">
      <c r="A2" s="1"/>
      <c r="B2" s="2"/>
      <c r="C2" s="2"/>
      <c r="D2" s="2"/>
      <c r="E2" s="2"/>
      <c r="F2" s="2"/>
      <c r="G2" s="2"/>
      <c r="L2" s="103"/>
      <c r="M2" s="116"/>
      <c r="N2" s="116"/>
      <c r="O2" s="116"/>
    </row>
    <row r="3" spans="1:17" s="8" customFormat="1" ht="14.25">
      <c r="A3" s="1" t="s">
        <v>13</v>
      </c>
      <c r="E3" s="1" t="s">
        <v>349</v>
      </c>
      <c r="L3" s="118"/>
      <c r="M3" s="4"/>
      <c r="N3" s="56"/>
      <c r="O3" s="112"/>
      <c r="P3"/>
    </row>
    <row r="4" spans="1:17" customFormat="1">
      <c r="A4" s="3"/>
      <c r="B4" s="3" t="s">
        <v>0</v>
      </c>
      <c r="C4" s="3" t="s">
        <v>1</v>
      </c>
      <c r="D4" s="2"/>
      <c r="E4" s="3"/>
      <c r="F4" s="3" t="s">
        <v>350</v>
      </c>
      <c r="G4" s="3" t="s">
        <v>351</v>
      </c>
      <c r="H4" s="3" t="s">
        <v>12</v>
      </c>
      <c r="I4" s="3" t="s">
        <v>1</v>
      </c>
      <c r="L4" s="118"/>
      <c r="M4" s="4"/>
      <c r="N4" s="56"/>
      <c r="O4" s="112"/>
    </row>
    <row r="5" spans="1:17" customFormat="1">
      <c r="A5" s="15" t="s">
        <v>313</v>
      </c>
      <c r="B5" s="12">
        <f>SUM(B6:B8)</f>
        <v>2035</v>
      </c>
      <c r="C5" s="140">
        <f>B5/B$20</f>
        <v>0.21500264131008981</v>
      </c>
      <c r="D5" s="2"/>
      <c r="E5" s="15" t="s">
        <v>352</v>
      </c>
      <c r="F5" s="56">
        <f t="shared" ref="F5:G5" si="0">SUM(F6:F8)</f>
        <v>15</v>
      </c>
      <c r="G5" s="12">
        <f t="shared" si="0"/>
        <v>66</v>
      </c>
      <c r="H5" s="12">
        <f>SUM(F5:G5)</f>
        <v>81</v>
      </c>
      <c r="I5" s="143">
        <f>H5/H$20</f>
        <v>0.12877583465818759</v>
      </c>
      <c r="L5" s="118"/>
      <c r="M5" s="4"/>
      <c r="N5" s="56"/>
      <c r="O5" s="112"/>
      <c r="Q5" s="4"/>
    </row>
    <row r="6" spans="1:17" customFormat="1">
      <c r="A6" s="16" t="s">
        <v>353</v>
      </c>
      <c r="B6" s="136">
        <f>B24</f>
        <v>849</v>
      </c>
      <c r="C6" s="139">
        <f>B6/B$20</f>
        <v>8.9698890649762289E-2</v>
      </c>
      <c r="D6" s="2"/>
      <c r="E6" s="16" t="s">
        <v>353</v>
      </c>
      <c r="F6" s="136">
        <f t="shared" ref="F6:G8" si="1">F24</f>
        <v>7</v>
      </c>
      <c r="G6" s="136">
        <f t="shared" si="1"/>
        <v>26</v>
      </c>
      <c r="H6" s="13">
        <f t="shared" ref="H6:H19" si="2">SUM(F6:G6)</f>
        <v>33</v>
      </c>
      <c r="I6" s="142">
        <f>H6/H$20</f>
        <v>5.246422893481717E-2</v>
      </c>
      <c r="L6" s="118"/>
      <c r="M6" s="4"/>
      <c r="N6" s="56"/>
      <c r="O6" s="112"/>
      <c r="Q6" s="119"/>
    </row>
    <row r="7" spans="1:17" customFormat="1">
      <c r="A7" s="16" t="s">
        <v>354</v>
      </c>
      <c r="B7" s="136">
        <f t="shared" ref="B7:B8" si="3">B25</f>
        <v>253</v>
      </c>
      <c r="C7" s="139">
        <f t="shared" ref="C7:C8" si="4">B7/B$20</f>
        <v>2.6730058108821977E-2</v>
      </c>
      <c r="D7" s="2"/>
      <c r="E7" s="16" t="s">
        <v>354</v>
      </c>
      <c r="F7" s="136">
        <f t="shared" si="1"/>
        <v>0</v>
      </c>
      <c r="G7" s="136">
        <f t="shared" si="1"/>
        <v>6</v>
      </c>
      <c r="H7" s="13">
        <f t="shared" si="2"/>
        <v>6</v>
      </c>
      <c r="I7" s="142">
        <f t="shared" ref="I7:I19" si="5">H7/H$20</f>
        <v>9.538950715421303E-3</v>
      </c>
      <c r="L7" s="118"/>
      <c r="M7" s="4"/>
      <c r="N7" s="56"/>
      <c r="O7" s="112"/>
      <c r="Q7" s="119"/>
    </row>
    <row r="8" spans="1:17" customFormat="1" ht="27">
      <c r="A8" s="17" t="s">
        <v>19</v>
      </c>
      <c r="B8" s="136">
        <f t="shared" si="3"/>
        <v>933</v>
      </c>
      <c r="C8" s="139">
        <f t="shared" si="4"/>
        <v>9.857369255150554E-2</v>
      </c>
      <c r="D8" s="2"/>
      <c r="E8" s="17" t="s">
        <v>19</v>
      </c>
      <c r="F8" s="136">
        <f t="shared" si="1"/>
        <v>8</v>
      </c>
      <c r="G8" s="136">
        <f t="shared" si="1"/>
        <v>34</v>
      </c>
      <c r="H8" s="13">
        <f t="shared" si="2"/>
        <v>42</v>
      </c>
      <c r="I8" s="142">
        <f t="shared" si="5"/>
        <v>6.6772655007949128E-2</v>
      </c>
      <c r="L8" s="118"/>
      <c r="M8" s="4"/>
      <c r="N8" s="56"/>
      <c r="O8" s="112"/>
      <c r="Q8" s="32"/>
    </row>
    <row r="9" spans="1:17" customFormat="1">
      <c r="A9" s="18" t="s">
        <v>20</v>
      </c>
      <c r="B9" s="56">
        <f>SUM(B27,B37,B40)</f>
        <v>372</v>
      </c>
      <c r="C9" s="138">
        <f>B9/B$20</f>
        <v>3.9302694136291602E-2</v>
      </c>
      <c r="D9" s="2"/>
      <c r="E9" s="18" t="s">
        <v>20</v>
      </c>
      <c r="F9" s="56">
        <f t="shared" ref="F9:G9" si="6">SUM(F27,F37,F40)</f>
        <v>5</v>
      </c>
      <c r="G9" s="56">
        <f t="shared" si="6"/>
        <v>22</v>
      </c>
      <c r="H9" s="12">
        <f t="shared" si="2"/>
        <v>27</v>
      </c>
      <c r="I9" s="141">
        <f t="shared" si="5"/>
        <v>4.2925278219395867E-2</v>
      </c>
      <c r="L9" s="118"/>
      <c r="M9" s="4"/>
      <c r="N9" s="56"/>
      <c r="O9" s="112"/>
      <c r="Q9" s="119"/>
    </row>
    <row r="10" spans="1:17" customFormat="1">
      <c r="A10" s="18" t="s">
        <v>21</v>
      </c>
      <c r="B10" s="56">
        <f>B28</f>
        <v>6028</v>
      </c>
      <c r="C10" s="138">
        <f t="shared" ref="C10:C19" si="7">B10/B$20</f>
        <v>0.63687268885367143</v>
      </c>
      <c r="D10" s="2"/>
      <c r="E10" s="18" t="s">
        <v>21</v>
      </c>
      <c r="F10" s="56">
        <f t="shared" ref="F10:G10" si="8">F28</f>
        <v>73</v>
      </c>
      <c r="G10" s="56">
        <f t="shared" si="8"/>
        <v>352</v>
      </c>
      <c r="H10" s="12">
        <f t="shared" si="2"/>
        <v>425</v>
      </c>
      <c r="I10" s="141">
        <f t="shared" si="5"/>
        <v>0.67567567567567566</v>
      </c>
      <c r="L10" s="118"/>
      <c r="M10" s="4"/>
      <c r="N10" s="56"/>
      <c r="O10" s="112"/>
      <c r="Q10" s="119"/>
    </row>
    <row r="11" spans="1:17" customFormat="1">
      <c r="A11" s="18" t="s">
        <v>22</v>
      </c>
      <c r="B11" s="56">
        <f>SUM(B29:B30)</f>
        <v>532</v>
      </c>
      <c r="C11" s="138">
        <f t="shared" si="7"/>
        <v>5.6207078711040678E-2</v>
      </c>
      <c r="D11" s="2"/>
      <c r="E11" s="18" t="s">
        <v>22</v>
      </c>
      <c r="F11" s="56">
        <f t="shared" ref="F11:G11" si="9">SUM(F29:F30)</f>
        <v>12</v>
      </c>
      <c r="G11" s="56">
        <f t="shared" si="9"/>
        <v>54</v>
      </c>
      <c r="H11" s="12">
        <f t="shared" si="2"/>
        <v>66</v>
      </c>
      <c r="I11" s="141">
        <f t="shared" si="5"/>
        <v>0.10492845786963434</v>
      </c>
      <c r="L11" s="118"/>
      <c r="M11" s="4"/>
      <c r="N11" s="56"/>
      <c r="O11" s="112"/>
      <c r="Q11" s="119"/>
    </row>
    <row r="12" spans="1:17" customFormat="1">
      <c r="A12" s="18" t="s">
        <v>297</v>
      </c>
      <c r="B12" s="56">
        <f>B31</f>
        <v>94</v>
      </c>
      <c r="C12" s="138">
        <f t="shared" si="7"/>
        <v>9.9313259376650823E-3</v>
      </c>
      <c r="D12" s="2"/>
      <c r="E12" s="18" t="s">
        <v>297</v>
      </c>
      <c r="F12" s="56">
        <f t="shared" ref="F12:G17" si="10">F31</f>
        <v>3</v>
      </c>
      <c r="G12" s="56">
        <f t="shared" si="10"/>
        <v>11</v>
      </c>
      <c r="H12" s="12">
        <f t="shared" si="2"/>
        <v>14</v>
      </c>
      <c r="I12" s="141">
        <f t="shared" si="5"/>
        <v>2.2257551669316374E-2</v>
      </c>
      <c r="L12" s="120"/>
      <c r="M12" s="4"/>
      <c r="N12" s="56"/>
      <c r="O12" s="112"/>
      <c r="Q12" s="119"/>
    </row>
    <row r="13" spans="1:17" customFormat="1">
      <c r="A13" s="18" t="s">
        <v>298</v>
      </c>
      <c r="B13" s="56">
        <f t="shared" ref="B13:B17" si="11">B32</f>
        <v>9</v>
      </c>
      <c r="C13" s="138">
        <f t="shared" si="7"/>
        <v>9.5087163232963554E-4</v>
      </c>
      <c r="D13" s="2"/>
      <c r="E13" s="18" t="s">
        <v>298</v>
      </c>
      <c r="F13" s="56">
        <f t="shared" si="10"/>
        <v>0</v>
      </c>
      <c r="G13" s="56">
        <f t="shared" si="10"/>
        <v>0</v>
      </c>
      <c r="H13" s="12">
        <f t="shared" si="2"/>
        <v>0</v>
      </c>
      <c r="I13" s="141">
        <f t="shared" si="5"/>
        <v>0</v>
      </c>
      <c r="L13" s="120"/>
      <c r="M13" s="4"/>
      <c r="N13" s="56"/>
      <c r="O13" s="112"/>
      <c r="Q13" s="119"/>
    </row>
    <row r="14" spans="1:17" customFormat="1">
      <c r="A14" s="18" t="s">
        <v>23</v>
      </c>
      <c r="B14" s="56">
        <f t="shared" si="11"/>
        <v>17</v>
      </c>
      <c r="C14" s="138">
        <f t="shared" si="7"/>
        <v>1.7960908610670893E-3</v>
      </c>
      <c r="D14" s="2"/>
      <c r="E14" s="18" t="s">
        <v>23</v>
      </c>
      <c r="F14" s="56">
        <f t="shared" si="10"/>
        <v>0</v>
      </c>
      <c r="G14" s="56">
        <f t="shared" si="10"/>
        <v>1</v>
      </c>
      <c r="H14" s="12">
        <f t="shared" si="2"/>
        <v>1</v>
      </c>
      <c r="I14" s="141">
        <f t="shared" si="5"/>
        <v>1.589825119236884E-3</v>
      </c>
      <c r="L14" s="120"/>
      <c r="M14" s="4"/>
      <c r="N14" s="56"/>
      <c r="O14" s="112"/>
      <c r="Q14" s="119"/>
    </row>
    <row r="15" spans="1:17" customFormat="1">
      <c r="A15" s="18" t="s">
        <v>24</v>
      </c>
      <c r="B15" s="56">
        <f t="shared" si="11"/>
        <v>219</v>
      </c>
      <c r="C15" s="138">
        <f t="shared" si="7"/>
        <v>2.3137876386687798E-2</v>
      </c>
      <c r="D15" s="2"/>
      <c r="E15" s="18" t="s">
        <v>24</v>
      </c>
      <c r="F15" s="56">
        <f t="shared" si="10"/>
        <v>1</v>
      </c>
      <c r="G15" s="56">
        <f t="shared" si="10"/>
        <v>4</v>
      </c>
      <c r="H15" s="12">
        <f t="shared" si="2"/>
        <v>5</v>
      </c>
      <c r="I15" s="141">
        <f t="shared" si="5"/>
        <v>7.9491255961844191E-3</v>
      </c>
      <c r="L15" s="118"/>
      <c r="M15" s="4"/>
      <c r="N15" s="56"/>
      <c r="O15" s="112"/>
      <c r="Q15" s="121"/>
    </row>
    <row r="16" spans="1:17" customFormat="1">
      <c r="A16" s="18" t="s">
        <v>25</v>
      </c>
      <c r="B16" s="56">
        <f t="shared" si="11"/>
        <v>39</v>
      </c>
      <c r="C16" s="138">
        <f t="shared" si="7"/>
        <v>4.1204437400950873E-3</v>
      </c>
      <c r="D16" s="11"/>
      <c r="E16" s="18" t="s">
        <v>25</v>
      </c>
      <c r="F16" s="56">
        <f t="shared" si="10"/>
        <v>0</v>
      </c>
      <c r="G16" s="56">
        <f t="shared" si="10"/>
        <v>1</v>
      </c>
      <c r="H16" s="12">
        <f t="shared" si="2"/>
        <v>1</v>
      </c>
      <c r="I16" s="141">
        <f t="shared" si="5"/>
        <v>1.589825119236884E-3</v>
      </c>
      <c r="L16" s="122"/>
      <c r="M16" s="4"/>
      <c r="N16" s="56"/>
      <c r="O16" s="112"/>
      <c r="Q16" s="121"/>
    </row>
    <row r="17" spans="1:20" customFormat="1" ht="27">
      <c r="A17" s="19" t="s">
        <v>26</v>
      </c>
      <c r="B17" s="56">
        <f t="shared" si="11"/>
        <v>12</v>
      </c>
      <c r="C17" s="138">
        <f t="shared" si="7"/>
        <v>1.2678288431061807E-3</v>
      </c>
      <c r="D17" s="10"/>
      <c r="E17" s="19" t="s">
        <v>26</v>
      </c>
      <c r="F17" s="56">
        <f t="shared" si="10"/>
        <v>0</v>
      </c>
      <c r="G17" s="56">
        <f t="shared" si="10"/>
        <v>2</v>
      </c>
      <c r="H17" s="12">
        <f t="shared" si="2"/>
        <v>2</v>
      </c>
      <c r="I17" s="141">
        <f t="shared" si="5"/>
        <v>3.1796502384737681E-3</v>
      </c>
      <c r="L17" s="103"/>
      <c r="M17" s="4"/>
      <c r="N17" s="56"/>
      <c r="O17" s="112"/>
      <c r="Q17" s="121"/>
    </row>
    <row r="18" spans="1:20" customFormat="1">
      <c r="A18" s="18" t="s">
        <v>110</v>
      </c>
      <c r="B18" s="56">
        <f>B39</f>
        <v>51</v>
      </c>
      <c r="C18" s="138">
        <f t="shared" si="7"/>
        <v>5.388272583201268E-3</v>
      </c>
      <c r="D18" s="11"/>
      <c r="E18" s="18" t="s">
        <v>110</v>
      </c>
      <c r="F18" s="56">
        <f t="shared" ref="F18:G18" si="12">F39</f>
        <v>0</v>
      </c>
      <c r="G18" s="56">
        <f t="shared" si="12"/>
        <v>2</v>
      </c>
      <c r="H18" s="12">
        <f t="shared" si="2"/>
        <v>2</v>
      </c>
      <c r="I18" s="141">
        <f t="shared" si="5"/>
        <v>3.1796502384737681E-3</v>
      </c>
      <c r="L18" s="9"/>
      <c r="M18" s="9"/>
      <c r="N18" s="9"/>
      <c r="O18" s="9"/>
      <c r="P18" s="9"/>
      <c r="Q18" s="119"/>
    </row>
    <row r="19" spans="1:20" customFormat="1">
      <c r="A19" s="18" t="s">
        <v>18</v>
      </c>
      <c r="B19" s="56">
        <f>B38</f>
        <v>57</v>
      </c>
      <c r="C19" s="138">
        <f t="shared" si="7"/>
        <v>6.0221870047543584E-3</v>
      </c>
      <c r="D19" s="10"/>
      <c r="E19" s="18" t="s">
        <v>18</v>
      </c>
      <c r="F19" s="56">
        <f t="shared" ref="F19:G19" si="13">F38</f>
        <v>0</v>
      </c>
      <c r="G19" s="56">
        <f t="shared" si="13"/>
        <v>5</v>
      </c>
      <c r="H19" s="12">
        <f t="shared" si="2"/>
        <v>5</v>
      </c>
      <c r="I19" s="141">
        <f t="shared" si="5"/>
        <v>7.9491255961844191E-3</v>
      </c>
      <c r="L19" s="9"/>
      <c r="M19" s="9"/>
      <c r="N19" s="9"/>
      <c r="O19" s="9"/>
      <c r="P19" s="9"/>
      <c r="Q19" s="32"/>
    </row>
    <row r="20" spans="1:20" customFormat="1" ht="18" customHeight="1">
      <c r="A20" s="5" t="s">
        <v>11</v>
      </c>
      <c r="B20" s="14">
        <f>SUM(B6:B19)</f>
        <v>9465</v>
      </c>
      <c r="C20" s="23">
        <f>SUM(C6:C19)</f>
        <v>1.0000000000000002</v>
      </c>
      <c r="D20" s="2"/>
      <c r="E20" s="5" t="s">
        <v>11</v>
      </c>
      <c r="F20" s="14">
        <f>SUM(F6:F19)</f>
        <v>109</v>
      </c>
      <c r="G20" s="14">
        <f t="shared" ref="G20:H20" si="14">SUM(G6:G19)</f>
        <v>520</v>
      </c>
      <c r="H20" s="14">
        <f t="shared" si="14"/>
        <v>629</v>
      </c>
      <c r="I20" s="23">
        <f>SUM(I6:I19)</f>
        <v>1</v>
      </c>
      <c r="L20" s="9"/>
      <c r="M20" s="9"/>
      <c r="N20" s="9"/>
      <c r="O20" s="9"/>
      <c r="P20" s="9"/>
      <c r="Q20" s="4"/>
    </row>
    <row r="21" spans="1:20" customFormat="1">
      <c r="A21" s="4"/>
      <c r="B21" s="7"/>
      <c r="L21" s="103"/>
      <c r="M21" s="116"/>
      <c r="N21" s="116"/>
      <c r="O21" s="116"/>
      <c r="R21" s="111"/>
      <c r="S21" s="111"/>
      <c r="T21" s="111"/>
    </row>
    <row r="22" spans="1:20" s="8" customFormat="1" ht="14.25">
      <c r="L22" s="118"/>
      <c r="M22" s="4"/>
      <c r="N22" s="56"/>
      <c r="O22" s="112"/>
      <c r="P22"/>
      <c r="R22" s="4"/>
      <c r="S22" s="56"/>
      <c r="T22" s="112"/>
    </row>
    <row r="23" spans="1:20">
      <c r="A23" s="41" t="s">
        <v>68</v>
      </c>
      <c r="B23" s="434" t="s">
        <v>0</v>
      </c>
      <c r="E23" s="41" t="s">
        <v>68</v>
      </c>
      <c r="F23" s="434" t="s">
        <v>31</v>
      </c>
      <c r="G23" s="441" t="s">
        <v>32</v>
      </c>
      <c r="K23" s="118"/>
      <c r="L23" s="4"/>
      <c r="M23" s="56"/>
      <c r="N23" s="112"/>
    </row>
    <row r="24" spans="1:20">
      <c r="A24" s="370" t="s">
        <v>422</v>
      </c>
      <c r="B24" s="439">
        <v>849</v>
      </c>
      <c r="E24" s="370" t="s">
        <v>422</v>
      </c>
      <c r="F24" s="439">
        <v>7</v>
      </c>
      <c r="G24" s="9">
        <v>26</v>
      </c>
      <c r="K24" s="118"/>
      <c r="L24" s="4"/>
      <c r="M24" s="56"/>
      <c r="N24" s="112"/>
    </row>
    <row r="25" spans="1:20">
      <c r="A25" s="376" t="s">
        <v>423</v>
      </c>
      <c r="B25" s="439">
        <v>253</v>
      </c>
      <c r="E25" s="376" t="s">
        <v>423</v>
      </c>
      <c r="F25" s="439"/>
      <c r="G25" s="9">
        <v>6</v>
      </c>
      <c r="K25" s="118"/>
      <c r="L25" s="4"/>
      <c r="M25" s="56"/>
      <c r="N25" s="112"/>
    </row>
    <row r="26" spans="1:20">
      <c r="A26" s="376" t="s">
        <v>424</v>
      </c>
      <c r="B26" s="439">
        <v>933</v>
      </c>
      <c r="E26" s="376" t="s">
        <v>424</v>
      </c>
      <c r="F26" s="439">
        <v>8</v>
      </c>
      <c r="G26" s="9">
        <v>34</v>
      </c>
      <c r="K26" s="118"/>
      <c r="L26" s="4"/>
      <c r="M26" s="56"/>
      <c r="N26" s="112"/>
    </row>
    <row r="27" spans="1:20">
      <c r="A27" s="376" t="s">
        <v>425</v>
      </c>
      <c r="B27" s="439">
        <v>302</v>
      </c>
      <c r="E27" s="376" t="s">
        <v>425</v>
      </c>
      <c r="F27" s="439">
        <v>4</v>
      </c>
      <c r="G27" s="9">
        <v>22</v>
      </c>
      <c r="K27" s="118"/>
      <c r="L27" s="4"/>
      <c r="M27" s="56"/>
      <c r="N27" s="112"/>
    </row>
    <row r="28" spans="1:20">
      <c r="A28" s="376" t="s">
        <v>426</v>
      </c>
      <c r="B28" s="439">
        <v>6028</v>
      </c>
      <c r="E28" s="376" t="s">
        <v>426</v>
      </c>
      <c r="F28" s="439">
        <v>73</v>
      </c>
      <c r="G28" s="9">
        <v>352</v>
      </c>
      <c r="K28" s="118"/>
      <c r="L28" s="4"/>
      <c r="M28" s="56"/>
      <c r="N28" s="112"/>
    </row>
    <row r="29" spans="1:20">
      <c r="A29" s="376" t="s">
        <v>427</v>
      </c>
      <c r="B29" s="439">
        <v>337</v>
      </c>
      <c r="E29" s="376" t="s">
        <v>427</v>
      </c>
      <c r="F29" s="439">
        <v>5</v>
      </c>
      <c r="G29" s="9">
        <v>30</v>
      </c>
      <c r="K29" s="118"/>
      <c r="L29" s="4"/>
      <c r="M29" s="56"/>
      <c r="N29" s="112"/>
    </row>
    <row r="30" spans="1:20">
      <c r="A30" s="376" t="s">
        <v>428</v>
      </c>
      <c r="B30" s="439">
        <v>195</v>
      </c>
      <c r="E30" s="376" t="s">
        <v>428</v>
      </c>
      <c r="F30" s="439">
        <v>7</v>
      </c>
      <c r="G30" s="9">
        <v>24</v>
      </c>
      <c r="K30" s="118"/>
      <c r="L30" s="4"/>
      <c r="M30" s="56"/>
      <c r="N30" s="112"/>
    </row>
    <row r="31" spans="1:20">
      <c r="A31" s="376" t="s">
        <v>429</v>
      </c>
      <c r="B31" s="439">
        <v>94</v>
      </c>
      <c r="E31" s="376" t="s">
        <v>429</v>
      </c>
      <c r="F31" s="439">
        <v>3</v>
      </c>
      <c r="G31" s="9">
        <v>11</v>
      </c>
      <c r="K31" s="120"/>
      <c r="L31" s="4"/>
      <c r="M31" s="56"/>
      <c r="N31" s="112"/>
    </row>
    <row r="32" spans="1:20">
      <c r="A32" s="376" t="s">
        <v>430</v>
      </c>
      <c r="B32" s="439">
        <v>9</v>
      </c>
      <c r="E32" s="376" t="s">
        <v>430</v>
      </c>
      <c r="F32" s="439"/>
      <c r="K32" s="120"/>
      <c r="L32" s="4"/>
      <c r="M32" s="56"/>
      <c r="N32" s="112"/>
    </row>
    <row r="33" spans="1:20">
      <c r="A33" s="376" t="s">
        <v>431</v>
      </c>
      <c r="B33" s="439">
        <v>17</v>
      </c>
      <c r="E33" s="376" t="s">
        <v>431</v>
      </c>
      <c r="F33" s="439"/>
      <c r="G33" s="9">
        <v>1</v>
      </c>
      <c r="K33" s="120"/>
      <c r="L33" s="4"/>
      <c r="M33" s="56"/>
      <c r="N33" s="112"/>
    </row>
    <row r="34" spans="1:20">
      <c r="A34" s="376" t="s">
        <v>432</v>
      </c>
      <c r="B34" s="439">
        <v>219</v>
      </c>
      <c r="E34" s="376" t="s">
        <v>432</v>
      </c>
      <c r="F34" s="439">
        <v>1</v>
      </c>
      <c r="G34" s="9">
        <v>4</v>
      </c>
      <c r="K34" s="118"/>
      <c r="L34" s="4"/>
      <c r="M34" s="56"/>
      <c r="N34" s="112"/>
    </row>
    <row r="35" spans="1:20">
      <c r="A35" s="376" t="s">
        <v>433</v>
      </c>
      <c r="B35" s="439">
        <v>39</v>
      </c>
      <c r="E35" s="376" t="s">
        <v>433</v>
      </c>
      <c r="F35" s="439"/>
      <c r="G35" s="9">
        <v>1</v>
      </c>
      <c r="K35" s="122"/>
      <c r="L35" s="4"/>
      <c r="M35" s="56"/>
      <c r="N35" s="112"/>
    </row>
    <row r="36" spans="1:20">
      <c r="A36" s="376" t="s">
        <v>434</v>
      </c>
      <c r="B36" s="439">
        <v>12</v>
      </c>
      <c r="E36" s="376" t="s">
        <v>434</v>
      </c>
      <c r="F36" s="439"/>
      <c r="G36" s="9">
        <v>2</v>
      </c>
      <c r="K36" s="103"/>
      <c r="L36" s="4"/>
      <c r="M36" s="56"/>
      <c r="N36" s="112"/>
    </row>
    <row r="37" spans="1:20">
      <c r="A37" s="376" t="s">
        <v>435</v>
      </c>
      <c r="B37" s="439">
        <v>24</v>
      </c>
      <c r="E37" s="376" t="s">
        <v>435</v>
      </c>
      <c r="F37" s="439"/>
    </row>
    <row r="38" spans="1:20">
      <c r="A38" s="376" t="s">
        <v>18</v>
      </c>
      <c r="B38" s="439">
        <v>57</v>
      </c>
      <c r="E38" s="376" t="s">
        <v>18</v>
      </c>
      <c r="F38" s="439"/>
      <c r="G38" s="9">
        <v>5</v>
      </c>
    </row>
    <row r="39" spans="1:20">
      <c r="A39" s="376" t="s">
        <v>436</v>
      </c>
      <c r="B39" s="439">
        <v>51</v>
      </c>
      <c r="E39" s="376" t="s">
        <v>436</v>
      </c>
      <c r="F39" s="439"/>
      <c r="G39" s="9">
        <v>2</v>
      </c>
    </row>
    <row r="40" spans="1:20" customFormat="1">
      <c r="A40" s="376" t="s">
        <v>437</v>
      </c>
      <c r="B40" s="440">
        <v>46</v>
      </c>
      <c r="E40" s="376" t="s">
        <v>437</v>
      </c>
      <c r="F40" s="440">
        <v>1</v>
      </c>
    </row>
    <row r="43" spans="1:20">
      <c r="L43" s="118"/>
      <c r="M43" s="4"/>
      <c r="N43" s="56"/>
      <c r="O43" s="112"/>
      <c r="P43"/>
      <c r="R43" s="4"/>
      <c r="S43" s="56"/>
      <c r="T43" s="112"/>
    </row>
    <row r="44" spans="1:20">
      <c r="L44" s="118"/>
      <c r="M44" s="4"/>
      <c r="N44" s="56"/>
      <c r="O44" s="112"/>
      <c r="P44"/>
      <c r="R44" s="4"/>
      <c r="S44" s="56"/>
      <c r="T44" s="112"/>
    </row>
    <row r="45" spans="1:20">
      <c r="L45" s="118"/>
      <c r="M45" s="4"/>
      <c r="N45" s="56"/>
      <c r="O45" s="112"/>
      <c r="P45"/>
      <c r="R45" s="4"/>
      <c r="S45" s="56"/>
      <c r="T45" s="112"/>
    </row>
    <row r="46" spans="1:20">
      <c r="L46" s="118"/>
      <c r="M46" s="4"/>
      <c r="N46" s="56"/>
      <c r="O46" s="112"/>
      <c r="P46"/>
      <c r="R46" s="4"/>
      <c r="S46" s="56"/>
      <c r="T46" s="112"/>
    </row>
    <row r="47" spans="1:20">
      <c r="L47" s="118"/>
      <c r="M47" s="4"/>
      <c r="N47" s="56"/>
      <c r="O47" s="112"/>
      <c r="P47"/>
      <c r="R47" s="4"/>
      <c r="S47" s="56"/>
      <c r="T47" s="112"/>
    </row>
    <row r="48" spans="1:20">
      <c r="L48" s="118"/>
      <c r="M48" s="4"/>
      <c r="N48" s="56"/>
      <c r="O48" s="112"/>
      <c r="P48"/>
      <c r="R48" s="4"/>
      <c r="S48" s="56"/>
      <c r="T48" s="112"/>
    </row>
    <row r="49" spans="12:20">
      <c r="L49" s="118"/>
      <c r="M49" s="4"/>
      <c r="N49" s="56"/>
      <c r="O49" s="112"/>
      <c r="P49"/>
      <c r="R49" s="4"/>
      <c r="S49" s="56"/>
      <c r="T49" s="112"/>
    </row>
    <row r="50" spans="12:20">
      <c r="L50" s="118"/>
      <c r="M50" s="4"/>
      <c r="N50" s="56"/>
      <c r="O50" s="112"/>
      <c r="P50"/>
      <c r="R50" s="4"/>
      <c r="S50" s="56"/>
      <c r="T50" s="112"/>
    </row>
    <row r="51" spans="12:20">
      <c r="L51" s="120"/>
      <c r="M51" s="4"/>
      <c r="N51" s="56"/>
      <c r="O51" s="112"/>
      <c r="P51"/>
      <c r="R51" s="4"/>
      <c r="S51" s="56"/>
      <c r="T51" s="112"/>
    </row>
    <row r="52" spans="12:20">
      <c r="L52" s="120"/>
      <c r="M52" s="4"/>
      <c r="N52" s="56"/>
      <c r="O52" s="112"/>
      <c r="P52"/>
      <c r="R52" s="4"/>
      <c r="S52" s="56"/>
      <c r="T52" s="112"/>
    </row>
    <row r="53" spans="12:20">
      <c r="L53" s="120"/>
      <c r="M53"/>
      <c r="N53"/>
      <c r="O53"/>
      <c r="P53"/>
      <c r="R53" s="4"/>
      <c r="S53" s="56"/>
      <c r="T53" s="112"/>
    </row>
    <row r="54" spans="12:20">
      <c r="L54" s="118"/>
      <c r="M54"/>
      <c r="N54"/>
      <c r="O54"/>
      <c r="P54"/>
      <c r="R54" s="4"/>
      <c r="S54" s="56"/>
      <c r="T54" s="112"/>
    </row>
    <row r="55" spans="12:20">
      <c r="L55" s="122"/>
      <c r="M55"/>
      <c r="N55"/>
      <c r="O55"/>
      <c r="P55"/>
      <c r="R55" s="4"/>
      <c r="S55" s="56"/>
      <c r="T55" s="112"/>
    </row>
    <row r="56" spans="12:20">
      <c r="R56" s="113"/>
      <c r="S56" s="114"/>
      <c r="T56" s="115"/>
    </row>
    <row r="60" spans="12:20" customFormat="1"/>
  </sheetData>
  <phoneticPr fontId="4"/>
  <pageMargins left="0.70866141732283472" right="0.70866141732283472" top="0.74803149606299213" bottom="0.74803149606299213" header="0.31496062992125984" footer="0.31496062992125984"/>
  <pageSetup paperSize="9" scale="8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12"/>
  <sheetViews>
    <sheetView view="pageBreakPreview" zoomScale="120" zoomScaleNormal="100" zoomScaleSheetLayoutView="120" workbookViewId="0">
      <selection activeCell="A4" sqref="A4:C11"/>
    </sheetView>
  </sheetViews>
  <sheetFormatPr defaultRowHeight="13.5"/>
  <cols>
    <col min="1" max="1" width="13.625" style="9" customWidth="1"/>
    <col min="2" max="4" width="10.75" style="9" customWidth="1"/>
    <col min="5" max="5" width="7.25" style="9" customWidth="1"/>
    <col min="6" max="6" width="11.625" style="9" customWidth="1"/>
    <col min="7" max="7" width="12.875" style="9" customWidth="1"/>
    <col min="8" max="8" width="6.625" style="9" customWidth="1"/>
    <col min="9" max="9" width="7.375" style="9" customWidth="1"/>
    <col min="10" max="10" width="5" style="9" customWidth="1"/>
    <col min="11" max="11" width="6.625" style="9" customWidth="1"/>
    <col min="12" max="12" width="7.375" style="9" customWidth="1"/>
    <col min="13" max="16384" width="9" style="9"/>
  </cols>
  <sheetData>
    <row r="1" spans="1:7" s="25" customFormat="1" ht="14.25">
      <c r="A1" s="24" t="s">
        <v>355</v>
      </c>
    </row>
    <row r="2" spans="1:7" customFormat="1">
      <c r="A2" s="1"/>
      <c r="B2" s="2"/>
      <c r="C2" s="2"/>
      <c r="D2" s="2"/>
      <c r="E2" s="2"/>
    </row>
    <row r="3" spans="1:7" s="8" customFormat="1" ht="14.25">
      <c r="A3" s="1" t="s">
        <v>13</v>
      </c>
      <c r="D3" s="74"/>
      <c r="E3" s="205"/>
      <c r="F3" s="206"/>
      <c r="G3" s="206"/>
    </row>
    <row r="4" spans="1:7" customFormat="1">
      <c r="A4" s="3"/>
      <c r="B4" s="3" t="s">
        <v>0</v>
      </c>
      <c r="C4" s="3" t="s">
        <v>1</v>
      </c>
      <c r="D4" s="210"/>
      <c r="E4" s="32"/>
      <c r="F4" s="155"/>
      <c r="G4" s="204"/>
    </row>
    <row r="5" spans="1:7" customFormat="1">
      <c r="A5" s="4" t="s">
        <v>31</v>
      </c>
      <c r="B5" s="56">
        <v>109</v>
      </c>
      <c r="C5" s="138">
        <f>B5/$B$11</f>
        <v>1.1516111991547808E-2</v>
      </c>
      <c r="D5" s="210"/>
      <c r="E5" s="32"/>
      <c r="F5" s="155"/>
      <c r="G5" s="204"/>
    </row>
    <row r="6" spans="1:7" customFormat="1">
      <c r="A6" s="4" t="s">
        <v>32</v>
      </c>
      <c r="B6" s="56">
        <v>520</v>
      </c>
      <c r="C6" s="138">
        <f t="shared" ref="C6:C11" si="0">B6/$B$11</f>
        <v>5.4939249867934498E-2</v>
      </c>
      <c r="D6" s="210"/>
      <c r="E6" s="32"/>
      <c r="F6" s="155"/>
      <c r="G6" s="204"/>
    </row>
    <row r="7" spans="1:7" customFormat="1">
      <c r="A7" s="4" t="s">
        <v>33</v>
      </c>
      <c r="B7" s="56">
        <v>1525</v>
      </c>
      <c r="C7" s="138">
        <f t="shared" si="0"/>
        <v>0.16111991547807714</v>
      </c>
      <c r="D7" s="210"/>
      <c r="E7" s="32"/>
      <c r="F7" s="155"/>
      <c r="G7" s="204"/>
    </row>
    <row r="8" spans="1:7" customFormat="1">
      <c r="A8" s="4" t="s">
        <v>34</v>
      </c>
      <c r="B8" s="56">
        <v>4004</v>
      </c>
      <c r="C8" s="138">
        <f t="shared" si="0"/>
        <v>0.42303222398309559</v>
      </c>
      <c r="D8" s="210"/>
      <c r="E8" s="32"/>
      <c r="F8" s="155"/>
      <c r="G8" s="204"/>
    </row>
    <row r="9" spans="1:7" customFormat="1">
      <c r="A9" s="4" t="s">
        <v>35</v>
      </c>
      <c r="B9" s="56">
        <v>2739</v>
      </c>
      <c r="C9" s="138">
        <f t="shared" si="0"/>
        <v>0.28938193343898572</v>
      </c>
      <c r="D9" s="210"/>
      <c r="E9" s="32"/>
      <c r="F9" s="155"/>
      <c r="G9" s="204"/>
    </row>
    <row r="10" spans="1:7" customFormat="1">
      <c r="A10" s="4" t="s">
        <v>36</v>
      </c>
      <c r="B10" s="56">
        <v>568</v>
      </c>
      <c r="C10" s="138">
        <f t="shared" si="0"/>
        <v>6.001056524035922E-2</v>
      </c>
      <c r="D10" s="210"/>
      <c r="E10" s="201"/>
      <c r="F10" s="202"/>
      <c r="G10" s="203"/>
    </row>
    <row r="11" spans="1:7" customFormat="1">
      <c r="A11" s="5" t="s">
        <v>11</v>
      </c>
      <c r="B11" s="14">
        <f>SUM(B5:B10)</f>
        <v>9465</v>
      </c>
      <c r="C11" s="310">
        <f t="shared" si="0"/>
        <v>1</v>
      </c>
      <c r="D11" s="210"/>
      <c r="E11" s="210"/>
      <c r="F11" s="35"/>
      <c r="G11" s="35"/>
    </row>
    <row r="12" spans="1:7" customFormat="1"/>
  </sheetData>
  <phoneticPr fontId="4"/>
  <pageMargins left="0.70866141732283472" right="0.70866141732283472" top="0.74803149606299213" bottom="0.74803149606299213" header="0.31496062992125984" footer="0.31496062992125984"/>
  <pageSetup paperSize="1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J55"/>
  <sheetViews>
    <sheetView view="pageBreakPreview" topLeftCell="A10" zoomScaleNormal="100" zoomScaleSheetLayoutView="100" workbookViewId="0">
      <selection activeCell="A15" sqref="A15:A32"/>
    </sheetView>
  </sheetViews>
  <sheetFormatPr defaultRowHeight="13.5"/>
  <cols>
    <col min="1" max="1" width="45.375" bestFit="1" customWidth="1"/>
    <col min="2" max="2" width="8.625" bestFit="1" customWidth="1"/>
    <col min="3" max="3" width="7.875" bestFit="1" customWidth="1"/>
    <col min="4" max="4" width="4.125" customWidth="1"/>
    <col min="5" max="5" width="42.5" customWidth="1"/>
    <col min="6" max="6" width="7.75" bestFit="1" customWidth="1"/>
    <col min="7" max="7" width="9.75" bestFit="1" customWidth="1"/>
    <col min="8" max="8" width="7.75" bestFit="1" customWidth="1"/>
    <col min="9" max="9" width="7.875" bestFit="1" customWidth="1"/>
    <col min="10" max="10" width="6.25" customWidth="1"/>
    <col min="11" max="11" width="3.125" customWidth="1"/>
    <col min="12" max="12" width="49.625" customWidth="1"/>
    <col min="13" max="13" width="8.125" customWidth="1"/>
    <col min="14" max="14" width="2.625" customWidth="1"/>
    <col min="15" max="15" width="4.5" customWidth="1"/>
    <col min="16" max="16" width="57.125" customWidth="1"/>
    <col min="17" max="17" width="6.375" customWidth="1"/>
    <col min="18" max="18" width="25.25" customWidth="1"/>
    <col min="19" max="19" width="47.875" bestFit="1" customWidth="1"/>
    <col min="20" max="20" width="34" customWidth="1"/>
    <col min="21" max="21" width="25.25" customWidth="1"/>
    <col min="22" max="22" width="55.25" customWidth="1"/>
    <col min="23" max="23" width="41.5" customWidth="1"/>
    <col min="24" max="24" width="32.75" customWidth="1"/>
    <col min="25" max="26" width="47.875" bestFit="1" customWidth="1"/>
    <col min="27" max="27" width="29" bestFit="1" customWidth="1"/>
    <col min="28" max="28" width="55.25" bestFit="1" customWidth="1"/>
    <col min="29" max="29" width="41.5" bestFit="1" customWidth="1"/>
    <col min="30" max="30" width="32.75" bestFit="1" customWidth="1"/>
  </cols>
  <sheetData>
    <row r="1" spans="1:17" s="25" customFormat="1" ht="14.25">
      <c r="A1" s="24" t="s">
        <v>264</v>
      </c>
    </row>
    <row r="2" spans="1:17">
      <c r="A2" s="1"/>
      <c r="B2" s="2"/>
      <c r="C2" s="2"/>
      <c r="D2" s="2"/>
      <c r="E2" s="2"/>
    </row>
    <row r="3" spans="1:17">
      <c r="A3" s="1" t="s">
        <v>13</v>
      </c>
      <c r="E3" s="1" t="s">
        <v>306</v>
      </c>
    </row>
    <row r="4" spans="1:17" ht="13.5" customHeight="1">
      <c r="A4" s="22"/>
      <c r="B4" s="144" t="s">
        <v>0</v>
      </c>
      <c r="C4" s="3" t="s">
        <v>1</v>
      </c>
      <c r="E4" s="22"/>
      <c r="F4" s="144" t="s">
        <v>307</v>
      </c>
      <c r="G4" s="145" t="s">
        <v>309</v>
      </c>
      <c r="H4" s="3" t="s">
        <v>12</v>
      </c>
      <c r="I4" s="3" t="s">
        <v>1</v>
      </c>
      <c r="L4" s="11"/>
      <c r="M4" s="11"/>
      <c r="P4" s="11"/>
      <c r="Q4" s="11"/>
    </row>
    <row r="5" spans="1:17">
      <c r="A5" t="s">
        <v>37</v>
      </c>
      <c r="B5" s="146">
        <v>3041</v>
      </c>
      <c r="C5" s="21">
        <f>B5/B$9</f>
        <v>0.32128895932382462</v>
      </c>
      <c r="E5" t="s">
        <v>37</v>
      </c>
      <c r="F5" s="147">
        <v>58</v>
      </c>
      <c r="G5" s="146">
        <v>336</v>
      </c>
      <c r="H5" s="12">
        <f>SUM(F5:G5)</f>
        <v>394</v>
      </c>
      <c r="I5" s="21">
        <f>H5/H$9</f>
        <v>0.62639109697933226</v>
      </c>
      <c r="L5" s="4"/>
      <c r="M5" s="127"/>
      <c r="P5" s="4"/>
      <c r="Q5" s="127"/>
    </row>
    <row r="6" spans="1:17">
      <c r="A6" t="s">
        <v>38</v>
      </c>
      <c r="B6" s="131">
        <v>112</v>
      </c>
      <c r="C6" s="21">
        <f t="shared" ref="C6:C8" si="0">B6/B$9</f>
        <v>1.1833069202324353E-2</v>
      </c>
      <c r="E6" t="s">
        <v>38</v>
      </c>
      <c r="F6" s="131">
        <v>9</v>
      </c>
      <c r="G6" s="131">
        <v>26</v>
      </c>
      <c r="H6" s="12">
        <f t="shared" ref="H6:H8" si="1">SUM(F6:G6)</f>
        <v>35</v>
      </c>
      <c r="I6" s="21">
        <f t="shared" ref="I6:I8" si="2">H6/H$9</f>
        <v>5.5643879173290937E-2</v>
      </c>
      <c r="L6" s="4"/>
      <c r="M6" s="127"/>
      <c r="P6" s="4"/>
      <c r="Q6" s="127"/>
    </row>
    <row r="7" spans="1:17">
      <c r="A7" t="s">
        <v>39</v>
      </c>
      <c r="B7" s="131">
        <v>6117</v>
      </c>
      <c r="C7" s="21">
        <f t="shared" si="0"/>
        <v>0.64627575277337557</v>
      </c>
      <c r="E7" t="s">
        <v>39</v>
      </c>
      <c r="F7" s="131">
        <v>9</v>
      </c>
      <c r="G7" s="131">
        <v>100</v>
      </c>
      <c r="H7" s="12">
        <f t="shared" si="1"/>
        <v>109</v>
      </c>
      <c r="I7" s="21">
        <f t="shared" si="2"/>
        <v>0.17329093799682035</v>
      </c>
      <c r="L7" s="4"/>
      <c r="M7" s="127"/>
      <c r="P7" s="4"/>
      <c r="Q7" s="127"/>
    </row>
    <row r="8" spans="1:17">
      <c r="A8" t="s">
        <v>40</v>
      </c>
      <c r="B8" s="134">
        <v>195</v>
      </c>
      <c r="C8" s="21">
        <f t="shared" si="0"/>
        <v>2.0602218700475437E-2</v>
      </c>
      <c r="E8" t="s">
        <v>40</v>
      </c>
      <c r="F8" s="134">
        <v>33</v>
      </c>
      <c r="G8" s="134">
        <v>58</v>
      </c>
      <c r="H8" s="12">
        <f t="shared" si="1"/>
        <v>91</v>
      </c>
      <c r="I8" s="21">
        <f t="shared" si="2"/>
        <v>0.14467408585055644</v>
      </c>
      <c r="L8" s="4"/>
      <c r="M8" s="127"/>
      <c r="P8" s="4"/>
      <c r="Q8" s="127"/>
    </row>
    <row r="9" spans="1:17" ht="11.25" customHeight="1">
      <c r="A9" s="5" t="s">
        <v>11</v>
      </c>
      <c r="B9" s="14">
        <f>SUM(B5:B8)</f>
        <v>9465</v>
      </c>
      <c r="C9" s="23">
        <f>SUM(C5:C8)</f>
        <v>0.99999999999999989</v>
      </c>
      <c r="E9" s="5" t="s">
        <v>11</v>
      </c>
      <c r="F9" s="14">
        <f t="shared" ref="F9:G9" si="3">SUM(F5:F8)</f>
        <v>109</v>
      </c>
      <c r="G9" s="14">
        <f t="shared" si="3"/>
        <v>520</v>
      </c>
      <c r="H9" s="14">
        <f>SUM(H5:H8)</f>
        <v>629</v>
      </c>
      <c r="I9" s="23">
        <f>SUM(I5:I8)</f>
        <v>1</v>
      </c>
      <c r="L9" s="4"/>
      <c r="M9" s="127"/>
      <c r="P9" s="4"/>
      <c r="Q9" s="127"/>
    </row>
    <row r="10" spans="1:17">
      <c r="A10" s="1"/>
      <c r="B10" s="2"/>
      <c r="C10" s="2"/>
      <c r="D10" s="2"/>
      <c r="E10" s="2"/>
      <c r="L10" s="4"/>
      <c r="M10" s="127"/>
      <c r="P10" s="4"/>
      <c r="Q10" s="127"/>
    </row>
    <row r="11" spans="1:17" s="25" customFormat="1" ht="14.25">
      <c r="A11" s="24" t="s">
        <v>265</v>
      </c>
      <c r="K11"/>
      <c r="L11" s="4"/>
      <c r="M11" s="127"/>
      <c r="O11"/>
      <c r="P11" s="4"/>
      <c r="Q11" s="127"/>
    </row>
    <row r="12" spans="1:17">
      <c r="A12" s="1"/>
      <c r="B12" s="2"/>
      <c r="C12" s="2"/>
      <c r="D12" s="2"/>
      <c r="E12" s="2"/>
      <c r="L12" s="4"/>
      <c r="M12" s="127"/>
      <c r="P12" s="4"/>
      <c r="Q12" s="127"/>
    </row>
    <row r="13" spans="1:17">
      <c r="A13" s="1" t="s">
        <v>13</v>
      </c>
      <c r="E13" s="1" t="s">
        <v>306</v>
      </c>
      <c r="L13" s="4"/>
      <c r="M13" s="127"/>
      <c r="P13" s="4"/>
      <c r="Q13" s="127"/>
    </row>
    <row r="14" spans="1:17">
      <c r="A14" s="22"/>
      <c r="B14" s="3" t="s">
        <v>41</v>
      </c>
      <c r="C14" s="3" t="s">
        <v>1</v>
      </c>
      <c r="E14" s="22"/>
      <c r="F14" s="3" t="s">
        <v>307</v>
      </c>
      <c r="G14" s="20" t="s">
        <v>309</v>
      </c>
      <c r="H14" s="3" t="s">
        <v>12</v>
      </c>
      <c r="I14" s="3" t="s">
        <v>1</v>
      </c>
      <c r="L14" s="4"/>
      <c r="M14" s="127"/>
      <c r="P14" s="4"/>
      <c r="Q14" s="127"/>
    </row>
    <row r="15" spans="1:17">
      <c r="A15" t="s">
        <v>42</v>
      </c>
      <c r="B15" s="127">
        <v>1402</v>
      </c>
      <c r="C15" s="21">
        <f>B15/B$5</f>
        <v>0.46103255508056562</v>
      </c>
      <c r="E15" t="s">
        <v>42</v>
      </c>
      <c r="F15" s="127">
        <v>4</v>
      </c>
      <c r="G15" s="127">
        <v>69</v>
      </c>
      <c r="H15" s="12">
        <f>SUM(F15:G15)</f>
        <v>73</v>
      </c>
      <c r="I15" s="21">
        <f t="shared" ref="I15:I32" si="4">H15/H$5</f>
        <v>0.18527918781725888</v>
      </c>
      <c r="L15" s="4"/>
      <c r="M15" s="127"/>
      <c r="P15" s="4"/>
      <c r="Q15" s="127"/>
    </row>
    <row r="16" spans="1:17">
      <c r="A16" t="s">
        <v>375</v>
      </c>
      <c r="B16" s="127">
        <v>1215</v>
      </c>
      <c r="C16" s="21">
        <f t="shared" ref="C16:C32" si="5">B16/B$5</f>
        <v>0.3995396251233147</v>
      </c>
      <c r="E16" t="s">
        <v>375</v>
      </c>
      <c r="F16" s="127">
        <v>5</v>
      </c>
      <c r="G16" s="127">
        <v>70</v>
      </c>
      <c r="H16" s="12">
        <f t="shared" ref="H16:H32" si="6">SUM(F16:G16)</f>
        <v>75</v>
      </c>
      <c r="I16" s="21">
        <f t="shared" si="4"/>
        <v>0.19035532994923857</v>
      </c>
      <c r="L16" s="4"/>
      <c r="M16" s="127"/>
      <c r="P16" s="4"/>
      <c r="Q16" s="127"/>
    </row>
    <row r="17" spans="1:36">
      <c r="A17" t="s">
        <v>43</v>
      </c>
      <c r="B17" s="127">
        <v>368</v>
      </c>
      <c r="C17" s="21">
        <f t="shared" si="5"/>
        <v>0.12101282472870767</v>
      </c>
      <c r="E17" t="s">
        <v>43</v>
      </c>
      <c r="F17" s="127">
        <v>2</v>
      </c>
      <c r="G17" s="127">
        <v>23</v>
      </c>
      <c r="H17" s="12">
        <f t="shared" si="6"/>
        <v>25</v>
      </c>
      <c r="I17" s="21">
        <f t="shared" si="4"/>
        <v>6.3451776649746189E-2</v>
      </c>
      <c r="L17" s="4"/>
      <c r="M17" s="127"/>
      <c r="P17" s="4"/>
      <c r="Q17" s="127"/>
    </row>
    <row r="18" spans="1:36">
      <c r="A18" t="s">
        <v>44</v>
      </c>
      <c r="B18" s="127">
        <v>1122</v>
      </c>
      <c r="C18" s="21">
        <f t="shared" si="5"/>
        <v>0.3689575797435054</v>
      </c>
      <c r="E18" t="s">
        <v>44</v>
      </c>
      <c r="F18" s="127">
        <v>25</v>
      </c>
      <c r="G18" s="127">
        <v>158</v>
      </c>
      <c r="H18" s="12">
        <f t="shared" si="6"/>
        <v>183</v>
      </c>
      <c r="I18" s="21">
        <f t="shared" si="4"/>
        <v>0.46446700507614214</v>
      </c>
      <c r="L18" s="4"/>
      <c r="M18" s="127"/>
      <c r="P18" s="4"/>
      <c r="Q18" s="127"/>
    </row>
    <row r="19" spans="1:36">
      <c r="A19" t="s">
        <v>45</v>
      </c>
      <c r="B19" s="127">
        <v>1618</v>
      </c>
      <c r="C19" s="21">
        <f t="shared" si="5"/>
        <v>0.53206182176915484</v>
      </c>
      <c r="E19" t="s">
        <v>45</v>
      </c>
      <c r="F19" s="127">
        <v>13</v>
      </c>
      <c r="G19" s="127">
        <v>116</v>
      </c>
      <c r="H19" s="12">
        <f t="shared" si="6"/>
        <v>129</v>
      </c>
      <c r="I19" s="21">
        <f t="shared" si="4"/>
        <v>0.32741116751269034</v>
      </c>
      <c r="L19" s="4"/>
      <c r="M19" s="127"/>
      <c r="P19" s="4"/>
      <c r="Q19" s="127"/>
    </row>
    <row r="20" spans="1:36">
      <c r="A20" t="s">
        <v>46</v>
      </c>
      <c r="B20" s="127">
        <v>819</v>
      </c>
      <c r="C20" s="21">
        <f t="shared" si="5"/>
        <v>0.269319302860901</v>
      </c>
      <c r="E20" t="s">
        <v>46</v>
      </c>
      <c r="F20" s="127">
        <v>13</v>
      </c>
      <c r="G20" s="127">
        <v>129</v>
      </c>
      <c r="H20" s="12">
        <f t="shared" si="6"/>
        <v>142</v>
      </c>
      <c r="I20" s="21">
        <f t="shared" si="4"/>
        <v>0.3604060913705584</v>
      </c>
      <c r="L20" s="4"/>
      <c r="M20" s="127"/>
      <c r="P20" s="4"/>
      <c r="Q20" s="127"/>
    </row>
    <row r="21" spans="1:36">
      <c r="A21" t="s">
        <v>47</v>
      </c>
      <c r="B21" s="127">
        <v>399</v>
      </c>
      <c r="C21" s="21">
        <f t="shared" si="5"/>
        <v>0.13120683985531076</v>
      </c>
      <c r="E21" t="s">
        <v>47</v>
      </c>
      <c r="F21" s="127">
        <v>3</v>
      </c>
      <c r="G21" s="127">
        <v>19</v>
      </c>
      <c r="H21" s="12">
        <f t="shared" si="6"/>
        <v>22</v>
      </c>
      <c r="I21" s="21">
        <f t="shared" si="4"/>
        <v>5.5837563451776651E-2</v>
      </c>
      <c r="L21" s="4"/>
      <c r="M21" s="127"/>
      <c r="P21" s="4"/>
      <c r="Q21" s="127"/>
    </row>
    <row r="22" spans="1:36">
      <c r="A22" t="s">
        <v>48</v>
      </c>
      <c r="B22" s="127">
        <v>1152</v>
      </c>
      <c r="C22" s="21">
        <f t="shared" si="5"/>
        <v>0.37882275567247614</v>
      </c>
      <c r="E22" t="s">
        <v>48</v>
      </c>
      <c r="F22" s="127">
        <v>8</v>
      </c>
      <c r="G22" s="127">
        <v>124</v>
      </c>
      <c r="H22" s="12">
        <f t="shared" si="6"/>
        <v>132</v>
      </c>
      <c r="I22" s="21">
        <f t="shared" si="4"/>
        <v>0.3350253807106599</v>
      </c>
      <c r="L22" s="4"/>
      <c r="M22" s="127"/>
      <c r="P22" s="4"/>
      <c r="Q22" s="127"/>
    </row>
    <row r="23" spans="1:36">
      <c r="A23" t="s">
        <v>49</v>
      </c>
      <c r="B23" s="127">
        <v>726</v>
      </c>
      <c r="C23" s="21">
        <f t="shared" si="5"/>
        <v>0.23873725748109176</v>
      </c>
      <c r="E23" t="s">
        <v>49</v>
      </c>
      <c r="F23" s="127">
        <v>7</v>
      </c>
      <c r="G23" s="127">
        <v>77</v>
      </c>
      <c r="H23" s="12">
        <f t="shared" si="6"/>
        <v>84</v>
      </c>
      <c r="I23" s="21">
        <f t="shared" si="4"/>
        <v>0.21319796954314721</v>
      </c>
      <c r="K23" s="35"/>
      <c r="L23" s="32"/>
      <c r="M23" s="131"/>
      <c r="N23" s="35"/>
      <c r="O23" s="35"/>
      <c r="P23" s="32"/>
      <c r="Q23" s="131"/>
      <c r="R23" s="35"/>
      <c r="S23" s="35"/>
      <c r="T23" s="35"/>
      <c r="U23" s="35"/>
      <c r="V23" s="35"/>
      <c r="W23" s="35"/>
      <c r="X23" s="35"/>
      <c r="Y23" s="35"/>
      <c r="Z23" s="35"/>
      <c r="AA23" s="35"/>
      <c r="AB23" s="35"/>
      <c r="AC23" s="35"/>
      <c r="AD23" s="35"/>
      <c r="AE23" s="35"/>
      <c r="AF23" s="35"/>
      <c r="AG23" s="35"/>
      <c r="AH23" s="35"/>
      <c r="AI23" s="35"/>
      <c r="AJ23" s="35"/>
    </row>
    <row r="24" spans="1:36">
      <c r="A24" t="s">
        <v>50</v>
      </c>
      <c r="B24" s="127">
        <v>609</v>
      </c>
      <c r="C24" s="21">
        <f t="shared" si="5"/>
        <v>0.20026307135810589</v>
      </c>
      <c r="E24" t="s">
        <v>50</v>
      </c>
      <c r="F24" s="127">
        <v>18</v>
      </c>
      <c r="G24" s="127">
        <v>92</v>
      </c>
      <c r="H24" s="12">
        <f t="shared" si="6"/>
        <v>110</v>
      </c>
      <c r="I24" s="21">
        <f t="shared" si="4"/>
        <v>0.27918781725888325</v>
      </c>
      <c r="K24" s="35"/>
      <c r="L24" s="32"/>
      <c r="M24" s="131"/>
      <c r="N24" s="35"/>
      <c r="O24" s="35"/>
      <c r="P24" s="32"/>
      <c r="Q24" s="131"/>
      <c r="R24" s="35"/>
      <c r="S24" s="35"/>
      <c r="T24" s="35"/>
      <c r="U24" s="35"/>
      <c r="V24" s="35"/>
      <c r="W24" s="35"/>
      <c r="X24" s="35"/>
      <c r="Y24" s="35"/>
      <c r="Z24" s="35"/>
      <c r="AA24" s="35"/>
      <c r="AB24" s="35"/>
      <c r="AC24" s="35"/>
      <c r="AD24" s="35"/>
      <c r="AE24" s="35"/>
      <c r="AF24" s="35"/>
      <c r="AG24" s="35"/>
      <c r="AH24" s="35"/>
      <c r="AI24" s="35"/>
      <c r="AJ24" s="35"/>
    </row>
    <row r="25" spans="1:36">
      <c r="A25" t="s">
        <v>51</v>
      </c>
      <c r="B25" s="127">
        <v>775</v>
      </c>
      <c r="C25" s="21">
        <f t="shared" si="5"/>
        <v>0.25485037816507727</v>
      </c>
      <c r="E25" t="s">
        <v>51</v>
      </c>
      <c r="F25" s="127">
        <v>22</v>
      </c>
      <c r="G25" s="127">
        <v>118</v>
      </c>
      <c r="H25" s="12">
        <f t="shared" si="6"/>
        <v>140</v>
      </c>
      <c r="I25" s="21">
        <f t="shared" si="4"/>
        <v>0.35532994923857869</v>
      </c>
      <c r="K25" s="35"/>
      <c r="L25" s="32"/>
      <c r="M25" s="131"/>
      <c r="N25" s="35"/>
      <c r="O25" s="35"/>
      <c r="P25" s="32"/>
      <c r="Q25" s="131"/>
      <c r="R25" s="35"/>
      <c r="S25" s="35"/>
      <c r="T25" s="35"/>
      <c r="U25" s="35"/>
      <c r="V25" s="35"/>
      <c r="W25" s="35"/>
      <c r="X25" s="35"/>
      <c r="Y25" s="35"/>
      <c r="Z25" s="35"/>
      <c r="AA25" s="35"/>
      <c r="AB25" s="35"/>
      <c r="AC25" s="35"/>
      <c r="AD25" s="35"/>
      <c r="AE25" s="35"/>
      <c r="AF25" s="35"/>
      <c r="AG25" s="35"/>
      <c r="AH25" s="35"/>
      <c r="AI25" s="35"/>
      <c r="AJ25" s="35"/>
    </row>
    <row r="26" spans="1:36">
      <c r="A26" t="s">
        <v>52</v>
      </c>
      <c r="B26" s="127">
        <v>185</v>
      </c>
      <c r="C26" s="21">
        <f t="shared" si="5"/>
        <v>6.0835251561986187E-2</v>
      </c>
      <c r="E26" t="s">
        <v>52</v>
      </c>
      <c r="F26" s="127">
        <v>5</v>
      </c>
      <c r="G26" s="127">
        <v>26</v>
      </c>
      <c r="H26" s="12">
        <f t="shared" si="6"/>
        <v>31</v>
      </c>
      <c r="I26" s="21">
        <f t="shared" si="4"/>
        <v>7.8680203045685279E-2</v>
      </c>
      <c r="K26" s="35"/>
      <c r="L26" s="32"/>
      <c r="M26" s="131"/>
      <c r="N26" s="35"/>
      <c r="O26" s="35"/>
      <c r="P26" s="32"/>
      <c r="Q26" s="131"/>
      <c r="R26" s="35"/>
      <c r="S26" s="35"/>
      <c r="T26" s="35"/>
      <c r="U26" s="35"/>
      <c r="V26" s="35"/>
      <c r="W26" s="35"/>
      <c r="X26" s="35"/>
      <c r="Y26" s="35"/>
      <c r="Z26" s="35"/>
      <c r="AA26" s="35"/>
      <c r="AB26" s="35"/>
      <c r="AC26" s="35"/>
      <c r="AD26" s="35"/>
      <c r="AE26" s="35"/>
      <c r="AF26" s="35"/>
      <c r="AG26" s="35"/>
      <c r="AH26" s="35"/>
      <c r="AI26" s="35"/>
      <c r="AJ26" s="35"/>
    </row>
    <row r="27" spans="1:36">
      <c r="A27" t="s">
        <v>53</v>
      </c>
      <c r="B27" s="127">
        <v>283</v>
      </c>
      <c r="C27" s="21">
        <f t="shared" si="5"/>
        <v>9.3061492929957246E-2</v>
      </c>
      <c r="E27" t="s">
        <v>53</v>
      </c>
      <c r="F27" s="127">
        <v>2</v>
      </c>
      <c r="G27" s="127">
        <v>36</v>
      </c>
      <c r="H27" s="12">
        <f t="shared" si="6"/>
        <v>38</v>
      </c>
      <c r="I27" s="21">
        <f t="shared" si="4"/>
        <v>9.6446700507614211E-2</v>
      </c>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row>
    <row r="28" spans="1:36">
      <c r="A28" t="s">
        <v>54</v>
      </c>
      <c r="B28" s="127">
        <v>10</v>
      </c>
      <c r="C28" s="21">
        <f t="shared" si="5"/>
        <v>3.2883919763235779E-3</v>
      </c>
      <c r="E28" t="s">
        <v>54</v>
      </c>
      <c r="F28" s="127">
        <v>0</v>
      </c>
      <c r="G28" s="127">
        <v>1</v>
      </c>
      <c r="H28" s="12">
        <f t="shared" si="6"/>
        <v>1</v>
      </c>
      <c r="I28" s="21">
        <f t="shared" si="4"/>
        <v>2.5380710659898475E-3</v>
      </c>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row>
    <row r="29" spans="1:36">
      <c r="A29" t="s">
        <v>55</v>
      </c>
      <c r="B29" s="127">
        <v>320</v>
      </c>
      <c r="C29" s="21">
        <f t="shared" si="5"/>
        <v>0.10522854324235449</v>
      </c>
      <c r="E29" t="s">
        <v>55</v>
      </c>
      <c r="F29" s="127">
        <v>11</v>
      </c>
      <c r="G29" s="127">
        <v>33</v>
      </c>
      <c r="H29" s="12">
        <f t="shared" si="6"/>
        <v>44</v>
      </c>
      <c r="I29" s="21">
        <f t="shared" si="4"/>
        <v>0.1116751269035533</v>
      </c>
      <c r="K29" s="35"/>
      <c r="L29" s="215"/>
      <c r="M29" s="215"/>
      <c r="N29" s="35"/>
      <c r="O29" s="35"/>
      <c r="P29" s="35"/>
      <c r="Q29" s="35"/>
      <c r="R29" s="35"/>
      <c r="S29" s="35"/>
      <c r="T29" s="35"/>
      <c r="U29" s="35"/>
      <c r="V29" s="35"/>
      <c r="W29" s="35"/>
      <c r="X29" s="35"/>
      <c r="Y29" s="35"/>
      <c r="Z29" s="35"/>
      <c r="AA29" s="35"/>
      <c r="AB29" s="35"/>
      <c r="AC29" s="35"/>
      <c r="AD29" s="35"/>
      <c r="AE29" s="35"/>
      <c r="AF29" s="35"/>
      <c r="AG29" s="35"/>
      <c r="AH29" s="35"/>
      <c r="AI29" s="35"/>
      <c r="AJ29" s="35"/>
    </row>
    <row r="30" spans="1:36">
      <c r="A30" t="s">
        <v>56</v>
      </c>
      <c r="B30" s="127">
        <v>278</v>
      </c>
      <c r="C30" s="21">
        <f t="shared" si="5"/>
        <v>9.1417296941795456E-2</v>
      </c>
      <c r="E30" t="s">
        <v>56</v>
      </c>
      <c r="F30" s="127">
        <v>10</v>
      </c>
      <c r="G30" s="127">
        <v>33</v>
      </c>
      <c r="H30" s="12">
        <f t="shared" si="6"/>
        <v>43</v>
      </c>
      <c r="I30" s="21">
        <f t="shared" si="4"/>
        <v>0.10913705583756345</v>
      </c>
      <c r="K30" s="35"/>
      <c r="L30" s="32"/>
      <c r="M30" s="131"/>
      <c r="N30" s="35"/>
      <c r="O30" s="35"/>
      <c r="P30" s="35"/>
      <c r="Q30" s="35"/>
      <c r="R30" s="35"/>
      <c r="S30" s="35"/>
      <c r="T30" s="35"/>
      <c r="U30" s="35"/>
      <c r="V30" s="35"/>
      <c r="W30" s="35"/>
      <c r="X30" s="35"/>
      <c r="Y30" s="35"/>
      <c r="Z30" s="35"/>
      <c r="AA30" s="35"/>
      <c r="AB30" s="35"/>
      <c r="AC30" s="35"/>
      <c r="AD30" s="35"/>
      <c r="AE30" s="35"/>
      <c r="AF30" s="35"/>
      <c r="AG30" s="35"/>
      <c r="AH30" s="35"/>
      <c r="AI30" s="35"/>
      <c r="AJ30" s="35"/>
    </row>
    <row r="31" spans="1:36">
      <c r="A31" t="s">
        <v>57</v>
      </c>
      <c r="B31" s="127">
        <v>30</v>
      </c>
      <c r="C31" s="21">
        <f t="shared" si="5"/>
        <v>9.865175928970734E-3</v>
      </c>
      <c r="E31" t="s">
        <v>57</v>
      </c>
      <c r="F31" s="127">
        <v>0</v>
      </c>
      <c r="G31" s="127">
        <v>5</v>
      </c>
      <c r="H31" s="12">
        <f t="shared" si="6"/>
        <v>5</v>
      </c>
      <c r="I31" s="21">
        <f t="shared" si="4"/>
        <v>1.2690355329949238E-2</v>
      </c>
      <c r="K31" s="35"/>
      <c r="L31" s="32"/>
      <c r="M31" s="131"/>
      <c r="N31" s="35"/>
      <c r="O31" s="35"/>
      <c r="P31" s="35"/>
      <c r="Q31" s="35"/>
      <c r="R31" s="35"/>
      <c r="S31" s="35"/>
      <c r="T31" s="35"/>
      <c r="U31" s="35"/>
      <c r="V31" s="35"/>
      <c r="W31" s="35"/>
      <c r="X31" s="35"/>
      <c r="Y31" s="35"/>
      <c r="Z31" s="35"/>
      <c r="AA31" s="35"/>
      <c r="AB31" s="35"/>
      <c r="AC31" s="35"/>
      <c r="AD31" s="35"/>
      <c r="AE31" s="35"/>
      <c r="AF31" s="35"/>
      <c r="AG31" s="35"/>
      <c r="AH31" s="35"/>
      <c r="AI31" s="35"/>
      <c r="AJ31" s="35"/>
    </row>
    <row r="32" spans="1:36">
      <c r="A32" s="383" t="s">
        <v>58</v>
      </c>
      <c r="B32" s="384">
        <v>241</v>
      </c>
      <c r="C32" s="382">
        <f t="shared" si="5"/>
        <v>7.9250246629398224E-2</v>
      </c>
      <c r="E32" s="383" t="s">
        <v>58</v>
      </c>
      <c r="F32" s="384">
        <v>3</v>
      </c>
      <c r="G32" s="384">
        <v>13</v>
      </c>
      <c r="H32" s="381">
        <f t="shared" si="6"/>
        <v>16</v>
      </c>
      <c r="I32" s="382">
        <f t="shared" si="4"/>
        <v>4.060913705583756E-2</v>
      </c>
      <c r="K32" s="35"/>
      <c r="L32" s="32"/>
      <c r="M32" s="131"/>
      <c r="N32" s="35"/>
      <c r="O32" s="35"/>
      <c r="P32" s="35"/>
      <c r="Q32" s="35"/>
      <c r="R32" s="35"/>
      <c r="S32" s="35"/>
      <c r="T32" s="35"/>
      <c r="U32" s="35"/>
      <c r="V32" s="35"/>
      <c r="W32" s="35"/>
      <c r="X32" s="35"/>
      <c r="Y32" s="35"/>
      <c r="Z32" s="35"/>
      <c r="AA32" s="35"/>
      <c r="AB32" s="35"/>
      <c r="AC32" s="35"/>
      <c r="AD32" s="35"/>
      <c r="AE32" s="35"/>
      <c r="AF32" s="35"/>
      <c r="AG32" s="35"/>
      <c r="AH32" s="35"/>
      <c r="AI32" s="35"/>
      <c r="AJ32" s="35"/>
    </row>
    <row r="33" spans="2:36">
      <c r="B33" s="126"/>
      <c r="H33" s="169"/>
      <c r="I33" s="170"/>
      <c r="K33" s="35"/>
      <c r="L33" s="32"/>
      <c r="M33" s="131"/>
      <c r="N33" s="35"/>
      <c r="O33" s="35"/>
      <c r="P33" s="35"/>
      <c r="Q33" s="35"/>
      <c r="R33" s="35"/>
      <c r="S33" s="35"/>
      <c r="T33" s="35"/>
      <c r="U33" s="35"/>
      <c r="V33" s="35"/>
      <c r="W33" s="35"/>
      <c r="X33" s="35"/>
      <c r="Y33" s="35"/>
      <c r="Z33" s="35"/>
      <c r="AA33" s="35"/>
      <c r="AB33" s="35"/>
      <c r="AC33" s="35"/>
      <c r="AD33" s="35"/>
      <c r="AE33" s="35"/>
      <c r="AF33" s="35"/>
      <c r="AG33" s="35"/>
      <c r="AH33" s="35"/>
      <c r="AI33" s="35"/>
      <c r="AJ33" s="35"/>
    </row>
    <row r="34" spans="2:36">
      <c r="K34" s="35"/>
      <c r="L34" s="32"/>
      <c r="M34" s="131"/>
      <c r="N34" s="35"/>
      <c r="O34" s="35"/>
      <c r="P34" s="35"/>
      <c r="Q34" s="35"/>
      <c r="R34" s="35"/>
      <c r="S34" s="35"/>
      <c r="T34" s="35"/>
      <c r="U34" s="35"/>
      <c r="V34" s="35"/>
      <c r="W34" s="35"/>
      <c r="X34" s="35"/>
      <c r="Y34" s="35"/>
      <c r="Z34" s="35"/>
      <c r="AA34" s="35"/>
      <c r="AB34" s="35"/>
      <c r="AC34" s="35"/>
      <c r="AD34" s="35"/>
      <c r="AE34" s="35"/>
      <c r="AF34" s="35"/>
      <c r="AG34" s="35"/>
      <c r="AH34" s="35"/>
      <c r="AI34" s="35"/>
      <c r="AJ34" s="35"/>
    </row>
    <row r="35" spans="2:36">
      <c r="K35" s="35"/>
      <c r="L35" s="32"/>
      <c r="M35" s="131"/>
      <c r="N35" s="35"/>
      <c r="O35" s="35"/>
      <c r="P35" s="35"/>
      <c r="Q35" s="35"/>
      <c r="R35" s="35"/>
      <c r="S35" s="35"/>
      <c r="T35" s="35"/>
      <c r="U35" s="35"/>
      <c r="V35" s="35"/>
      <c r="W35" s="35"/>
      <c r="X35" s="35"/>
      <c r="Y35" s="35"/>
      <c r="Z35" s="35"/>
      <c r="AA35" s="35"/>
      <c r="AB35" s="35"/>
      <c r="AC35" s="35"/>
      <c r="AD35" s="35"/>
      <c r="AE35" s="35"/>
      <c r="AF35" s="35"/>
      <c r="AG35" s="35"/>
      <c r="AH35" s="35"/>
      <c r="AI35" s="35"/>
      <c r="AJ35" s="35"/>
    </row>
    <row r="36" spans="2:36">
      <c r="K36" s="35"/>
      <c r="L36" s="32"/>
      <c r="M36" s="131"/>
      <c r="N36" s="35"/>
      <c r="O36" s="35"/>
      <c r="P36" s="35"/>
      <c r="Q36" s="35"/>
      <c r="R36" s="35"/>
      <c r="S36" s="35"/>
      <c r="T36" s="35"/>
      <c r="U36" s="35"/>
      <c r="V36" s="35"/>
      <c r="W36" s="35"/>
      <c r="X36" s="35"/>
      <c r="Y36" s="35"/>
      <c r="Z36" s="35"/>
      <c r="AA36" s="35"/>
      <c r="AB36" s="35"/>
      <c r="AC36" s="35"/>
      <c r="AD36" s="35"/>
      <c r="AE36" s="35"/>
      <c r="AF36" s="35"/>
      <c r="AG36" s="35"/>
      <c r="AH36" s="35"/>
      <c r="AI36" s="35"/>
      <c r="AJ36" s="35"/>
    </row>
    <row r="37" spans="2:36">
      <c r="K37" s="35"/>
      <c r="L37" s="32"/>
      <c r="M37" s="131"/>
      <c r="N37" s="35"/>
      <c r="O37" s="35"/>
      <c r="P37" s="35"/>
      <c r="Q37" s="35"/>
      <c r="R37" s="35"/>
      <c r="S37" s="35"/>
      <c r="T37" s="35"/>
      <c r="U37" s="35"/>
      <c r="V37" s="35"/>
      <c r="W37" s="35"/>
      <c r="X37" s="35"/>
      <c r="Y37" s="35"/>
      <c r="Z37" s="35"/>
      <c r="AA37" s="35"/>
      <c r="AB37" s="35"/>
      <c r="AC37" s="35"/>
      <c r="AD37" s="35"/>
      <c r="AE37" s="35"/>
      <c r="AF37" s="35"/>
      <c r="AG37" s="35"/>
      <c r="AH37" s="35"/>
      <c r="AI37" s="35"/>
      <c r="AJ37" s="35"/>
    </row>
    <row r="38" spans="2:36">
      <c r="K38" s="35"/>
      <c r="L38" s="32"/>
      <c r="M38" s="131"/>
      <c r="N38" s="35"/>
      <c r="O38" s="35"/>
      <c r="P38" s="35"/>
      <c r="Q38" s="35"/>
      <c r="R38" s="35"/>
      <c r="S38" s="35"/>
      <c r="T38" s="35"/>
      <c r="U38" s="35"/>
      <c r="V38" s="35"/>
      <c r="W38" s="35"/>
      <c r="X38" s="35"/>
      <c r="Y38" s="35"/>
      <c r="Z38" s="35"/>
      <c r="AA38" s="35"/>
      <c r="AB38" s="35"/>
      <c r="AC38" s="35"/>
      <c r="AD38" s="35"/>
      <c r="AE38" s="35"/>
      <c r="AF38" s="35"/>
      <c r="AG38" s="35"/>
      <c r="AH38" s="35"/>
      <c r="AI38" s="35"/>
      <c r="AJ38" s="35"/>
    </row>
    <row r="39" spans="2:36">
      <c r="K39" s="35"/>
      <c r="L39" s="32"/>
      <c r="M39" s="131"/>
      <c r="N39" s="35"/>
      <c r="O39" s="35"/>
      <c r="P39" s="35"/>
      <c r="Q39" s="35"/>
      <c r="R39" s="35"/>
      <c r="S39" s="35"/>
      <c r="T39" s="35"/>
      <c r="U39" s="35"/>
      <c r="V39" s="35"/>
      <c r="W39" s="35"/>
      <c r="X39" s="35"/>
      <c r="Y39" s="35"/>
      <c r="Z39" s="35"/>
      <c r="AA39" s="35"/>
      <c r="AB39" s="35"/>
      <c r="AC39" s="35"/>
      <c r="AD39" s="35"/>
      <c r="AE39" s="35"/>
      <c r="AF39" s="35"/>
      <c r="AG39" s="35"/>
      <c r="AH39" s="35"/>
      <c r="AI39" s="35"/>
      <c r="AJ39" s="35"/>
    </row>
    <row r="40" spans="2:36">
      <c r="K40" s="35"/>
      <c r="L40" s="32"/>
      <c r="M40" s="131"/>
      <c r="N40" s="35"/>
      <c r="O40" s="35"/>
      <c r="P40" s="35"/>
      <c r="Q40" s="35"/>
      <c r="R40" s="35"/>
      <c r="S40" s="35"/>
      <c r="T40" s="35"/>
      <c r="U40" s="35"/>
      <c r="V40" s="35"/>
      <c r="W40" s="35"/>
      <c r="X40" s="35"/>
      <c r="Y40" s="35"/>
      <c r="Z40" s="35"/>
      <c r="AA40" s="35"/>
      <c r="AB40" s="35"/>
      <c r="AC40" s="35"/>
      <c r="AD40" s="35"/>
      <c r="AE40" s="35"/>
      <c r="AF40" s="35"/>
      <c r="AG40" s="35"/>
      <c r="AH40" s="35"/>
      <c r="AI40" s="35"/>
      <c r="AJ40" s="35"/>
    </row>
    <row r="41" spans="2:36">
      <c r="K41" s="35"/>
      <c r="L41" s="32"/>
      <c r="M41" s="131"/>
      <c r="N41" s="35"/>
      <c r="O41" s="35"/>
      <c r="P41" s="35"/>
      <c r="Q41" s="35"/>
      <c r="R41" s="35"/>
      <c r="S41" s="35"/>
      <c r="T41" s="35"/>
      <c r="U41" s="35"/>
      <c r="V41" s="35"/>
      <c r="W41" s="35"/>
      <c r="X41" s="35"/>
      <c r="Y41" s="35"/>
      <c r="Z41" s="35"/>
      <c r="AA41" s="35"/>
      <c r="AB41" s="35"/>
      <c r="AC41" s="35"/>
      <c r="AD41" s="35"/>
      <c r="AE41" s="35"/>
      <c r="AF41" s="35"/>
      <c r="AG41" s="35"/>
      <c r="AH41" s="35"/>
      <c r="AI41" s="35"/>
      <c r="AJ41" s="35"/>
    </row>
    <row r="42" spans="2:36">
      <c r="K42" s="35"/>
      <c r="L42" s="32"/>
      <c r="M42" s="131"/>
      <c r="N42" s="35"/>
      <c r="O42" s="35"/>
      <c r="P42" s="35"/>
      <c r="Q42" s="35"/>
      <c r="R42" s="35"/>
      <c r="S42" s="35"/>
      <c r="T42" s="35"/>
      <c r="U42" s="35"/>
      <c r="V42" s="35"/>
      <c r="W42" s="35"/>
      <c r="X42" s="35"/>
      <c r="Y42" s="35"/>
      <c r="Z42" s="35"/>
      <c r="AA42" s="35"/>
      <c r="AB42" s="35"/>
      <c r="AC42" s="35"/>
      <c r="AD42" s="35"/>
      <c r="AE42" s="35"/>
      <c r="AF42" s="35"/>
      <c r="AG42" s="35"/>
      <c r="AH42" s="35"/>
      <c r="AI42" s="35"/>
      <c r="AJ42" s="35"/>
    </row>
    <row r="43" spans="2:36">
      <c r="K43" s="35"/>
      <c r="L43" s="32"/>
      <c r="M43" s="131"/>
      <c r="N43" s="35"/>
      <c r="O43" s="35"/>
      <c r="P43" s="35"/>
      <c r="Q43" s="35"/>
      <c r="R43" s="35"/>
      <c r="S43" s="35"/>
      <c r="T43" s="35"/>
      <c r="U43" s="35"/>
      <c r="V43" s="35"/>
      <c r="W43" s="35"/>
      <c r="X43" s="35"/>
      <c r="Y43" s="35"/>
      <c r="Z43" s="35"/>
      <c r="AA43" s="35"/>
      <c r="AB43" s="35"/>
      <c r="AC43" s="35"/>
      <c r="AD43" s="35"/>
      <c r="AE43" s="35"/>
      <c r="AF43" s="35"/>
      <c r="AG43" s="35"/>
      <c r="AH43" s="35"/>
      <c r="AI43" s="35"/>
      <c r="AJ43" s="35"/>
    </row>
    <row r="44" spans="2:36">
      <c r="K44" s="35"/>
      <c r="L44" s="32"/>
      <c r="M44" s="131"/>
      <c r="N44" s="35"/>
      <c r="O44" s="35"/>
      <c r="P44" s="35"/>
      <c r="Q44" s="35"/>
      <c r="R44" s="35"/>
      <c r="S44" s="35"/>
      <c r="T44" s="35"/>
      <c r="U44" s="35"/>
      <c r="V44" s="35"/>
      <c r="W44" s="35"/>
      <c r="X44" s="35"/>
      <c r="Y44" s="35"/>
      <c r="Z44" s="35"/>
      <c r="AA44" s="35"/>
      <c r="AB44" s="35"/>
      <c r="AC44" s="35"/>
      <c r="AD44" s="35"/>
      <c r="AE44" s="35"/>
      <c r="AF44" s="35"/>
      <c r="AG44" s="35"/>
      <c r="AH44" s="35"/>
      <c r="AI44" s="35"/>
      <c r="AJ44" s="35"/>
    </row>
    <row r="45" spans="2:36">
      <c r="K45" s="35"/>
      <c r="L45" s="32"/>
      <c r="M45" s="131"/>
      <c r="N45" s="35"/>
      <c r="O45" s="35"/>
      <c r="P45" s="35"/>
      <c r="Q45" s="35"/>
      <c r="R45" s="35"/>
      <c r="S45" s="35"/>
      <c r="T45" s="35"/>
      <c r="U45" s="35"/>
      <c r="V45" s="35"/>
      <c r="W45" s="35"/>
      <c r="X45" s="35"/>
      <c r="Y45" s="35"/>
      <c r="Z45" s="35"/>
      <c r="AA45" s="35"/>
      <c r="AB45" s="35"/>
      <c r="AC45" s="35"/>
      <c r="AD45" s="35"/>
      <c r="AE45" s="35"/>
      <c r="AF45" s="35"/>
      <c r="AG45" s="35"/>
      <c r="AH45" s="35"/>
      <c r="AI45" s="35"/>
      <c r="AJ45" s="35"/>
    </row>
    <row r="46" spans="2:36">
      <c r="K46" s="35"/>
      <c r="L46" s="32"/>
      <c r="M46" s="131"/>
      <c r="N46" s="35"/>
      <c r="O46" s="35"/>
      <c r="P46" s="35"/>
      <c r="Q46" s="35"/>
      <c r="R46" s="35"/>
      <c r="S46" s="35"/>
      <c r="T46" s="35"/>
      <c r="U46" s="35"/>
      <c r="V46" s="35"/>
      <c r="W46" s="35"/>
      <c r="X46" s="35"/>
      <c r="Y46" s="35"/>
      <c r="Z46" s="35"/>
      <c r="AA46" s="35"/>
      <c r="AB46" s="35"/>
      <c r="AC46" s="35"/>
      <c r="AD46" s="35"/>
      <c r="AE46" s="35"/>
      <c r="AF46" s="35"/>
      <c r="AG46" s="35"/>
      <c r="AH46" s="35"/>
      <c r="AI46" s="35"/>
      <c r="AJ46" s="35"/>
    </row>
    <row r="47" spans="2:36">
      <c r="K47" s="35"/>
      <c r="L47" s="32"/>
      <c r="M47" s="131"/>
      <c r="N47" s="35"/>
      <c r="O47" s="35"/>
      <c r="P47" s="35"/>
      <c r="Q47" s="35"/>
      <c r="R47" s="35"/>
      <c r="S47" s="35"/>
      <c r="T47" s="35"/>
      <c r="U47" s="35"/>
      <c r="V47" s="35"/>
      <c r="W47" s="35"/>
      <c r="X47" s="35"/>
      <c r="Y47" s="35"/>
      <c r="Z47" s="35"/>
      <c r="AA47" s="35"/>
      <c r="AB47" s="35"/>
      <c r="AC47" s="35"/>
      <c r="AD47" s="35"/>
      <c r="AE47" s="35"/>
      <c r="AF47" s="35"/>
      <c r="AG47" s="35"/>
      <c r="AH47" s="35"/>
      <c r="AI47" s="35"/>
      <c r="AJ47" s="35"/>
    </row>
    <row r="48" spans="2:36">
      <c r="K48" s="35"/>
      <c r="L48" s="32"/>
      <c r="M48" s="131"/>
      <c r="N48" s="35"/>
      <c r="O48" s="35"/>
      <c r="P48" s="35"/>
      <c r="Q48" s="35"/>
      <c r="R48" s="35"/>
      <c r="S48" s="35"/>
      <c r="T48" s="35"/>
      <c r="U48" s="35"/>
      <c r="V48" s="35"/>
      <c r="W48" s="35"/>
      <c r="X48" s="35"/>
      <c r="Y48" s="35"/>
      <c r="Z48" s="35"/>
      <c r="AA48" s="35"/>
      <c r="AB48" s="35"/>
      <c r="AC48" s="35"/>
      <c r="AD48" s="35"/>
      <c r="AE48" s="35"/>
      <c r="AF48" s="35"/>
      <c r="AG48" s="35"/>
      <c r="AH48" s="35"/>
      <c r="AI48" s="35"/>
      <c r="AJ48" s="35"/>
    </row>
    <row r="49" spans="11:36">
      <c r="K49" s="35"/>
      <c r="L49" s="32"/>
      <c r="M49" s="131"/>
      <c r="N49" s="35"/>
      <c r="O49" s="35"/>
      <c r="P49" s="35"/>
      <c r="Q49" s="35"/>
      <c r="R49" s="35"/>
      <c r="S49" s="35"/>
      <c r="T49" s="35"/>
      <c r="U49" s="35"/>
      <c r="V49" s="35"/>
      <c r="W49" s="35"/>
      <c r="X49" s="35"/>
      <c r="Y49" s="35"/>
      <c r="Z49" s="35"/>
      <c r="AA49" s="35"/>
      <c r="AB49" s="35"/>
      <c r="AC49" s="35"/>
      <c r="AD49" s="35"/>
      <c r="AE49" s="35"/>
      <c r="AF49" s="35"/>
      <c r="AG49" s="35"/>
      <c r="AH49" s="35"/>
      <c r="AI49" s="35"/>
      <c r="AJ49" s="35"/>
    </row>
    <row r="50" spans="11:36">
      <c r="K50" s="35"/>
      <c r="L50" s="32"/>
      <c r="M50" s="131"/>
      <c r="N50" s="35"/>
      <c r="O50" s="35"/>
      <c r="P50" s="35"/>
      <c r="Q50" s="35"/>
      <c r="R50" s="35"/>
      <c r="S50" s="35"/>
      <c r="T50" s="35"/>
      <c r="U50" s="35"/>
      <c r="V50" s="35"/>
      <c r="W50" s="35"/>
      <c r="X50" s="35"/>
      <c r="Y50" s="35"/>
      <c r="Z50" s="35"/>
      <c r="AA50" s="35"/>
      <c r="AB50" s="35"/>
      <c r="AC50" s="35"/>
      <c r="AD50" s="35"/>
      <c r="AE50" s="35"/>
      <c r="AF50" s="35"/>
      <c r="AG50" s="35"/>
      <c r="AH50" s="35"/>
      <c r="AI50" s="35"/>
      <c r="AJ50" s="35"/>
    </row>
    <row r="51" spans="11:36">
      <c r="K51" s="35"/>
      <c r="L51" s="32"/>
      <c r="M51" s="131"/>
      <c r="N51" s="35"/>
      <c r="O51" s="35"/>
      <c r="P51" s="35"/>
      <c r="Q51" s="35"/>
      <c r="R51" s="35"/>
      <c r="S51" s="35"/>
      <c r="T51" s="35"/>
      <c r="U51" s="35"/>
      <c r="V51" s="35"/>
      <c r="W51" s="35"/>
      <c r="X51" s="35"/>
      <c r="Y51" s="35"/>
      <c r="Z51" s="35"/>
      <c r="AA51" s="35"/>
      <c r="AB51" s="35"/>
      <c r="AC51" s="35"/>
      <c r="AD51" s="35"/>
      <c r="AE51" s="35"/>
      <c r="AF51" s="35"/>
      <c r="AG51" s="35"/>
      <c r="AH51" s="35"/>
      <c r="AI51" s="35"/>
      <c r="AJ51" s="35"/>
    </row>
    <row r="52" spans="11:36">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row>
    <row r="53" spans="11:36">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row>
    <row r="54" spans="11:36">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row>
    <row r="55" spans="11:36">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row>
  </sheetData>
  <phoneticPr fontId="4"/>
  <pageMargins left="0.70866141732283472" right="0.70866141732283472" top="0.74803149606299213" bottom="0.74803149606299213" header="0.31496062992125984" footer="0.31496062992125984"/>
  <pageSetup paperSize="11" scale="6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102"/>
  <sheetViews>
    <sheetView view="pageBreakPreview" zoomScaleNormal="100" zoomScaleSheetLayoutView="100" workbookViewId="0"/>
  </sheetViews>
  <sheetFormatPr defaultRowHeight="13.5"/>
  <cols>
    <col min="1" max="1" width="18.25" customWidth="1"/>
    <col min="2" max="2" width="9.875" customWidth="1"/>
    <col min="3" max="3" width="9.75" customWidth="1"/>
    <col min="4" max="4" width="3.375" customWidth="1"/>
    <col min="5" max="5" width="18.25" customWidth="1"/>
    <col min="6" max="6" width="9.875" customWidth="1"/>
    <col min="7" max="7" width="9.75" customWidth="1"/>
    <col min="9" max="9" width="14.375" customWidth="1"/>
    <col min="10" max="10" width="12.25" customWidth="1"/>
    <col min="11" max="11" width="14.875" customWidth="1"/>
  </cols>
  <sheetData>
    <row r="1" spans="1:11" s="25" customFormat="1" ht="14.25">
      <c r="A1" s="24" t="s">
        <v>500</v>
      </c>
    </row>
    <row r="2" spans="1:11" s="25" customFormat="1" ht="14.25">
      <c r="A2" s="24"/>
    </row>
    <row r="3" spans="1:11">
      <c r="A3" s="1" t="s">
        <v>13</v>
      </c>
      <c r="E3" s="1" t="s">
        <v>306</v>
      </c>
    </row>
    <row r="4" spans="1:11">
      <c r="A4" s="225"/>
      <c r="B4" s="323" t="s">
        <v>0</v>
      </c>
      <c r="C4" s="323" t="s">
        <v>1</v>
      </c>
      <c r="E4" s="225"/>
      <c r="F4" s="323" t="s">
        <v>0</v>
      </c>
      <c r="G4" s="323" t="s">
        <v>1</v>
      </c>
    </row>
    <row r="5" spans="1:11">
      <c r="A5" t="s">
        <v>282</v>
      </c>
      <c r="B5" s="56">
        <v>2238</v>
      </c>
      <c r="C5" s="135">
        <f>B5/B$11</f>
        <v>0.24550241333918385</v>
      </c>
      <c r="E5" t="s">
        <v>282</v>
      </c>
      <c r="F5" s="56">
        <v>257</v>
      </c>
      <c r="G5" s="135">
        <f>F5/F$11</f>
        <v>0.28747203579418346</v>
      </c>
    </row>
    <row r="6" spans="1:11">
      <c r="A6" t="s">
        <v>283</v>
      </c>
      <c r="B6" s="56">
        <v>1837</v>
      </c>
      <c r="C6" s="135">
        <f t="shared" ref="C6:C10" si="0">B6/B$11</f>
        <v>0.20151382185168934</v>
      </c>
      <c r="E6" t="s">
        <v>283</v>
      </c>
      <c r="F6" s="56">
        <v>197</v>
      </c>
      <c r="G6" s="135">
        <f t="shared" ref="G6:G10" si="1">F6/F$11</f>
        <v>0.2203579418344519</v>
      </c>
      <c r="K6" s="135"/>
    </row>
    <row r="7" spans="1:11">
      <c r="A7" t="s">
        <v>284</v>
      </c>
      <c r="B7" s="56">
        <v>1963</v>
      </c>
      <c r="C7" s="135">
        <f t="shared" si="0"/>
        <v>0.21533567354102676</v>
      </c>
      <c r="E7" t="s">
        <v>284</v>
      </c>
      <c r="F7" s="56">
        <v>208</v>
      </c>
      <c r="G7" s="135">
        <f t="shared" si="1"/>
        <v>0.23266219239373601</v>
      </c>
      <c r="K7" s="135"/>
    </row>
    <row r="8" spans="1:11">
      <c r="A8" t="s">
        <v>285</v>
      </c>
      <c r="B8" s="56">
        <v>1622</v>
      </c>
      <c r="C8" s="135">
        <f>B8/B$11</f>
        <v>0.17792891619131199</v>
      </c>
      <c r="E8" t="s">
        <v>285</v>
      </c>
      <c r="F8" s="56">
        <v>146</v>
      </c>
      <c r="G8" s="135">
        <f t="shared" si="1"/>
        <v>0.16331096196868009</v>
      </c>
      <c r="K8" s="135"/>
    </row>
    <row r="9" spans="1:11">
      <c r="A9" t="s">
        <v>286</v>
      </c>
      <c r="B9" s="56">
        <v>933</v>
      </c>
      <c r="C9" s="135">
        <f t="shared" si="0"/>
        <v>0.10234752084247477</v>
      </c>
      <c r="E9" t="s">
        <v>286</v>
      </c>
      <c r="F9" s="56">
        <v>62</v>
      </c>
      <c r="G9" s="135">
        <f t="shared" si="1"/>
        <v>6.9351230425055935E-2</v>
      </c>
      <c r="K9" s="135"/>
    </row>
    <row r="10" spans="1:11">
      <c r="A10" t="s">
        <v>378</v>
      </c>
      <c r="B10" s="56">
        <v>523</v>
      </c>
      <c r="C10" s="135">
        <f t="shared" si="0"/>
        <v>5.7371654234313292E-2</v>
      </c>
      <c r="E10" t="s">
        <v>378</v>
      </c>
      <c r="F10" s="56">
        <v>24</v>
      </c>
      <c r="G10" s="135">
        <f t="shared" si="1"/>
        <v>2.6845637583892617E-2</v>
      </c>
      <c r="K10" s="135"/>
    </row>
    <row r="11" spans="1:11">
      <c r="A11" s="226" t="s">
        <v>376</v>
      </c>
      <c r="B11" s="227">
        <f>SUM(B5:B10)</f>
        <v>9116</v>
      </c>
      <c r="C11" s="228">
        <f>SUM(C5:C10)</f>
        <v>1</v>
      </c>
      <c r="E11" s="226" t="s">
        <v>376</v>
      </c>
      <c r="F11" s="227">
        <f>SUM(F5:F10)</f>
        <v>894</v>
      </c>
      <c r="G11" s="228">
        <f>SUM(G5:G10)</f>
        <v>1</v>
      </c>
      <c r="K11" s="135"/>
    </row>
    <row r="12" spans="1:11">
      <c r="A12" s="171" t="s">
        <v>498</v>
      </c>
      <c r="B12" s="330">
        <f>B11-B13</f>
        <v>4075</v>
      </c>
      <c r="C12" s="172">
        <f>B12/B11</f>
        <v>0.44701623519087319</v>
      </c>
      <c r="E12" s="171" t="s">
        <v>498</v>
      </c>
      <c r="F12" s="330">
        <f>F11-F13</f>
        <v>454</v>
      </c>
      <c r="G12" s="172">
        <f>F12/F11</f>
        <v>0.50782997762863535</v>
      </c>
      <c r="K12" s="135"/>
    </row>
    <row r="13" spans="1:11">
      <c r="A13" s="75" t="s">
        <v>499</v>
      </c>
      <c r="B13" s="211">
        <f>SUM(B7:B10)</f>
        <v>5041</v>
      </c>
      <c r="C13" s="200">
        <f>B13/B11</f>
        <v>0.55298376480912681</v>
      </c>
      <c r="E13" s="75" t="s">
        <v>499</v>
      </c>
      <c r="F13" s="211">
        <f>SUM(F7:F10)</f>
        <v>440</v>
      </c>
      <c r="G13" s="200">
        <f>F13/F11</f>
        <v>0.49217002237136465</v>
      </c>
    </row>
    <row r="14" spans="1:11" ht="19.5" customHeight="1"/>
    <row r="15" spans="1:11" ht="19.5" customHeight="1">
      <c r="K15" s="135"/>
    </row>
    <row r="16" spans="1:11" ht="19.5" customHeight="1">
      <c r="K16" s="135"/>
    </row>
    <row r="17" spans="1:11" ht="19.5" customHeight="1">
      <c r="K17" s="135"/>
    </row>
    <row r="18" spans="1:11" ht="19.5" customHeight="1">
      <c r="K18" s="135"/>
    </row>
    <row r="19" spans="1:11" ht="19.5" customHeight="1">
      <c r="K19" s="135"/>
    </row>
    <row r="20" spans="1:11" ht="19.5" customHeight="1">
      <c r="K20" s="135"/>
    </row>
    <row r="21" spans="1:11" ht="19.5" customHeight="1">
      <c r="K21" s="135"/>
    </row>
    <row r="22" spans="1:11" ht="19.5" customHeight="1">
      <c r="K22" s="135"/>
    </row>
    <row r="23" spans="1:11" ht="19.5" customHeight="1">
      <c r="K23" s="135"/>
    </row>
    <row r="24" spans="1:11">
      <c r="A24" s="217"/>
      <c r="B24" s="218"/>
      <c r="C24" s="219"/>
      <c r="K24" s="135"/>
    </row>
    <row r="25" spans="1:11">
      <c r="A25" s="220"/>
      <c r="B25" s="221"/>
      <c r="C25" s="222"/>
    </row>
    <row r="26" spans="1:11">
      <c r="A26" s="220"/>
      <c r="B26" s="221"/>
      <c r="C26" s="222"/>
    </row>
    <row r="27" spans="1:11">
      <c r="A27" s="220"/>
      <c r="B27" s="221"/>
      <c r="C27" s="222"/>
    </row>
    <row r="29" spans="1:11">
      <c r="D29" s="174"/>
    </row>
    <row r="30" spans="1:11">
      <c r="D30" s="174"/>
    </row>
    <row r="33" spans="1:8">
      <c r="B33" s="11"/>
      <c r="C33" s="116"/>
      <c r="D33" s="116"/>
    </row>
    <row r="34" spans="1:8">
      <c r="B34" s="4"/>
      <c r="C34" s="56"/>
      <c r="D34" s="112"/>
      <c r="G34" s="56"/>
      <c r="H34" s="56"/>
    </row>
    <row r="35" spans="1:8">
      <c r="B35" s="4"/>
      <c r="C35" s="56"/>
      <c r="D35" s="112"/>
      <c r="G35" s="56"/>
      <c r="H35" s="56"/>
    </row>
    <row r="36" spans="1:8">
      <c r="B36" s="4"/>
      <c r="C36" s="56"/>
      <c r="D36" s="112"/>
      <c r="G36" s="56"/>
      <c r="H36" s="56"/>
    </row>
    <row r="37" spans="1:8">
      <c r="B37" s="4"/>
      <c r="C37" s="56"/>
      <c r="D37" s="112"/>
      <c r="G37" s="56"/>
      <c r="H37" s="56"/>
    </row>
    <row r="38" spans="1:8">
      <c r="A38" s="35"/>
      <c r="B38" s="32"/>
      <c r="C38" s="155"/>
      <c r="D38" s="204"/>
      <c r="E38" s="35"/>
      <c r="G38" s="155"/>
      <c r="H38" s="155"/>
    </row>
    <row r="39" spans="1:8">
      <c r="A39" s="35"/>
      <c r="B39" s="32"/>
      <c r="C39" s="155"/>
      <c r="D39" s="204"/>
      <c r="E39" s="35"/>
      <c r="F39" s="35"/>
      <c r="G39" s="155"/>
      <c r="H39" s="155"/>
    </row>
    <row r="40" spans="1:8">
      <c r="A40" s="35"/>
      <c r="B40" s="32"/>
      <c r="C40" s="155"/>
      <c r="D40" s="204"/>
      <c r="E40" s="35"/>
      <c r="F40" s="35"/>
      <c r="G40" s="155"/>
      <c r="H40" s="155"/>
    </row>
    <row r="41" spans="1:8">
      <c r="A41" s="35"/>
      <c r="B41" s="32"/>
      <c r="C41" s="155"/>
      <c r="D41" s="204"/>
      <c r="E41" s="35"/>
      <c r="F41" s="35"/>
      <c r="G41" s="155"/>
      <c r="H41" s="155"/>
    </row>
    <row r="42" spans="1:8">
      <c r="A42" s="35"/>
      <c r="B42" s="32"/>
      <c r="C42" s="155"/>
      <c r="D42" s="204"/>
      <c r="E42" s="35"/>
      <c r="F42" s="35"/>
      <c r="G42" s="155"/>
      <c r="H42" s="155"/>
    </row>
    <row r="43" spans="1:8">
      <c r="A43" s="35"/>
      <c r="B43" s="32"/>
      <c r="C43" s="155"/>
      <c r="D43" s="204"/>
      <c r="E43" s="35"/>
      <c r="F43" s="35"/>
      <c r="G43" s="155"/>
      <c r="H43" s="155"/>
    </row>
    <row r="44" spans="1:8">
      <c r="A44" s="35"/>
      <c r="B44" s="32"/>
      <c r="C44" s="155"/>
      <c r="D44" s="204"/>
      <c r="E44" s="35"/>
      <c r="F44" s="35"/>
      <c r="G44" s="155"/>
      <c r="H44" s="155"/>
    </row>
    <row r="45" spans="1:8">
      <c r="A45" s="35"/>
      <c r="B45" s="32"/>
      <c r="C45" s="155"/>
      <c r="D45" s="204"/>
      <c r="E45" s="35"/>
      <c r="F45" s="35"/>
      <c r="G45" s="155"/>
      <c r="H45" s="155"/>
    </row>
    <row r="46" spans="1:8">
      <c r="A46" s="35"/>
      <c r="B46" s="32"/>
      <c r="C46" s="155"/>
      <c r="D46" s="204"/>
      <c r="E46" s="35"/>
      <c r="F46" s="35"/>
      <c r="G46" s="155"/>
      <c r="H46" s="155"/>
    </row>
    <row r="47" spans="1:8">
      <c r="A47" s="35"/>
      <c r="B47" s="32"/>
      <c r="C47" s="155"/>
      <c r="D47" s="204"/>
      <c r="E47" s="35"/>
      <c r="F47" s="35"/>
      <c r="G47" s="155"/>
      <c r="H47" s="155"/>
    </row>
    <row r="48" spans="1:8">
      <c r="A48" s="35"/>
      <c r="B48" s="32"/>
      <c r="C48" s="155"/>
      <c r="D48" s="204"/>
      <c r="E48" s="35"/>
      <c r="F48" s="35"/>
      <c r="G48" s="155"/>
      <c r="H48" s="155"/>
    </row>
    <row r="49" spans="1:8">
      <c r="A49" s="35"/>
      <c r="B49" s="32"/>
      <c r="C49" s="155"/>
      <c r="D49" s="204"/>
      <c r="E49" s="35"/>
      <c r="F49" s="35"/>
      <c r="G49" s="155"/>
      <c r="H49" s="155"/>
    </row>
    <row r="50" spans="1:8">
      <c r="A50" s="35"/>
      <c r="B50" s="32"/>
      <c r="C50" s="155"/>
      <c r="D50" s="204"/>
      <c r="E50" s="35"/>
      <c r="F50" s="35"/>
      <c r="G50" s="155"/>
      <c r="H50" s="155"/>
    </row>
    <row r="51" spans="1:8">
      <c r="A51" s="35"/>
      <c r="B51" s="32"/>
      <c r="C51" s="155"/>
      <c r="D51" s="204"/>
      <c r="E51" s="35"/>
      <c r="F51" s="35"/>
      <c r="G51" s="155"/>
      <c r="H51" s="155"/>
    </row>
    <row r="52" spans="1:8">
      <c r="A52" s="35"/>
      <c r="B52" s="32"/>
      <c r="C52" s="155"/>
      <c r="D52" s="204"/>
      <c r="E52" s="35"/>
      <c r="F52" s="35"/>
      <c r="G52" s="155"/>
      <c r="H52" s="155"/>
    </row>
    <row r="53" spans="1:8">
      <c r="A53" s="35"/>
      <c r="B53" s="32"/>
      <c r="C53" s="155"/>
      <c r="D53" s="204"/>
      <c r="E53" s="35"/>
      <c r="F53" s="35"/>
      <c r="G53" s="155"/>
      <c r="H53" s="155"/>
    </row>
    <row r="54" spans="1:8">
      <c r="A54" s="35"/>
      <c r="B54" s="32"/>
      <c r="C54" s="155"/>
      <c r="D54" s="204"/>
      <c r="E54" s="35"/>
      <c r="F54" s="35"/>
      <c r="G54" s="155"/>
      <c r="H54" s="155"/>
    </row>
    <row r="55" spans="1:8">
      <c r="A55" s="35"/>
      <c r="B55" s="32"/>
      <c r="C55" s="155"/>
      <c r="D55" s="204"/>
      <c r="E55" s="35"/>
      <c r="F55" s="35"/>
      <c r="G55" s="155"/>
      <c r="H55" s="155"/>
    </row>
    <row r="56" spans="1:8">
      <c r="A56" s="35"/>
      <c r="B56" s="32"/>
      <c r="C56" s="155"/>
      <c r="D56" s="204"/>
      <c r="E56" s="35"/>
      <c r="F56" s="35"/>
      <c r="G56" s="155"/>
      <c r="H56" s="155"/>
    </row>
    <row r="57" spans="1:8">
      <c r="A57" s="35"/>
      <c r="B57" s="32"/>
      <c r="C57" s="155"/>
      <c r="D57" s="204"/>
      <c r="E57" s="35"/>
      <c r="F57" s="35"/>
      <c r="G57" s="155"/>
      <c r="H57" s="155"/>
    </row>
    <row r="58" spans="1:8">
      <c r="A58" s="35"/>
      <c r="B58" s="32"/>
      <c r="C58" s="155"/>
      <c r="D58" s="204"/>
      <c r="E58" s="35"/>
      <c r="F58" s="35"/>
      <c r="G58" s="155"/>
      <c r="H58" s="155"/>
    </row>
    <row r="59" spans="1:8">
      <c r="A59" s="35"/>
      <c r="B59" s="32"/>
      <c r="C59" s="155"/>
      <c r="D59" s="204"/>
      <c r="E59" s="35"/>
      <c r="F59" s="35"/>
      <c r="G59" s="155"/>
      <c r="H59" s="155"/>
    </row>
    <row r="60" spans="1:8">
      <c r="A60" s="35"/>
      <c r="B60" s="32"/>
      <c r="C60" s="155"/>
      <c r="D60" s="204"/>
      <c r="E60" s="35"/>
      <c r="F60" s="35"/>
      <c r="G60" s="155"/>
      <c r="H60" s="155"/>
    </row>
    <row r="61" spans="1:8">
      <c r="A61" s="35"/>
      <c r="B61" s="32"/>
      <c r="C61" s="155"/>
      <c r="D61" s="204"/>
      <c r="E61" s="35"/>
      <c r="F61" s="35"/>
      <c r="G61" s="155"/>
      <c r="H61" s="155"/>
    </row>
    <row r="62" spans="1:8">
      <c r="A62" s="35"/>
      <c r="B62" s="32"/>
      <c r="C62" s="155"/>
      <c r="D62" s="204"/>
      <c r="E62" s="35"/>
      <c r="F62" s="35"/>
      <c r="G62" s="155"/>
      <c r="H62" s="155"/>
    </row>
    <row r="63" spans="1:8">
      <c r="A63" s="35"/>
      <c r="B63" s="32"/>
      <c r="C63" s="155"/>
      <c r="D63" s="204"/>
      <c r="E63" s="35"/>
      <c r="F63" s="35"/>
      <c r="G63" s="155"/>
      <c r="H63" s="155"/>
    </row>
    <row r="64" spans="1:8">
      <c r="A64" s="35"/>
      <c r="B64" s="32"/>
      <c r="C64" s="155"/>
      <c r="D64" s="204"/>
      <c r="E64" s="35"/>
      <c r="F64" s="35"/>
      <c r="G64" s="155"/>
      <c r="H64" s="223"/>
    </row>
    <row r="65" spans="1:8">
      <c r="A65" s="35"/>
      <c r="B65" s="32"/>
      <c r="C65" s="155"/>
      <c r="D65" s="204"/>
      <c r="E65" s="35"/>
      <c r="F65" s="35"/>
      <c r="G65" s="155"/>
      <c r="H65" s="35"/>
    </row>
    <row r="66" spans="1:8">
      <c r="A66" s="35"/>
      <c r="B66" s="32"/>
      <c r="C66" s="155"/>
      <c r="D66" s="204"/>
      <c r="E66" s="35"/>
      <c r="F66" s="35"/>
      <c r="G66" s="155"/>
      <c r="H66" s="223"/>
    </row>
    <row r="67" spans="1:8">
      <c r="A67" s="35"/>
      <c r="B67" s="32"/>
      <c r="C67" s="155"/>
      <c r="D67" s="204"/>
      <c r="E67" s="35"/>
      <c r="F67" s="35"/>
      <c r="G67" s="155"/>
      <c r="H67" s="223"/>
    </row>
    <row r="68" spans="1:8">
      <c r="A68" s="35"/>
      <c r="B68" s="32"/>
      <c r="C68" s="155"/>
      <c r="D68" s="204"/>
      <c r="E68" s="35"/>
      <c r="F68" s="35"/>
      <c r="G68" s="155"/>
      <c r="H68" s="35"/>
    </row>
    <row r="69" spans="1:8">
      <c r="A69" s="35"/>
      <c r="B69" s="32"/>
      <c r="C69" s="155"/>
      <c r="D69" s="204"/>
      <c r="E69" s="35"/>
      <c r="F69" s="35"/>
      <c r="G69" s="155"/>
      <c r="H69" s="223"/>
    </row>
    <row r="70" spans="1:8">
      <c r="A70" s="35"/>
      <c r="B70" s="35"/>
      <c r="C70" s="35"/>
      <c r="D70" s="35"/>
      <c r="E70" s="35"/>
      <c r="F70" s="35"/>
      <c r="G70" s="155"/>
      <c r="H70" s="223"/>
    </row>
    <row r="71" spans="1:8">
      <c r="A71" s="35"/>
      <c r="B71" s="35"/>
      <c r="C71" s="35"/>
      <c r="D71" s="35"/>
      <c r="E71" s="35"/>
      <c r="F71" s="35"/>
      <c r="G71" s="155"/>
      <c r="H71" s="35"/>
    </row>
    <row r="72" spans="1:8">
      <c r="A72" s="35"/>
      <c r="B72" s="35"/>
      <c r="C72" s="35"/>
      <c r="D72" s="35"/>
      <c r="E72" s="35"/>
      <c r="F72" s="35"/>
      <c r="G72" s="155"/>
      <c r="H72" s="292"/>
    </row>
    <row r="73" spans="1:8">
      <c r="A73" s="35"/>
      <c r="B73" s="35"/>
      <c r="C73" s="35"/>
      <c r="D73" s="35"/>
      <c r="E73" s="35"/>
      <c r="F73" s="35"/>
      <c r="G73" s="202"/>
      <c r="H73" s="35"/>
    </row>
    <row r="74" spans="1:8">
      <c r="A74" s="35"/>
      <c r="B74" s="35"/>
      <c r="C74" s="35"/>
      <c r="D74" s="35"/>
      <c r="E74" s="35"/>
      <c r="F74" s="35"/>
      <c r="G74" s="35"/>
      <c r="H74" s="35"/>
    </row>
    <row r="75" spans="1:8">
      <c r="A75" s="35"/>
      <c r="B75" s="35"/>
      <c r="C75" s="35"/>
      <c r="D75" s="35"/>
      <c r="E75" s="35"/>
      <c r="F75" s="35"/>
      <c r="G75" s="35"/>
      <c r="H75" s="35"/>
    </row>
    <row r="76" spans="1:8">
      <c r="A76" s="35"/>
      <c r="B76" s="35"/>
      <c r="C76" s="35"/>
      <c r="D76" s="35"/>
      <c r="E76" s="35"/>
      <c r="F76" s="35"/>
      <c r="G76" s="35"/>
      <c r="H76" s="35"/>
    </row>
    <row r="77" spans="1:8">
      <c r="A77" s="35"/>
      <c r="B77" s="35"/>
      <c r="C77" s="35"/>
      <c r="D77" s="35"/>
      <c r="E77" s="35"/>
      <c r="F77" s="35"/>
      <c r="G77" s="35"/>
      <c r="H77" s="35"/>
    </row>
    <row r="78" spans="1:8">
      <c r="A78" s="35"/>
      <c r="B78" s="35"/>
      <c r="C78" s="35"/>
      <c r="D78" s="35"/>
      <c r="E78" s="35"/>
      <c r="F78" s="35"/>
      <c r="G78" s="35"/>
      <c r="H78" s="35"/>
    </row>
    <row r="79" spans="1:8">
      <c r="A79" s="35"/>
      <c r="B79" s="35"/>
      <c r="C79" s="35"/>
      <c r="D79" s="35"/>
      <c r="E79" s="35"/>
      <c r="F79" s="35"/>
      <c r="G79" s="35"/>
      <c r="H79" s="35"/>
    </row>
    <row r="80" spans="1:8">
      <c r="A80" s="35"/>
      <c r="B80" s="35"/>
      <c r="C80" s="35"/>
      <c r="D80" s="35"/>
      <c r="E80" s="35"/>
      <c r="F80" s="35"/>
      <c r="G80" s="35"/>
      <c r="H80" s="35"/>
    </row>
    <row r="81" spans="1:8">
      <c r="A81" s="35"/>
      <c r="B81" s="35"/>
      <c r="C81" s="35"/>
      <c r="D81" s="35"/>
      <c r="E81" s="35"/>
      <c r="F81" s="35"/>
      <c r="G81" s="35"/>
      <c r="H81" s="35"/>
    </row>
    <row r="82" spans="1:8">
      <c r="A82" s="35"/>
      <c r="B82" s="35"/>
      <c r="C82" s="35"/>
      <c r="D82" s="35"/>
      <c r="E82" s="35"/>
      <c r="F82" s="35"/>
      <c r="G82" s="35"/>
      <c r="H82" s="35"/>
    </row>
    <row r="83" spans="1:8">
      <c r="A83" s="35"/>
      <c r="B83" s="35"/>
      <c r="C83" s="35"/>
      <c r="D83" s="35"/>
      <c r="E83" s="35"/>
      <c r="F83" s="35"/>
      <c r="G83" s="35"/>
      <c r="H83" s="35"/>
    </row>
    <row r="84" spans="1:8">
      <c r="A84" s="35"/>
      <c r="B84" s="35"/>
      <c r="C84" s="35"/>
      <c r="D84" s="35"/>
      <c r="E84" s="35"/>
      <c r="F84" s="35"/>
      <c r="G84" s="35"/>
      <c r="H84" s="35"/>
    </row>
    <row r="85" spans="1:8">
      <c r="A85" s="35"/>
      <c r="B85" s="35"/>
      <c r="C85" s="35"/>
      <c r="D85" s="35"/>
      <c r="E85" s="35"/>
      <c r="F85" s="35"/>
      <c r="G85" s="35"/>
      <c r="H85" s="35"/>
    </row>
    <row r="86" spans="1:8">
      <c r="A86" s="35"/>
      <c r="B86" s="35"/>
      <c r="C86" s="35"/>
      <c r="D86" s="35"/>
      <c r="E86" s="35"/>
      <c r="F86" s="35"/>
      <c r="G86" s="35"/>
      <c r="H86" s="35"/>
    </row>
    <row r="87" spans="1:8">
      <c r="A87" s="35"/>
      <c r="B87" s="35"/>
      <c r="C87" s="35"/>
      <c r="D87" s="35"/>
      <c r="E87" s="35"/>
      <c r="F87" s="35"/>
      <c r="G87" s="35"/>
      <c r="H87" s="35"/>
    </row>
    <row r="88" spans="1:8">
      <c r="A88" s="35"/>
      <c r="B88" s="35"/>
      <c r="C88" s="35"/>
      <c r="D88" s="35"/>
      <c r="E88" s="35"/>
      <c r="F88" s="35"/>
      <c r="G88" s="35"/>
      <c r="H88" s="35"/>
    </row>
    <row r="89" spans="1:8">
      <c r="A89" s="35"/>
      <c r="B89" s="35"/>
      <c r="C89" s="35"/>
      <c r="D89" s="35"/>
      <c r="E89" s="35"/>
      <c r="F89" s="35"/>
      <c r="G89" s="35"/>
      <c r="H89" s="35"/>
    </row>
    <row r="90" spans="1:8">
      <c r="A90" s="35"/>
      <c r="B90" s="35"/>
      <c r="C90" s="35"/>
      <c r="D90" s="35"/>
      <c r="E90" s="35"/>
      <c r="F90" s="35"/>
      <c r="G90" s="35"/>
      <c r="H90" s="35"/>
    </row>
    <row r="91" spans="1:8">
      <c r="A91" s="35"/>
      <c r="B91" s="35"/>
      <c r="C91" s="35"/>
      <c r="D91" s="35"/>
      <c r="E91" s="35"/>
      <c r="F91" s="35"/>
      <c r="G91" s="35"/>
      <c r="H91" s="35"/>
    </row>
    <row r="92" spans="1:8">
      <c r="A92" s="35"/>
      <c r="B92" s="35"/>
      <c r="C92" s="35"/>
      <c r="D92" s="35"/>
      <c r="E92" s="35"/>
      <c r="F92" s="35"/>
      <c r="G92" s="35"/>
      <c r="H92" s="35"/>
    </row>
    <row r="93" spans="1:8">
      <c r="A93" s="35"/>
      <c r="B93" s="35"/>
      <c r="C93" s="35"/>
      <c r="D93" s="35"/>
      <c r="E93" s="35"/>
      <c r="F93" s="35"/>
      <c r="G93" s="35"/>
      <c r="H93" s="35"/>
    </row>
    <row r="94" spans="1:8">
      <c r="A94" s="35"/>
      <c r="B94" s="35"/>
      <c r="C94" s="35"/>
      <c r="D94" s="35"/>
      <c r="E94" s="35"/>
      <c r="F94" s="35"/>
      <c r="G94" s="35"/>
      <c r="H94" s="35"/>
    </row>
    <row r="95" spans="1:8">
      <c r="A95" s="35"/>
      <c r="B95" s="35"/>
      <c r="C95" s="35"/>
      <c r="D95" s="35"/>
      <c r="E95" s="35"/>
      <c r="F95" s="35"/>
      <c r="G95" s="35"/>
      <c r="H95" s="35"/>
    </row>
    <row r="96" spans="1:8">
      <c r="A96" s="35"/>
      <c r="B96" s="35"/>
      <c r="C96" s="35"/>
      <c r="D96" s="35"/>
      <c r="E96" s="35"/>
      <c r="F96" s="35"/>
      <c r="G96" s="35"/>
      <c r="H96" s="35"/>
    </row>
    <row r="97" spans="1:8">
      <c r="A97" s="35"/>
      <c r="B97" s="35"/>
      <c r="C97" s="35"/>
      <c r="D97" s="35"/>
      <c r="E97" s="35"/>
      <c r="F97" s="35"/>
      <c r="G97" s="35"/>
      <c r="H97" s="35"/>
    </row>
    <row r="98" spans="1:8">
      <c r="A98" s="35"/>
      <c r="B98" s="35"/>
      <c r="C98" s="35"/>
      <c r="D98" s="35"/>
      <c r="E98" s="35"/>
      <c r="F98" s="35"/>
      <c r="G98" s="35"/>
      <c r="H98" s="35"/>
    </row>
    <row r="99" spans="1:8">
      <c r="A99" s="35"/>
      <c r="B99" s="35"/>
      <c r="C99" s="35"/>
      <c r="D99" s="35"/>
      <c r="E99" s="35"/>
      <c r="F99" s="35"/>
      <c r="G99" s="35"/>
      <c r="H99" s="35"/>
    </row>
    <row r="100" spans="1:8">
      <c r="A100" s="35"/>
      <c r="B100" s="35"/>
      <c r="C100" s="35"/>
      <c r="D100" s="35"/>
      <c r="E100" s="35"/>
      <c r="F100" s="35"/>
      <c r="G100" s="35"/>
      <c r="H100" s="35"/>
    </row>
    <row r="101" spans="1:8">
      <c r="A101" s="35"/>
      <c r="B101" s="35"/>
      <c r="C101" s="35"/>
      <c r="D101" s="35"/>
      <c r="E101" s="35"/>
      <c r="F101" s="35"/>
      <c r="G101" s="35"/>
      <c r="H101" s="35"/>
    </row>
    <row r="102" spans="1:8">
      <c r="A102" s="35"/>
      <c r="B102" s="35"/>
      <c r="C102" s="35"/>
      <c r="D102" s="35"/>
      <c r="E102" s="35"/>
      <c r="F102" s="35"/>
      <c r="G102" s="35"/>
      <c r="H102" s="35"/>
    </row>
  </sheetData>
  <phoneticPr fontId="4"/>
  <pageMargins left="0.70866141732283472" right="0.70866141732283472" top="0.74803149606299213" bottom="0.74803149606299213" header="0.31496062992125984" footer="0.31496062992125984"/>
  <pageSetup paperSize="11" scale="9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32"/>
  <sheetViews>
    <sheetView view="pageBreakPreview" zoomScaleNormal="100" zoomScaleSheetLayoutView="100" workbookViewId="0">
      <selection activeCell="A12" sqref="A12"/>
    </sheetView>
  </sheetViews>
  <sheetFormatPr defaultRowHeight="13.5"/>
  <cols>
    <col min="1" max="1" width="21.75" customWidth="1"/>
    <col min="2" max="2" width="9.75" customWidth="1"/>
    <col min="3" max="3" width="11.25" customWidth="1"/>
    <col min="4" max="5" width="9" customWidth="1"/>
    <col min="7" max="7" width="12.5" customWidth="1"/>
    <col min="12" max="12" width="9" customWidth="1"/>
  </cols>
  <sheetData>
    <row r="1" spans="1:8" ht="14.25">
      <c r="A1" s="24" t="s">
        <v>501</v>
      </c>
    </row>
    <row r="2" spans="1:8" ht="14.25">
      <c r="A2" s="24"/>
    </row>
    <row r="3" spans="1:8" ht="14.25">
      <c r="A3" s="1" t="s">
        <v>13</v>
      </c>
      <c r="B3" s="24"/>
    </row>
    <row r="4" spans="1:8">
      <c r="A4" s="225"/>
      <c r="B4" s="323" t="s">
        <v>0</v>
      </c>
      <c r="C4" s="323" t="s">
        <v>1</v>
      </c>
    </row>
    <row r="5" spans="1:8">
      <c r="A5" t="s">
        <v>287</v>
      </c>
      <c r="B5" s="56">
        <v>8</v>
      </c>
      <c r="C5" s="135">
        <f>B5/$B$10</f>
        <v>8.7757788503729707E-4</v>
      </c>
    </row>
    <row r="6" spans="1:8">
      <c r="A6" t="s">
        <v>288</v>
      </c>
      <c r="B6" s="56">
        <v>5077</v>
      </c>
      <c r="C6" s="135">
        <f>B6/$B$10</f>
        <v>0.55693286529179464</v>
      </c>
      <c r="E6" s="4"/>
      <c r="F6" s="56"/>
      <c r="G6" s="112"/>
    </row>
    <row r="7" spans="1:8">
      <c r="A7" t="s">
        <v>289</v>
      </c>
      <c r="B7" s="56">
        <v>4014</v>
      </c>
      <c r="C7" s="135">
        <f t="shared" ref="C7:C10" si="0">B7/$B$10</f>
        <v>0.4403247038174638</v>
      </c>
      <c r="E7" s="4"/>
      <c r="F7" s="56"/>
      <c r="G7" s="112"/>
    </row>
    <row r="8" spans="1:8">
      <c r="A8" t="s">
        <v>290</v>
      </c>
      <c r="B8" s="56">
        <v>1</v>
      </c>
      <c r="C8" s="135">
        <f t="shared" si="0"/>
        <v>1.0969723562966213E-4</v>
      </c>
      <c r="E8" s="4"/>
      <c r="F8" s="56"/>
      <c r="G8" s="112"/>
    </row>
    <row r="9" spans="1:8">
      <c r="A9" t="s">
        <v>291</v>
      </c>
      <c r="B9" s="56">
        <v>16</v>
      </c>
      <c r="C9" s="135">
        <f t="shared" si="0"/>
        <v>1.7551557700745941E-3</v>
      </c>
      <c r="E9" s="4"/>
      <c r="F9" s="56"/>
      <c r="G9" s="112"/>
    </row>
    <row r="10" spans="1:8">
      <c r="A10" s="226" t="s">
        <v>376</v>
      </c>
      <c r="B10" s="227">
        <f>SUM(B5:B9)</f>
        <v>9116</v>
      </c>
      <c r="C10" s="228">
        <f t="shared" si="0"/>
        <v>1</v>
      </c>
      <c r="E10" s="4"/>
      <c r="F10" s="56"/>
      <c r="G10" s="112"/>
    </row>
    <row r="11" spans="1:8">
      <c r="E11" s="201"/>
      <c r="F11" s="202"/>
      <c r="G11" s="203"/>
      <c r="H11" s="35"/>
    </row>
    <row r="12" spans="1:8">
      <c r="A12" s="1" t="s">
        <v>306</v>
      </c>
      <c r="E12" s="201"/>
      <c r="F12" s="202"/>
      <c r="G12" s="203"/>
      <c r="H12" s="35"/>
    </row>
    <row r="13" spans="1:8">
      <c r="A13" s="225"/>
      <c r="B13" s="323" t="s">
        <v>0</v>
      </c>
      <c r="C13" s="323" t="s">
        <v>1</v>
      </c>
    </row>
    <row r="14" spans="1:8">
      <c r="A14" t="s">
        <v>287</v>
      </c>
      <c r="B14" s="56">
        <v>1</v>
      </c>
      <c r="C14" s="135">
        <f>B14/$B$19</f>
        <v>1.1185682326621924E-3</v>
      </c>
    </row>
    <row r="15" spans="1:8">
      <c r="A15" t="s">
        <v>288</v>
      </c>
      <c r="B15" s="6">
        <v>335</v>
      </c>
      <c r="C15" s="135">
        <f t="shared" ref="C15:C19" si="1">B15/$B$19</f>
        <v>0.37472035794183445</v>
      </c>
    </row>
    <row r="16" spans="1:8">
      <c r="A16" t="s">
        <v>289</v>
      </c>
      <c r="B16" s="6">
        <v>558</v>
      </c>
      <c r="C16" s="135">
        <f t="shared" si="1"/>
        <v>0.62416107382550334</v>
      </c>
    </row>
    <row r="17" spans="1:3">
      <c r="A17" t="s">
        <v>290</v>
      </c>
      <c r="B17" s="56">
        <f>F19</f>
        <v>0</v>
      </c>
      <c r="C17" s="135">
        <f t="shared" si="1"/>
        <v>0</v>
      </c>
    </row>
    <row r="18" spans="1:3">
      <c r="A18" t="s">
        <v>291</v>
      </c>
      <c r="B18" s="56">
        <v>0</v>
      </c>
      <c r="C18" s="135">
        <f t="shared" si="1"/>
        <v>0</v>
      </c>
    </row>
    <row r="19" spans="1:3">
      <c r="A19" s="226" t="s">
        <v>376</v>
      </c>
      <c r="B19" s="227">
        <f>SUM(B14:B18)</f>
        <v>894</v>
      </c>
      <c r="C19" s="228">
        <f t="shared" si="1"/>
        <v>1</v>
      </c>
    </row>
    <row r="24" spans="1:3">
      <c r="C24" s="174"/>
    </row>
    <row r="25" spans="1:3">
      <c r="C25" s="174"/>
    </row>
    <row r="28" spans="1:3">
      <c r="A28" s="11"/>
      <c r="B28" s="116"/>
      <c r="C28" s="116"/>
    </row>
    <row r="29" spans="1:3">
      <c r="A29" s="4"/>
      <c r="B29" s="56"/>
      <c r="C29" s="173"/>
    </row>
    <row r="30" spans="1:3">
      <c r="A30" s="4"/>
      <c r="B30" s="56"/>
      <c r="C30" s="173"/>
    </row>
    <row r="31" spans="1:3">
      <c r="A31" s="4"/>
      <c r="B31" s="56"/>
      <c r="C31" s="112"/>
    </row>
    <row r="32" spans="1:3">
      <c r="A32" s="4"/>
      <c r="B32" s="56"/>
      <c r="C32" s="112"/>
    </row>
  </sheetData>
  <phoneticPr fontId="4"/>
  <printOptions horizontalCentered="1"/>
  <pageMargins left="0.70866141732283472" right="0.70866141732283472" top="1.1417322834645669" bottom="0.74803149606299213" header="0.70866141732283472" footer="0.31496062992125984"/>
  <pageSetup paperSize="1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64"/>
  <sheetViews>
    <sheetView view="pageBreakPreview" zoomScaleNormal="100" zoomScaleSheetLayoutView="100" workbookViewId="0">
      <selection activeCell="B3" sqref="B3"/>
    </sheetView>
  </sheetViews>
  <sheetFormatPr defaultRowHeight="13.5"/>
  <cols>
    <col min="1" max="1" width="3.375" customWidth="1"/>
    <col min="2" max="2" width="2.125" customWidth="1"/>
    <col min="3" max="3" width="37.375" customWidth="1"/>
    <col min="4" max="4" width="8.375" customWidth="1"/>
    <col min="5" max="5" width="9.25" customWidth="1"/>
    <col min="6" max="6" width="0.875" customWidth="1"/>
    <col min="7" max="7" width="8.375" customWidth="1"/>
    <col min="8" max="8" width="8.25" customWidth="1"/>
    <col min="9" max="9" width="49.5" style="4" customWidth="1"/>
    <col min="11" max="11" width="10.625" customWidth="1"/>
  </cols>
  <sheetData>
    <row r="1" spans="1:8" ht="14.25">
      <c r="B1" s="24" t="s">
        <v>501</v>
      </c>
    </row>
    <row r="3" spans="1:8">
      <c r="B3" s="1" t="s">
        <v>13</v>
      </c>
      <c r="C3" s="229"/>
    </row>
    <row r="4" spans="1:8" ht="11.25" customHeight="1">
      <c r="G4" s="442" t="s">
        <v>293</v>
      </c>
      <c r="H4" s="442"/>
    </row>
    <row r="5" spans="1:8" ht="20.25" customHeight="1">
      <c r="B5" s="448"/>
      <c r="C5" s="448"/>
      <c r="D5" s="324" t="s">
        <v>0</v>
      </c>
      <c r="E5" s="324" t="s">
        <v>1</v>
      </c>
      <c r="F5" s="230"/>
      <c r="G5" s="324" t="s">
        <v>0</v>
      </c>
      <c r="H5" s="324" t="s">
        <v>1</v>
      </c>
    </row>
    <row r="6" spans="1:8" ht="17.100000000000001" customHeight="1">
      <c r="B6" s="449" t="s">
        <v>294</v>
      </c>
      <c r="C6" s="450"/>
      <c r="D6" s="354">
        <f>SUM(D7:D9)</f>
        <v>3588</v>
      </c>
      <c r="E6" s="231">
        <f>SUM(E7:E9)</f>
        <v>0.39359368143922768</v>
      </c>
      <c r="F6" s="232"/>
      <c r="G6" s="360">
        <f>'2-Ⅲ'!B5</f>
        <v>3974</v>
      </c>
      <c r="H6" s="233">
        <f>SUM(H7:H9)</f>
        <v>0.24308783949106924</v>
      </c>
    </row>
    <row r="7" spans="1:8" ht="22.5" customHeight="1">
      <c r="A7" s="103">
        <v>10</v>
      </c>
      <c r="B7" s="390"/>
      <c r="C7" s="392" t="s">
        <v>295</v>
      </c>
      <c r="D7" s="355">
        <v>1715</v>
      </c>
      <c r="E7" s="234">
        <f>D7/$D$21</f>
        <v>0.18813075910487057</v>
      </c>
      <c r="F7" s="200"/>
      <c r="G7" s="361">
        <f>'2-Ⅲ'!B6</f>
        <v>1780</v>
      </c>
      <c r="H7" s="234">
        <f t="shared" ref="H7:H20" si="0">G7/$G$21</f>
        <v>0.1088818204061659</v>
      </c>
    </row>
    <row r="8" spans="1:8" ht="18.75" customHeight="1">
      <c r="A8" s="103">
        <v>11</v>
      </c>
      <c r="B8" s="390"/>
      <c r="C8" s="333" t="s">
        <v>296</v>
      </c>
      <c r="D8" s="356">
        <v>400</v>
      </c>
      <c r="E8" s="235">
        <f t="shared" ref="E8:E20" si="1">D8/$D$21</f>
        <v>4.387889425186485E-2</v>
      </c>
      <c r="F8" s="200"/>
      <c r="G8" s="362">
        <f>'2-Ⅲ'!B7</f>
        <v>419</v>
      </c>
      <c r="H8" s="335">
        <f t="shared" si="0"/>
        <v>2.5630046488867141E-2</v>
      </c>
    </row>
    <row r="9" spans="1:8" ht="21.75" customHeight="1">
      <c r="A9" s="103">
        <v>12</v>
      </c>
      <c r="B9" s="391"/>
      <c r="C9" s="334" t="s">
        <v>79</v>
      </c>
      <c r="D9" s="357">
        <v>1473</v>
      </c>
      <c r="E9" s="236">
        <f t="shared" si="1"/>
        <v>0.16158402808249231</v>
      </c>
      <c r="F9" s="200"/>
      <c r="G9" s="363">
        <f>'2-Ⅲ'!B8</f>
        <v>1775</v>
      </c>
      <c r="H9" s="177">
        <f t="shared" si="0"/>
        <v>0.10857597259603621</v>
      </c>
    </row>
    <row r="10" spans="1:8" ht="17.100000000000001" customHeight="1">
      <c r="A10" s="103">
        <v>1</v>
      </c>
      <c r="B10" s="443" t="s">
        <v>20</v>
      </c>
      <c r="C10" s="444"/>
      <c r="D10" s="358">
        <v>410</v>
      </c>
      <c r="E10" s="233">
        <f t="shared" si="1"/>
        <v>4.4975866608161476E-2</v>
      </c>
      <c r="F10" s="237"/>
      <c r="G10" s="358">
        <f>'2-Ⅲ'!B9</f>
        <v>957</v>
      </c>
      <c r="H10" s="233">
        <f t="shared" si="0"/>
        <v>5.8539270858820651E-2</v>
      </c>
    </row>
    <row r="11" spans="1:8" ht="17.100000000000001" customHeight="1">
      <c r="A11" s="103">
        <v>2</v>
      </c>
      <c r="B11" s="443" t="s">
        <v>21</v>
      </c>
      <c r="C11" s="444"/>
      <c r="D11" s="358">
        <v>3915</v>
      </c>
      <c r="E11" s="233">
        <f t="shared" si="1"/>
        <v>0.42946467749012723</v>
      </c>
      <c r="F11" s="237"/>
      <c r="G11" s="358">
        <f>'2-Ⅲ'!B10</f>
        <v>8677</v>
      </c>
      <c r="H11" s="233">
        <f t="shared" si="0"/>
        <v>0.53076828969904577</v>
      </c>
    </row>
    <row r="12" spans="1:8" ht="17.100000000000001" customHeight="1">
      <c r="A12" s="103">
        <v>3</v>
      </c>
      <c r="B12" s="443" t="s">
        <v>22</v>
      </c>
      <c r="C12" s="444"/>
      <c r="D12" s="358">
        <v>889</v>
      </c>
      <c r="E12" s="233">
        <f t="shared" si="1"/>
        <v>9.7520842474769637E-2</v>
      </c>
      <c r="F12" s="237"/>
      <c r="G12" s="358">
        <f>'2-Ⅲ'!B11</f>
        <v>1613</v>
      </c>
      <c r="H12" s="233">
        <f t="shared" si="0"/>
        <v>9.86665035478346E-2</v>
      </c>
    </row>
    <row r="13" spans="1:8" ht="17.100000000000001" customHeight="1">
      <c r="A13" s="103">
        <v>4</v>
      </c>
      <c r="B13" s="443" t="s">
        <v>27</v>
      </c>
      <c r="C13" s="444"/>
      <c r="D13" s="358">
        <v>117</v>
      </c>
      <c r="E13" s="233">
        <f t="shared" si="1"/>
        <v>1.2834576568670469E-2</v>
      </c>
      <c r="F13" s="237"/>
      <c r="G13" s="358">
        <f>'2-Ⅲ'!B12</f>
        <v>322</v>
      </c>
      <c r="H13" s="233">
        <f t="shared" si="0"/>
        <v>1.9696598972351358E-2</v>
      </c>
    </row>
    <row r="14" spans="1:8" ht="17.100000000000001" customHeight="1">
      <c r="A14" s="103">
        <v>5</v>
      </c>
      <c r="B14" s="443" t="s">
        <v>28</v>
      </c>
      <c r="C14" s="444"/>
      <c r="D14" s="358">
        <v>8</v>
      </c>
      <c r="E14" s="233">
        <f t="shared" si="1"/>
        <v>8.7757788503729707E-4</v>
      </c>
      <c r="F14" s="237"/>
      <c r="G14" s="358">
        <f>'2-Ⅲ'!B13</f>
        <v>45</v>
      </c>
      <c r="H14" s="233">
        <f t="shared" si="0"/>
        <v>2.7526302911671154E-3</v>
      </c>
    </row>
    <row r="15" spans="1:8" ht="17.100000000000001" customHeight="1">
      <c r="A15" s="103">
        <v>6</v>
      </c>
      <c r="B15" s="443" t="s">
        <v>106</v>
      </c>
      <c r="C15" s="444"/>
      <c r="D15" s="358">
        <v>11</v>
      </c>
      <c r="E15" s="233">
        <f t="shared" si="1"/>
        <v>1.2066695919262834E-3</v>
      </c>
      <c r="F15" s="237"/>
      <c r="G15" s="358">
        <f>'2-Ⅲ'!B14</f>
        <v>50</v>
      </c>
      <c r="H15" s="233">
        <f t="shared" si="0"/>
        <v>3.0584781012967946E-3</v>
      </c>
    </row>
    <row r="16" spans="1:8" ht="17.100000000000001" customHeight="1">
      <c r="A16" s="103">
        <v>7</v>
      </c>
      <c r="B16" s="443" t="s">
        <v>107</v>
      </c>
      <c r="C16" s="444"/>
      <c r="D16" s="358">
        <v>77</v>
      </c>
      <c r="E16" s="233">
        <f t="shared" si="1"/>
        <v>8.4466871434839847E-3</v>
      </c>
      <c r="F16" s="237"/>
      <c r="G16" s="358">
        <f>'2-Ⅲ'!B15</f>
        <v>357</v>
      </c>
      <c r="H16" s="233">
        <f t="shared" si="0"/>
        <v>2.1837533643259115E-2</v>
      </c>
    </row>
    <row r="17" spans="1:8" ht="17.100000000000001" customHeight="1">
      <c r="A17" s="103">
        <v>8</v>
      </c>
      <c r="B17" s="443" t="s">
        <v>108</v>
      </c>
      <c r="C17" s="444"/>
      <c r="D17" s="358">
        <v>3</v>
      </c>
      <c r="E17" s="233">
        <f t="shared" si="1"/>
        <v>3.2909170688898642E-4</v>
      </c>
      <c r="F17" s="237"/>
      <c r="G17" s="358">
        <f>'2-Ⅲ'!B16</f>
        <v>130</v>
      </c>
      <c r="H17" s="233">
        <f t="shared" si="0"/>
        <v>7.9520430633716662E-3</v>
      </c>
    </row>
    <row r="18" spans="1:8" ht="23.25" customHeight="1">
      <c r="A18" s="103">
        <v>9</v>
      </c>
      <c r="B18" s="443" t="s">
        <v>78</v>
      </c>
      <c r="C18" s="444"/>
      <c r="D18" s="358">
        <v>10</v>
      </c>
      <c r="E18" s="233">
        <f t="shared" si="1"/>
        <v>1.0969723562966214E-3</v>
      </c>
      <c r="F18" s="237"/>
      <c r="G18" s="358">
        <f>'2-Ⅲ'!B17</f>
        <v>42</v>
      </c>
      <c r="H18" s="233">
        <f t="shared" si="0"/>
        <v>2.5691216050893074E-3</v>
      </c>
    </row>
    <row r="19" spans="1:8" ht="17.100000000000001" customHeight="1">
      <c r="A19" s="103">
        <v>98</v>
      </c>
      <c r="B19" s="443" t="s">
        <v>77</v>
      </c>
      <c r="C19" s="444"/>
      <c r="D19" s="358">
        <v>27</v>
      </c>
      <c r="E19" s="233">
        <f t="shared" si="1"/>
        <v>2.9618253620008776E-3</v>
      </c>
      <c r="F19" s="237"/>
      <c r="G19" s="358">
        <f>'2-Ⅲ'!B18</f>
        <v>72</v>
      </c>
      <c r="H19" s="233">
        <f t="shared" si="0"/>
        <v>4.4042084658673843E-3</v>
      </c>
    </row>
    <row r="20" spans="1:8" ht="17.100000000000001" customHeight="1">
      <c r="A20" s="103">
        <v>99</v>
      </c>
      <c r="B20" s="445" t="s">
        <v>18</v>
      </c>
      <c r="C20" s="446"/>
      <c r="D20" s="358">
        <v>61</v>
      </c>
      <c r="E20" s="233">
        <f t="shared" si="1"/>
        <v>6.6915313734093899E-3</v>
      </c>
      <c r="F20" s="237"/>
      <c r="G20" s="358">
        <f>'2-Ⅲ'!B19</f>
        <v>109</v>
      </c>
      <c r="H20" s="233">
        <f t="shared" si="0"/>
        <v>6.6674822608270125E-3</v>
      </c>
    </row>
    <row r="21" spans="1:8" ht="17.100000000000001" customHeight="1">
      <c r="B21" s="447" t="s">
        <v>376</v>
      </c>
      <c r="C21" s="447"/>
      <c r="D21" s="359">
        <f>SUM(D7:D20)</f>
        <v>9116</v>
      </c>
      <c r="E21" s="238">
        <f>SUM(E7:E20)</f>
        <v>0.99999999999999989</v>
      </c>
      <c r="F21" s="239"/>
      <c r="G21" s="359">
        <f>SUM(G7:G20)</f>
        <v>16348</v>
      </c>
      <c r="H21" s="238">
        <f>SUM(H7:H20)</f>
        <v>1</v>
      </c>
    </row>
    <row r="22" spans="1:8" ht="16.5" customHeight="1">
      <c r="G22" s="36"/>
    </row>
    <row r="23" spans="1:8">
      <c r="B23" s="1" t="s">
        <v>306</v>
      </c>
      <c r="C23" s="229"/>
      <c r="G23" s="36"/>
    </row>
    <row r="24" spans="1:8">
      <c r="G24" s="442" t="s">
        <v>293</v>
      </c>
      <c r="H24" s="442"/>
    </row>
    <row r="25" spans="1:8" ht="20.100000000000001" customHeight="1">
      <c r="B25" s="448"/>
      <c r="C25" s="448"/>
      <c r="D25" s="324" t="s">
        <v>0</v>
      </c>
      <c r="E25" s="324" t="s">
        <v>1</v>
      </c>
      <c r="F25" s="230"/>
      <c r="G25" s="324" t="s">
        <v>0</v>
      </c>
      <c r="H25" s="324" t="s">
        <v>1</v>
      </c>
    </row>
    <row r="26" spans="1:8" ht="16.5" customHeight="1">
      <c r="B26" s="449" t="s">
        <v>294</v>
      </c>
      <c r="C26" s="450"/>
      <c r="D26" s="240">
        <f>SUM(D27:D29)</f>
        <v>242</v>
      </c>
      <c r="E26" s="241">
        <f>SUM(E27:E29)</f>
        <v>0.27069351230425054</v>
      </c>
      <c r="F26" s="242"/>
      <c r="G26" s="364">
        <f>'2-Ⅲ'!H5</f>
        <v>272</v>
      </c>
      <c r="H26" s="233">
        <f>SUM(H27:H29)</f>
        <v>0.1265704979060028</v>
      </c>
    </row>
    <row r="27" spans="1:8" ht="21" customHeight="1">
      <c r="A27" s="103">
        <v>10</v>
      </c>
      <c r="B27" s="390"/>
      <c r="C27" s="392" t="s">
        <v>295</v>
      </c>
      <c r="D27" s="70">
        <v>111</v>
      </c>
      <c r="E27" s="243">
        <f>D27/$D$41</f>
        <v>0.12416107382550336</v>
      </c>
      <c r="F27" s="200"/>
      <c r="G27" s="361">
        <f>'2-Ⅲ'!H6</f>
        <v>112</v>
      </c>
      <c r="H27" s="234">
        <f t="shared" ref="H27:H41" si="2">G27/$G$41</f>
        <v>5.2117263843648211E-2</v>
      </c>
    </row>
    <row r="28" spans="1:8" ht="16.5" customHeight="1">
      <c r="A28" s="103">
        <v>11</v>
      </c>
      <c r="B28" s="390"/>
      <c r="C28" s="333" t="s">
        <v>296</v>
      </c>
      <c r="D28" s="244">
        <v>25</v>
      </c>
      <c r="E28" s="245">
        <f t="shared" ref="E28:E40" si="3">D28/$D$41</f>
        <v>2.7964205816554809E-2</v>
      </c>
      <c r="F28" s="200"/>
      <c r="G28" s="362">
        <f>'2-Ⅲ'!H7</f>
        <v>25</v>
      </c>
      <c r="H28" s="335">
        <f t="shared" si="2"/>
        <v>1.1633317822242903E-2</v>
      </c>
    </row>
    <row r="29" spans="1:8" ht="21.75" customHeight="1">
      <c r="A29" s="103">
        <v>12</v>
      </c>
      <c r="B29" s="391"/>
      <c r="C29" s="334" t="s">
        <v>79</v>
      </c>
      <c r="D29" s="246">
        <v>106</v>
      </c>
      <c r="E29" s="236">
        <f t="shared" si="3"/>
        <v>0.11856823266219239</v>
      </c>
      <c r="F29" s="200"/>
      <c r="G29" s="363">
        <f>'2-Ⅲ'!H8</f>
        <v>135</v>
      </c>
      <c r="H29" s="177">
        <f t="shared" si="2"/>
        <v>6.2819916240111684E-2</v>
      </c>
    </row>
    <row r="30" spans="1:8" ht="16.5" customHeight="1">
      <c r="A30" s="103">
        <v>1</v>
      </c>
      <c r="B30" s="443" t="s">
        <v>20</v>
      </c>
      <c r="C30" s="444"/>
      <c r="D30" s="247">
        <v>89</v>
      </c>
      <c r="E30" s="233">
        <f t="shared" si="3"/>
        <v>9.9552572706935127E-2</v>
      </c>
      <c r="F30" s="237"/>
      <c r="G30" s="358">
        <f>'2-Ⅲ'!H9</f>
        <v>308</v>
      </c>
      <c r="H30" s="233">
        <f t="shared" si="2"/>
        <v>0.14332247557003258</v>
      </c>
    </row>
    <row r="31" spans="1:8" ht="16.5" customHeight="1">
      <c r="A31" s="103">
        <v>2</v>
      </c>
      <c r="B31" s="443" t="s">
        <v>21</v>
      </c>
      <c r="C31" s="444"/>
      <c r="D31" s="247">
        <v>355</v>
      </c>
      <c r="E31" s="233">
        <f t="shared" si="3"/>
        <v>0.3970917225950783</v>
      </c>
      <c r="F31" s="237"/>
      <c r="G31" s="358">
        <f>'2-Ⅲ'!H10</f>
        <v>972</v>
      </c>
      <c r="H31" s="233">
        <f t="shared" si="2"/>
        <v>0.45230339692880411</v>
      </c>
    </row>
    <row r="32" spans="1:8" ht="16.5" customHeight="1">
      <c r="A32" s="103">
        <v>3</v>
      </c>
      <c r="B32" s="443" t="s">
        <v>22</v>
      </c>
      <c r="C32" s="444"/>
      <c r="D32" s="247">
        <v>167</v>
      </c>
      <c r="E32" s="233">
        <f t="shared" si="3"/>
        <v>0.18680089485458612</v>
      </c>
      <c r="F32" s="237"/>
      <c r="G32" s="358">
        <f>'2-Ⅲ'!H11</f>
        <v>399</v>
      </c>
      <c r="H32" s="233">
        <f t="shared" si="2"/>
        <v>0.18566775244299674</v>
      </c>
    </row>
    <row r="33" spans="1:8" ht="16.5" customHeight="1">
      <c r="A33" s="103">
        <v>4</v>
      </c>
      <c r="B33" s="443" t="s">
        <v>27</v>
      </c>
      <c r="C33" s="444"/>
      <c r="D33" s="247">
        <v>26</v>
      </c>
      <c r="E33" s="233">
        <f t="shared" si="3"/>
        <v>2.9082774049217001E-2</v>
      </c>
      <c r="F33" s="237"/>
      <c r="G33" s="358">
        <f>'2-Ⅲ'!H12</f>
        <v>89</v>
      </c>
      <c r="H33" s="233">
        <f t="shared" si="2"/>
        <v>4.1414611447184738E-2</v>
      </c>
    </row>
    <row r="34" spans="1:8" ht="16.5" customHeight="1">
      <c r="A34" s="103">
        <v>5</v>
      </c>
      <c r="B34" s="443" t="s">
        <v>28</v>
      </c>
      <c r="C34" s="444"/>
      <c r="D34" s="247">
        <v>0</v>
      </c>
      <c r="E34" s="233">
        <f t="shared" si="3"/>
        <v>0</v>
      </c>
      <c r="F34" s="237"/>
      <c r="G34" s="358">
        <f>'2-Ⅲ'!H13</f>
        <v>11</v>
      </c>
      <c r="H34" s="233">
        <f t="shared" si="2"/>
        <v>5.1186598417868774E-3</v>
      </c>
    </row>
    <row r="35" spans="1:8" ht="16.5" customHeight="1">
      <c r="A35" s="103">
        <v>6</v>
      </c>
      <c r="B35" s="443" t="s">
        <v>106</v>
      </c>
      <c r="C35" s="444"/>
      <c r="D35" s="358">
        <v>3</v>
      </c>
      <c r="E35" s="233">
        <f t="shared" si="3"/>
        <v>3.3557046979865771E-3</v>
      </c>
      <c r="F35" s="237"/>
      <c r="G35" s="358">
        <f>'2-Ⅲ'!H14</f>
        <v>10</v>
      </c>
      <c r="H35" s="233">
        <f t="shared" si="2"/>
        <v>4.6533271288971617E-3</v>
      </c>
    </row>
    <row r="36" spans="1:8" ht="16.5" customHeight="1">
      <c r="A36" s="103">
        <v>7</v>
      </c>
      <c r="B36" s="443" t="s">
        <v>107</v>
      </c>
      <c r="C36" s="444"/>
      <c r="D36" s="224">
        <v>3</v>
      </c>
      <c r="E36" s="233">
        <f t="shared" si="3"/>
        <v>3.3557046979865771E-3</v>
      </c>
      <c r="F36" s="237"/>
      <c r="G36" s="358">
        <f>'2-Ⅲ'!H15</f>
        <v>32</v>
      </c>
      <c r="H36" s="233">
        <f t="shared" si="2"/>
        <v>1.4890646812470917E-2</v>
      </c>
    </row>
    <row r="37" spans="1:8" ht="16.5" customHeight="1">
      <c r="A37" s="103">
        <v>8</v>
      </c>
      <c r="B37" s="443" t="s">
        <v>108</v>
      </c>
      <c r="C37" s="444"/>
      <c r="D37" s="358">
        <v>0</v>
      </c>
      <c r="E37" s="233">
        <f t="shared" si="3"/>
        <v>0</v>
      </c>
      <c r="F37" s="237"/>
      <c r="G37" s="358">
        <f>'2-Ⅲ'!H16</f>
        <v>26</v>
      </c>
      <c r="H37" s="233">
        <f t="shared" si="2"/>
        <v>1.2098650535132619E-2</v>
      </c>
    </row>
    <row r="38" spans="1:8" ht="24" customHeight="1">
      <c r="A38" s="103">
        <v>9</v>
      </c>
      <c r="B38" s="443" t="s">
        <v>78</v>
      </c>
      <c r="C38" s="444"/>
      <c r="D38" s="358">
        <v>0</v>
      </c>
      <c r="E38" s="233">
        <f t="shared" si="3"/>
        <v>0</v>
      </c>
      <c r="F38" s="237"/>
      <c r="G38" s="358">
        <f>'2-Ⅲ'!H17</f>
        <v>9</v>
      </c>
      <c r="H38" s="233">
        <f t="shared" si="2"/>
        <v>4.1879944160074451E-3</v>
      </c>
    </row>
    <row r="39" spans="1:8" ht="16.5" customHeight="1">
      <c r="A39" s="103">
        <v>98</v>
      </c>
      <c r="B39" s="443" t="s">
        <v>77</v>
      </c>
      <c r="C39" s="444"/>
      <c r="D39" s="358">
        <v>2</v>
      </c>
      <c r="E39" s="233">
        <f t="shared" si="3"/>
        <v>2.2371364653243847E-3</v>
      </c>
      <c r="F39" s="237"/>
      <c r="G39" s="358">
        <f>'2-Ⅲ'!H18</f>
        <v>6</v>
      </c>
      <c r="H39" s="233">
        <f t="shared" si="2"/>
        <v>2.791996277338297E-3</v>
      </c>
    </row>
    <row r="40" spans="1:8" ht="16.5" customHeight="1">
      <c r="A40" s="103">
        <v>99</v>
      </c>
      <c r="B40" s="445" t="s">
        <v>18</v>
      </c>
      <c r="C40" s="446"/>
      <c r="D40" s="358">
        <v>7</v>
      </c>
      <c r="E40" s="233">
        <f t="shared" si="3"/>
        <v>7.829977628635347E-3</v>
      </c>
      <c r="F40" s="237"/>
      <c r="G40" s="358">
        <f>'2-Ⅲ'!H19</f>
        <v>15</v>
      </c>
      <c r="H40" s="233">
        <f t="shared" si="2"/>
        <v>6.9799906933457421E-3</v>
      </c>
    </row>
    <row r="41" spans="1:8" ht="16.5" customHeight="1">
      <c r="B41" s="447" t="s">
        <v>376</v>
      </c>
      <c r="C41" s="447"/>
      <c r="D41" s="359">
        <f>SUM(D27:D40)</f>
        <v>894</v>
      </c>
      <c r="E41" s="238">
        <f>SUM(E27:E40)</f>
        <v>1</v>
      </c>
      <c r="F41" s="239"/>
      <c r="G41" s="359">
        <f>SUM(G27:G40)</f>
        <v>2149</v>
      </c>
      <c r="H41" s="238">
        <f t="shared" si="2"/>
        <v>1</v>
      </c>
    </row>
    <row r="46" spans="1:8">
      <c r="E46" s="174"/>
      <c r="F46" s="174"/>
      <c r="G46" s="174"/>
    </row>
    <row r="47" spans="1:8">
      <c r="E47" s="174"/>
      <c r="F47" s="174"/>
      <c r="G47" s="174"/>
    </row>
    <row r="49" spans="3:9" ht="29.25" customHeight="1"/>
    <row r="50" spans="3:9" ht="28.5" customHeight="1">
      <c r="C50" s="116"/>
      <c r="D50" s="116"/>
      <c r="E50" s="116"/>
      <c r="F50" s="116"/>
      <c r="G50" s="116"/>
      <c r="I50" s="119"/>
    </row>
    <row r="51" spans="3:9" ht="28.5" customHeight="1">
      <c r="C51" s="4"/>
      <c r="D51" s="56"/>
      <c r="E51" s="112"/>
      <c r="F51" s="112"/>
      <c r="G51" s="112"/>
      <c r="I51" s="119"/>
    </row>
    <row r="52" spans="3:9" ht="28.5" customHeight="1">
      <c r="C52" s="4"/>
      <c r="D52" s="56"/>
      <c r="E52" s="112"/>
      <c r="F52" s="112"/>
      <c r="G52" s="112"/>
      <c r="I52" s="32"/>
    </row>
    <row r="53" spans="3:9" ht="28.5" customHeight="1">
      <c r="C53" s="4"/>
      <c r="D53" s="56"/>
      <c r="E53" s="112"/>
      <c r="F53" s="112"/>
      <c r="G53" s="112"/>
      <c r="I53" s="119"/>
    </row>
    <row r="54" spans="3:9" ht="28.5" customHeight="1">
      <c r="C54" s="4"/>
      <c r="D54" s="56"/>
      <c r="E54" s="112"/>
      <c r="F54" s="112"/>
      <c r="G54" s="112"/>
      <c r="I54" s="119"/>
    </row>
    <row r="55" spans="3:9" ht="28.5" customHeight="1">
      <c r="C55" s="4"/>
      <c r="D55" s="56"/>
      <c r="E55" s="112"/>
      <c r="F55" s="112"/>
      <c r="G55" s="112"/>
      <c r="I55" s="119"/>
    </row>
    <row r="56" spans="3:9" ht="28.5" customHeight="1">
      <c r="C56" s="4"/>
      <c r="D56" s="56"/>
      <c r="E56" s="112"/>
      <c r="F56" s="112"/>
      <c r="G56" s="112"/>
      <c r="I56" s="119"/>
    </row>
    <row r="57" spans="3:9" ht="28.5" customHeight="1">
      <c r="C57" s="4"/>
      <c r="D57" s="56"/>
      <c r="E57" s="112"/>
      <c r="F57" s="112"/>
      <c r="G57" s="112"/>
      <c r="I57" s="119"/>
    </row>
    <row r="58" spans="3:9" ht="28.5" customHeight="1">
      <c r="C58" s="4"/>
      <c r="D58" s="56"/>
      <c r="E58" s="112"/>
      <c r="F58" s="112"/>
      <c r="G58" s="112"/>
      <c r="I58" s="119"/>
    </row>
    <row r="59" spans="3:9" ht="28.5" customHeight="1">
      <c r="C59" s="4"/>
      <c r="D59" s="56"/>
      <c r="E59" s="112"/>
      <c r="F59" s="112"/>
      <c r="G59" s="112"/>
      <c r="I59" s="121"/>
    </row>
    <row r="60" spans="3:9" ht="28.5" customHeight="1">
      <c r="C60" s="4"/>
      <c r="D60" s="56"/>
      <c r="E60" s="112"/>
      <c r="F60" s="112"/>
      <c r="G60" s="112"/>
      <c r="I60" s="121"/>
    </row>
    <row r="61" spans="3:9" ht="28.5" customHeight="1">
      <c r="C61" s="4"/>
      <c r="D61" s="56"/>
      <c r="E61" s="112"/>
      <c r="F61" s="112"/>
      <c r="G61" s="112"/>
      <c r="I61" s="121"/>
    </row>
    <row r="62" spans="3:9" ht="28.5" customHeight="1">
      <c r="C62" s="4"/>
      <c r="D62" s="56"/>
      <c r="E62" s="112"/>
      <c r="F62" s="112"/>
      <c r="G62" s="112"/>
      <c r="I62" s="119"/>
    </row>
    <row r="63" spans="3:9" ht="28.5" customHeight="1">
      <c r="C63" s="4"/>
      <c r="D63" s="56"/>
      <c r="E63" s="112"/>
      <c r="F63" s="112"/>
      <c r="G63" s="112"/>
      <c r="I63" s="32"/>
    </row>
    <row r="64" spans="3:9" ht="22.5" customHeight="1"/>
  </sheetData>
  <mergeCells count="30">
    <mergeCell ref="B30:C30"/>
    <mergeCell ref="B13:C13"/>
    <mergeCell ref="B5:C5"/>
    <mergeCell ref="B6:C6"/>
    <mergeCell ref="B10:C10"/>
    <mergeCell ref="B11:C11"/>
    <mergeCell ref="B12:C12"/>
    <mergeCell ref="B41:C41"/>
    <mergeCell ref="B32:C32"/>
    <mergeCell ref="B33:C33"/>
    <mergeCell ref="B34:C34"/>
    <mergeCell ref="B35:C35"/>
    <mergeCell ref="B36:C36"/>
    <mergeCell ref="B37:C37"/>
    <mergeCell ref="G4:H4"/>
    <mergeCell ref="G24:H24"/>
    <mergeCell ref="B38:C38"/>
    <mergeCell ref="B39:C39"/>
    <mergeCell ref="B40:C40"/>
    <mergeCell ref="B31:C31"/>
    <mergeCell ref="B14:C14"/>
    <mergeCell ref="B15:C15"/>
    <mergeCell ref="B16:C16"/>
    <mergeCell ref="B17:C17"/>
    <mergeCell ref="B18:C18"/>
    <mergeCell ref="B19:C19"/>
    <mergeCell ref="B20:C20"/>
    <mergeCell ref="B21:C21"/>
    <mergeCell ref="B25:C25"/>
    <mergeCell ref="B26:C26"/>
  </mergeCells>
  <phoneticPr fontId="4"/>
  <printOptions horizontalCentered="1"/>
  <pageMargins left="0.70866141732283472" right="0.70866141732283472" top="1.1417322834645669" bottom="0.74803149606299213" header="0.70866141732283472"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50"/>
  <sheetViews>
    <sheetView view="pageBreakPreview" zoomScaleNormal="100" zoomScaleSheetLayoutView="100" workbookViewId="0"/>
  </sheetViews>
  <sheetFormatPr defaultRowHeight="13.5"/>
  <cols>
    <col min="1" max="1" width="22" customWidth="1"/>
    <col min="2" max="4" width="10.625" customWidth="1"/>
    <col min="5" max="5" width="10.625" style="123" customWidth="1"/>
    <col min="6" max="6" width="0.625" customWidth="1"/>
  </cols>
  <sheetData>
    <row r="1" spans="1:13" ht="14.25">
      <c r="A1" s="24" t="s">
        <v>502</v>
      </c>
    </row>
    <row r="3" spans="1:13" ht="9" customHeight="1">
      <c r="A3" s="459"/>
      <c r="B3" s="451" t="s">
        <v>299</v>
      </c>
      <c r="C3" s="452"/>
      <c r="D3" s="455"/>
      <c r="E3" s="456"/>
      <c r="G3" s="462" t="s">
        <v>300</v>
      </c>
      <c r="H3" s="463"/>
    </row>
    <row r="4" spans="1:13">
      <c r="A4" s="460"/>
      <c r="B4" s="453"/>
      <c r="C4" s="454"/>
      <c r="D4" s="457" t="s">
        <v>292</v>
      </c>
      <c r="E4" s="458"/>
      <c r="G4" s="464"/>
      <c r="H4" s="465"/>
    </row>
    <row r="5" spans="1:13" ht="15" customHeight="1">
      <c r="A5" s="461"/>
      <c r="B5" s="325" t="s">
        <v>0</v>
      </c>
      <c r="C5" s="379" t="s">
        <v>1</v>
      </c>
      <c r="D5" s="325" t="s">
        <v>0</v>
      </c>
      <c r="E5" s="379" t="s">
        <v>1</v>
      </c>
      <c r="G5" s="326" t="s">
        <v>0</v>
      </c>
      <c r="H5" s="327" t="s">
        <v>1</v>
      </c>
      <c r="J5" s="124"/>
    </row>
    <row r="6" spans="1:13" ht="15" customHeight="1">
      <c r="A6" s="398" t="s">
        <v>65</v>
      </c>
      <c r="B6" s="248">
        <v>795</v>
      </c>
      <c r="C6" s="249">
        <f>B6/B$22</f>
        <v>8.7209302325581398E-2</v>
      </c>
      <c r="D6" s="250">
        <v>139</v>
      </c>
      <c r="E6" s="251">
        <f>D6/D$22</f>
        <v>0.15548098434004473</v>
      </c>
      <c r="G6" s="252">
        <f>'2-Ⅳ'!B5</f>
        <v>1847</v>
      </c>
      <c r="H6" s="253">
        <f>G6/G$22</f>
        <v>0.11298018106190359</v>
      </c>
      <c r="J6" s="124"/>
    </row>
    <row r="7" spans="1:13" ht="15" customHeight="1">
      <c r="A7" s="398" t="s">
        <v>503</v>
      </c>
      <c r="B7" s="248">
        <v>1074</v>
      </c>
      <c r="C7" s="249">
        <f t="shared" ref="C7:C21" si="0">B7/B$22</f>
        <v>0.11781483106625713</v>
      </c>
      <c r="D7" s="254">
        <v>243</v>
      </c>
      <c r="E7" s="255">
        <f t="shared" ref="E7" si="1">D7/D$22</f>
        <v>0.27181208053691275</v>
      </c>
      <c r="G7" s="252">
        <f>'2-Ⅳ'!B6</f>
        <v>2219</v>
      </c>
      <c r="H7" s="253">
        <f t="shared" ref="H7:H21" si="2">G7/G$22</f>
        <v>0.13573525813555176</v>
      </c>
      <c r="J7" s="124"/>
    </row>
    <row r="8" spans="1:13" ht="15" customHeight="1">
      <c r="A8" s="398" t="s">
        <v>504</v>
      </c>
      <c r="B8" s="248">
        <v>777</v>
      </c>
      <c r="C8" s="249">
        <f t="shared" si="0"/>
        <v>8.5234752084247481E-2</v>
      </c>
      <c r="D8" s="254">
        <v>88</v>
      </c>
      <c r="E8" s="255">
        <f t="shared" ref="E8" si="3">D8/D$22</f>
        <v>9.8434004474272932E-2</v>
      </c>
      <c r="G8" s="252">
        <f>'2-Ⅳ'!B7</f>
        <v>1346</v>
      </c>
      <c r="H8" s="253">
        <f t="shared" si="2"/>
        <v>8.2334230486909715E-2</v>
      </c>
      <c r="J8" s="124"/>
    </row>
    <row r="9" spans="1:13" ht="15" customHeight="1">
      <c r="A9" s="398" t="s">
        <v>505</v>
      </c>
      <c r="B9" s="248">
        <v>860</v>
      </c>
      <c r="C9" s="249">
        <f t="shared" si="0"/>
        <v>9.4339622641509441E-2</v>
      </c>
      <c r="D9" s="254">
        <v>74</v>
      </c>
      <c r="E9" s="255">
        <f t="shared" ref="E9" si="4">D9/D$22</f>
        <v>8.2774049217002238E-2</v>
      </c>
      <c r="G9" s="252">
        <f>'2-Ⅳ'!B8</f>
        <v>1471</v>
      </c>
      <c r="H9" s="253">
        <f t="shared" si="2"/>
        <v>8.9980425740151707E-2</v>
      </c>
      <c r="J9" s="124"/>
    </row>
    <row r="10" spans="1:13" ht="15" customHeight="1">
      <c r="A10" s="398" t="s">
        <v>506</v>
      </c>
      <c r="B10" s="248">
        <v>619</v>
      </c>
      <c r="C10" s="249">
        <f t="shared" si="0"/>
        <v>6.7902588854760859E-2</v>
      </c>
      <c r="D10" s="254">
        <v>45</v>
      </c>
      <c r="E10" s="255">
        <f t="shared" ref="E10" si="5">D10/D$22</f>
        <v>5.0335570469798654E-2</v>
      </c>
      <c r="G10" s="252">
        <f>'2-Ⅳ'!B9</f>
        <v>961</v>
      </c>
      <c r="H10" s="253">
        <f t="shared" si="2"/>
        <v>5.8783949106924395E-2</v>
      </c>
      <c r="J10" s="124"/>
    </row>
    <row r="11" spans="1:13" ht="15" customHeight="1">
      <c r="A11" s="398" t="s">
        <v>507</v>
      </c>
      <c r="B11" s="248">
        <v>437</v>
      </c>
      <c r="C11" s="249">
        <f t="shared" si="0"/>
        <v>4.7937691970162351E-2</v>
      </c>
      <c r="D11" s="254">
        <v>28</v>
      </c>
      <c r="E11" s="255">
        <f t="shared" ref="E11" si="6">D11/D$22</f>
        <v>3.1319910514541388E-2</v>
      </c>
      <c r="G11" s="252">
        <f>'2-Ⅳ'!B10</f>
        <v>730</v>
      </c>
      <c r="H11" s="253">
        <f t="shared" si="2"/>
        <v>4.46537802789332E-2</v>
      </c>
      <c r="J11" s="124"/>
    </row>
    <row r="12" spans="1:13" ht="15" customHeight="1">
      <c r="A12" s="398" t="s">
        <v>508</v>
      </c>
      <c r="B12" s="248">
        <v>724</v>
      </c>
      <c r="C12" s="249">
        <f t="shared" si="0"/>
        <v>7.9420798595875378E-2</v>
      </c>
      <c r="D12" s="254">
        <v>44</v>
      </c>
      <c r="E12" s="255">
        <f t="shared" ref="E12" si="7">D12/D$22</f>
        <v>4.9217002237136466E-2</v>
      </c>
      <c r="G12" s="252">
        <f>'2-Ⅳ'!B11</f>
        <v>1239</v>
      </c>
      <c r="H12" s="253">
        <f t="shared" si="2"/>
        <v>7.5789087350134579E-2</v>
      </c>
      <c r="J12" s="124"/>
    </row>
    <row r="13" spans="1:13" ht="15" customHeight="1">
      <c r="A13" s="398" t="s">
        <v>509</v>
      </c>
      <c r="B13" s="248">
        <v>558</v>
      </c>
      <c r="C13" s="249">
        <f t="shared" si="0"/>
        <v>6.1211057481351472E-2</v>
      </c>
      <c r="D13" s="254">
        <v>38</v>
      </c>
      <c r="E13" s="255">
        <f t="shared" ref="E13" si="8">D13/D$22</f>
        <v>4.2505592841163314E-2</v>
      </c>
      <c r="G13" s="252">
        <f>'2-Ⅳ'!B12</f>
        <v>906</v>
      </c>
      <c r="H13" s="253">
        <f t="shared" si="2"/>
        <v>5.5419623195497918E-2</v>
      </c>
      <c r="J13" s="124"/>
      <c r="K13" s="256"/>
    </row>
    <row r="14" spans="1:13" ht="15" customHeight="1">
      <c r="A14" s="398" t="s">
        <v>510</v>
      </c>
      <c r="B14" s="248">
        <v>403</v>
      </c>
      <c r="C14" s="249">
        <f t="shared" si="0"/>
        <v>4.4207985958753838E-2</v>
      </c>
      <c r="D14" s="254">
        <v>20</v>
      </c>
      <c r="E14" s="255">
        <f t="shared" ref="E14" si="9">D14/D$22</f>
        <v>2.2371364653243849E-2</v>
      </c>
      <c r="G14" s="252">
        <f>'2-Ⅳ'!B13</f>
        <v>718</v>
      </c>
      <c r="H14" s="253">
        <f t="shared" si="2"/>
        <v>4.3919745534621975E-2</v>
      </c>
      <c r="J14" s="124"/>
    </row>
    <row r="15" spans="1:13" ht="15" customHeight="1">
      <c r="A15" s="398" t="s">
        <v>511</v>
      </c>
      <c r="B15" s="248">
        <v>355</v>
      </c>
      <c r="C15" s="249">
        <f t="shared" si="0"/>
        <v>3.8942518648530058E-2</v>
      </c>
      <c r="D15" s="254">
        <v>14</v>
      </c>
      <c r="E15" s="255">
        <f t="shared" ref="E15" si="10">D15/D$22</f>
        <v>1.5659955257270694E-2</v>
      </c>
      <c r="G15" s="252">
        <f>'2-Ⅳ'!B14</f>
        <v>615</v>
      </c>
      <c r="H15" s="253">
        <f t="shared" si="2"/>
        <v>3.7619280645950576E-2</v>
      </c>
      <c r="J15" s="124"/>
      <c r="M15" s="220"/>
    </row>
    <row r="16" spans="1:13" ht="15" customHeight="1">
      <c r="A16" s="398" t="s">
        <v>512</v>
      </c>
      <c r="B16" s="248">
        <v>301</v>
      </c>
      <c r="C16" s="249">
        <f t="shared" si="0"/>
        <v>3.3018867924528301E-2</v>
      </c>
      <c r="D16" s="254">
        <v>27</v>
      </c>
      <c r="E16" s="255">
        <f t="shared" ref="E16" si="11">D16/D$22</f>
        <v>3.0201342281879196E-2</v>
      </c>
      <c r="G16" s="252">
        <f>'2-Ⅳ'!B15</f>
        <v>503</v>
      </c>
      <c r="H16" s="253">
        <f t="shared" si="2"/>
        <v>3.0768289699045756E-2</v>
      </c>
      <c r="J16" s="124"/>
    </row>
    <row r="17" spans="1:10" ht="15" customHeight="1">
      <c r="A17" s="398" t="s">
        <v>513</v>
      </c>
      <c r="B17" s="248">
        <v>265</v>
      </c>
      <c r="C17" s="249">
        <f t="shared" si="0"/>
        <v>2.9069767441860465E-2</v>
      </c>
      <c r="D17" s="254">
        <v>11</v>
      </c>
      <c r="E17" s="255">
        <f t="shared" ref="E17" si="12">D17/D$22</f>
        <v>1.2304250559284116E-2</v>
      </c>
      <c r="G17" s="252">
        <f>'2-Ⅳ'!B16</f>
        <v>416</v>
      </c>
      <c r="H17" s="253">
        <f t="shared" si="2"/>
        <v>2.5446537802789333E-2</v>
      </c>
      <c r="J17" s="124"/>
    </row>
    <row r="18" spans="1:10" ht="15" customHeight="1">
      <c r="A18" s="398" t="s">
        <v>514</v>
      </c>
      <c r="B18" s="248">
        <v>236</v>
      </c>
      <c r="C18" s="249">
        <f t="shared" si="0"/>
        <v>2.5888547608600262E-2</v>
      </c>
      <c r="D18" s="254">
        <v>20</v>
      </c>
      <c r="E18" s="255">
        <f t="shared" ref="E18" si="13">D18/D$22</f>
        <v>2.2371364653243849E-2</v>
      </c>
      <c r="G18" s="252">
        <f>'2-Ⅳ'!B17</f>
        <v>384</v>
      </c>
      <c r="H18" s="253">
        <f t="shared" si="2"/>
        <v>2.3489111817959384E-2</v>
      </c>
      <c r="J18" s="124"/>
    </row>
    <row r="19" spans="1:10" ht="15" customHeight="1">
      <c r="A19" s="398" t="s">
        <v>515</v>
      </c>
      <c r="B19" s="248">
        <v>163</v>
      </c>
      <c r="C19" s="249">
        <f t="shared" si="0"/>
        <v>1.7880649407634928E-2</v>
      </c>
      <c r="D19" s="254">
        <v>4</v>
      </c>
      <c r="E19" s="255">
        <f t="shared" ref="E19" si="14">D19/D$22</f>
        <v>4.4742729306487695E-3</v>
      </c>
      <c r="G19" s="252">
        <f>'2-Ⅳ'!B18</f>
        <v>299</v>
      </c>
      <c r="H19" s="253">
        <f t="shared" si="2"/>
        <v>1.8289699045754833E-2</v>
      </c>
      <c r="J19" s="124"/>
    </row>
    <row r="20" spans="1:10" ht="15" customHeight="1">
      <c r="A20" s="398" t="s">
        <v>516</v>
      </c>
      <c r="B20" s="248">
        <v>871</v>
      </c>
      <c r="C20" s="249">
        <f t="shared" si="0"/>
        <v>9.554629223343572E-2</v>
      </c>
      <c r="D20" s="254">
        <v>61</v>
      </c>
      <c r="E20" s="255">
        <f t="shared" ref="E20" si="15">D20/D$22</f>
        <v>6.8232662192393739E-2</v>
      </c>
      <c r="G20" s="252">
        <f>'2-Ⅳ'!B19</f>
        <v>1698</v>
      </c>
      <c r="H20" s="253">
        <f t="shared" si="2"/>
        <v>0.10386591632003915</v>
      </c>
      <c r="J20" s="124"/>
    </row>
    <row r="21" spans="1:10" ht="15" customHeight="1">
      <c r="A21" s="398" t="s">
        <v>66</v>
      </c>
      <c r="B21" s="248">
        <v>678</v>
      </c>
      <c r="C21" s="257">
        <f t="shared" si="0"/>
        <v>7.4374725756910925E-2</v>
      </c>
      <c r="D21" s="258">
        <v>38</v>
      </c>
      <c r="E21" s="259">
        <f t="shared" ref="E21" si="16">D21/D$22</f>
        <v>4.2505592841163314E-2</v>
      </c>
      <c r="G21" s="260">
        <f>'2-Ⅳ'!B20</f>
        <v>996</v>
      </c>
      <c r="H21" s="261">
        <f t="shared" si="2"/>
        <v>6.0924883777832152E-2</v>
      </c>
      <c r="I21" s="217"/>
      <c r="J21" s="262"/>
    </row>
    <row r="22" spans="1:10" ht="15" customHeight="1">
      <c r="A22" s="399" t="s">
        <v>376</v>
      </c>
      <c r="B22" s="393">
        <f>SUM(B6:B21)</f>
        <v>9116</v>
      </c>
      <c r="C22" s="394">
        <f t="shared" ref="C22:D22" si="17">SUM(C6:C21)</f>
        <v>1</v>
      </c>
      <c r="D22" s="393">
        <f t="shared" si="17"/>
        <v>894</v>
      </c>
      <c r="E22" s="395">
        <f t="shared" ref="E22" si="18">SUM(E6:E21)</f>
        <v>1</v>
      </c>
      <c r="G22" s="396">
        <f>SUM(G6:G21)</f>
        <v>16348</v>
      </c>
      <c r="H22" s="397">
        <f t="shared" ref="H22" si="19">SUM(H6:H21)</f>
        <v>1.0000000000000002</v>
      </c>
      <c r="I22" s="220"/>
    </row>
    <row r="23" spans="1:10">
      <c r="A23" s="400" t="s">
        <v>61</v>
      </c>
      <c r="B23" s="403">
        <f>SUM(B6:B9)</f>
        <v>3506</v>
      </c>
      <c r="C23" s="404">
        <f>B23/B$22</f>
        <v>0.38459850811759544</v>
      </c>
      <c r="D23" s="403">
        <f>SUM(D6:D9)</f>
        <v>544</v>
      </c>
      <c r="E23" s="404">
        <f>D23/D$22</f>
        <v>0.60850111856823264</v>
      </c>
      <c r="F23" s="409"/>
      <c r="G23" s="403">
        <f>SUM(G6:G9)</f>
        <v>6883</v>
      </c>
      <c r="H23" s="404">
        <f>G23/G$22</f>
        <v>0.42103009542451675</v>
      </c>
    </row>
    <row r="24" spans="1:10">
      <c r="A24" s="401" t="s">
        <v>62</v>
      </c>
      <c r="B24" s="405">
        <f>SUM(B10:B14)</f>
        <v>2741</v>
      </c>
      <c r="C24" s="406">
        <f t="shared" ref="C24:E26" si="20">B24/B$22</f>
        <v>0.3006801228609039</v>
      </c>
      <c r="D24" s="405">
        <f>SUM(D10:D14)</f>
        <v>175</v>
      </c>
      <c r="E24" s="406">
        <f t="shared" si="20"/>
        <v>0.19574944071588368</v>
      </c>
      <c r="F24" s="409"/>
      <c r="G24" s="405">
        <f>SUM(G10:G14)</f>
        <v>4554</v>
      </c>
      <c r="H24" s="406">
        <f t="shared" ref="H24" si="21">G24/G$22</f>
        <v>0.27856618546611206</v>
      </c>
    </row>
    <row r="25" spans="1:10">
      <c r="A25" s="401" t="s">
        <v>63</v>
      </c>
      <c r="B25" s="405">
        <f>SUM(B15:B19)</f>
        <v>1320</v>
      </c>
      <c r="C25" s="406">
        <f t="shared" si="20"/>
        <v>0.14480035103115402</v>
      </c>
      <c r="D25" s="405">
        <f>SUM(D15:D19)</f>
        <v>76</v>
      </c>
      <c r="E25" s="406">
        <f t="shared" si="20"/>
        <v>8.5011185682326629E-2</v>
      </c>
      <c r="F25" s="409"/>
      <c r="G25" s="405">
        <f>SUM(G15:G19)</f>
        <v>2217</v>
      </c>
      <c r="H25" s="406">
        <f t="shared" ref="H25" si="22">G25/G$22</f>
        <v>0.13561291901149988</v>
      </c>
    </row>
    <row r="26" spans="1:10">
      <c r="A26" s="402" t="s">
        <v>64</v>
      </c>
      <c r="B26" s="407">
        <f>SUM(B20:B21)</f>
        <v>1549</v>
      </c>
      <c r="C26" s="408">
        <f t="shared" si="20"/>
        <v>0.16992101799034665</v>
      </c>
      <c r="D26" s="407">
        <f>SUM(D20:D21)</f>
        <v>99</v>
      </c>
      <c r="E26" s="408">
        <f t="shared" si="20"/>
        <v>0.11073825503355705</v>
      </c>
      <c r="F26" s="409"/>
      <c r="G26" s="407">
        <f>SUM(G20:G21)</f>
        <v>2694</v>
      </c>
      <c r="H26" s="408">
        <f t="shared" ref="H26" si="23">G26/G$22</f>
        <v>0.16479080009787131</v>
      </c>
    </row>
    <row r="30" spans="1:10">
      <c r="C30" s="174"/>
    </row>
    <row r="33" spans="1:3">
      <c r="A33" s="11"/>
      <c r="B33" s="116"/>
      <c r="C33" s="116"/>
    </row>
    <row r="34" spans="1:3">
      <c r="A34" s="4"/>
      <c r="B34" s="56"/>
      <c r="C34" s="7"/>
    </row>
    <row r="35" spans="1:3">
      <c r="A35" s="4"/>
      <c r="B35" s="56"/>
      <c r="C35" s="7"/>
    </row>
    <row r="36" spans="1:3">
      <c r="A36" s="4"/>
      <c r="B36" s="56"/>
      <c r="C36" s="7"/>
    </row>
    <row r="37" spans="1:3" ht="13.5" customHeight="1">
      <c r="A37" s="4"/>
      <c r="B37" s="56"/>
      <c r="C37" s="7"/>
    </row>
    <row r="38" spans="1:3">
      <c r="A38" s="4"/>
      <c r="B38" s="56"/>
      <c r="C38" s="7"/>
    </row>
    <row r="39" spans="1:3">
      <c r="A39" s="4"/>
      <c r="B39" s="56"/>
      <c r="C39" s="7"/>
    </row>
    <row r="40" spans="1:3">
      <c r="A40" s="4"/>
      <c r="B40" s="56"/>
      <c r="C40" s="7"/>
    </row>
    <row r="41" spans="1:3">
      <c r="A41" s="4"/>
      <c r="B41" s="56"/>
      <c r="C41" s="7"/>
    </row>
    <row r="42" spans="1:3">
      <c r="A42" s="4"/>
      <c r="B42" s="56"/>
      <c r="C42" s="7"/>
    </row>
    <row r="43" spans="1:3">
      <c r="A43" s="4"/>
      <c r="B43" s="56"/>
      <c r="C43" s="7"/>
    </row>
    <row r="44" spans="1:3">
      <c r="A44" s="4"/>
      <c r="B44" s="56"/>
      <c r="C44" s="7"/>
    </row>
    <row r="45" spans="1:3">
      <c r="A45" s="4"/>
      <c r="B45" s="56"/>
      <c r="C45" s="7"/>
    </row>
    <row r="46" spans="1:3">
      <c r="A46" s="4"/>
      <c r="B46" s="56"/>
      <c r="C46" s="7"/>
    </row>
    <row r="47" spans="1:3">
      <c r="A47" s="4"/>
      <c r="B47" s="56"/>
      <c r="C47" s="7"/>
    </row>
    <row r="48" spans="1:3">
      <c r="A48" s="4"/>
      <c r="B48" s="56"/>
      <c r="C48" s="7"/>
    </row>
    <row r="49" spans="1:3">
      <c r="A49" s="4"/>
      <c r="B49" s="56"/>
      <c r="C49" s="7"/>
    </row>
    <row r="50" spans="1:3">
      <c r="A50" s="4"/>
      <c r="B50" s="56"/>
      <c r="C50" s="7"/>
    </row>
  </sheetData>
  <mergeCells count="5">
    <mergeCell ref="B3:C4"/>
    <mergeCell ref="D3:E3"/>
    <mergeCell ref="D4:E4"/>
    <mergeCell ref="A3:A5"/>
    <mergeCell ref="G3:H4"/>
  </mergeCells>
  <phoneticPr fontId="4"/>
  <printOptions horizontalCentered="1"/>
  <pageMargins left="0.70866141732283472" right="0.70866141732283472" top="0.74803149606299213" bottom="0.74803149606299213" header="0.70866141732283472" footer="0.31496062992125984"/>
  <pageSetup paperSize="11" scale="9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36"/>
  <sheetViews>
    <sheetView view="pageBreakPreview" zoomScaleNormal="100" zoomScaleSheetLayoutView="100" workbookViewId="0">
      <selection activeCell="E4" sqref="E4:F4"/>
    </sheetView>
  </sheetViews>
  <sheetFormatPr defaultRowHeight="13.5"/>
  <cols>
    <col min="1" max="1" width="13.125" bestFit="1" customWidth="1"/>
    <col min="2" max="3" width="9.25" customWidth="1"/>
    <col min="4" max="4" width="1.25" customWidth="1"/>
    <col min="5" max="6" width="9.25" customWidth="1"/>
    <col min="7" max="7" width="9" style="123" bestFit="1" customWidth="1"/>
  </cols>
  <sheetData>
    <row r="1" spans="1:6" ht="14.25">
      <c r="A1" s="24" t="s">
        <v>517</v>
      </c>
    </row>
    <row r="3" spans="1:6">
      <c r="A3" s="1" t="s">
        <v>518</v>
      </c>
      <c r="B3" s="1"/>
    </row>
    <row r="4" spans="1:6">
      <c r="E4" s="442" t="s">
        <v>293</v>
      </c>
      <c r="F4" s="442"/>
    </row>
    <row r="5" spans="1:6">
      <c r="A5" s="410"/>
      <c r="B5" s="411" t="s">
        <v>0</v>
      </c>
      <c r="C5" s="411" t="s">
        <v>1</v>
      </c>
      <c r="D5" s="264"/>
      <c r="E5" s="323" t="s">
        <v>0</v>
      </c>
      <c r="F5" s="323" t="s">
        <v>1</v>
      </c>
    </row>
    <row r="6" spans="1:6">
      <c r="A6" s="123" t="s">
        <v>31</v>
      </c>
      <c r="B6" s="56">
        <v>195</v>
      </c>
      <c r="C6" s="135">
        <f>B6/$B$12</f>
        <v>2.1390960947784116E-2</v>
      </c>
      <c r="D6" s="265"/>
      <c r="E6" s="126">
        <f>'2-Ⅴ'!B5</f>
        <v>537</v>
      </c>
      <c r="F6" s="135">
        <f>E6/$E$12</f>
        <v>3.2848054807927574E-2</v>
      </c>
    </row>
    <row r="7" spans="1:6">
      <c r="A7" s="123" t="s">
        <v>32</v>
      </c>
      <c r="B7" s="56">
        <v>699</v>
      </c>
      <c r="C7" s="135">
        <f t="shared" ref="C7:C11" si="0">B7/$B$12</f>
        <v>7.6678367705133837E-2</v>
      </c>
      <c r="D7" s="265"/>
      <c r="E7" s="126">
        <f>'2-Ⅴ'!B6</f>
        <v>1612</v>
      </c>
      <c r="F7" s="135">
        <f t="shared" ref="F7:F11" si="1">E7/$E$12</f>
        <v>9.860533398580866E-2</v>
      </c>
    </row>
    <row r="8" spans="1:6">
      <c r="A8" s="123" t="s">
        <v>33</v>
      </c>
      <c r="B8" s="56">
        <v>1592</v>
      </c>
      <c r="C8" s="135">
        <f t="shared" si="0"/>
        <v>0.17463799912242212</v>
      </c>
      <c r="D8" s="265"/>
      <c r="E8" s="126">
        <f>'2-Ⅴ'!B7</f>
        <v>2995</v>
      </c>
      <c r="F8" s="135">
        <f t="shared" si="1"/>
        <v>0.183202838267678</v>
      </c>
    </row>
    <row r="9" spans="1:6">
      <c r="A9" s="123" t="s">
        <v>34</v>
      </c>
      <c r="B9" s="56">
        <v>3741</v>
      </c>
      <c r="C9" s="135">
        <f t="shared" si="0"/>
        <v>0.41037735849056606</v>
      </c>
      <c r="D9" s="265"/>
      <c r="E9" s="126">
        <f>'2-Ⅴ'!B8</f>
        <v>6265</v>
      </c>
      <c r="F9" s="135">
        <f t="shared" si="1"/>
        <v>0.3832273060924884</v>
      </c>
    </row>
    <row r="10" spans="1:6">
      <c r="A10" s="123" t="s">
        <v>35</v>
      </c>
      <c r="B10" s="56">
        <v>2384</v>
      </c>
      <c r="C10" s="135">
        <f t="shared" si="0"/>
        <v>0.2615182097411145</v>
      </c>
      <c r="D10" s="265"/>
      <c r="E10" s="126">
        <f>'2-Ⅴ'!B9</f>
        <v>4124</v>
      </c>
      <c r="F10" s="135">
        <f t="shared" si="1"/>
        <v>0.25226327379495961</v>
      </c>
    </row>
    <row r="11" spans="1:6">
      <c r="A11" s="123" t="s">
        <v>36</v>
      </c>
      <c r="B11" s="56">
        <v>505</v>
      </c>
      <c r="C11" s="135">
        <f t="shared" si="0"/>
        <v>5.5397103992979375E-2</v>
      </c>
      <c r="D11" s="265"/>
      <c r="E11" s="126">
        <f>'2-Ⅴ'!B10</f>
        <v>815</v>
      </c>
      <c r="F11" s="135">
        <f t="shared" si="1"/>
        <v>4.9853193051137751E-2</v>
      </c>
    </row>
    <row r="12" spans="1:6">
      <c r="A12" s="266" t="s">
        <v>376</v>
      </c>
      <c r="B12" s="267">
        <f>SUM(B6:B11)</f>
        <v>9116</v>
      </c>
      <c r="C12" s="228">
        <f>SUM(C6:C11)</f>
        <v>1</v>
      </c>
      <c r="D12" s="268"/>
      <c r="E12" s="269">
        <f>SUM(E6:E11)</f>
        <v>16348</v>
      </c>
      <c r="F12" s="228">
        <f>SUM(F6:F11)</f>
        <v>1</v>
      </c>
    </row>
    <row r="13" spans="1:6">
      <c r="D13" s="270"/>
    </row>
    <row r="14" spans="1:6">
      <c r="A14" s="1" t="s">
        <v>519</v>
      </c>
      <c r="D14" s="270"/>
    </row>
    <row r="15" spans="1:6">
      <c r="D15" s="270"/>
      <c r="E15" s="442" t="s">
        <v>293</v>
      </c>
      <c r="F15" s="442"/>
    </row>
    <row r="16" spans="1:6">
      <c r="A16" s="410"/>
      <c r="B16" s="411" t="s">
        <v>0</v>
      </c>
      <c r="C16" s="411" t="s">
        <v>1</v>
      </c>
      <c r="D16" s="271"/>
      <c r="E16" s="323" t="s">
        <v>0</v>
      </c>
      <c r="F16" s="323" t="s">
        <v>1</v>
      </c>
    </row>
    <row r="17" spans="1:6">
      <c r="A17" s="123" t="s">
        <v>31</v>
      </c>
      <c r="B17" s="56">
        <v>57</v>
      </c>
      <c r="C17" s="135">
        <f>B17/$B$23</f>
        <v>1.0160427807486631E-2</v>
      </c>
      <c r="D17" s="265"/>
      <c r="E17" s="126">
        <f>'3-Ⅳ'!B5</f>
        <v>109</v>
      </c>
      <c r="F17" s="135">
        <f>E17/$E$23</f>
        <v>1.1516111991547808E-2</v>
      </c>
    </row>
    <row r="18" spans="1:6">
      <c r="A18" s="123" t="s">
        <v>32</v>
      </c>
      <c r="B18" s="56">
        <v>293</v>
      </c>
      <c r="C18" s="135">
        <f t="shared" ref="C18:C22" si="2">B18/$B$23</f>
        <v>5.2228163992869878E-2</v>
      </c>
      <c r="D18" s="265"/>
      <c r="E18" s="126">
        <f>'3-Ⅳ'!B6</f>
        <v>520</v>
      </c>
      <c r="F18" s="135">
        <f t="shared" ref="F18:F22" si="3">E18/$E$23</f>
        <v>5.4939249867934498E-2</v>
      </c>
    </row>
    <row r="19" spans="1:6">
      <c r="A19" s="123" t="s">
        <v>33</v>
      </c>
      <c r="B19" s="56">
        <v>898</v>
      </c>
      <c r="C19" s="135">
        <f t="shared" si="2"/>
        <v>0.16007130124777183</v>
      </c>
      <c r="D19" s="265"/>
      <c r="E19" s="126">
        <f>'3-Ⅳ'!B7</f>
        <v>1525</v>
      </c>
      <c r="F19" s="135">
        <f t="shared" si="3"/>
        <v>0.16111991547807714</v>
      </c>
    </row>
    <row r="20" spans="1:6">
      <c r="A20" s="123" t="s">
        <v>34</v>
      </c>
      <c r="B20" s="56">
        <v>2470</v>
      </c>
      <c r="C20" s="135">
        <f t="shared" si="2"/>
        <v>0.44028520499108736</v>
      </c>
      <c r="D20" s="265"/>
      <c r="E20" s="126">
        <f>'3-Ⅳ'!B8</f>
        <v>4004</v>
      </c>
      <c r="F20" s="135">
        <f t="shared" si="3"/>
        <v>0.42303222398309559</v>
      </c>
    </row>
    <row r="21" spans="1:6">
      <c r="A21" s="123" t="s">
        <v>35</v>
      </c>
      <c r="B21" s="56">
        <v>1548</v>
      </c>
      <c r="C21" s="135">
        <f t="shared" si="2"/>
        <v>0.27593582887700535</v>
      </c>
      <c r="D21" s="265"/>
      <c r="E21" s="126">
        <f>'3-Ⅳ'!B9</f>
        <v>2739</v>
      </c>
      <c r="F21" s="135">
        <f t="shared" si="3"/>
        <v>0.28938193343898572</v>
      </c>
    </row>
    <row r="22" spans="1:6">
      <c r="A22" s="123" t="s">
        <v>36</v>
      </c>
      <c r="B22" s="56">
        <v>344</v>
      </c>
      <c r="C22" s="135">
        <f t="shared" si="2"/>
        <v>6.1319073083778965E-2</v>
      </c>
      <c r="D22" s="265"/>
      <c r="E22" s="126">
        <f>'3-Ⅳ'!B10</f>
        <v>568</v>
      </c>
      <c r="F22" s="135">
        <f t="shared" si="3"/>
        <v>6.001056524035922E-2</v>
      </c>
    </row>
    <row r="23" spans="1:6">
      <c r="A23" s="266" t="s">
        <v>376</v>
      </c>
      <c r="B23" s="267">
        <f>SUM(B17:B22)</f>
        <v>5610</v>
      </c>
      <c r="C23" s="228">
        <f>SUM(C17:C22)</f>
        <v>1</v>
      </c>
      <c r="D23" s="265"/>
      <c r="E23" s="269">
        <f>SUM(E17:E22)</f>
        <v>9465</v>
      </c>
      <c r="F23" s="228">
        <f>SUM(F17:F22)</f>
        <v>0.99999999999999989</v>
      </c>
    </row>
    <row r="27" spans="1:6">
      <c r="C27" s="174"/>
      <c r="D27" s="174"/>
      <c r="E27" s="174"/>
      <c r="F27" s="174"/>
    </row>
    <row r="29" spans="1:6">
      <c r="A29" s="11"/>
      <c r="B29" s="116"/>
      <c r="C29" s="116"/>
      <c r="D29" s="116"/>
      <c r="E29" s="116"/>
      <c r="F29" s="116"/>
    </row>
    <row r="30" spans="1:6">
      <c r="A30" s="4"/>
      <c r="B30" s="56"/>
      <c r="C30" s="112"/>
      <c r="D30" s="112"/>
      <c r="E30" s="112"/>
      <c r="F30" s="112"/>
    </row>
    <row r="31" spans="1:6">
      <c r="A31" s="4"/>
      <c r="B31" s="56"/>
      <c r="C31" s="112"/>
      <c r="D31" s="112"/>
      <c r="E31" s="112"/>
      <c r="F31" s="112"/>
    </row>
    <row r="32" spans="1:6">
      <c r="A32" s="4"/>
      <c r="B32" s="56"/>
      <c r="C32" s="112"/>
      <c r="D32" s="112"/>
      <c r="E32" s="112"/>
      <c r="F32" s="112"/>
    </row>
    <row r="33" spans="1:6">
      <c r="A33" s="4"/>
      <c r="B33" s="56"/>
      <c r="C33" s="112"/>
      <c r="D33" s="112"/>
      <c r="E33" s="112"/>
      <c r="F33" s="112"/>
    </row>
    <row r="34" spans="1:6">
      <c r="A34" s="4"/>
      <c r="B34" s="56"/>
      <c r="C34" s="112"/>
      <c r="D34" s="112"/>
      <c r="E34" s="112"/>
      <c r="F34" s="112"/>
    </row>
    <row r="35" spans="1:6">
      <c r="A35" s="4"/>
      <c r="B35" s="56"/>
      <c r="C35" s="112"/>
      <c r="D35" s="112"/>
      <c r="E35" s="112"/>
      <c r="F35" s="112"/>
    </row>
    <row r="36" spans="1:6">
      <c r="A36" s="4"/>
      <c r="B36" s="56"/>
      <c r="C36" s="112"/>
      <c r="D36" s="112"/>
      <c r="E36" s="112"/>
      <c r="F36" s="112"/>
    </row>
  </sheetData>
  <mergeCells count="2">
    <mergeCell ref="E4:F4"/>
    <mergeCell ref="E15:F15"/>
  </mergeCells>
  <phoneticPr fontId="4"/>
  <printOptions horizontalCentered="1"/>
  <pageMargins left="0.70866141732283472" right="0.70866141732283472" top="0.74803149606299213" bottom="0.74803149606299213" header="0.70866141732283472" footer="0.31496062992125984"/>
  <pageSetup paperSize="1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68"/>
  <sheetViews>
    <sheetView view="pageBreakPreview" topLeftCell="A7" zoomScaleNormal="90" zoomScaleSheetLayoutView="100" workbookViewId="0">
      <selection activeCell="G22" sqref="G22"/>
    </sheetView>
  </sheetViews>
  <sheetFormatPr defaultRowHeight="13.5"/>
  <cols>
    <col min="1" max="1" width="36.375" customWidth="1"/>
    <col min="2" max="5" width="7.625" customWidth="1"/>
    <col min="7" max="7" width="36.375" customWidth="1"/>
    <col min="8" max="11" width="7.625" customWidth="1"/>
  </cols>
  <sheetData>
    <row r="1" spans="1:12" ht="14.25">
      <c r="A1" s="24" t="s">
        <v>520</v>
      </c>
      <c r="G1" s="24"/>
    </row>
    <row r="3" spans="1:12">
      <c r="A3" s="1" t="s">
        <v>13</v>
      </c>
      <c r="G3" s="1" t="s">
        <v>306</v>
      </c>
    </row>
    <row r="4" spans="1:12">
      <c r="A4" s="131"/>
      <c r="B4" s="131"/>
      <c r="C4" s="200"/>
      <c r="D4" s="442" t="s">
        <v>293</v>
      </c>
      <c r="E4" s="442"/>
      <c r="G4" s="131"/>
      <c r="H4" s="131"/>
      <c r="I4" s="200"/>
      <c r="J4" s="442" t="s">
        <v>293</v>
      </c>
      <c r="K4" s="442"/>
    </row>
    <row r="5" spans="1:12" ht="13.5" customHeight="1">
      <c r="A5" s="412"/>
      <c r="B5" s="272" t="s">
        <v>0</v>
      </c>
      <c r="C5" s="413" t="s">
        <v>1</v>
      </c>
      <c r="D5" s="346" t="s">
        <v>0</v>
      </c>
      <c r="E5" s="347" t="s">
        <v>1</v>
      </c>
      <c r="G5" s="412"/>
      <c r="H5" s="336" t="s">
        <v>0</v>
      </c>
      <c r="I5" s="328" t="s">
        <v>1</v>
      </c>
      <c r="J5" s="272" t="s">
        <v>0</v>
      </c>
      <c r="K5" s="347" t="s">
        <v>1</v>
      </c>
      <c r="L5" s="35"/>
    </row>
    <row r="6" spans="1:12">
      <c r="A6" s="340" t="s">
        <v>301</v>
      </c>
      <c r="B6" s="285">
        <v>2585</v>
      </c>
      <c r="C6" s="286">
        <f>B6/B$10</f>
        <v>0.28356735410267664</v>
      </c>
      <c r="D6" s="348">
        <f>'2-Ⅵ'!B5</f>
        <v>4542</v>
      </c>
      <c r="E6" s="286">
        <f>D6/D$10</f>
        <v>0.27783215072180084</v>
      </c>
      <c r="G6" s="340" t="s">
        <v>301</v>
      </c>
      <c r="H6" s="285">
        <v>362</v>
      </c>
      <c r="I6" s="287">
        <f>H6/H$10</f>
        <v>0.40492170022371365</v>
      </c>
      <c r="J6" s="285">
        <f>'2-Ⅵ'!H5</f>
        <v>711</v>
      </c>
      <c r="K6" s="286">
        <f>J6/J$10</f>
        <v>0.33085155886458817</v>
      </c>
    </row>
    <row r="7" spans="1:12">
      <c r="A7" s="341" t="s">
        <v>302</v>
      </c>
      <c r="B7" s="285">
        <v>207</v>
      </c>
      <c r="C7" s="286">
        <f>B7/B$10</f>
        <v>2.2707327775340062E-2</v>
      </c>
      <c r="D7" s="349">
        <f>'2-Ⅵ'!B6</f>
        <v>447</v>
      </c>
      <c r="E7" s="286">
        <f>D7/D$10</f>
        <v>2.7342794225593346E-2</v>
      </c>
      <c r="G7" s="341" t="s">
        <v>302</v>
      </c>
      <c r="H7" s="276">
        <v>75</v>
      </c>
      <c r="I7" s="287">
        <f>H7/H$10</f>
        <v>8.3892617449664433E-2</v>
      </c>
      <c r="J7" s="276">
        <f>'2-Ⅵ'!H6</f>
        <v>207</v>
      </c>
      <c r="K7" s="286">
        <f>J7/J$10</f>
        <v>9.6323871568171238E-2</v>
      </c>
    </row>
    <row r="8" spans="1:12">
      <c r="A8" s="341" t="s">
        <v>303</v>
      </c>
      <c r="B8" s="285">
        <v>5605</v>
      </c>
      <c r="C8" s="286">
        <f>B8/B$10</f>
        <v>0.61485300570425627</v>
      </c>
      <c r="D8" s="349">
        <f>'2-Ⅵ'!B7</f>
        <v>9618</v>
      </c>
      <c r="E8" s="286">
        <f>D8/D$10</f>
        <v>0.58832884756545145</v>
      </c>
      <c r="G8" s="341" t="s">
        <v>303</v>
      </c>
      <c r="H8" s="131">
        <v>137</v>
      </c>
      <c r="I8" s="287">
        <f>H8/H$10</f>
        <v>0.15324384787472037</v>
      </c>
      <c r="J8" s="131">
        <f>'2-Ⅵ'!H7</f>
        <v>314</v>
      </c>
      <c r="K8" s="286">
        <f>J8/J$10</f>
        <v>0.14611447184737086</v>
      </c>
    </row>
    <row r="9" spans="1:12">
      <c r="A9" s="339" t="s">
        <v>304</v>
      </c>
      <c r="B9" s="276">
        <v>719</v>
      </c>
      <c r="C9" s="279">
        <f>B9/B$10</f>
        <v>7.8872312417727075E-2</v>
      </c>
      <c r="D9" s="343">
        <f>'2-Ⅵ'!B8</f>
        <v>1741</v>
      </c>
      <c r="E9" s="257">
        <f>D9/D$10</f>
        <v>0.1064962074871544</v>
      </c>
      <c r="G9" s="339" t="s">
        <v>304</v>
      </c>
      <c r="H9" s="134">
        <v>320</v>
      </c>
      <c r="I9" s="281">
        <f>H9/H$10</f>
        <v>0.35794183445190159</v>
      </c>
      <c r="J9" s="134">
        <f>'2-Ⅵ'!H8</f>
        <v>917</v>
      </c>
      <c r="K9" s="257">
        <f>J9/J$10</f>
        <v>0.42671009771986973</v>
      </c>
    </row>
    <row r="10" spans="1:12">
      <c r="A10" s="342" t="s">
        <v>376</v>
      </c>
      <c r="B10" s="288">
        <f t="shared" ref="B10:C10" si="0">SUM(B6:B9)</f>
        <v>9116</v>
      </c>
      <c r="C10" s="289">
        <f t="shared" si="0"/>
        <v>1</v>
      </c>
      <c r="D10" s="350">
        <f>SUM(D6:D9)</f>
        <v>16348</v>
      </c>
      <c r="E10" s="291">
        <f>SUM(E6:E9)</f>
        <v>1</v>
      </c>
      <c r="G10" s="342" t="s">
        <v>376</v>
      </c>
      <c r="H10" s="288">
        <f>SUM(H6:H9)</f>
        <v>894</v>
      </c>
      <c r="I10" s="290">
        <f>SUM(I6:I9)</f>
        <v>1</v>
      </c>
      <c r="J10" s="288">
        <f t="shared" ref="J10:K10" si="1">SUM(J6:J9)</f>
        <v>2149</v>
      </c>
      <c r="K10" s="263">
        <f t="shared" si="1"/>
        <v>1</v>
      </c>
    </row>
    <row r="12" spans="1:12" ht="24.75" customHeight="1">
      <c r="A12" s="24" t="s">
        <v>60</v>
      </c>
      <c r="G12" s="24"/>
    </row>
    <row r="13" spans="1:12">
      <c r="A13" s="131"/>
      <c r="B13" s="131"/>
      <c r="C13" s="200"/>
      <c r="D13" s="442" t="s">
        <v>293</v>
      </c>
      <c r="E13" s="442"/>
      <c r="G13" s="131"/>
      <c r="H13" s="131"/>
      <c r="I13" s="200"/>
      <c r="J13" s="442" t="s">
        <v>293</v>
      </c>
      <c r="K13" s="442"/>
    </row>
    <row r="14" spans="1:12" ht="13.5" customHeight="1">
      <c r="A14" s="412"/>
      <c r="B14" s="272" t="s">
        <v>0</v>
      </c>
      <c r="C14" s="413" t="s">
        <v>1</v>
      </c>
      <c r="D14" s="346" t="s">
        <v>0</v>
      </c>
      <c r="E14" s="347" t="s">
        <v>1</v>
      </c>
      <c r="G14" s="412"/>
      <c r="H14" s="336" t="s">
        <v>0</v>
      </c>
      <c r="I14" s="328" t="s">
        <v>1</v>
      </c>
      <c r="J14" s="272" t="s">
        <v>0</v>
      </c>
      <c r="K14" s="347" t="s">
        <v>1</v>
      </c>
      <c r="L14" s="35"/>
    </row>
    <row r="15" spans="1:12">
      <c r="A15" s="337" t="s">
        <v>42</v>
      </c>
      <c r="B15" s="273">
        <v>1167</v>
      </c>
      <c r="C15" s="274">
        <f t="shared" ref="C15:C32" si="2">B15/B$6</f>
        <v>0.45145067698259189</v>
      </c>
      <c r="D15" s="343">
        <f>'2-Ⅵ'!B15</f>
        <v>2167</v>
      </c>
      <c r="E15" s="277">
        <f t="shared" ref="E15:E32" si="3">D15/D$6</f>
        <v>0.47710259797446058</v>
      </c>
      <c r="G15" s="337" t="s">
        <v>42</v>
      </c>
      <c r="H15" s="273">
        <v>62</v>
      </c>
      <c r="I15" s="275">
        <f t="shared" ref="I15:I32" si="4">H15/H$6</f>
        <v>0.17127071823204421</v>
      </c>
      <c r="J15" s="273">
        <f>'2-Ⅵ'!H15</f>
        <v>149</v>
      </c>
      <c r="K15" s="344">
        <f t="shared" ref="K15:K32" si="5">J15/J$6</f>
        <v>0.20956399437412096</v>
      </c>
    </row>
    <row r="16" spans="1:12">
      <c r="A16" s="338" t="s">
        <v>525</v>
      </c>
      <c r="B16" s="276">
        <v>928</v>
      </c>
      <c r="C16" s="277">
        <f t="shared" si="2"/>
        <v>0.35899419729206961</v>
      </c>
      <c r="D16" s="343">
        <f>'2-Ⅵ'!B16</f>
        <v>1704</v>
      </c>
      <c r="E16" s="277">
        <f t="shared" si="3"/>
        <v>0.37516512549537651</v>
      </c>
      <c r="G16" s="338" t="s">
        <v>525</v>
      </c>
      <c r="H16" s="131">
        <v>81</v>
      </c>
      <c r="I16" s="278">
        <f t="shared" si="4"/>
        <v>0.22375690607734808</v>
      </c>
      <c r="J16" s="131">
        <f>'2-Ⅵ'!H16</f>
        <v>154</v>
      </c>
      <c r="K16" s="279">
        <f t="shared" si="5"/>
        <v>0.21659634317862167</v>
      </c>
    </row>
    <row r="17" spans="1:11">
      <c r="A17" s="338" t="s">
        <v>43</v>
      </c>
      <c r="B17" s="276">
        <v>204</v>
      </c>
      <c r="C17" s="279">
        <f t="shared" si="2"/>
        <v>7.891682785299807E-2</v>
      </c>
      <c r="D17" s="343">
        <f>'2-Ⅵ'!B17</f>
        <v>512</v>
      </c>
      <c r="E17" s="277">
        <f t="shared" si="3"/>
        <v>0.11272567151034786</v>
      </c>
      <c r="G17" s="338" t="s">
        <v>43</v>
      </c>
      <c r="H17" s="131">
        <v>15</v>
      </c>
      <c r="I17" s="278">
        <f t="shared" si="4"/>
        <v>4.1436464088397788E-2</v>
      </c>
      <c r="J17" s="131">
        <f>'2-Ⅵ'!H17</f>
        <v>42</v>
      </c>
      <c r="K17" s="279">
        <f t="shared" si="5"/>
        <v>5.9071729957805907E-2</v>
      </c>
    </row>
    <row r="18" spans="1:11">
      <c r="A18" s="338" t="s">
        <v>44</v>
      </c>
      <c r="B18" s="276">
        <v>884</v>
      </c>
      <c r="C18" s="279">
        <f t="shared" si="2"/>
        <v>0.34197292069632496</v>
      </c>
      <c r="D18" s="343">
        <f>'2-Ⅵ'!B18</f>
        <v>1388</v>
      </c>
      <c r="E18" s="277">
        <f t="shared" si="3"/>
        <v>0.30559225011008367</v>
      </c>
      <c r="G18" s="338" t="s">
        <v>44</v>
      </c>
      <c r="H18" s="131">
        <v>152</v>
      </c>
      <c r="I18" s="278">
        <f t="shared" si="4"/>
        <v>0.41988950276243092</v>
      </c>
      <c r="J18" s="131">
        <f>'2-Ⅵ'!H18</f>
        <v>252</v>
      </c>
      <c r="K18" s="279">
        <f t="shared" si="5"/>
        <v>0.35443037974683544</v>
      </c>
    </row>
    <row r="19" spans="1:11">
      <c r="A19" s="338" t="s">
        <v>45</v>
      </c>
      <c r="B19" s="276">
        <v>1251</v>
      </c>
      <c r="C19" s="279">
        <f t="shared" si="2"/>
        <v>0.4839458413926499</v>
      </c>
      <c r="D19" s="343">
        <f>'2-Ⅵ'!B19</f>
        <v>2186</v>
      </c>
      <c r="E19" s="277">
        <f t="shared" si="3"/>
        <v>0.4812857771906649</v>
      </c>
      <c r="G19" s="338" t="s">
        <v>45</v>
      </c>
      <c r="H19" s="131">
        <v>108</v>
      </c>
      <c r="I19" s="278">
        <f t="shared" si="4"/>
        <v>0.2983425414364641</v>
      </c>
      <c r="J19" s="131">
        <f>'2-Ⅵ'!H19</f>
        <v>208</v>
      </c>
      <c r="K19" s="279">
        <f t="shared" si="5"/>
        <v>0.29254571026722925</v>
      </c>
    </row>
    <row r="20" spans="1:11">
      <c r="A20" s="338" t="s">
        <v>46</v>
      </c>
      <c r="B20" s="276">
        <v>601</v>
      </c>
      <c r="C20" s="279">
        <f t="shared" si="2"/>
        <v>0.23249516441005802</v>
      </c>
      <c r="D20" s="343">
        <f>'2-Ⅵ'!B20</f>
        <v>1113</v>
      </c>
      <c r="E20" s="277">
        <f t="shared" si="3"/>
        <v>0.24504623513870541</v>
      </c>
      <c r="G20" s="338" t="s">
        <v>46</v>
      </c>
      <c r="H20" s="131">
        <v>118</v>
      </c>
      <c r="I20" s="278">
        <f t="shared" si="4"/>
        <v>0.32596685082872928</v>
      </c>
      <c r="J20" s="131">
        <f>'2-Ⅵ'!H20</f>
        <v>230</v>
      </c>
      <c r="K20" s="279">
        <f t="shared" si="5"/>
        <v>0.32348804500703238</v>
      </c>
    </row>
    <row r="21" spans="1:11">
      <c r="A21" s="338" t="s">
        <v>47</v>
      </c>
      <c r="B21" s="276">
        <v>284</v>
      </c>
      <c r="C21" s="279">
        <f t="shared" si="2"/>
        <v>0.10986460348162476</v>
      </c>
      <c r="D21" s="343">
        <f>'2-Ⅵ'!B21</f>
        <v>558</v>
      </c>
      <c r="E21" s="277">
        <f t="shared" si="3"/>
        <v>0.12285336856010567</v>
      </c>
      <c r="G21" s="338" t="s">
        <v>47</v>
      </c>
      <c r="H21" s="131">
        <v>20</v>
      </c>
      <c r="I21" s="278">
        <f t="shared" si="4"/>
        <v>5.5248618784530384E-2</v>
      </c>
      <c r="J21" s="131">
        <f>'2-Ⅵ'!H21</f>
        <v>43</v>
      </c>
      <c r="K21" s="279">
        <f t="shared" si="5"/>
        <v>6.0478199718706049E-2</v>
      </c>
    </row>
    <row r="22" spans="1:11">
      <c r="A22" s="338" t="s">
        <v>48</v>
      </c>
      <c r="B22" s="276">
        <v>942</v>
      </c>
      <c r="C22" s="279">
        <f t="shared" si="2"/>
        <v>0.36441005802707932</v>
      </c>
      <c r="D22" s="343">
        <f>'2-Ⅵ'!B22</f>
        <v>1589</v>
      </c>
      <c r="E22" s="277">
        <f t="shared" si="3"/>
        <v>0.34984588287098195</v>
      </c>
      <c r="G22" s="338" t="s">
        <v>48</v>
      </c>
      <c r="H22" s="131">
        <v>114</v>
      </c>
      <c r="I22" s="278">
        <f t="shared" si="4"/>
        <v>0.31491712707182318</v>
      </c>
      <c r="J22" s="131">
        <f>'2-Ⅵ'!H22</f>
        <v>202</v>
      </c>
      <c r="K22" s="279">
        <f t="shared" si="5"/>
        <v>0.2841068917018284</v>
      </c>
    </row>
    <row r="23" spans="1:11">
      <c r="A23" s="338" t="s">
        <v>49</v>
      </c>
      <c r="B23" s="276">
        <v>595</v>
      </c>
      <c r="C23" s="279">
        <f t="shared" si="2"/>
        <v>0.23017408123791103</v>
      </c>
      <c r="D23" s="343">
        <f>'2-Ⅵ'!B23</f>
        <v>973</v>
      </c>
      <c r="E23" s="277">
        <f t="shared" si="3"/>
        <v>0.21422280933509466</v>
      </c>
      <c r="G23" s="338" t="s">
        <v>49</v>
      </c>
      <c r="H23" s="131">
        <v>80</v>
      </c>
      <c r="I23" s="278">
        <f t="shared" si="4"/>
        <v>0.22099447513812154</v>
      </c>
      <c r="J23" s="131">
        <f>'2-Ⅵ'!H23</f>
        <v>131</v>
      </c>
      <c r="K23" s="279">
        <f t="shared" si="5"/>
        <v>0.18424753867791843</v>
      </c>
    </row>
    <row r="24" spans="1:11">
      <c r="A24" s="338" t="s">
        <v>50</v>
      </c>
      <c r="B24" s="276">
        <v>449</v>
      </c>
      <c r="C24" s="279">
        <f t="shared" si="2"/>
        <v>0.17369439071566731</v>
      </c>
      <c r="D24" s="343">
        <f>'2-Ⅵ'!B24</f>
        <v>838</v>
      </c>
      <c r="E24" s="277">
        <f t="shared" si="3"/>
        <v>0.18450022016732717</v>
      </c>
      <c r="G24" s="338" t="s">
        <v>50</v>
      </c>
      <c r="H24" s="131">
        <v>86</v>
      </c>
      <c r="I24" s="278">
        <f t="shared" si="4"/>
        <v>0.23756906077348067</v>
      </c>
      <c r="J24" s="131">
        <f>'2-Ⅵ'!H24</f>
        <v>166</v>
      </c>
      <c r="K24" s="279">
        <f t="shared" si="5"/>
        <v>0.23347398030942335</v>
      </c>
    </row>
    <row r="25" spans="1:11">
      <c r="A25" s="338" t="s">
        <v>51</v>
      </c>
      <c r="B25" s="276">
        <v>719</v>
      </c>
      <c r="C25" s="277">
        <f t="shared" si="2"/>
        <v>0.27814313346228242</v>
      </c>
      <c r="D25" s="343">
        <f>'2-Ⅵ'!B25</f>
        <v>1163</v>
      </c>
      <c r="E25" s="277">
        <f t="shared" si="3"/>
        <v>0.25605460149713782</v>
      </c>
      <c r="G25" s="338" t="s">
        <v>51</v>
      </c>
      <c r="H25" s="131">
        <v>126</v>
      </c>
      <c r="I25" s="278">
        <f t="shared" si="4"/>
        <v>0.34806629834254144</v>
      </c>
      <c r="J25" s="131">
        <f>'2-Ⅵ'!H25</f>
        <v>226</v>
      </c>
      <c r="K25" s="279">
        <f t="shared" si="5"/>
        <v>0.31786216596343181</v>
      </c>
    </row>
    <row r="26" spans="1:11">
      <c r="A26" s="338" t="s">
        <v>52</v>
      </c>
      <c r="B26" s="276">
        <v>169</v>
      </c>
      <c r="C26" s="279">
        <f t="shared" si="2"/>
        <v>6.5377176015473881E-2</v>
      </c>
      <c r="D26" s="343">
        <f>'2-Ⅵ'!B26</f>
        <v>274</v>
      </c>
      <c r="E26" s="277">
        <f t="shared" si="3"/>
        <v>6.0325847644209597E-2</v>
      </c>
      <c r="G26" s="338" t="s">
        <v>52</v>
      </c>
      <c r="H26" s="131">
        <v>28</v>
      </c>
      <c r="I26" s="278">
        <f t="shared" si="4"/>
        <v>7.7348066298342538E-2</v>
      </c>
      <c r="J26" s="131">
        <f>'2-Ⅵ'!H26</f>
        <v>44</v>
      </c>
      <c r="K26" s="279">
        <f t="shared" si="5"/>
        <v>6.1884669479606191E-2</v>
      </c>
    </row>
    <row r="27" spans="1:11">
      <c r="A27" s="338" t="s">
        <v>53</v>
      </c>
      <c r="B27" s="276">
        <v>240</v>
      </c>
      <c r="C27" s="279">
        <f t="shared" si="2"/>
        <v>9.2843326885880081E-2</v>
      </c>
      <c r="D27" s="343">
        <f>'2-Ⅵ'!B27</f>
        <v>382</v>
      </c>
      <c r="E27" s="277">
        <f t="shared" si="3"/>
        <v>8.4103918978423606E-2</v>
      </c>
      <c r="G27" s="338" t="s">
        <v>53</v>
      </c>
      <c r="H27" s="131">
        <v>33</v>
      </c>
      <c r="I27" s="278">
        <f t="shared" si="4"/>
        <v>9.1160220994475141E-2</v>
      </c>
      <c r="J27" s="131">
        <f>'2-Ⅵ'!H27</f>
        <v>51</v>
      </c>
      <c r="K27" s="279">
        <f t="shared" si="5"/>
        <v>7.1729957805907171E-2</v>
      </c>
    </row>
    <row r="28" spans="1:11">
      <c r="A28" s="338" t="s">
        <v>54</v>
      </c>
      <c r="B28" s="276">
        <v>18</v>
      </c>
      <c r="C28" s="279">
        <f t="shared" si="2"/>
        <v>6.9632495164410058E-3</v>
      </c>
      <c r="D28" s="343">
        <f>'2-Ⅵ'!B28</f>
        <v>25</v>
      </c>
      <c r="E28" s="277">
        <f t="shared" si="3"/>
        <v>5.5041831792162045E-3</v>
      </c>
      <c r="G28" s="338" t="s">
        <v>54</v>
      </c>
      <c r="H28" s="131">
        <v>2</v>
      </c>
      <c r="I28" s="278">
        <f t="shared" si="4"/>
        <v>5.5248618784530384E-3</v>
      </c>
      <c r="J28" s="131">
        <f>'2-Ⅵ'!H28</f>
        <v>3</v>
      </c>
      <c r="K28" s="279">
        <f t="shared" si="5"/>
        <v>4.2194092827004216E-3</v>
      </c>
    </row>
    <row r="29" spans="1:11">
      <c r="A29" s="338" t="s">
        <v>55</v>
      </c>
      <c r="B29" s="276">
        <v>256</v>
      </c>
      <c r="C29" s="279">
        <f t="shared" si="2"/>
        <v>9.9032882011605414E-2</v>
      </c>
      <c r="D29" s="343">
        <f>'2-Ⅵ'!B29</f>
        <v>427</v>
      </c>
      <c r="E29" s="277">
        <f t="shared" si="3"/>
        <v>9.4011448701012773E-2</v>
      </c>
      <c r="G29" s="338" t="s">
        <v>55</v>
      </c>
      <c r="H29" s="131">
        <v>37</v>
      </c>
      <c r="I29" s="278">
        <f t="shared" si="4"/>
        <v>0.10220994475138122</v>
      </c>
      <c r="J29" s="131">
        <f>'2-Ⅵ'!H29</f>
        <v>58</v>
      </c>
      <c r="K29" s="279">
        <f t="shared" si="5"/>
        <v>8.1575246132208151E-2</v>
      </c>
    </row>
    <row r="30" spans="1:11">
      <c r="A30" s="338" t="s">
        <v>56</v>
      </c>
      <c r="B30" s="276">
        <v>211</v>
      </c>
      <c r="C30" s="279">
        <f t="shared" si="2"/>
        <v>8.1624758220502899E-2</v>
      </c>
      <c r="D30" s="343">
        <f>'2-Ⅵ'!B30</f>
        <v>392</v>
      </c>
      <c r="E30" s="277">
        <f t="shared" si="3"/>
        <v>8.6305592250110086E-2</v>
      </c>
      <c r="G30" s="338" t="s">
        <v>56</v>
      </c>
      <c r="H30" s="131">
        <v>41</v>
      </c>
      <c r="I30" s="278">
        <f t="shared" si="4"/>
        <v>0.1132596685082873</v>
      </c>
      <c r="J30" s="131">
        <f>'2-Ⅵ'!H30</f>
        <v>69</v>
      </c>
      <c r="K30" s="279">
        <f t="shared" si="5"/>
        <v>9.7046413502109699E-2</v>
      </c>
    </row>
    <row r="31" spans="1:11">
      <c r="A31" s="338" t="s">
        <v>57</v>
      </c>
      <c r="B31" s="276">
        <v>33</v>
      </c>
      <c r="C31" s="279">
        <f t="shared" si="2"/>
        <v>1.276595744680851E-2</v>
      </c>
      <c r="D31" s="343">
        <f>'2-Ⅵ'!B31</f>
        <v>54</v>
      </c>
      <c r="E31" s="277">
        <f t="shared" si="3"/>
        <v>1.1889035667107001E-2</v>
      </c>
      <c r="G31" s="338" t="s">
        <v>57</v>
      </c>
      <c r="H31" s="131">
        <v>5</v>
      </c>
      <c r="I31" s="278">
        <f t="shared" si="4"/>
        <v>1.3812154696132596E-2</v>
      </c>
      <c r="J31" s="131">
        <f>'2-Ⅵ'!H31</f>
        <v>12</v>
      </c>
      <c r="K31" s="279">
        <f t="shared" si="5"/>
        <v>1.6877637130801686E-2</v>
      </c>
    </row>
    <row r="32" spans="1:11">
      <c r="A32" s="339" t="s">
        <v>58</v>
      </c>
      <c r="B32" s="280">
        <v>156</v>
      </c>
      <c r="C32" s="257">
        <f t="shared" si="2"/>
        <v>6.0348162475822052E-2</v>
      </c>
      <c r="D32" s="345">
        <f>'2-Ⅵ'!B32</f>
        <v>360</v>
      </c>
      <c r="E32" s="282">
        <f t="shared" si="3"/>
        <v>7.9260237780713338E-2</v>
      </c>
      <c r="G32" s="339" t="s">
        <v>58</v>
      </c>
      <c r="H32" s="166">
        <v>18</v>
      </c>
      <c r="I32" s="281">
        <f t="shared" si="4"/>
        <v>4.9723756906077346E-2</v>
      </c>
      <c r="J32" s="166">
        <f>'2-Ⅵ'!H32</f>
        <v>38</v>
      </c>
      <c r="K32" s="257">
        <f t="shared" si="5"/>
        <v>5.3445850914205346E-2</v>
      </c>
    </row>
    <row r="33" spans="1:11">
      <c r="A33" s="283"/>
      <c r="B33" s="284"/>
      <c r="C33" s="172"/>
      <c r="D33" s="172"/>
      <c r="E33" s="172"/>
      <c r="G33" s="283"/>
      <c r="H33" s="284"/>
      <c r="I33" s="172"/>
      <c r="J33" s="284"/>
      <c r="K33" s="172"/>
    </row>
    <row r="34" spans="1:11">
      <c r="A34" s="4"/>
      <c r="B34" s="4"/>
      <c r="C34" s="4"/>
      <c r="D34" s="4"/>
      <c r="E34" s="4"/>
      <c r="G34" s="4"/>
    </row>
    <row r="35" spans="1:11">
      <c r="A35" s="4"/>
      <c r="B35" s="4"/>
      <c r="C35" s="4"/>
      <c r="D35" s="4"/>
      <c r="E35" s="4"/>
      <c r="G35" s="4"/>
    </row>
    <row r="36" spans="1:11">
      <c r="A36" s="4"/>
      <c r="B36" s="4"/>
      <c r="C36" s="4"/>
      <c r="D36" s="4"/>
      <c r="E36" s="4"/>
      <c r="G36" s="4"/>
    </row>
    <row r="42" spans="1:11">
      <c r="A42" s="11"/>
      <c r="B42" s="11"/>
      <c r="C42" s="11"/>
      <c r="D42" s="11"/>
      <c r="E42" s="11"/>
      <c r="G42" s="11"/>
      <c r="H42" s="11"/>
      <c r="J42" s="11"/>
    </row>
    <row r="43" spans="1:11">
      <c r="A43" s="4"/>
      <c r="B43" s="127"/>
      <c r="C43" s="127"/>
      <c r="D43" s="127"/>
      <c r="E43" s="127"/>
      <c r="G43" s="4"/>
      <c r="H43" s="127"/>
      <c r="J43" s="127"/>
    </row>
    <row r="44" spans="1:11">
      <c r="A44" s="4"/>
      <c r="B44" s="127"/>
      <c r="C44" s="127"/>
      <c r="D44" s="127"/>
      <c r="E44" s="127"/>
      <c r="G44" s="4"/>
      <c r="H44" s="127"/>
      <c r="J44" s="127"/>
    </row>
    <row r="45" spans="1:11">
      <c r="A45" s="4"/>
      <c r="B45" s="127"/>
      <c r="C45" s="127"/>
      <c r="D45" s="127"/>
      <c r="E45" s="127"/>
      <c r="G45" s="4"/>
      <c r="H45" s="127"/>
      <c r="J45" s="127"/>
    </row>
    <row r="46" spans="1:11">
      <c r="A46" s="4"/>
      <c r="B46" s="127"/>
      <c r="C46" s="127"/>
      <c r="D46" s="127"/>
      <c r="E46" s="127"/>
      <c r="G46" s="4"/>
      <c r="H46" s="127"/>
      <c r="J46" s="127"/>
    </row>
    <row r="47" spans="1:11">
      <c r="A47" s="4"/>
      <c r="B47" s="127"/>
      <c r="C47" s="127"/>
      <c r="D47" s="127"/>
      <c r="E47" s="127"/>
      <c r="G47" s="4"/>
      <c r="H47" s="127"/>
      <c r="J47" s="127"/>
    </row>
    <row r="48" spans="1:11">
      <c r="A48" s="4"/>
      <c r="B48" s="127"/>
      <c r="C48" s="127"/>
      <c r="D48" s="127"/>
      <c r="E48" s="127"/>
      <c r="G48" s="4"/>
      <c r="H48" s="127"/>
      <c r="J48" s="127"/>
    </row>
    <row r="49" spans="1:10">
      <c r="A49" s="4"/>
      <c r="B49" s="127"/>
      <c r="C49" s="127"/>
      <c r="D49" s="127"/>
      <c r="E49" s="127"/>
      <c r="G49" s="4"/>
      <c r="H49" s="127"/>
      <c r="J49" s="127"/>
    </row>
    <row r="50" spans="1:10">
      <c r="A50" s="4"/>
      <c r="B50" s="127"/>
      <c r="C50" s="127"/>
      <c r="D50" s="127"/>
      <c r="E50" s="127"/>
      <c r="G50" s="4"/>
      <c r="H50" s="127"/>
      <c r="J50" s="127"/>
    </row>
    <row r="51" spans="1:10">
      <c r="A51" s="4"/>
      <c r="B51" s="127"/>
      <c r="C51" s="127"/>
      <c r="D51" s="127"/>
      <c r="E51" s="127"/>
      <c r="G51" s="4"/>
      <c r="H51" s="127"/>
      <c r="J51" s="127"/>
    </row>
    <row r="52" spans="1:10">
      <c r="A52" s="4"/>
      <c r="B52" s="127"/>
      <c r="C52" s="127"/>
      <c r="D52" s="127"/>
      <c r="E52" s="127"/>
      <c r="G52" s="4"/>
      <c r="H52" s="127"/>
      <c r="J52" s="127"/>
    </row>
    <row r="53" spans="1:10">
      <c r="A53" s="4"/>
      <c r="B53" s="127"/>
      <c r="C53" s="127"/>
      <c r="D53" s="127"/>
      <c r="E53" s="127"/>
      <c r="G53" s="4"/>
      <c r="H53" s="127"/>
      <c r="J53" s="127"/>
    </row>
    <row r="54" spans="1:10">
      <c r="A54" s="4"/>
      <c r="B54" s="127"/>
      <c r="C54" s="127"/>
      <c r="D54" s="127"/>
      <c r="E54" s="127"/>
      <c r="G54" s="4"/>
      <c r="H54" s="127"/>
      <c r="J54" s="127"/>
    </row>
    <row r="55" spans="1:10">
      <c r="A55" s="4"/>
      <c r="B55" s="127"/>
      <c r="C55" s="127"/>
      <c r="D55" s="127"/>
      <c r="E55" s="127"/>
      <c r="G55" s="4"/>
      <c r="H55" s="127"/>
      <c r="J55" s="127"/>
    </row>
    <row r="56" spans="1:10">
      <c r="A56" s="4"/>
      <c r="B56" s="127"/>
      <c r="C56" s="127"/>
      <c r="D56" s="127"/>
      <c r="E56" s="127"/>
      <c r="G56" s="4"/>
      <c r="H56" s="127"/>
      <c r="J56" s="127"/>
    </row>
    <row r="57" spans="1:10">
      <c r="A57" s="4"/>
      <c r="B57" s="127"/>
      <c r="C57" s="127"/>
      <c r="D57" s="127"/>
      <c r="E57" s="127"/>
      <c r="G57" s="4"/>
      <c r="H57" s="127"/>
      <c r="J57" s="127"/>
    </row>
    <row r="58" spans="1:10">
      <c r="A58" s="4"/>
      <c r="B58" s="127"/>
      <c r="C58" s="127"/>
      <c r="D58" s="127"/>
      <c r="E58" s="127"/>
      <c r="G58" s="4"/>
      <c r="H58" s="127"/>
      <c r="J58" s="127"/>
    </row>
    <row r="59" spans="1:10">
      <c r="A59" s="4"/>
      <c r="B59" s="127"/>
      <c r="C59" s="127"/>
      <c r="D59" s="127"/>
      <c r="E59" s="127"/>
      <c r="G59" s="4"/>
      <c r="H59" s="127"/>
      <c r="J59" s="127"/>
    </row>
    <row r="60" spans="1:10">
      <c r="A60" s="32"/>
      <c r="B60" s="131"/>
      <c r="C60" s="131"/>
      <c r="D60" s="131"/>
      <c r="E60" s="131"/>
      <c r="G60" s="32"/>
      <c r="H60" s="127"/>
      <c r="J60" s="127"/>
    </row>
    <row r="61" spans="1:10">
      <c r="A61" s="32"/>
      <c r="B61" s="131"/>
      <c r="C61" s="131"/>
      <c r="D61" s="131"/>
      <c r="E61" s="131"/>
      <c r="G61" s="32"/>
      <c r="H61" s="131"/>
      <c r="J61" s="131"/>
    </row>
    <row r="62" spans="1:10">
      <c r="A62" s="32"/>
      <c r="B62" s="131"/>
      <c r="C62" s="131"/>
      <c r="D62" s="131"/>
      <c r="E62" s="131"/>
      <c r="G62" s="32"/>
      <c r="H62" s="131"/>
      <c r="J62" s="131"/>
    </row>
    <row r="63" spans="1:10">
      <c r="A63" s="32"/>
      <c r="B63" s="131"/>
      <c r="C63" s="131"/>
      <c r="D63" s="131"/>
      <c r="E63" s="131"/>
      <c r="G63" s="32"/>
      <c r="H63" s="131"/>
      <c r="J63" s="131"/>
    </row>
    <row r="64" spans="1:10">
      <c r="A64" s="32"/>
      <c r="B64" s="131"/>
      <c r="C64" s="131"/>
      <c r="D64" s="131"/>
      <c r="E64" s="131"/>
      <c r="G64" s="32"/>
      <c r="H64" s="127"/>
      <c r="J64" s="127"/>
    </row>
    <row r="65" spans="1:7">
      <c r="A65" s="35"/>
      <c r="B65" s="35"/>
      <c r="C65" s="35"/>
      <c r="D65" s="35"/>
      <c r="E65" s="35"/>
      <c r="G65" s="35"/>
    </row>
    <row r="66" spans="1:7">
      <c r="A66" s="35"/>
      <c r="B66" s="35"/>
      <c r="C66" s="35"/>
      <c r="D66" s="35"/>
      <c r="E66" s="35"/>
      <c r="G66" s="35"/>
    </row>
    <row r="67" spans="1:7">
      <c r="A67" s="35"/>
      <c r="B67" s="35"/>
      <c r="C67" s="35"/>
      <c r="D67" s="35"/>
      <c r="E67" s="35"/>
      <c r="G67" s="35"/>
    </row>
    <row r="68" spans="1:7">
      <c r="A68" s="35"/>
      <c r="B68" s="35"/>
      <c r="C68" s="35"/>
      <c r="D68" s="35"/>
      <c r="E68" s="35"/>
      <c r="G68" s="35"/>
    </row>
  </sheetData>
  <mergeCells count="4">
    <mergeCell ref="D4:E4"/>
    <mergeCell ref="J4:K4"/>
    <mergeCell ref="D13:E13"/>
    <mergeCell ref="J13:K13"/>
  </mergeCells>
  <phoneticPr fontId="4"/>
  <printOptions horizontalCentered="1"/>
  <pageMargins left="0.70866141732283472" right="0.70866141732283472" top="1.1417322834645669" bottom="0.74803149606299213" header="0.70866141732283472" footer="0.31496062992125984"/>
  <pageSetup paperSize="9" scale="9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X59"/>
  <sheetViews>
    <sheetView view="pageBreakPreview" topLeftCell="B1" zoomScale="90" zoomScaleNormal="100" zoomScaleSheetLayoutView="90" workbookViewId="0">
      <selection activeCell="M3" sqref="M3"/>
    </sheetView>
  </sheetViews>
  <sheetFormatPr defaultRowHeight="13.5"/>
  <cols>
    <col min="2" max="2" width="43.625" customWidth="1"/>
    <col min="3" max="3" width="8.125" customWidth="1"/>
    <col min="4" max="4" width="7.125" customWidth="1"/>
    <col min="5" max="5" width="8.125" customWidth="1"/>
    <col min="6" max="6" width="7.125" customWidth="1"/>
    <col min="7" max="7" width="8.125" customWidth="1"/>
    <col min="8" max="8" width="7.125" customWidth="1"/>
    <col min="9" max="9" width="8.125" customWidth="1"/>
    <col min="10" max="10" width="7.125" customWidth="1"/>
    <col min="12" max="12" width="52" bestFit="1" customWidth="1"/>
    <col min="13" max="17" width="9.75" customWidth="1"/>
    <col min="22" max="22" width="1.25" customWidth="1"/>
  </cols>
  <sheetData>
    <row r="1" spans="2:24" ht="19.5" customHeight="1">
      <c r="B1" s="24" t="s">
        <v>91</v>
      </c>
    </row>
    <row r="2" spans="2:24">
      <c r="B2" s="470" t="s">
        <v>89</v>
      </c>
      <c r="C2" s="472" t="s">
        <v>70</v>
      </c>
      <c r="D2" s="473"/>
      <c r="E2" s="473"/>
      <c r="F2" s="473"/>
      <c r="G2" s="473"/>
      <c r="H2" s="473"/>
      <c r="I2" s="473"/>
      <c r="J2" s="474"/>
      <c r="W2" s="466" t="s">
        <v>7</v>
      </c>
      <c r="X2" s="466"/>
    </row>
    <row r="3" spans="2:24" ht="30" customHeight="1">
      <c r="B3" s="471"/>
      <c r="C3" s="469" t="s">
        <v>384</v>
      </c>
      <c r="D3" s="468"/>
      <c r="E3" s="467" t="s">
        <v>521</v>
      </c>
      <c r="F3" s="468"/>
      <c r="G3" s="467" t="s">
        <v>522</v>
      </c>
      <c r="H3" s="468"/>
      <c r="I3" s="469" t="s">
        <v>385</v>
      </c>
      <c r="J3" s="468"/>
      <c r="L3" s="41" t="s">
        <v>68</v>
      </c>
      <c r="M3" s="38" t="s">
        <v>2</v>
      </c>
      <c r="N3" s="38" t="s">
        <v>3</v>
      </c>
      <c r="O3" s="38" t="s">
        <v>4</v>
      </c>
      <c r="P3" s="38" t="s">
        <v>5</v>
      </c>
      <c r="Q3" s="38" t="s">
        <v>6</v>
      </c>
      <c r="R3" s="38" t="s">
        <v>7</v>
      </c>
      <c r="S3" s="38" t="s">
        <v>8</v>
      </c>
      <c r="T3" s="38" t="s">
        <v>9</v>
      </c>
      <c r="U3" s="38" t="s">
        <v>10</v>
      </c>
      <c r="W3" s="38" t="s">
        <v>523</v>
      </c>
      <c r="X3" s="38" t="s">
        <v>524</v>
      </c>
    </row>
    <row r="4" spans="2:24">
      <c r="B4" s="419" t="s">
        <v>37</v>
      </c>
      <c r="C4" s="420">
        <f>SUM(M5:O5)</f>
        <v>297</v>
      </c>
      <c r="D4" s="421">
        <f>C4/C$8</f>
        <v>0.23094867807153965</v>
      </c>
      <c r="E4" s="420">
        <f>SUM(P5:Q5,W5)</f>
        <v>1660</v>
      </c>
      <c r="F4" s="421">
        <f>E4/E$8</f>
        <v>0.27917928018836191</v>
      </c>
      <c r="G4" s="420">
        <f>SUM(S5,X5)</f>
        <v>1770</v>
      </c>
      <c r="H4" s="421">
        <f>G4/G$8</f>
        <v>0.29314342497515733</v>
      </c>
      <c r="I4" s="420">
        <f>SUM(T5:U5)</f>
        <v>815</v>
      </c>
      <c r="J4" s="421">
        <f>I4/I$8</f>
        <v>0.26478232618583497</v>
      </c>
      <c r="L4" s="41">
        <v>90</v>
      </c>
      <c r="M4" s="6">
        <v>10</v>
      </c>
      <c r="N4" s="6">
        <v>21</v>
      </c>
      <c r="O4" s="6">
        <v>31</v>
      </c>
      <c r="P4" s="6">
        <v>61</v>
      </c>
      <c r="Q4" s="6">
        <v>80</v>
      </c>
      <c r="R4" s="6">
        <v>78</v>
      </c>
      <c r="S4" s="6">
        <v>88</v>
      </c>
      <c r="T4" s="6">
        <v>60</v>
      </c>
      <c r="U4" s="6">
        <v>18</v>
      </c>
      <c r="W4" s="370">
        <f>R4-X4</f>
        <v>37</v>
      </c>
      <c r="X4">
        <v>41</v>
      </c>
    </row>
    <row r="5" spans="2:24">
      <c r="B5" s="57" t="s">
        <v>38</v>
      </c>
      <c r="C5" s="63">
        <f>SUM(M4:O4)</f>
        <v>62</v>
      </c>
      <c r="D5" s="64">
        <f t="shared" ref="D5:F7" si="0">C5/C$8</f>
        <v>4.821150855365474E-2</v>
      </c>
      <c r="E5" s="63">
        <f>SUM(P4:Q4,W4)</f>
        <v>178</v>
      </c>
      <c r="F5" s="64">
        <f t="shared" si="0"/>
        <v>2.9936091490077362E-2</v>
      </c>
      <c r="G5" s="63">
        <f>SUM(S4,X4)</f>
        <v>129</v>
      </c>
      <c r="H5" s="64">
        <f t="shared" ref="H5:J5" si="1">G5/G$8</f>
        <v>2.1364690294799604E-2</v>
      </c>
      <c r="I5" s="63">
        <f>SUM(T4:U4)</f>
        <v>78</v>
      </c>
      <c r="J5" s="64">
        <f t="shared" si="1"/>
        <v>2.5341130604288498E-2</v>
      </c>
      <c r="L5" s="41">
        <v>91</v>
      </c>
      <c r="M5" s="6">
        <v>15</v>
      </c>
      <c r="N5" s="6">
        <v>69</v>
      </c>
      <c r="O5" s="6">
        <v>213</v>
      </c>
      <c r="P5" s="6">
        <v>494</v>
      </c>
      <c r="Q5" s="6">
        <v>731</v>
      </c>
      <c r="R5" s="6">
        <v>1122</v>
      </c>
      <c r="S5" s="6">
        <v>1083</v>
      </c>
      <c r="T5" s="6">
        <v>702</v>
      </c>
      <c r="U5" s="6">
        <v>113</v>
      </c>
      <c r="W5" s="370">
        <f t="shared" ref="W5:W26" si="2">R5-X5</f>
        <v>435</v>
      </c>
      <c r="X5">
        <v>687</v>
      </c>
    </row>
    <row r="6" spans="2:24">
      <c r="B6" s="57" t="s">
        <v>39</v>
      </c>
      <c r="C6" s="63">
        <f>SUM(M6:O6)</f>
        <v>636</v>
      </c>
      <c r="D6" s="318">
        <f t="shared" si="0"/>
        <v>0.49455676516329705</v>
      </c>
      <c r="E6" s="63">
        <f>SUM(P6:Q6,W6)</f>
        <v>3377</v>
      </c>
      <c r="F6" s="318">
        <f t="shared" si="0"/>
        <v>0.56794483686511943</v>
      </c>
      <c r="G6" s="63">
        <f>SUM(S6,X6)</f>
        <v>3650</v>
      </c>
      <c r="H6" s="318">
        <f t="shared" ref="H6:J6" si="3">G6/G$8</f>
        <v>0.60450480291487252</v>
      </c>
      <c r="I6" s="63">
        <f>SUM(T6:U6)</f>
        <v>1955</v>
      </c>
      <c r="J6" s="318">
        <f t="shared" si="3"/>
        <v>0.63515269655620532</v>
      </c>
      <c r="L6" s="41">
        <v>98</v>
      </c>
      <c r="M6" s="6">
        <v>71</v>
      </c>
      <c r="N6" s="6">
        <v>168</v>
      </c>
      <c r="O6" s="6">
        <v>397</v>
      </c>
      <c r="P6" s="6">
        <v>1060</v>
      </c>
      <c r="Q6" s="6">
        <v>1485</v>
      </c>
      <c r="R6" s="6">
        <v>2178</v>
      </c>
      <c r="S6" s="6">
        <v>2304</v>
      </c>
      <c r="T6" s="6">
        <v>1594</v>
      </c>
      <c r="U6" s="6">
        <v>361</v>
      </c>
      <c r="W6" s="370">
        <f t="shared" si="2"/>
        <v>832</v>
      </c>
      <c r="X6">
        <v>1346</v>
      </c>
    </row>
    <row r="7" spans="2:24">
      <c r="B7" s="55" t="s">
        <v>40</v>
      </c>
      <c r="C7" s="65">
        <f>SUM(M7:O7)</f>
        <v>291</v>
      </c>
      <c r="D7" s="66">
        <f t="shared" si="0"/>
        <v>0.22628304821150855</v>
      </c>
      <c r="E7" s="65">
        <f>SUM(P7:Q7,W7)</f>
        <v>731</v>
      </c>
      <c r="F7" s="66">
        <f t="shared" si="0"/>
        <v>0.12293979145644131</v>
      </c>
      <c r="G7" s="65">
        <f>SUM(S7,X7)</f>
        <v>489</v>
      </c>
      <c r="H7" s="66">
        <f t="shared" ref="H7:J7" si="4">G7/G$8</f>
        <v>8.0987081815170586E-2</v>
      </c>
      <c r="I7" s="65">
        <f>SUM(T7:U7)</f>
        <v>230</v>
      </c>
      <c r="J7" s="66">
        <f t="shared" si="4"/>
        <v>7.4723846653671211E-2</v>
      </c>
      <c r="L7" s="41">
        <v>99</v>
      </c>
      <c r="M7" s="6">
        <v>36</v>
      </c>
      <c r="N7" s="6">
        <v>77</v>
      </c>
      <c r="O7" s="6">
        <v>178</v>
      </c>
      <c r="P7" s="6">
        <v>299</v>
      </c>
      <c r="Q7" s="6">
        <v>307</v>
      </c>
      <c r="R7" s="6">
        <v>289</v>
      </c>
      <c r="S7" s="6">
        <v>325</v>
      </c>
      <c r="T7" s="6">
        <v>199</v>
      </c>
      <c r="U7" s="6">
        <v>31</v>
      </c>
      <c r="W7" s="370">
        <f t="shared" si="2"/>
        <v>125</v>
      </c>
      <c r="X7">
        <v>164</v>
      </c>
    </row>
    <row r="8" spans="2:24">
      <c r="B8" s="422" t="s">
        <v>377</v>
      </c>
      <c r="C8" s="423">
        <f>SUM(C4:C7)</f>
        <v>1286</v>
      </c>
      <c r="D8" s="424">
        <f t="shared" ref="D8:J8" si="5">SUM(D4:D7)</f>
        <v>1</v>
      </c>
      <c r="E8" s="423">
        <f t="shared" si="5"/>
        <v>5946</v>
      </c>
      <c r="F8" s="424">
        <f t="shared" si="5"/>
        <v>1</v>
      </c>
      <c r="G8" s="423">
        <f t="shared" si="5"/>
        <v>6038</v>
      </c>
      <c r="H8" s="424">
        <f t="shared" si="5"/>
        <v>1</v>
      </c>
      <c r="I8" s="423">
        <f t="shared" si="5"/>
        <v>3078</v>
      </c>
      <c r="J8" s="424">
        <f t="shared" si="5"/>
        <v>1</v>
      </c>
      <c r="K8" s="56">
        <f>SUM(C8,E8,G8,I8)</f>
        <v>16348</v>
      </c>
      <c r="L8" s="56"/>
      <c r="M8" s="38" t="s">
        <v>2</v>
      </c>
      <c r="N8" s="38" t="s">
        <v>3</v>
      </c>
      <c r="O8" s="38" t="s">
        <v>4</v>
      </c>
      <c r="P8" s="38" t="s">
        <v>5</v>
      </c>
      <c r="Q8" s="38" t="s">
        <v>6</v>
      </c>
      <c r="R8" s="38" t="s">
        <v>7</v>
      </c>
      <c r="S8" s="38" t="s">
        <v>8</v>
      </c>
      <c r="T8" s="38" t="s">
        <v>9</v>
      </c>
      <c r="U8" s="38" t="s">
        <v>10</v>
      </c>
      <c r="W8" s="38" t="s">
        <v>523</v>
      </c>
      <c r="X8" s="38" t="s">
        <v>524</v>
      </c>
    </row>
    <row r="9" spans="2:24" s="35" customFormat="1" ht="13.5" customHeight="1">
      <c r="B9" s="59" t="s">
        <v>42</v>
      </c>
      <c r="C9" s="46">
        <f t="shared" ref="C9:C26" si="6">SUM(M9:O9)</f>
        <v>166</v>
      </c>
      <c r="D9" s="149">
        <f>C9/C$4</f>
        <v>0.55892255892255893</v>
      </c>
      <c r="E9" s="46">
        <f t="shared" ref="E9:E25" si="7">SUM(P9:Q9,W9)</f>
        <v>834</v>
      </c>
      <c r="F9" s="149">
        <f>E9/E$4</f>
        <v>0.50240963855421683</v>
      </c>
      <c r="G9" s="46">
        <f t="shared" ref="G9:G26" si="8">SUM(S9,X9)</f>
        <v>819</v>
      </c>
      <c r="H9" s="149">
        <f>G9/G$4</f>
        <v>0.46271186440677964</v>
      </c>
      <c r="I9" s="159">
        <f t="shared" ref="I9:I26" si="9">SUM(T9:U9)</f>
        <v>348</v>
      </c>
      <c r="J9" s="149">
        <f>I9/I$4</f>
        <v>0.42699386503067482</v>
      </c>
      <c r="L9" s="41" t="s">
        <v>386</v>
      </c>
      <c r="M9" s="6">
        <v>7</v>
      </c>
      <c r="N9" s="6">
        <v>33</v>
      </c>
      <c r="O9" s="6">
        <v>126</v>
      </c>
      <c r="P9" s="6">
        <v>252</v>
      </c>
      <c r="Q9" s="6">
        <v>375</v>
      </c>
      <c r="R9" s="207">
        <v>532</v>
      </c>
      <c r="S9" s="207">
        <v>494</v>
      </c>
      <c r="T9" s="207">
        <v>306</v>
      </c>
      <c r="U9" s="207">
        <v>42</v>
      </c>
      <c r="W9" s="370">
        <f t="shared" si="2"/>
        <v>207</v>
      </c>
      <c r="X9" s="35">
        <v>325</v>
      </c>
    </row>
    <row r="10" spans="2:24" s="35" customFormat="1">
      <c r="B10" s="60" t="s">
        <v>71</v>
      </c>
      <c r="C10" s="48">
        <f t="shared" si="6"/>
        <v>111</v>
      </c>
      <c r="D10" s="150">
        <f t="shared" ref="D10:F26" si="10">C10/C$4</f>
        <v>0.37373737373737376</v>
      </c>
      <c r="E10" s="48">
        <f t="shared" si="7"/>
        <v>665</v>
      </c>
      <c r="F10" s="150">
        <f t="shared" si="10"/>
        <v>0.4006024096385542</v>
      </c>
      <c r="G10" s="48">
        <f t="shared" si="8"/>
        <v>691</v>
      </c>
      <c r="H10" s="150">
        <f t="shared" ref="H10:J10" si="11">G10/G$4</f>
        <v>0.39039548022598869</v>
      </c>
      <c r="I10" s="48">
        <f t="shared" si="9"/>
        <v>237</v>
      </c>
      <c r="J10" s="150">
        <f t="shared" si="11"/>
        <v>0.29079754601226993</v>
      </c>
      <c r="L10" s="41" t="s">
        <v>387</v>
      </c>
      <c r="M10" s="6">
        <v>1</v>
      </c>
      <c r="N10" s="6">
        <v>24</v>
      </c>
      <c r="O10" s="6">
        <v>86</v>
      </c>
      <c r="P10" s="6">
        <v>216</v>
      </c>
      <c r="Q10" s="6">
        <v>266</v>
      </c>
      <c r="R10" s="207">
        <v>455</v>
      </c>
      <c r="S10" s="207">
        <v>419</v>
      </c>
      <c r="T10" s="207">
        <v>207</v>
      </c>
      <c r="U10" s="207">
        <v>30</v>
      </c>
      <c r="W10" s="370">
        <f t="shared" si="2"/>
        <v>183</v>
      </c>
      <c r="X10" s="35">
        <v>272</v>
      </c>
    </row>
    <row r="11" spans="2:24" s="35" customFormat="1">
      <c r="B11" s="60" t="s">
        <v>43</v>
      </c>
      <c r="C11" s="48">
        <f t="shared" si="6"/>
        <v>57</v>
      </c>
      <c r="D11" s="150">
        <f t="shared" si="10"/>
        <v>0.19191919191919191</v>
      </c>
      <c r="E11" s="48">
        <f t="shared" si="7"/>
        <v>251</v>
      </c>
      <c r="F11" s="150">
        <f t="shared" si="10"/>
        <v>0.15120481927710844</v>
      </c>
      <c r="G11" s="48">
        <f t="shared" si="8"/>
        <v>164</v>
      </c>
      <c r="H11" s="150">
        <f t="shared" ref="H11:J11" si="12">G11/G$4</f>
        <v>9.2655367231638419E-2</v>
      </c>
      <c r="I11" s="161">
        <f t="shared" si="9"/>
        <v>40</v>
      </c>
      <c r="J11" s="150">
        <f t="shared" si="12"/>
        <v>4.9079754601226995E-2</v>
      </c>
      <c r="L11" s="41" t="s">
        <v>388</v>
      </c>
      <c r="M11" s="6">
        <v>0</v>
      </c>
      <c r="N11" s="6">
        <v>12</v>
      </c>
      <c r="O11" s="6">
        <v>45</v>
      </c>
      <c r="P11" s="6">
        <v>94</v>
      </c>
      <c r="Q11" s="6">
        <v>103</v>
      </c>
      <c r="R11" s="207">
        <v>127</v>
      </c>
      <c r="S11" s="207">
        <v>91</v>
      </c>
      <c r="T11" s="207">
        <v>40</v>
      </c>
      <c r="U11" s="207">
        <v>0</v>
      </c>
      <c r="W11" s="370">
        <f t="shared" si="2"/>
        <v>54</v>
      </c>
      <c r="X11" s="35">
        <v>73</v>
      </c>
    </row>
    <row r="12" spans="2:24" s="35" customFormat="1">
      <c r="B12" s="60" t="s">
        <v>44</v>
      </c>
      <c r="C12" s="48">
        <f t="shared" si="6"/>
        <v>35</v>
      </c>
      <c r="D12" s="49">
        <f t="shared" si="10"/>
        <v>0.11784511784511785</v>
      </c>
      <c r="E12" s="48">
        <f t="shared" si="7"/>
        <v>469</v>
      </c>
      <c r="F12" s="49">
        <f t="shared" si="10"/>
        <v>0.28253012048192772</v>
      </c>
      <c r="G12" s="48">
        <f t="shared" si="8"/>
        <v>654</v>
      </c>
      <c r="H12" s="49">
        <f t="shared" ref="H12:J12" si="13">G12/G$4</f>
        <v>0.36949152542372882</v>
      </c>
      <c r="I12" s="48">
        <f t="shared" si="9"/>
        <v>230</v>
      </c>
      <c r="J12" s="49">
        <f t="shared" si="13"/>
        <v>0.2822085889570552</v>
      </c>
      <c r="L12" s="41" t="s">
        <v>389</v>
      </c>
      <c r="M12" s="6">
        <v>0</v>
      </c>
      <c r="N12" s="6">
        <v>4</v>
      </c>
      <c r="O12" s="6">
        <v>31</v>
      </c>
      <c r="P12" s="6">
        <v>127</v>
      </c>
      <c r="Q12" s="6">
        <v>198</v>
      </c>
      <c r="R12" s="207">
        <v>414</v>
      </c>
      <c r="S12" s="207">
        <v>384</v>
      </c>
      <c r="T12" s="207">
        <v>201</v>
      </c>
      <c r="U12" s="207">
        <v>29</v>
      </c>
      <c r="W12" s="370">
        <f t="shared" si="2"/>
        <v>144</v>
      </c>
      <c r="X12" s="35">
        <v>270</v>
      </c>
    </row>
    <row r="13" spans="2:24" s="35" customFormat="1">
      <c r="B13" s="60" t="s">
        <v>45</v>
      </c>
      <c r="C13" s="48">
        <f t="shared" si="6"/>
        <v>116</v>
      </c>
      <c r="D13" s="152">
        <f t="shared" si="10"/>
        <v>0.39057239057239057</v>
      </c>
      <c r="E13" s="48">
        <f t="shared" si="7"/>
        <v>819</v>
      </c>
      <c r="F13" s="152">
        <f t="shared" si="10"/>
        <v>0.49337349397590363</v>
      </c>
      <c r="G13" s="48">
        <f t="shared" si="8"/>
        <v>922</v>
      </c>
      <c r="H13" s="152">
        <f t="shared" ref="H13:J13" si="14">G13/G$4</f>
        <v>0.52090395480225993</v>
      </c>
      <c r="I13" s="161">
        <f t="shared" si="9"/>
        <v>329</v>
      </c>
      <c r="J13" s="152">
        <f t="shared" si="14"/>
        <v>0.40368098159509203</v>
      </c>
      <c r="L13" s="41" t="s">
        <v>390</v>
      </c>
      <c r="M13" s="6">
        <v>1</v>
      </c>
      <c r="N13" s="6">
        <v>24</v>
      </c>
      <c r="O13" s="6">
        <v>91</v>
      </c>
      <c r="P13" s="6">
        <v>250</v>
      </c>
      <c r="Q13" s="6">
        <v>348</v>
      </c>
      <c r="R13" s="207">
        <v>582</v>
      </c>
      <c r="S13" s="207">
        <v>561</v>
      </c>
      <c r="T13" s="207">
        <v>289</v>
      </c>
      <c r="U13" s="207">
        <v>40</v>
      </c>
      <c r="W13" s="370">
        <f t="shared" si="2"/>
        <v>221</v>
      </c>
      <c r="X13" s="35">
        <v>361</v>
      </c>
    </row>
    <row r="14" spans="2:24" s="35" customFormat="1">
      <c r="B14" s="60" t="s">
        <v>46</v>
      </c>
      <c r="C14" s="48">
        <f t="shared" si="6"/>
        <v>73</v>
      </c>
      <c r="D14" s="49">
        <f t="shared" si="10"/>
        <v>0.24579124579124578</v>
      </c>
      <c r="E14" s="48">
        <f t="shared" si="7"/>
        <v>439</v>
      </c>
      <c r="F14" s="49">
        <f t="shared" si="10"/>
        <v>0.26445783132530121</v>
      </c>
      <c r="G14" s="48">
        <f t="shared" si="8"/>
        <v>450</v>
      </c>
      <c r="H14" s="49">
        <f t="shared" ref="H14:J14" si="15">G14/G$4</f>
        <v>0.25423728813559321</v>
      </c>
      <c r="I14" s="158">
        <f t="shared" si="9"/>
        <v>151</v>
      </c>
      <c r="J14" s="49">
        <f t="shared" si="15"/>
        <v>0.18527607361963191</v>
      </c>
      <c r="L14" s="41" t="s">
        <v>391</v>
      </c>
      <c r="M14" s="6">
        <v>2</v>
      </c>
      <c r="N14" s="6">
        <v>15</v>
      </c>
      <c r="O14" s="6">
        <v>56</v>
      </c>
      <c r="P14" s="6">
        <v>130</v>
      </c>
      <c r="Q14" s="6">
        <v>203</v>
      </c>
      <c r="R14" s="207">
        <v>303</v>
      </c>
      <c r="S14" s="207">
        <v>253</v>
      </c>
      <c r="T14" s="207">
        <v>132</v>
      </c>
      <c r="U14" s="207">
        <v>19</v>
      </c>
      <c r="W14" s="370">
        <f t="shared" si="2"/>
        <v>106</v>
      </c>
      <c r="X14" s="35">
        <v>197</v>
      </c>
    </row>
    <row r="15" spans="2:24" s="35" customFormat="1">
      <c r="B15" s="60" t="s">
        <v>47</v>
      </c>
      <c r="C15" s="161">
        <f t="shared" si="6"/>
        <v>43</v>
      </c>
      <c r="D15" s="152">
        <f t="shared" si="10"/>
        <v>0.14478114478114479</v>
      </c>
      <c r="E15" s="161">
        <f t="shared" si="7"/>
        <v>231</v>
      </c>
      <c r="F15" s="152">
        <f t="shared" si="10"/>
        <v>0.13915662650602409</v>
      </c>
      <c r="G15" s="161">
        <f t="shared" si="8"/>
        <v>212</v>
      </c>
      <c r="H15" s="152">
        <f t="shared" ref="H15:J15" si="16">G15/G$4</f>
        <v>0.11977401129943503</v>
      </c>
      <c r="I15" s="48">
        <f t="shared" si="9"/>
        <v>72</v>
      </c>
      <c r="J15" s="152">
        <f t="shared" si="16"/>
        <v>8.8343558282208592E-2</v>
      </c>
      <c r="L15" s="41" t="s">
        <v>392</v>
      </c>
      <c r="M15" s="6">
        <v>1</v>
      </c>
      <c r="N15" s="6">
        <v>9</v>
      </c>
      <c r="O15" s="6">
        <v>33</v>
      </c>
      <c r="P15" s="6">
        <v>78</v>
      </c>
      <c r="Q15" s="6">
        <v>95</v>
      </c>
      <c r="R15" s="207">
        <v>155</v>
      </c>
      <c r="S15" s="207">
        <v>115</v>
      </c>
      <c r="T15" s="207">
        <v>67</v>
      </c>
      <c r="U15" s="207">
        <v>5</v>
      </c>
      <c r="W15" s="370">
        <f t="shared" si="2"/>
        <v>58</v>
      </c>
      <c r="X15" s="35">
        <v>97</v>
      </c>
    </row>
    <row r="16" spans="2:24" s="35" customFormat="1">
      <c r="B16" s="60" t="s">
        <v>48</v>
      </c>
      <c r="C16" s="158">
        <f t="shared" si="6"/>
        <v>80</v>
      </c>
      <c r="D16" s="150">
        <f t="shared" si="10"/>
        <v>0.26936026936026936</v>
      </c>
      <c r="E16" s="158">
        <f t="shared" si="7"/>
        <v>567</v>
      </c>
      <c r="F16" s="150">
        <f t="shared" si="10"/>
        <v>0.34156626506024096</v>
      </c>
      <c r="G16" s="158">
        <f t="shared" si="8"/>
        <v>660</v>
      </c>
      <c r="H16" s="150">
        <f t="shared" ref="H16:J16" si="17">G16/G$4</f>
        <v>0.3728813559322034</v>
      </c>
      <c r="I16" s="48">
        <f t="shared" si="9"/>
        <v>282</v>
      </c>
      <c r="J16" s="150">
        <f t="shared" si="17"/>
        <v>0.34601226993865031</v>
      </c>
      <c r="L16" s="41" t="s">
        <v>393</v>
      </c>
      <c r="M16" s="6">
        <v>0</v>
      </c>
      <c r="N16" s="6">
        <v>13</v>
      </c>
      <c r="O16" s="6">
        <v>67</v>
      </c>
      <c r="P16" s="6">
        <v>150</v>
      </c>
      <c r="Q16" s="6">
        <v>251</v>
      </c>
      <c r="R16" s="207">
        <v>424</v>
      </c>
      <c r="S16" s="207">
        <v>402</v>
      </c>
      <c r="T16" s="207">
        <v>239</v>
      </c>
      <c r="U16" s="207">
        <v>43</v>
      </c>
      <c r="W16" s="370">
        <f t="shared" si="2"/>
        <v>166</v>
      </c>
      <c r="X16" s="35">
        <v>258</v>
      </c>
    </row>
    <row r="17" spans="2:24" s="35" customFormat="1">
      <c r="B17" s="60" t="s">
        <v>49</v>
      </c>
      <c r="C17" s="158">
        <f t="shared" si="6"/>
        <v>25</v>
      </c>
      <c r="D17" s="49">
        <f t="shared" si="10"/>
        <v>8.4175084175084181E-2</v>
      </c>
      <c r="E17" s="158">
        <f t="shared" si="7"/>
        <v>353</v>
      </c>
      <c r="F17" s="49">
        <f t="shared" si="10"/>
        <v>0.21265060240963857</v>
      </c>
      <c r="G17" s="158">
        <f t="shared" si="8"/>
        <v>432</v>
      </c>
      <c r="H17" s="49">
        <f t="shared" ref="H17:J17" si="18">G17/G$4</f>
        <v>0.2440677966101695</v>
      </c>
      <c r="I17" s="158">
        <f t="shared" si="9"/>
        <v>163</v>
      </c>
      <c r="J17" s="49">
        <f t="shared" si="18"/>
        <v>0.2</v>
      </c>
      <c r="L17" s="41" t="s">
        <v>394</v>
      </c>
      <c r="M17" s="6">
        <v>0</v>
      </c>
      <c r="N17" s="6">
        <v>2</v>
      </c>
      <c r="O17" s="6">
        <v>23</v>
      </c>
      <c r="P17" s="6">
        <v>87</v>
      </c>
      <c r="Q17" s="6">
        <v>168</v>
      </c>
      <c r="R17" s="207">
        <v>268</v>
      </c>
      <c r="S17" s="207">
        <v>262</v>
      </c>
      <c r="T17" s="207">
        <v>141</v>
      </c>
      <c r="U17" s="207">
        <v>22</v>
      </c>
      <c r="W17" s="370">
        <f t="shared" si="2"/>
        <v>98</v>
      </c>
      <c r="X17" s="35">
        <v>170</v>
      </c>
    </row>
    <row r="18" spans="2:24" s="35" customFormat="1">
      <c r="B18" s="60" t="s">
        <v>50</v>
      </c>
      <c r="C18" s="158">
        <f t="shared" si="6"/>
        <v>65</v>
      </c>
      <c r="D18" s="152">
        <f t="shared" si="10"/>
        <v>0.21885521885521886</v>
      </c>
      <c r="E18" s="158">
        <f t="shared" si="7"/>
        <v>324</v>
      </c>
      <c r="F18" s="152">
        <f t="shared" si="10"/>
        <v>0.19518072289156627</v>
      </c>
      <c r="G18" s="158">
        <f t="shared" si="8"/>
        <v>320</v>
      </c>
      <c r="H18" s="152">
        <f t="shared" ref="H18:J18" si="19">G18/G$4</f>
        <v>0.1807909604519774</v>
      </c>
      <c r="I18" s="48">
        <f t="shared" si="9"/>
        <v>129</v>
      </c>
      <c r="J18" s="152">
        <f t="shared" si="19"/>
        <v>0.15828220858895706</v>
      </c>
      <c r="L18" s="41" t="s">
        <v>395</v>
      </c>
      <c r="M18" s="6">
        <v>1</v>
      </c>
      <c r="N18" s="6">
        <v>11</v>
      </c>
      <c r="O18" s="6">
        <v>53</v>
      </c>
      <c r="P18" s="6">
        <v>111</v>
      </c>
      <c r="Q18" s="6">
        <v>132</v>
      </c>
      <c r="R18" s="207">
        <v>205</v>
      </c>
      <c r="S18" s="207">
        <v>196</v>
      </c>
      <c r="T18" s="207">
        <v>111</v>
      </c>
      <c r="U18" s="207">
        <v>18</v>
      </c>
      <c r="W18" s="370">
        <f t="shared" si="2"/>
        <v>81</v>
      </c>
      <c r="X18" s="35">
        <v>124</v>
      </c>
    </row>
    <row r="19" spans="2:24" s="35" customFormat="1">
      <c r="B19" s="60" t="s">
        <v>51</v>
      </c>
      <c r="C19" s="158">
        <f t="shared" si="6"/>
        <v>72</v>
      </c>
      <c r="D19" s="150">
        <f t="shared" si="10"/>
        <v>0.24242424242424243</v>
      </c>
      <c r="E19" s="158">
        <f t="shared" si="7"/>
        <v>372</v>
      </c>
      <c r="F19" s="150">
        <f t="shared" si="10"/>
        <v>0.22409638554216868</v>
      </c>
      <c r="G19" s="158">
        <f t="shared" si="8"/>
        <v>452</v>
      </c>
      <c r="H19" s="150">
        <f t="shared" ref="H19:J19" si="20">G19/G$4</f>
        <v>0.25536723163841807</v>
      </c>
      <c r="I19" s="158">
        <f t="shared" si="9"/>
        <v>267</v>
      </c>
      <c r="J19" s="150">
        <f t="shared" si="20"/>
        <v>0.32760736196319018</v>
      </c>
      <c r="L19" s="41" t="s">
        <v>396</v>
      </c>
      <c r="M19" s="6">
        <v>0</v>
      </c>
      <c r="N19" s="6">
        <v>15</v>
      </c>
      <c r="O19" s="6">
        <v>57</v>
      </c>
      <c r="P19" s="6">
        <v>112</v>
      </c>
      <c r="Q19" s="6">
        <v>162</v>
      </c>
      <c r="R19" s="207">
        <v>277</v>
      </c>
      <c r="S19" s="207">
        <v>273</v>
      </c>
      <c r="T19" s="207">
        <v>237</v>
      </c>
      <c r="U19" s="207">
        <v>30</v>
      </c>
      <c r="W19" s="370">
        <f t="shared" si="2"/>
        <v>98</v>
      </c>
      <c r="X19" s="35">
        <v>179</v>
      </c>
    </row>
    <row r="20" spans="2:24" s="35" customFormat="1">
      <c r="B20" s="60" t="s">
        <v>52</v>
      </c>
      <c r="C20" s="158">
        <f t="shared" si="6"/>
        <v>15</v>
      </c>
      <c r="D20" s="49">
        <f t="shared" si="10"/>
        <v>5.0505050505050504E-2</v>
      </c>
      <c r="E20" s="158">
        <f t="shared" si="7"/>
        <v>90</v>
      </c>
      <c r="F20" s="49">
        <f t="shared" si="10"/>
        <v>5.4216867469879519E-2</v>
      </c>
      <c r="G20" s="158">
        <f t="shared" si="8"/>
        <v>116</v>
      </c>
      <c r="H20" s="49">
        <f t="shared" ref="H20:J20" si="21">G20/G$4</f>
        <v>6.5536723163841806E-2</v>
      </c>
      <c r="I20" s="158">
        <f t="shared" si="9"/>
        <v>53</v>
      </c>
      <c r="J20" s="49">
        <f t="shared" si="21"/>
        <v>6.5030674846625766E-2</v>
      </c>
      <c r="L20" s="41" t="s">
        <v>397</v>
      </c>
      <c r="M20" s="6">
        <v>0</v>
      </c>
      <c r="N20" s="6">
        <v>1</v>
      </c>
      <c r="O20" s="6">
        <v>14</v>
      </c>
      <c r="P20" s="6">
        <v>21</v>
      </c>
      <c r="Q20" s="6">
        <v>45</v>
      </c>
      <c r="R20" s="207">
        <v>60</v>
      </c>
      <c r="S20" s="207">
        <v>80</v>
      </c>
      <c r="T20" s="207">
        <v>51</v>
      </c>
      <c r="U20" s="207">
        <v>2</v>
      </c>
      <c r="W20" s="370">
        <f t="shared" si="2"/>
        <v>24</v>
      </c>
      <c r="X20" s="35">
        <v>36</v>
      </c>
    </row>
    <row r="21" spans="2:24" s="35" customFormat="1">
      <c r="B21" s="60" t="s">
        <v>53</v>
      </c>
      <c r="C21" s="158">
        <f t="shared" si="6"/>
        <v>18</v>
      </c>
      <c r="D21" s="49">
        <f t="shared" si="10"/>
        <v>6.0606060606060608E-2</v>
      </c>
      <c r="E21" s="158">
        <f t="shared" si="7"/>
        <v>124</v>
      </c>
      <c r="F21" s="49">
        <f t="shared" si="10"/>
        <v>7.4698795180722893E-2</v>
      </c>
      <c r="G21" s="158">
        <f t="shared" si="8"/>
        <v>167</v>
      </c>
      <c r="H21" s="49">
        <f t="shared" ref="H21:J21" si="22">G21/G$4</f>
        <v>9.4350282485875708E-2</v>
      </c>
      <c r="I21" s="48">
        <f t="shared" si="9"/>
        <v>73</v>
      </c>
      <c r="J21" s="49">
        <f t="shared" si="22"/>
        <v>8.957055214723926E-2</v>
      </c>
      <c r="L21" s="41" t="s">
        <v>398</v>
      </c>
      <c r="M21" s="6">
        <v>0</v>
      </c>
      <c r="N21" s="6">
        <v>1</v>
      </c>
      <c r="O21" s="6">
        <v>17</v>
      </c>
      <c r="P21" s="6">
        <v>36</v>
      </c>
      <c r="Q21" s="6">
        <v>53</v>
      </c>
      <c r="R21" s="207">
        <v>103</v>
      </c>
      <c r="S21" s="207">
        <v>99</v>
      </c>
      <c r="T21" s="207">
        <v>62</v>
      </c>
      <c r="U21" s="207">
        <v>11</v>
      </c>
      <c r="W21" s="370">
        <f t="shared" si="2"/>
        <v>35</v>
      </c>
      <c r="X21" s="35">
        <v>68</v>
      </c>
    </row>
    <row r="22" spans="2:24" s="35" customFormat="1">
      <c r="B22" s="60" t="s">
        <v>54</v>
      </c>
      <c r="C22" s="158">
        <f t="shared" si="6"/>
        <v>1</v>
      </c>
      <c r="D22" s="49">
        <f t="shared" si="10"/>
        <v>3.3670033670033669E-3</v>
      </c>
      <c r="E22" s="158">
        <f t="shared" si="7"/>
        <v>6</v>
      </c>
      <c r="F22" s="49">
        <f t="shared" si="10"/>
        <v>3.6144578313253013E-3</v>
      </c>
      <c r="G22" s="158">
        <f t="shared" si="8"/>
        <v>14</v>
      </c>
      <c r="H22" s="49">
        <f t="shared" ref="H22:J22" si="23">G22/G$4</f>
        <v>7.9096045197740109E-3</v>
      </c>
      <c r="I22" s="158">
        <f t="shared" si="9"/>
        <v>4</v>
      </c>
      <c r="J22" s="49">
        <f t="shared" si="23"/>
        <v>4.9079754601226997E-3</v>
      </c>
      <c r="L22" s="41" t="s">
        <v>399</v>
      </c>
      <c r="M22" s="207">
        <v>0</v>
      </c>
      <c r="N22" s="207">
        <v>0</v>
      </c>
      <c r="O22" s="207">
        <v>1</v>
      </c>
      <c r="P22" s="207">
        <v>2</v>
      </c>
      <c r="Q22" s="207">
        <v>2</v>
      </c>
      <c r="R22" s="207">
        <v>10</v>
      </c>
      <c r="S22" s="207">
        <v>6</v>
      </c>
      <c r="T22" s="207">
        <v>4</v>
      </c>
      <c r="U22" s="207">
        <v>0</v>
      </c>
      <c r="W22" s="370">
        <f t="shared" si="2"/>
        <v>2</v>
      </c>
      <c r="X22" s="35">
        <v>8</v>
      </c>
    </row>
    <row r="23" spans="2:24" s="35" customFormat="1">
      <c r="B23" s="60" t="s">
        <v>55</v>
      </c>
      <c r="C23" s="48">
        <f t="shared" si="6"/>
        <v>26</v>
      </c>
      <c r="D23" s="152">
        <f t="shared" si="10"/>
        <v>8.7542087542087546E-2</v>
      </c>
      <c r="E23" s="48">
        <f t="shared" si="7"/>
        <v>145</v>
      </c>
      <c r="F23" s="152">
        <f t="shared" si="10"/>
        <v>8.7349397590361449E-2</v>
      </c>
      <c r="G23" s="48">
        <f t="shared" si="8"/>
        <v>178</v>
      </c>
      <c r="H23" s="152">
        <f t="shared" ref="H23:J23" si="24">G23/G$4</f>
        <v>0.10056497175141244</v>
      </c>
      <c r="I23" s="158">
        <f t="shared" si="9"/>
        <v>78</v>
      </c>
      <c r="J23" s="152">
        <f t="shared" si="24"/>
        <v>9.5705521472392641E-2</v>
      </c>
      <c r="L23" s="41" t="s">
        <v>400</v>
      </c>
      <c r="M23" s="207">
        <v>0</v>
      </c>
      <c r="N23" s="207">
        <v>4</v>
      </c>
      <c r="O23" s="207">
        <v>22</v>
      </c>
      <c r="P23" s="207">
        <v>43</v>
      </c>
      <c r="Q23" s="207">
        <v>57</v>
      </c>
      <c r="R23" s="207">
        <v>123</v>
      </c>
      <c r="S23" s="207">
        <v>100</v>
      </c>
      <c r="T23" s="207">
        <v>65</v>
      </c>
      <c r="U23" s="207">
        <v>13</v>
      </c>
      <c r="W23" s="370">
        <f t="shared" si="2"/>
        <v>45</v>
      </c>
      <c r="X23" s="35">
        <v>78</v>
      </c>
    </row>
    <row r="24" spans="2:24" s="35" customFormat="1">
      <c r="B24" s="60" t="s">
        <v>56</v>
      </c>
      <c r="C24" s="48">
        <f t="shared" si="6"/>
        <v>28</v>
      </c>
      <c r="D24" s="49">
        <f t="shared" si="10"/>
        <v>9.4276094276094277E-2</v>
      </c>
      <c r="E24" s="48">
        <f t="shared" si="7"/>
        <v>153</v>
      </c>
      <c r="F24" s="49">
        <f t="shared" si="10"/>
        <v>9.216867469879518E-2</v>
      </c>
      <c r="G24" s="48">
        <f t="shared" si="8"/>
        <v>144</v>
      </c>
      <c r="H24" s="49">
        <f t="shared" ref="H24:J24" si="25">G24/G$4</f>
        <v>8.1355932203389825E-2</v>
      </c>
      <c r="I24" s="48">
        <f t="shared" si="9"/>
        <v>67</v>
      </c>
      <c r="J24" s="49">
        <f t="shared" si="25"/>
        <v>8.2208588957055212E-2</v>
      </c>
      <c r="L24" s="41" t="s">
        <v>401</v>
      </c>
      <c r="M24" s="207">
        <v>0</v>
      </c>
      <c r="N24" s="207">
        <v>7</v>
      </c>
      <c r="O24" s="207">
        <v>21</v>
      </c>
      <c r="P24" s="207">
        <v>44</v>
      </c>
      <c r="Q24" s="207">
        <v>69</v>
      </c>
      <c r="R24" s="207">
        <v>102</v>
      </c>
      <c r="S24" s="207">
        <v>82</v>
      </c>
      <c r="T24" s="207">
        <v>58</v>
      </c>
      <c r="U24" s="207">
        <v>9</v>
      </c>
      <c r="W24" s="370">
        <f t="shared" si="2"/>
        <v>40</v>
      </c>
      <c r="X24" s="35">
        <v>62</v>
      </c>
    </row>
    <row r="25" spans="2:24" s="35" customFormat="1">
      <c r="B25" s="60" t="s">
        <v>57</v>
      </c>
      <c r="C25" s="48">
        <f t="shared" si="6"/>
        <v>5</v>
      </c>
      <c r="D25" s="49">
        <f t="shared" si="10"/>
        <v>1.6835016835016835E-2</v>
      </c>
      <c r="E25" s="48">
        <f t="shared" si="7"/>
        <v>16</v>
      </c>
      <c r="F25" s="49">
        <f t="shared" si="10"/>
        <v>9.6385542168674707E-3</v>
      </c>
      <c r="G25" s="48">
        <f t="shared" si="8"/>
        <v>23</v>
      </c>
      <c r="H25" s="49">
        <f t="shared" ref="H25:J25" si="26">G25/G$4</f>
        <v>1.2994350282485875E-2</v>
      </c>
      <c r="I25" s="48">
        <f t="shared" si="9"/>
        <v>10</v>
      </c>
      <c r="J25" s="49">
        <f t="shared" si="26"/>
        <v>1.2269938650306749E-2</v>
      </c>
      <c r="L25" s="41" t="s">
        <v>402</v>
      </c>
      <c r="M25" s="207">
        <v>0</v>
      </c>
      <c r="N25" s="207">
        <v>2</v>
      </c>
      <c r="O25" s="207">
        <v>3</v>
      </c>
      <c r="P25" s="207">
        <v>6</v>
      </c>
      <c r="Q25" s="207">
        <v>5</v>
      </c>
      <c r="R25" s="207">
        <v>14</v>
      </c>
      <c r="S25" s="207">
        <v>14</v>
      </c>
      <c r="T25" s="207">
        <v>10</v>
      </c>
      <c r="U25" s="207">
        <v>0</v>
      </c>
      <c r="W25" s="370">
        <f t="shared" si="2"/>
        <v>5</v>
      </c>
      <c r="X25" s="35">
        <v>9</v>
      </c>
    </row>
    <row r="26" spans="2:24" s="35" customFormat="1">
      <c r="B26" s="67" t="s">
        <v>58</v>
      </c>
      <c r="C26" s="50">
        <f t="shared" si="6"/>
        <v>43</v>
      </c>
      <c r="D26" s="351">
        <f t="shared" si="10"/>
        <v>0.14478114478114479</v>
      </c>
      <c r="E26" s="50">
        <f>SUM(P26:Q26,W26)</f>
        <v>161</v>
      </c>
      <c r="F26" s="351">
        <f t="shared" si="10"/>
        <v>9.6987951807228912E-2</v>
      </c>
      <c r="G26" s="50">
        <f t="shared" si="8"/>
        <v>98</v>
      </c>
      <c r="H26" s="351">
        <f t="shared" ref="H26:J26" si="27">G26/G$4</f>
        <v>5.5367231638418078E-2</v>
      </c>
      <c r="I26" s="50">
        <f t="shared" si="9"/>
        <v>58</v>
      </c>
      <c r="J26" s="351">
        <f t="shared" si="27"/>
        <v>7.1165644171779147E-2</v>
      </c>
      <c r="L26" s="41" t="s">
        <v>403</v>
      </c>
      <c r="M26" s="207">
        <v>7</v>
      </c>
      <c r="N26" s="207">
        <v>8</v>
      </c>
      <c r="O26" s="207">
        <v>28</v>
      </c>
      <c r="P26" s="207">
        <v>54</v>
      </c>
      <c r="Q26" s="207">
        <v>72</v>
      </c>
      <c r="R26" s="207">
        <v>74</v>
      </c>
      <c r="S26" s="207">
        <v>59</v>
      </c>
      <c r="T26" s="207">
        <v>44</v>
      </c>
      <c r="U26" s="207">
        <v>14</v>
      </c>
      <c r="W26" s="370">
        <f t="shared" si="2"/>
        <v>35</v>
      </c>
      <c r="X26" s="35">
        <v>39</v>
      </c>
    </row>
    <row r="27" spans="2:24">
      <c r="D27" s="148"/>
      <c r="F27" s="148"/>
      <c r="H27" s="148"/>
      <c r="L27" s="41"/>
      <c r="M27" s="6"/>
      <c r="N27" s="6"/>
      <c r="O27" s="6"/>
      <c r="P27" s="6"/>
      <c r="Q27" s="6"/>
      <c r="R27" s="6"/>
      <c r="S27" s="6"/>
      <c r="T27" s="6"/>
      <c r="U27" s="6"/>
    </row>
    <row r="28" spans="2:24" ht="19.5" customHeight="1">
      <c r="B28" s="24" t="s">
        <v>266</v>
      </c>
    </row>
    <row r="29" spans="2:24">
      <c r="B29" s="470" t="s">
        <v>89</v>
      </c>
      <c r="C29" s="472" t="s">
        <v>70</v>
      </c>
      <c r="D29" s="473"/>
      <c r="E29" s="473"/>
      <c r="F29" s="473"/>
      <c r="G29" s="473"/>
      <c r="H29" s="473"/>
      <c r="I29" s="473"/>
      <c r="J29" s="474"/>
      <c r="W29" s="466" t="s">
        <v>7</v>
      </c>
      <c r="X29" s="466"/>
    </row>
    <row r="30" spans="2:24" ht="30" customHeight="1">
      <c r="B30" s="471"/>
      <c r="C30" s="469" t="s">
        <v>384</v>
      </c>
      <c r="D30" s="468"/>
      <c r="E30" s="467" t="s">
        <v>521</v>
      </c>
      <c r="F30" s="468"/>
      <c r="G30" s="467" t="s">
        <v>522</v>
      </c>
      <c r="H30" s="468"/>
      <c r="I30" s="469" t="s">
        <v>385</v>
      </c>
      <c r="J30" s="468"/>
      <c r="L30" s="41" t="s">
        <v>68</v>
      </c>
      <c r="M30" s="38" t="s">
        <v>2</v>
      </c>
      <c r="N30" s="38" t="s">
        <v>3</v>
      </c>
      <c r="O30" s="38" t="s">
        <v>4</v>
      </c>
      <c r="P30" s="38" t="s">
        <v>5</v>
      </c>
      <c r="Q30" s="38" t="s">
        <v>6</v>
      </c>
      <c r="R30" s="38" t="s">
        <v>7</v>
      </c>
      <c r="S30" s="38" t="s">
        <v>8</v>
      </c>
      <c r="T30" s="38" t="s">
        <v>9</v>
      </c>
      <c r="U30" s="38" t="s">
        <v>10</v>
      </c>
      <c r="W30" s="38" t="s">
        <v>523</v>
      </c>
      <c r="X30" s="38" t="s">
        <v>524</v>
      </c>
    </row>
    <row r="31" spans="2:24">
      <c r="B31" s="419" t="s">
        <v>37</v>
      </c>
      <c r="C31" s="420">
        <f>SUM(M32:O32)</f>
        <v>59</v>
      </c>
      <c r="D31" s="421">
        <f>C31/C$35</f>
        <v>0.20344827586206896</v>
      </c>
      <c r="E31" s="420">
        <f>SUM(P32:Q32,W32)</f>
        <v>290</v>
      </c>
      <c r="F31" s="421">
        <f>E31/E$35</f>
        <v>0.30051813471502592</v>
      </c>
      <c r="G31" s="420">
        <f>SUM(S32,X32)</f>
        <v>257</v>
      </c>
      <c r="H31" s="421">
        <f>G31/G$35</f>
        <v>0.38821752265861026</v>
      </c>
      <c r="I31" s="420">
        <f>SUM(T32:U32)</f>
        <v>105</v>
      </c>
      <c r="J31" s="421">
        <f>I31/I$35</f>
        <v>0.45258620689655171</v>
      </c>
      <c r="L31" s="41">
        <v>90</v>
      </c>
      <c r="M31" s="56">
        <v>2</v>
      </c>
      <c r="N31" s="56">
        <v>10</v>
      </c>
      <c r="O31" s="56">
        <v>19</v>
      </c>
      <c r="P31" s="56">
        <v>31</v>
      </c>
      <c r="Q31" s="56">
        <v>47</v>
      </c>
      <c r="R31">
        <v>45</v>
      </c>
      <c r="S31">
        <v>34</v>
      </c>
      <c r="T31">
        <v>15</v>
      </c>
      <c r="U31">
        <v>4</v>
      </c>
      <c r="W31" s="370">
        <f>R31-X31</f>
        <v>23</v>
      </c>
      <c r="X31">
        <v>22</v>
      </c>
    </row>
    <row r="32" spans="2:24">
      <c r="B32" s="57" t="s">
        <v>38</v>
      </c>
      <c r="C32" s="63">
        <f>SUM(M31:O31)</f>
        <v>31</v>
      </c>
      <c r="D32" s="64">
        <f t="shared" ref="D32:J34" si="28">C32/C$35</f>
        <v>0.10689655172413794</v>
      </c>
      <c r="E32" s="63">
        <f>SUM(P31:Q31,W31)</f>
        <v>101</v>
      </c>
      <c r="F32" s="64">
        <f t="shared" si="28"/>
        <v>0.10466321243523316</v>
      </c>
      <c r="G32" s="63">
        <f>SUM(S31,X31)</f>
        <v>56</v>
      </c>
      <c r="H32" s="64">
        <f t="shared" si="28"/>
        <v>8.4592145015105744E-2</v>
      </c>
      <c r="I32" s="63">
        <f>SUM(T31:U31)</f>
        <v>19</v>
      </c>
      <c r="J32" s="64">
        <f t="shared" si="28"/>
        <v>8.1896551724137928E-2</v>
      </c>
      <c r="L32" s="41">
        <v>91</v>
      </c>
      <c r="M32" s="56">
        <v>2</v>
      </c>
      <c r="N32" s="56">
        <v>17</v>
      </c>
      <c r="O32" s="56">
        <v>40</v>
      </c>
      <c r="P32" s="56">
        <v>98</v>
      </c>
      <c r="Q32" s="56">
        <v>125</v>
      </c>
      <c r="R32">
        <v>167</v>
      </c>
      <c r="S32">
        <v>157</v>
      </c>
      <c r="T32">
        <v>98</v>
      </c>
      <c r="U32">
        <v>7</v>
      </c>
      <c r="W32" s="370">
        <f t="shared" ref="W32:W34" si="29">R32-X32</f>
        <v>67</v>
      </c>
      <c r="X32">
        <v>100</v>
      </c>
    </row>
    <row r="33" spans="2:24">
      <c r="B33" s="57" t="s">
        <v>39</v>
      </c>
      <c r="C33" s="63">
        <f>SUM(M33:O33)</f>
        <v>37</v>
      </c>
      <c r="D33" s="318">
        <f t="shared" si="28"/>
        <v>0.12758620689655173</v>
      </c>
      <c r="E33" s="63">
        <f>SUM(P33:Q33,W33)</f>
        <v>140</v>
      </c>
      <c r="F33" s="318">
        <f t="shared" si="28"/>
        <v>0.14507772020725387</v>
      </c>
      <c r="G33" s="63">
        <f>SUM(S33,X33)</f>
        <v>111</v>
      </c>
      <c r="H33" s="318">
        <f t="shared" si="28"/>
        <v>0.16767371601208458</v>
      </c>
      <c r="I33" s="63">
        <f>SUM(T33:U33)</f>
        <v>26</v>
      </c>
      <c r="J33" s="318">
        <f t="shared" si="28"/>
        <v>0.11206896551724138</v>
      </c>
      <c r="L33" s="41">
        <v>98</v>
      </c>
      <c r="M33" s="56">
        <v>7</v>
      </c>
      <c r="N33" s="56">
        <v>7</v>
      </c>
      <c r="O33" s="56">
        <v>23</v>
      </c>
      <c r="P33" s="56">
        <v>45</v>
      </c>
      <c r="Q33" s="56">
        <v>68</v>
      </c>
      <c r="R33">
        <v>76</v>
      </c>
      <c r="S33">
        <v>62</v>
      </c>
      <c r="T33">
        <v>21</v>
      </c>
      <c r="U33">
        <v>5</v>
      </c>
      <c r="W33" s="370">
        <f t="shared" si="29"/>
        <v>27</v>
      </c>
      <c r="X33">
        <v>49</v>
      </c>
    </row>
    <row r="34" spans="2:24">
      <c r="B34" s="55" t="s">
        <v>40</v>
      </c>
      <c r="C34" s="65">
        <f>SUM(M34:O34)</f>
        <v>163</v>
      </c>
      <c r="D34" s="66">
        <f t="shared" si="28"/>
        <v>0.56206896551724139</v>
      </c>
      <c r="E34" s="65">
        <f>SUM(P34:Q34,W34)</f>
        <v>434</v>
      </c>
      <c r="F34" s="66">
        <f t="shared" si="28"/>
        <v>0.44974093264248705</v>
      </c>
      <c r="G34" s="65">
        <f>SUM(S34,X34)</f>
        <v>238</v>
      </c>
      <c r="H34" s="66">
        <f t="shared" si="28"/>
        <v>0.3595166163141994</v>
      </c>
      <c r="I34" s="65">
        <f>SUM(T34:U34)</f>
        <v>82</v>
      </c>
      <c r="J34" s="66">
        <f t="shared" si="28"/>
        <v>0.35344827586206895</v>
      </c>
      <c r="L34" s="41">
        <v>99</v>
      </c>
      <c r="M34" s="56">
        <v>24</v>
      </c>
      <c r="N34" s="56">
        <v>42</v>
      </c>
      <c r="O34" s="56">
        <v>97</v>
      </c>
      <c r="P34" s="56">
        <v>185</v>
      </c>
      <c r="Q34" s="56">
        <v>176</v>
      </c>
      <c r="R34">
        <v>159</v>
      </c>
      <c r="S34">
        <v>152</v>
      </c>
      <c r="T34">
        <v>74</v>
      </c>
      <c r="U34">
        <v>8</v>
      </c>
      <c r="W34" s="370">
        <f t="shared" si="29"/>
        <v>73</v>
      </c>
      <c r="X34">
        <v>86</v>
      </c>
    </row>
    <row r="35" spans="2:24">
      <c r="B35" s="422" t="s">
        <v>377</v>
      </c>
      <c r="C35" s="423">
        <f>SUM(C31:C34)</f>
        <v>290</v>
      </c>
      <c r="D35" s="424">
        <f t="shared" ref="D35:H35" si="30">SUM(D31:D34)</f>
        <v>1</v>
      </c>
      <c r="E35" s="423">
        <f t="shared" si="30"/>
        <v>965</v>
      </c>
      <c r="F35" s="424">
        <f t="shared" si="30"/>
        <v>1</v>
      </c>
      <c r="G35" s="423">
        <f t="shared" si="30"/>
        <v>662</v>
      </c>
      <c r="H35" s="424">
        <f t="shared" si="30"/>
        <v>1</v>
      </c>
      <c r="I35" s="423">
        <f t="shared" ref="I35" si="31">SUM(I31:I34)</f>
        <v>232</v>
      </c>
      <c r="J35" s="424">
        <f t="shared" ref="J35" si="32">SUM(J31:J34)</f>
        <v>1</v>
      </c>
      <c r="K35" s="56">
        <f>SUM(C35,E35,G35,I35)</f>
        <v>2149</v>
      </c>
      <c r="L35" s="56"/>
      <c r="M35" s="38" t="s">
        <v>2</v>
      </c>
      <c r="N35" s="38" t="s">
        <v>3</v>
      </c>
      <c r="O35" s="38" t="s">
        <v>4</v>
      </c>
      <c r="P35" s="38" t="s">
        <v>5</v>
      </c>
      <c r="Q35" s="38" t="s">
        <v>6</v>
      </c>
      <c r="R35" s="38" t="s">
        <v>7</v>
      </c>
      <c r="S35" s="38" t="s">
        <v>8</v>
      </c>
      <c r="T35" s="38" t="s">
        <v>9</v>
      </c>
      <c r="U35" s="38" t="s">
        <v>10</v>
      </c>
      <c r="W35" s="38" t="s">
        <v>523</v>
      </c>
      <c r="X35" s="38" t="s">
        <v>524</v>
      </c>
    </row>
    <row r="36" spans="2:24" s="35" customFormat="1" ht="13.5" customHeight="1">
      <c r="B36" s="59" t="s">
        <v>42</v>
      </c>
      <c r="C36" s="46">
        <f t="shared" ref="C36:C53" si="33">SUM(M36:O36)</f>
        <v>21</v>
      </c>
      <c r="D36" s="149">
        <f>C36/C$31</f>
        <v>0.3559322033898305</v>
      </c>
      <c r="E36" s="46">
        <f t="shared" ref="E36:E52" si="34">SUM(P36:Q36,W36)</f>
        <v>66</v>
      </c>
      <c r="F36" s="149">
        <f>E36/E$31</f>
        <v>0.22758620689655173</v>
      </c>
      <c r="G36" s="46">
        <f t="shared" ref="G36:G53" si="35">SUM(S36,X36)</f>
        <v>47</v>
      </c>
      <c r="H36" s="149">
        <f>G36/G$31</f>
        <v>0.1828793774319066</v>
      </c>
      <c r="I36" s="159">
        <f t="shared" ref="I36:I53" si="36">SUM(T36:U36)</f>
        <v>15</v>
      </c>
      <c r="J36" s="149">
        <f>I36/I$31</f>
        <v>0.14285714285714285</v>
      </c>
      <c r="L36" s="41" t="s">
        <v>386</v>
      </c>
      <c r="M36" s="56">
        <v>1</v>
      </c>
      <c r="N36" s="56">
        <v>5</v>
      </c>
      <c r="O36" s="56">
        <v>15</v>
      </c>
      <c r="P36" s="56">
        <v>32</v>
      </c>
      <c r="Q36" s="56">
        <v>24</v>
      </c>
      <c r="R36" s="35">
        <v>32</v>
      </c>
      <c r="S36" s="35">
        <v>25</v>
      </c>
      <c r="T36" s="35">
        <v>14</v>
      </c>
      <c r="U36" s="35">
        <v>1</v>
      </c>
      <c r="W36" s="370">
        <f t="shared" ref="W36:W53" si="37">R36-X36</f>
        <v>10</v>
      </c>
      <c r="X36" s="35">
        <v>22</v>
      </c>
    </row>
    <row r="37" spans="2:24" s="35" customFormat="1">
      <c r="B37" s="60" t="s">
        <v>71</v>
      </c>
      <c r="C37" s="48">
        <f t="shared" si="33"/>
        <v>9</v>
      </c>
      <c r="D37" s="150">
        <f t="shared" ref="D37:J53" si="38">C37/C$31</f>
        <v>0.15254237288135594</v>
      </c>
      <c r="E37" s="48">
        <f t="shared" si="34"/>
        <v>64</v>
      </c>
      <c r="F37" s="150">
        <f t="shared" si="38"/>
        <v>0.22068965517241379</v>
      </c>
      <c r="G37" s="48">
        <f t="shared" si="35"/>
        <v>59</v>
      </c>
      <c r="H37" s="150">
        <f t="shared" si="38"/>
        <v>0.22957198443579765</v>
      </c>
      <c r="I37" s="48">
        <f t="shared" si="36"/>
        <v>22</v>
      </c>
      <c r="J37" s="150">
        <f t="shared" si="38"/>
        <v>0.20952380952380953</v>
      </c>
      <c r="L37" s="41" t="s">
        <v>387</v>
      </c>
      <c r="M37" s="56">
        <v>0</v>
      </c>
      <c r="N37" s="56">
        <v>3</v>
      </c>
      <c r="O37" s="56">
        <v>6</v>
      </c>
      <c r="P37" s="56">
        <v>26</v>
      </c>
      <c r="Q37" s="56">
        <v>26</v>
      </c>
      <c r="R37" s="35">
        <v>37</v>
      </c>
      <c r="S37" s="35">
        <v>34</v>
      </c>
      <c r="T37" s="35">
        <v>20</v>
      </c>
      <c r="U37" s="35">
        <v>2</v>
      </c>
      <c r="W37" s="370">
        <f t="shared" si="37"/>
        <v>12</v>
      </c>
      <c r="X37" s="35">
        <v>25</v>
      </c>
    </row>
    <row r="38" spans="2:24" s="35" customFormat="1">
      <c r="B38" s="60" t="s">
        <v>43</v>
      </c>
      <c r="C38" s="294">
        <f t="shared" si="33"/>
        <v>7</v>
      </c>
      <c r="D38" s="150">
        <f t="shared" si="38"/>
        <v>0.11864406779661017</v>
      </c>
      <c r="E38" s="48">
        <f t="shared" si="34"/>
        <v>20</v>
      </c>
      <c r="F38" s="150">
        <f t="shared" si="38"/>
        <v>6.8965517241379309E-2</v>
      </c>
      <c r="G38" s="48">
        <f t="shared" si="35"/>
        <v>13</v>
      </c>
      <c r="H38" s="150">
        <f t="shared" si="38"/>
        <v>5.0583657587548639E-2</v>
      </c>
      <c r="I38" s="313">
        <f t="shared" si="36"/>
        <v>2</v>
      </c>
      <c r="J38" s="150">
        <f t="shared" si="38"/>
        <v>1.9047619047619049E-2</v>
      </c>
      <c r="L38" s="41" t="s">
        <v>388</v>
      </c>
      <c r="M38" s="56">
        <v>0</v>
      </c>
      <c r="N38" s="56">
        <v>2</v>
      </c>
      <c r="O38" s="56">
        <v>5</v>
      </c>
      <c r="P38" s="56">
        <v>10</v>
      </c>
      <c r="Q38" s="56">
        <v>4</v>
      </c>
      <c r="R38" s="35">
        <v>13</v>
      </c>
      <c r="S38" s="35">
        <v>6</v>
      </c>
      <c r="T38" s="35">
        <v>2</v>
      </c>
      <c r="U38" s="35">
        <v>0</v>
      </c>
      <c r="W38" s="370">
        <f t="shared" si="37"/>
        <v>6</v>
      </c>
      <c r="X38" s="35">
        <v>7</v>
      </c>
    </row>
    <row r="39" spans="2:24" s="35" customFormat="1">
      <c r="B39" s="60" t="s">
        <v>44</v>
      </c>
      <c r="C39" s="294">
        <f t="shared" si="33"/>
        <v>8</v>
      </c>
      <c r="D39" s="49">
        <f t="shared" si="38"/>
        <v>0.13559322033898305</v>
      </c>
      <c r="E39" s="48">
        <f t="shared" si="34"/>
        <v>92</v>
      </c>
      <c r="F39" s="49">
        <f t="shared" si="38"/>
        <v>0.31724137931034485</v>
      </c>
      <c r="G39" s="48">
        <f t="shared" si="35"/>
        <v>118</v>
      </c>
      <c r="H39" s="49">
        <f t="shared" si="38"/>
        <v>0.45914396887159531</v>
      </c>
      <c r="I39" s="294">
        <f t="shared" si="36"/>
        <v>34</v>
      </c>
      <c r="J39" s="49">
        <f t="shared" si="38"/>
        <v>0.32380952380952382</v>
      </c>
      <c r="L39" s="41" t="s">
        <v>389</v>
      </c>
      <c r="M39" s="56">
        <v>0</v>
      </c>
      <c r="N39" s="56">
        <v>1</v>
      </c>
      <c r="O39" s="56">
        <v>7</v>
      </c>
      <c r="P39" s="56">
        <v>30</v>
      </c>
      <c r="Q39" s="56">
        <v>35</v>
      </c>
      <c r="R39" s="35">
        <v>72</v>
      </c>
      <c r="S39" s="35">
        <v>73</v>
      </c>
      <c r="T39" s="35">
        <v>31</v>
      </c>
      <c r="U39" s="35">
        <v>3</v>
      </c>
      <c r="W39" s="370">
        <f t="shared" si="37"/>
        <v>27</v>
      </c>
      <c r="X39" s="35">
        <v>45</v>
      </c>
    </row>
    <row r="40" spans="2:24" s="35" customFormat="1">
      <c r="B40" s="60" t="s">
        <v>45</v>
      </c>
      <c r="C40" s="294">
        <f t="shared" si="33"/>
        <v>14</v>
      </c>
      <c r="D40" s="152">
        <f t="shared" si="38"/>
        <v>0.23728813559322035</v>
      </c>
      <c r="E40" s="48">
        <f t="shared" si="34"/>
        <v>86</v>
      </c>
      <c r="F40" s="152">
        <f t="shared" si="38"/>
        <v>0.29655172413793102</v>
      </c>
      <c r="G40" s="48">
        <f t="shared" si="35"/>
        <v>80</v>
      </c>
      <c r="H40" s="152">
        <f t="shared" si="38"/>
        <v>0.31128404669260701</v>
      </c>
      <c r="I40" s="313">
        <f t="shared" si="36"/>
        <v>28</v>
      </c>
      <c r="J40" s="152">
        <f t="shared" si="38"/>
        <v>0.26666666666666666</v>
      </c>
      <c r="L40" s="41" t="s">
        <v>390</v>
      </c>
      <c r="M40" s="56">
        <v>1</v>
      </c>
      <c r="N40" s="56">
        <v>2</v>
      </c>
      <c r="O40" s="56">
        <v>11</v>
      </c>
      <c r="P40" s="56">
        <v>27</v>
      </c>
      <c r="Q40" s="56">
        <v>37</v>
      </c>
      <c r="R40" s="35">
        <v>55</v>
      </c>
      <c r="S40" s="35">
        <v>47</v>
      </c>
      <c r="T40" s="35">
        <v>26</v>
      </c>
      <c r="U40" s="35">
        <v>2</v>
      </c>
      <c r="W40" s="370">
        <f t="shared" si="37"/>
        <v>22</v>
      </c>
      <c r="X40" s="35">
        <v>33</v>
      </c>
    </row>
    <row r="41" spans="2:24" s="35" customFormat="1">
      <c r="B41" s="60" t="s">
        <v>46</v>
      </c>
      <c r="C41" s="294">
        <f t="shared" si="33"/>
        <v>14</v>
      </c>
      <c r="D41" s="49">
        <f t="shared" si="38"/>
        <v>0.23728813559322035</v>
      </c>
      <c r="E41" s="48">
        <f t="shared" si="34"/>
        <v>98</v>
      </c>
      <c r="F41" s="49">
        <f t="shared" si="38"/>
        <v>0.33793103448275863</v>
      </c>
      <c r="G41" s="48">
        <f t="shared" si="35"/>
        <v>90</v>
      </c>
      <c r="H41" s="49">
        <f t="shared" si="38"/>
        <v>0.35019455252918286</v>
      </c>
      <c r="I41" s="314">
        <f t="shared" si="36"/>
        <v>28</v>
      </c>
      <c r="J41" s="49">
        <f t="shared" si="38"/>
        <v>0.26666666666666666</v>
      </c>
      <c r="L41" s="41" t="s">
        <v>391</v>
      </c>
      <c r="M41" s="56">
        <v>1</v>
      </c>
      <c r="N41" s="56">
        <v>3</v>
      </c>
      <c r="O41" s="56">
        <v>10</v>
      </c>
      <c r="P41" s="56">
        <v>31</v>
      </c>
      <c r="Q41" s="56">
        <v>43</v>
      </c>
      <c r="R41" s="35">
        <v>63</v>
      </c>
      <c r="S41" s="35">
        <v>51</v>
      </c>
      <c r="T41" s="35">
        <v>26</v>
      </c>
      <c r="U41" s="35">
        <v>2</v>
      </c>
      <c r="W41" s="370">
        <f t="shared" si="37"/>
        <v>24</v>
      </c>
      <c r="X41" s="35">
        <v>39</v>
      </c>
    </row>
    <row r="42" spans="2:24" s="35" customFormat="1">
      <c r="B42" s="60" t="s">
        <v>47</v>
      </c>
      <c r="C42" s="313">
        <f t="shared" si="33"/>
        <v>7</v>
      </c>
      <c r="D42" s="152">
        <f t="shared" si="38"/>
        <v>0.11864406779661017</v>
      </c>
      <c r="E42" s="161">
        <f t="shared" si="34"/>
        <v>16</v>
      </c>
      <c r="F42" s="152">
        <f t="shared" si="38"/>
        <v>5.5172413793103448E-2</v>
      </c>
      <c r="G42" s="161">
        <f t="shared" si="35"/>
        <v>11</v>
      </c>
      <c r="H42" s="152">
        <f t="shared" si="38"/>
        <v>4.2801556420233464E-2</v>
      </c>
      <c r="I42" s="48">
        <f t="shared" si="36"/>
        <v>9</v>
      </c>
      <c r="J42" s="152">
        <f t="shared" si="38"/>
        <v>8.5714285714285715E-2</v>
      </c>
      <c r="L42" s="41" t="s">
        <v>392</v>
      </c>
      <c r="M42" s="56">
        <v>1</v>
      </c>
      <c r="N42" s="56">
        <v>2</v>
      </c>
      <c r="O42" s="56">
        <v>4</v>
      </c>
      <c r="P42" s="56">
        <v>8</v>
      </c>
      <c r="Q42" s="56">
        <v>5</v>
      </c>
      <c r="R42" s="35">
        <v>6</v>
      </c>
      <c r="S42" s="35">
        <v>8</v>
      </c>
      <c r="T42" s="35">
        <v>7</v>
      </c>
      <c r="U42" s="35">
        <v>2</v>
      </c>
      <c r="W42" s="370">
        <f t="shared" si="37"/>
        <v>3</v>
      </c>
      <c r="X42" s="35">
        <v>3</v>
      </c>
    </row>
    <row r="43" spans="2:24" s="35" customFormat="1">
      <c r="B43" s="60" t="s">
        <v>48</v>
      </c>
      <c r="C43" s="314">
        <f t="shared" si="33"/>
        <v>13</v>
      </c>
      <c r="D43" s="150">
        <f t="shared" si="38"/>
        <v>0.22033898305084745</v>
      </c>
      <c r="E43" s="158">
        <f t="shared" si="34"/>
        <v>75</v>
      </c>
      <c r="F43" s="150">
        <f t="shared" si="38"/>
        <v>0.25862068965517243</v>
      </c>
      <c r="G43" s="158">
        <f t="shared" si="35"/>
        <v>78</v>
      </c>
      <c r="H43" s="150">
        <f t="shared" si="38"/>
        <v>0.30350194552529181</v>
      </c>
      <c r="I43" s="294">
        <f t="shared" si="36"/>
        <v>36</v>
      </c>
      <c r="J43" s="150">
        <f t="shared" si="38"/>
        <v>0.34285714285714286</v>
      </c>
      <c r="L43" s="41" t="s">
        <v>393</v>
      </c>
      <c r="M43" s="56">
        <v>0</v>
      </c>
      <c r="N43" s="56">
        <v>2</v>
      </c>
      <c r="O43" s="56">
        <v>11</v>
      </c>
      <c r="P43" s="56">
        <v>20</v>
      </c>
      <c r="Q43" s="56">
        <v>31</v>
      </c>
      <c r="R43" s="35">
        <v>54</v>
      </c>
      <c r="S43" s="35">
        <v>48</v>
      </c>
      <c r="T43" s="35">
        <v>33</v>
      </c>
      <c r="U43" s="35">
        <v>3</v>
      </c>
      <c r="W43" s="370">
        <f t="shared" si="37"/>
        <v>24</v>
      </c>
      <c r="X43" s="35">
        <v>30</v>
      </c>
    </row>
    <row r="44" spans="2:24" s="35" customFormat="1">
      <c r="B44" s="60" t="s">
        <v>49</v>
      </c>
      <c r="C44" s="314">
        <f t="shared" si="33"/>
        <v>7</v>
      </c>
      <c r="D44" s="49">
        <f t="shared" si="38"/>
        <v>0.11864406779661017</v>
      </c>
      <c r="E44" s="158">
        <f t="shared" si="34"/>
        <v>44</v>
      </c>
      <c r="F44" s="49">
        <f t="shared" si="38"/>
        <v>0.15172413793103448</v>
      </c>
      <c r="G44" s="158">
        <f t="shared" si="35"/>
        <v>57</v>
      </c>
      <c r="H44" s="49">
        <f t="shared" si="38"/>
        <v>0.22178988326848248</v>
      </c>
      <c r="I44" s="314">
        <f t="shared" si="36"/>
        <v>23</v>
      </c>
      <c r="J44" s="49">
        <f t="shared" si="38"/>
        <v>0.21904761904761905</v>
      </c>
      <c r="L44" s="41" t="s">
        <v>394</v>
      </c>
      <c r="M44" s="56">
        <v>0</v>
      </c>
      <c r="N44" s="56">
        <v>1</v>
      </c>
      <c r="O44" s="56">
        <v>6</v>
      </c>
      <c r="P44" s="56">
        <v>11</v>
      </c>
      <c r="Q44" s="56">
        <v>24</v>
      </c>
      <c r="R44" s="35">
        <v>31</v>
      </c>
      <c r="S44" s="35">
        <v>35</v>
      </c>
      <c r="T44" s="35">
        <v>22</v>
      </c>
      <c r="U44" s="35">
        <v>1</v>
      </c>
      <c r="W44" s="370">
        <f t="shared" si="37"/>
        <v>9</v>
      </c>
      <c r="X44" s="35">
        <v>22</v>
      </c>
    </row>
    <row r="45" spans="2:24" s="35" customFormat="1">
      <c r="B45" s="60" t="s">
        <v>50</v>
      </c>
      <c r="C45" s="314">
        <f t="shared" si="33"/>
        <v>12</v>
      </c>
      <c r="D45" s="152">
        <f t="shared" si="38"/>
        <v>0.20338983050847459</v>
      </c>
      <c r="E45" s="158">
        <f t="shared" si="34"/>
        <v>68</v>
      </c>
      <c r="F45" s="152">
        <f t="shared" si="38"/>
        <v>0.23448275862068965</v>
      </c>
      <c r="G45" s="158">
        <f t="shared" si="35"/>
        <v>63</v>
      </c>
      <c r="H45" s="152">
        <f t="shared" si="38"/>
        <v>0.24513618677042801</v>
      </c>
      <c r="I45" s="294">
        <f t="shared" si="36"/>
        <v>23</v>
      </c>
      <c r="J45" s="152">
        <f t="shared" si="38"/>
        <v>0.21904761904761905</v>
      </c>
      <c r="L45" s="41" t="s">
        <v>395</v>
      </c>
      <c r="M45" s="56">
        <v>1</v>
      </c>
      <c r="N45" s="56">
        <v>1</v>
      </c>
      <c r="O45" s="56">
        <v>10</v>
      </c>
      <c r="P45" s="56">
        <v>23</v>
      </c>
      <c r="Q45" s="56">
        <v>26</v>
      </c>
      <c r="R45" s="35">
        <v>39</v>
      </c>
      <c r="S45" s="35">
        <v>43</v>
      </c>
      <c r="T45" s="35">
        <v>22</v>
      </c>
      <c r="U45" s="35">
        <v>1</v>
      </c>
      <c r="W45" s="370">
        <f t="shared" si="37"/>
        <v>19</v>
      </c>
      <c r="X45" s="35">
        <v>20</v>
      </c>
    </row>
    <row r="46" spans="2:24" s="35" customFormat="1">
      <c r="B46" s="60" t="s">
        <v>51</v>
      </c>
      <c r="C46" s="314">
        <f t="shared" si="33"/>
        <v>19</v>
      </c>
      <c r="D46" s="150">
        <f t="shared" si="38"/>
        <v>0.32203389830508472</v>
      </c>
      <c r="E46" s="158">
        <f t="shared" si="34"/>
        <v>81</v>
      </c>
      <c r="F46" s="150">
        <f t="shared" si="38"/>
        <v>0.27931034482758621</v>
      </c>
      <c r="G46" s="158">
        <f t="shared" si="35"/>
        <v>81</v>
      </c>
      <c r="H46" s="150">
        <f t="shared" si="38"/>
        <v>0.31517509727626458</v>
      </c>
      <c r="I46" s="314">
        <f t="shared" si="36"/>
        <v>45</v>
      </c>
      <c r="J46" s="150">
        <f t="shared" si="38"/>
        <v>0.42857142857142855</v>
      </c>
      <c r="L46" s="41" t="s">
        <v>396</v>
      </c>
      <c r="M46" s="56">
        <v>0</v>
      </c>
      <c r="N46" s="56">
        <v>7</v>
      </c>
      <c r="O46" s="56">
        <v>12</v>
      </c>
      <c r="P46" s="56">
        <v>21</v>
      </c>
      <c r="Q46" s="56">
        <v>31</v>
      </c>
      <c r="R46" s="35">
        <v>61</v>
      </c>
      <c r="S46" s="35">
        <v>49</v>
      </c>
      <c r="T46" s="35">
        <v>43</v>
      </c>
      <c r="U46" s="35">
        <v>2</v>
      </c>
      <c r="W46" s="370">
        <f t="shared" si="37"/>
        <v>29</v>
      </c>
      <c r="X46" s="35">
        <v>32</v>
      </c>
    </row>
    <row r="47" spans="2:24" s="35" customFormat="1">
      <c r="B47" s="60" t="s">
        <v>52</v>
      </c>
      <c r="C47" s="314">
        <f t="shared" si="33"/>
        <v>2</v>
      </c>
      <c r="D47" s="49">
        <f t="shared" si="38"/>
        <v>3.3898305084745763E-2</v>
      </c>
      <c r="E47" s="158">
        <f t="shared" si="34"/>
        <v>14</v>
      </c>
      <c r="F47" s="49">
        <f t="shared" si="38"/>
        <v>4.8275862068965517E-2</v>
      </c>
      <c r="G47" s="158">
        <f t="shared" si="35"/>
        <v>21</v>
      </c>
      <c r="H47" s="49">
        <f t="shared" si="38"/>
        <v>8.171206225680934E-2</v>
      </c>
      <c r="I47" s="314">
        <f t="shared" si="36"/>
        <v>7</v>
      </c>
      <c r="J47" s="49">
        <f t="shared" si="38"/>
        <v>6.6666666666666666E-2</v>
      </c>
      <c r="L47" s="41" t="s">
        <v>397</v>
      </c>
      <c r="M47" s="56">
        <v>0</v>
      </c>
      <c r="N47" s="56">
        <v>1</v>
      </c>
      <c r="O47" s="56">
        <v>1</v>
      </c>
      <c r="P47" s="56">
        <v>1</v>
      </c>
      <c r="Q47" s="56">
        <v>7</v>
      </c>
      <c r="R47" s="35">
        <v>10</v>
      </c>
      <c r="S47" s="35">
        <v>17</v>
      </c>
      <c r="T47" s="35">
        <v>7</v>
      </c>
      <c r="U47" s="35">
        <v>0</v>
      </c>
      <c r="W47" s="370">
        <f t="shared" si="37"/>
        <v>6</v>
      </c>
      <c r="X47" s="35">
        <v>4</v>
      </c>
    </row>
    <row r="48" spans="2:24" s="35" customFormat="1">
      <c r="B48" s="60" t="s">
        <v>53</v>
      </c>
      <c r="C48" s="314">
        <f t="shared" si="33"/>
        <v>2</v>
      </c>
      <c r="D48" s="49">
        <f t="shared" si="38"/>
        <v>3.3898305084745763E-2</v>
      </c>
      <c r="E48" s="158">
        <f t="shared" si="34"/>
        <v>16</v>
      </c>
      <c r="F48" s="49">
        <f t="shared" si="38"/>
        <v>5.5172413793103448E-2</v>
      </c>
      <c r="G48" s="158">
        <f t="shared" si="35"/>
        <v>18</v>
      </c>
      <c r="H48" s="49">
        <f t="shared" si="38"/>
        <v>7.0038910505836577E-2</v>
      </c>
      <c r="I48" s="294">
        <f t="shared" si="36"/>
        <v>15</v>
      </c>
      <c r="J48" s="49">
        <f t="shared" si="38"/>
        <v>0.14285714285714285</v>
      </c>
      <c r="L48" s="41" t="s">
        <v>398</v>
      </c>
      <c r="M48" s="56">
        <v>0</v>
      </c>
      <c r="N48" s="56">
        <v>1</v>
      </c>
      <c r="O48" s="56">
        <v>1</v>
      </c>
      <c r="P48" s="56">
        <v>3</v>
      </c>
      <c r="Q48" s="56">
        <v>6</v>
      </c>
      <c r="R48" s="35">
        <v>14</v>
      </c>
      <c r="S48" s="35">
        <v>11</v>
      </c>
      <c r="T48" s="35">
        <v>13</v>
      </c>
      <c r="U48" s="35">
        <v>2</v>
      </c>
      <c r="W48" s="370">
        <f t="shared" si="37"/>
        <v>7</v>
      </c>
      <c r="X48" s="35">
        <v>7</v>
      </c>
    </row>
    <row r="49" spans="2:24" s="35" customFormat="1">
      <c r="B49" s="60" t="s">
        <v>54</v>
      </c>
      <c r="C49" s="158">
        <f t="shared" si="33"/>
        <v>0</v>
      </c>
      <c r="D49" s="49">
        <f t="shared" si="38"/>
        <v>0</v>
      </c>
      <c r="E49" s="158">
        <f t="shared" si="34"/>
        <v>1</v>
      </c>
      <c r="F49" s="49">
        <f t="shared" si="38"/>
        <v>3.4482758620689655E-3</v>
      </c>
      <c r="G49" s="158">
        <f t="shared" si="35"/>
        <v>2</v>
      </c>
      <c r="H49" s="49">
        <f t="shared" si="38"/>
        <v>7.7821011673151752E-3</v>
      </c>
      <c r="I49" s="314">
        <f t="shared" si="36"/>
        <v>0</v>
      </c>
      <c r="J49" s="49">
        <f t="shared" si="38"/>
        <v>0</v>
      </c>
      <c r="K49" s="319"/>
      <c r="L49" s="41" t="s">
        <v>399</v>
      </c>
      <c r="M49" s="35">
        <v>0</v>
      </c>
      <c r="N49" s="35">
        <v>0</v>
      </c>
      <c r="O49" s="35">
        <v>0</v>
      </c>
      <c r="P49" s="35">
        <v>1</v>
      </c>
      <c r="Q49" s="35">
        <v>0</v>
      </c>
      <c r="R49" s="35">
        <v>2</v>
      </c>
      <c r="S49" s="35">
        <v>0</v>
      </c>
      <c r="T49" s="35">
        <v>0</v>
      </c>
      <c r="U49" s="35">
        <v>0</v>
      </c>
      <c r="W49" s="370">
        <f t="shared" si="37"/>
        <v>0</v>
      </c>
      <c r="X49" s="35">
        <v>2</v>
      </c>
    </row>
    <row r="50" spans="2:24" s="35" customFormat="1">
      <c r="B50" s="60" t="s">
        <v>55</v>
      </c>
      <c r="C50" s="153">
        <f t="shared" si="33"/>
        <v>5</v>
      </c>
      <c r="D50" s="154">
        <f t="shared" si="38"/>
        <v>8.4745762711864403E-2</v>
      </c>
      <c r="E50" s="48">
        <f t="shared" si="34"/>
        <v>16</v>
      </c>
      <c r="F50" s="154">
        <f t="shared" si="38"/>
        <v>5.5172413793103448E-2</v>
      </c>
      <c r="G50" s="48">
        <f t="shared" si="35"/>
        <v>28</v>
      </c>
      <c r="H50" s="154">
        <f t="shared" si="38"/>
        <v>0.10894941634241245</v>
      </c>
      <c r="I50" s="314">
        <f t="shared" si="36"/>
        <v>9</v>
      </c>
      <c r="J50" s="154">
        <f t="shared" si="38"/>
        <v>8.5714285714285715E-2</v>
      </c>
      <c r="L50" s="41" t="s">
        <v>400</v>
      </c>
      <c r="M50" s="35">
        <v>0</v>
      </c>
      <c r="N50" s="35">
        <v>3</v>
      </c>
      <c r="O50" s="35">
        <v>2</v>
      </c>
      <c r="P50" s="35">
        <v>3</v>
      </c>
      <c r="Q50" s="35">
        <v>8</v>
      </c>
      <c r="R50" s="35">
        <v>17</v>
      </c>
      <c r="S50" s="35">
        <v>16</v>
      </c>
      <c r="T50" s="35">
        <v>9</v>
      </c>
      <c r="U50" s="35">
        <v>0</v>
      </c>
      <c r="W50" s="370">
        <f t="shared" si="37"/>
        <v>5</v>
      </c>
      <c r="X50" s="35">
        <v>12</v>
      </c>
    </row>
    <row r="51" spans="2:24" s="35" customFormat="1">
      <c r="B51" s="60" t="s">
        <v>56</v>
      </c>
      <c r="C51" s="48">
        <f t="shared" si="33"/>
        <v>6</v>
      </c>
      <c r="D51" s="49">
        <f t="shared" si="38"/>
        <v>0.10169491525423729</v>
      </c>
      <c r="E51" s="48">
        <f t="shared" si="34"/>
        <v>22</v>
      </c>
      <c r="F51" s="49">
        <f t="shared" si="38"/>
        <v>7.586206896551724E-2</v>
      </c>
      <c r="G51" s="48">
        <f t="shared" si="35"/>
        <v>26</v>
      </c>
      <c r="H51" s="49">
        <f t="shared" si="38"/>
        <v>0.10116731517509728</v>
      </c>
      <c r="I51" s="294">
        <f t="shared" si="36"/>
        <v>15</v>
      </c>
      <c r="J51" s="49">
        <f t="shared" si="38"/>
        <v>0.14285714285714285</v>
      </c>
      <c r="L51" s="41" t="s">
        <v>401</v>
      </c>
      <c r="M51" s="35">
        <v>0</v>
      </c>
      <c r="N51" s="35">
        <v>3</v>
      </c>
      <c r="O51" s="35">
        <v>3</v>
      </c>
      <c r="P51" s="35">
        <v>4</v>
      </c>
      <c r="Q51" s="35">
        <v>12</v>
      </c>
      <c r="R51" s="35">
        <v>17</v>
      </c>
      <c r="S51" s="35">
        <v>15</v>
      </c>
      <c r="T51" s="35">
        <v>15</v>
      </c>
      <c r="U51" s="35">
        <v>0</v>
      </c>
      <c r="W51" s="370">
        <f t="shared" si="37"/>
        <v>6</v>
      </c>
      <c r="X51" s="35">
        <v>11</v>
      </c>
    </row>
    <row r="52" spans="2:24" s="35" customFormat="1">
      <c r="B52" s="60" t="s">
        <v>57</v>
      </c>
      <c r="C52" s="48">
        <f t="shared" si="33"/>
        <v>2</v>
      </c>
      <c r="D52" s="49">
        <f t="shared" si="38"/>
        <v>3.3898305084745763E-2</v>
      </c>
      <c r="E52" s="48">
        <f t="shared" si="34"/>
        <v>5</v>
      </c>
      <c r="F52" s="49">
        <f t="shared" si="38"/>
        <v>1.7241379310344827E-2</v>
      </c>
      <c r="G52" s="48">
        <f t="shared" si="35"/>
        <v>3</v>
      </c>
      <c r="H52" s="49">
        <f t="shared" si="38"/>
        <v>1.1673151750972763E-2</v>
      </c>
      <c r="I52" s="294">
        <f t="shared" si="36"/>
        <v>2</v>
      </c>
      <c r="J52" s="49">
        <f t="shared" si="38"/>
        <v>1.9047619047619049E-2</v>
      </c>
      <c r="L52" s="41" t="s">
        <v>402</v>
      </c>
      <c r="M52" s="35">
        <v>0</v>
      </c>
      <c r="N52" s="35">
        <v>1</v>
      </c>
      <c r="O52" s="35">
        <v>1</v>
      </c>
      <c r="P52" s="35">
        <v>3</v>
      </c>
      <c r="Q52" s="35">
        <v>0</v>
      </c>
      <c r="R52" s="35">
        <v>3</v>
      </c>
      <c r="S52" s="35">
        <v>2</v>
      </c>
      <c r="T52" s="35">
        <v>2</v>
      </c>
      <c r="U52" s="35">
        <v>0</v>
      </c>
      <c r="W52" s="370">
        <f t="shared" si="37"/>
        <v>2</v>
      </c>
      <c r="X52" s="35">
        <v>1</v>
      </c>
    </row>
    <row r="53" spans="2:24" s="35" customFormat="1">
      <c r="B53" s="67" t="s">
        <v>58</v>
      </c>
      <c r="C53" s="50">
        <f t="shared" si="33"/>
        <v>7</v>
      </c>
      <c r="D53" s="351">
        <f t="shared" si="38"/>
        <v>0.11864406779661017</v>
      </c>
      <c r="E53" s="50">
        <f>SUM(P53:Q53,W53)</f>
        <v>13</v>
      </c>
      <c r="F53" s="351">
        <f t="shared" si="38"/>
        <v>4.4827586206896551E-2</v>
      </c>
      <c r="G53" s="50">
        <f t="shared" si="35"/>
        <v>11</v>
      </c>
      <c r="H53" s="351">
        <f t="shared" si="38"/>
        <v>4.2801556420233464E-2</v>
      </c>
      <c r="I53" s="50">
        <f t="shared" si="36"/>
        <v>7</v>
      </c>
      <c r="J53" s="351">
        <f t="shared" si="38"/>
        <v>6.6666666666666666E-2</v>
      </c>
      <c r="L53" s="41" t="s">
        <v>403</v>
      </c>
      <c r="M53" s="35">
        <v>1</v>
      </c>
      <c r="N53" s="35">
        <v>1</v>
      </c>
      <c r="O53" s="35">
        <v>5</v>
      </c>
      <c r="P53" s="35">
        <v>4</v>
      </c>
      <c r="Q53" s="35">
        <v>5</v>
      </c>
      <c r="R53" s="35">
        <v>9</v>
      </c>
      <c r="S53" s="35">
        <v>6</v>
      </c>
      <c r="T53" s="35">
        <v>5</v>
      </c>
      <c r="U53" s="35">
        <v>2</v>
      </c>
      <c r="W53" s="370">
        <f t="shared" si="37"/>
        <v>4</v>
      </c>
      <c r="X53" s="35">
        <v>5</v>
      </c>
    </row>
    <row r="54" spans="2:24">
      <c r="J54" s="36"/>
    </row>
    <row r="55" spans="2:24">
      <c r="J55" s="36"/>
    </row>
    <row r="56" spans="2:24">
      <c r="J56" s="36"/>
    </row>
    <row r="57" spans="2:24">
      <c r="J57" s="36"/>
    </row>
    <row r="58" spans="2:24">
      <c r="J58" s="36"/>
    </row>
    <row r="59" spans="2:24">
      <c r="J59" s="36"/>
    </row>
  </sheetData>
  <mergeCells count="14">
    <mergeCell ref="W2:X2"/>
    <mergeCell ref="W29:X29"/>
    <mergeCell ref="G30:H30"/>
    <mergeCell ref="I30:J30"/>
    <mergeCell ref="B2:B3"/>
    <mergeCell ref="C2:J2"/>
    <mergeCell ref="C3:D3"/>
    <mergeCell ref="I3:J3"/>
    <mergeCell ref="E3:F3"/>
    <mergeCell ref="G3:H3"/>
    <mergeCell ref="B29:B30"/>
    <mergeCell ref="C29:J29"/>
    <mergeCell ref="C30:D30"/>
    <mergeCell ref="E30:F30"/>
  </mergeCells>
  <phoneticPr fontId="4"/>
  <printOptions horizontalCentered="1"/>
  <pageMargins left="0.70866141732283472" right="0.70866141732283472" top="0.74803149606299213" bottom="0.74803149606299213" header="0.31496062992125984" footer="0.31496062992125984"/>
  <pageSetup paperSize="9" scale="8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S49"/>
  <sheetViews>
    <sheetView view="pageBreakPreview" zoomScaleNormal="100" zoomScaleSheetLayoutView="100" workbookViewId="0">
      <selection activeCell="A15" sqref="A15:C16"/>
    </sheetView>
  </sheetViews>
  <sheetFormatPr defaultColWidth="13.75" defaultRowHeight="13.5"/>
  <cols>
    <col min="1" max="1" width="14.75" style="9" customWidth="1"/>
    <col min="2" max="2" width="8.625" style="9" bestFit="1" customWidth="1"/>
    <col min="3" max="3" width="7.875" style="9" bestFit="1" customWidth="1"/>
    <col min="4" max="4" width="4.125" style="9" customWidth="1"/>
    <col min="5" max="5" width="14.75" style="9" customWidth="1"/>
    <col min="6" max="6" width="6.5" style="9" customWidth="1"/>
    <col min="7" max="7" width="9.75" style="9" bestFit="1" customWidth="1"/>
    <col min="8" max="8" width="8.375" style="9" customWidth="1"/>
    <col min="9" max="9" width="7.875" style="9" bestFit="1" customWidth="1"/>
    <col min="10" max="16384" width="13.75" style="9"/>
  </cols>
  <sheetData>
    <row r="1" spans="1:19" s="25" customFormat="1" ht="14.25">
      <c r="A1" s="24" t="s">
        <v>305</v>
      </c>
    </row>
    <row r="2" spans="1:19" customFormat="1">
      <c r="A2" s="1"/>
      <c r="B2" s="2"/>
      <c r="C2" s="2"/>
      <c r="D2" s="2"/>
      <c r="E2" s="2"/>
      <c r="F2" s="2"/>
      <c r="G2" s="2"/>
      <c r="H2" s="2"/>
    </row>
    <row r="3" spans="1:19" s="8" customFormat="1" ht="14.25">
      <c r="A3" s="194" t="s">
        <v>13</v>
      </c>
      <c r="B3" s="74"/>
      <c r="C3" s="74"/>
      <c r="E3" s="194" t="s">
        <v>306</v>
      </c>
      <c r="F3" s="74"/>
      <c r="G3" s="74"/>
      <c r="H3" s="74"/>
      <c r="I3" s="74"/>
    </row>
    <row r="4" spans="1:19" customFormat="1">
      <c r="A4" s="3"/>
      <c r="B4" s="3" t="s">
        <v>0</v>
      </c>
      <c r="C4" s="3" t="s">
        <v>1</v>
      </c>
      <c r="D4" s="2"/>
      <c r="E4" s="3"/>
      <c r="F4" s="3" t="s">
        <v>308</v>
      </c>
      <c r="G4" s="3" t="s">
        <v>310</v>
      </c>
      <c r="H4" s="3" t="s">
        <v>12</v>
      </c>
      <c r="I4" s="3" t="s">
        <v>1</v>
      </c>
    </row>
    <row r="5" spans="1:19" customFormat="1">
      <c r="A5" s="32" t="s">
        <v>2</v>
      </c>
      <c r="B5" s="329">
        <v>132</v>
      </c>
      <c r="C5" s="21">
        <f>B5/B$14</f>
        <v>8.0743821874235382E-3</v>
      </c>
      <c r="D5" s="2"/>
      <c r="E5" s="32" t="s">
        <v>2</v>
      </c>
      <c r="F5" s="155">
        <v>10</v>
      </c>
      <c r="G5" s="155">
        <v>25</v>
      </c>
      <c r="H5" s="33">
        <f>SUM(F5:G5)</f>
        <v>35</v>
      </c>
      <c r="I5" s="21">
        <f>H5/H$14</f>
        <v>1.6286644951140065E-2</v>
      </c>
      <c r="J5" s="295"/>
      <c r="K5" s="296"/>
      <c r="L5" s="297"/>
      <c r="M5" s="297"/>
      <c r="N5" s="295"/>
      <c r="O5" s="295"/>
      <c r="P5" s="295"/>
      <c r="Q5" s="295"/>
      <c r="R5" s="295"/>
      <c r="S5" s="295"/>
    </row>
    <row r="6" spans="1:19" customFormat="1">
      <c r="A6" s="32" t="s">
        <v>3</v>
      </c>
      <c r="B6" s="329">
        <v>335</v>
      </c>
      <c r="C6" s="21">
        <f t="shared" ref="C6:C13" si="0">B6/B$14</f>
        <v>2.0491803278688523E-2</v>
      </c>
      <c r="D6" s="2"/>
      <c r="E6" s="32" t="s">
        <v>3</v>
      </c>
      <c r="F6" s="155">
        <v>22</v>
      </c>
      <c r="G6" s="155">
        <v>54</v>
      </c>
      <c r="H6" s="33">
        <f t="shared" ref="H6:H13" si="1">SUM(F6:G6)</f>
        <v>76</v>
      </c>
      <c r="I6" s="21">
        <f t="shared" ref="I6:I13" si="2">H6/H$14</f>
        <v>3.5365286179618427E-2</v>
      </c>
      <c r="J6" s="298"/>
      <c r="K6" s="299"/>
      <c r="L6" s="300"/>
      <c r="M6" s="301"/>
      <c r="N6" s="298"/>
      <c r="O6" s="295"/>
      <c r="P6" s="295"/>
      <c r="Q6" s="295"/>
      <c r="R6" s="295"/>
      <c r="S6" s="295"/>
    </row>
    <row r="7" spans="1:19" customFormat="1">
      <c r="A7" s="32" t="s">
        <v>4</v>
      </c>
      <c r="B7" s="329">
        <v>819</v>
      </c>
      <c r="C7" s="21">
        <f t="shared" si="0"/>
        <v>5.0097871299241495E-2</v>
      </c>
      <c r="D7" s="2"/>
      <c r="E7" s="32" t="s">
        <v>4</v>
      </c>
      <c r="F7" s="155">
        <v>49</v>
      </c>
      <c r="G7" s="155">
        <v>130</v>
      </c>
      <c r="H7" s="33">
        <f t="shared" si="1"/>
        <v>179</v>
      </c>
      <c r="I7" s="21">
        <f t="shared" si="2"/>
        <v>8.3294555607259194E-2</v>
      </c>
      <c r="J7" s="298"/>
      <c r="K7" s="299"/>
      <c r="L7" s="300"/>
      <c r="M7" s="301"/>
      <c r="N7" s="298"/>
      <c r="O7" s="295"/>
      <c r="P7" s="295"/>
      <c r="Q7" s="295"/>
      <c r="R7" s="295"/>
      <c r="S7" s="295"/>
    </row>
    <row r="8" spans="1:19" customFormat="1">
      <c r="A8" s="32" t="s">
        <v>5</v>
      </c>
      <c r="B8" s="329">
        <v>1914</v>
      </c>
      <c r="C8" s="21">
        <f t="shared" si="0"/>
        <v>0.1170785417176413</v>
      </c>
      <c r="D8" s="2"/>
      <c r="E8" s="32" t="s">
        <v>5</v>
      </c>
      <c r="F8" s="155">
        <v>97</v>
      </c>
      <c r="G8" s="155">
        <v>262</v>
      </c>
      <c r="H8" s="33">
        <f t="shared" si="1"/>
        <v>359</v>
      </c>
      <c r="I8" s="21">
        <f t="shared" si="2"/>
        <v>0.16705444392740809</v>
      </c>
      <c r="J8" s="295"/>
      <c r="K8" s="302"/>
      <c r="L8" s="303"/>
      <c r="M8" s="304"/>
      <c r="N8" s="295"/>
      <c r="O8" s="295"/>
      <c r="P8" s="295"/>
      <c r="Q8" s="295"/>
      <c r="R8" s="295"/>
      <c r="S8" s="295"/>
    </row>
    <row r="9" spans="1:19" customFormat="1">
      <c r="A9" s="32" t="s">
        <v>6</v>
      </c>
      <c r="B9" s="329">
        <v>2603</v>
      </c>
      <c r="C9" s="21">
        <f t="shared" si="0"/>
        <v>0.15922436995351114</v>
      </c>
      <c r="D9" s="2"/>
      <c r="E9" s="32" t="s">
        <v>6</v>
      </c>
      <c r="F9" s="155">
        <v>123</v>
      </c>
      <c r="G9" s="155">
        <v>293</v>
      </c>
      <c r="H9" s="33">
        <f t="shared" si="1"/>
        <v>416</v>
      </c>
      <c r="I9" s="21">
        <f t="shared" si="2"/>
        <v>0.19357840856212191</v>
      </c>
      <c r="J9" s="295"/>
      <c r="K9" s="302"/>
      <c r="L9" s="303"/>
      <c r="M9" s="304"/>
      <c r="N9" s="295"/>
      <c r="O9" s="295"/>
      <c r="P9" s="295"/>
      <c r="Q9" s="295"/>
      <c r="R9" s="295"/>
      <c r="S9" s="295"/>
    </row>
    <row r="10" spans="1:19" customFormat="1">
      <c r="A10" s="32" t="s">
        <v>7</v>
      </c>
      <c r="B10" s="329">
        <v>3667</v>
      </c>
      <c r="C10" s="21">
        <f t="shared" si="0"/>
        <v>0.22430878394910692</v>
      </c>
      <c r="D10" s="2"/>
      <c r="E10" s="32" t="s">
        <v>7</v>
      </c>
      <c r="F10" s="155">
        <v>100</v>
      </c>
      <c r="G10" s="155">
        <v>347</v>
      </c>
      <c r="H10" s="33">
        <f t="shared" si="1"/>
        <v>447</v>
      </c>
      <c r="I10" s="21">
        <f t="shared" si="2"/>
        <v>0.20800372266170311</v>
      </c>
      <c r="J10" s="295"/>
      <c r="K10" s="302"/>
      <c r="L10" s="303"/>
      <c r="M10" s="304"/>
      <c r="N10" s="295"/>
      <c r="O10" s="295"/>
      <c r="P10" s="295"/>
      <c r="Q10" s="295"/>
      <c r="R10" s="295"/>
      <c r="S10" s="295"/>
    </row>
    <row r="11" spans="1:19" customFormat="1">
      <c r="A11" s="32" t="s">
        <v>8</v>
      </c>
      <c r="B11" s="329">
        <v>3800</v>
      </c>
      <c r="C11" s="21">
        <f t="shared" si="0"/>
        <v>0.23244433569855641</v>
      </c>
      <c r="D11" s="2"/>
      <c r="E11" s="32" t="s">
        <v>8</v>
      </c>
      <c r="F11" s="155">
        <v>101</v>
      </c>
      <c r="G11" s="155">
        <v>304</v>
      </c>
      <c r="H11" s="33">
        <f t="shared" si="1"/>
        <v>405</v>
      </c>
      <c r="I11" s="21">
        <f t="shared" si="2"/>
        <v>0.18845974872033505</v>
      </c>
      <c r="J11" s="295"/>
      <c r="K11" s="302"/>
      <c r="L11" s="303"/>
      <c r="M11" s="304"/>
      <c r="N11" s="295"/>
      <c r="O11" s="295"/>
      <c r="P11" s="295"/>
      <c r="Q11" s="295"/>
      <c r="R11" s="295"/>
      <c r="S11" s="295"/>
    </row>
    <row r="12" spans="1:19" customFormat="1">
      <c r="A12" s="32" t="s">
        <v>9</v>
      </c>
      <c r="B12" s="329">
        <v>2555</v>
      </c>
      <c r="C12" s="21">
        <f t="shared" si="0"/>
        <v>0.15628823097626621</v>
      </c>
      <c r="D12" s="2"/>
      <c r="E12" s="32" t="s">
        <v>9</v>
      </c>
      <c r="F12" s="155">
        <v>32</v>
      </c>
      <c r="G12" s="155">
        <v>176</v>
      </c>
      <c r="H12" s="33">
        <f t="shared" si="1"/>
        <v>208</v>
      </c>
      <c r="I12" s="21">
        <f t="shared" si="2"/>
        <v>9.6789204281060956E-2</v>
      </c>
      <c r="J12" s="295"/>
      <c r="K12" s="302"/>
      <c r="L12" s="303"/>
      <c r="M12" s="304"/>
      <c r="N12" s="295"/>
      <c r="O12" s="295"/>
      <c r="P12" s="295"/>
      <c r="Q12" s="295"/>
      <c r="R12" s="295"/>
      <c r="S12" s="295"/>
    </row>
    <row r="13" spans="1:19" customFormat="1">
      <c r="A13" s="32" t="s">
        <v>10</v>
      </c>
      <c r="B13" s="329">
        <v>523</v>
      </c>
      <c r="C13" s="21">
        <f t="shared" si="0"/>
        <v>3.1991680939564469E-2</v>
      </c>
      <c r="D13" s="2"/>
      <c r="E13" s="32" t="s">
        <v>10</v>
      </c>
      <c r="F13" s="155">
        <v>3</v>
      </c>
      <c r="G13" s="155">
        <v>21</v>
      </c>
      <c r="H13" s="33">
        <f t="shared" si="1"/>
        <v>24</v>
      </c>
      <c r="I13" s="21">
        <f t="shared" si="2"/>
        <v>1.1167985109353188E-2</v>
      </c>
      <c r="J13" s="295"/>
      <c r="K13" s="302"/>
      <c r="L13" s="303"/>
      <c r="M13" s="304"/>
      <c r="N13" s="295"/>
      <c r="O13" s="295"/>
      <c r="P13" s="295"/>
      <c r="Q13" s="295"/>
      <c r="R13" s="295"/>
      <c r="S13" s="295"/>
    </row>
    <row r="14" spans="1:19" customFormat="1">
      <c r="A14" s="195" t="s">
        <v>11</v>
      </c>
      <c r="B14" s="305">
        <f>SUM(B5:B13)</f>
        <v>16348</v>
      </c>
      <c r="C14" s="182">
        <f>SUM(C5:C13)</f>
        <v>1</v>
      </c>
      <c r="D14" s="2"/>
      <c r="E14" s="195" t="s">
        <v>11</v>
      </c>
      <c r="F14" s="305">
        <f t="shared" ref="F14:G14" si="3">SUM(F5:F13)</f>
        <v>537</v>
      </c>
      <c r="G14" s="305">
        <f t="shared" si="3"/>
        <v>1612</v>
      </c>
      <c r="H14" s="305">
        <f>SUM(H5:H13)</f>
        <v>2149</v>
      </c>
      <c r="I14" s="182">
        <f>SUM(I5:I13)</f>
        <v>1</v>
      </c>
      <c r="J14" s="295"/>
      <c r="K14" s="302"/>
      <c r="L14" s="303"/>
      <c r="M14" s="304"/>
      <c r="N14" s="295"/>
      <c r="O14" s="295"/>
      <c r="P14" s="295"/>
      <c r="Q14" s="295"/>
      <c r="R14" s="295"/>
      <c r="S14" s="295"/>
    </row>
    <row r="15" spans="1:19" ht="15.75" customHeight="1">
      <c r="A15" s="171" t="s">
        <v>275</v>
      </c>
      <c r="B15" s="330">
        <f>B14-B16</f>
        <v>7232</v>
      </c>
      <c r="C15" s="172">
        <f>B15/B14</f>
        <v>0.44237827257156837</v>
      </c>
      <c r="D15" s="75"/>
      <c r="E15" s="171" t="s">
        <v>275</v>
      </c>
      <c r="F15" s="330">
        <f>F14-F16</f>
        <v>342</v>
      </c>
      <c r="G15" s="330">
        <f>G14-G16</f>
        <v>913</v>
      </c>
      <c r="H15" s="330">
        <f>H14-H16</f>
        <v>1255</v>
      </c>
      <c r="I15" s="172">
        <f>H15/H14</f>
        <v>0.58399255467659372</v>
      </c>
      <c r="J15" s="295"/>
      <c r="K15" s="295"/>
      <c r="L15" s="295"/>
      <c r="M15" s="295"/>
      <c r="N15" s="295"/>
      <c r="O15" s="295"/>
      <c r="P15" s="295"/>
      <c r="Q15" s="295"/>
      <c r="R15" s="295"/>
      <c r="S15" s="295"/>
    </row>
    <row r="16" spans="1:19" ht="15.75" customHeight="1">
      <c r="A16" s="75" t="s">
        <v>274</v>
      </c>
      <c r="B16" s="211">
        <v>9116</v>
      </c>
      <c r="C16" s="200">
        <f>B16/B14</f>
        <v>0.55762172742843163</v>
      </c>
      <c r="D16" s="75"/>
      <c r="E16" s="75" t="s">
        <v>274</v>
      </c>
      <c r="F16" s="329">
        <v>195</v>
      </c>
      <c r="G16" s="329">
        <v>699</v>
      </c>
      <c r="H16" s="329">
        <f t="shared" ref="H16" si="4">SUM(F16:G16)</f>
        <v>894</v>
      </c>
      <c r="I16" s="200">
        <f>H16/H14</f>
        <v>0.41600744532340622</v>
      </c>
      <c r="J16" s="295"/>
      <c r="K16" s="295"/>
      <c r="L16" s="295"/>
      <c r="M16" s="295"/>
      <c r="N16" s="295"/>
      <c r="O16" s="295"/>
      <c r="P16" s="295"/>
      <c r="Q16" s="295"/>
      <c r="R16" s="295"/>
      <c r="S16" s="295"/>
    </row>
    <row r="17" spans="4:19">
      <c r="D17" s="75"/>
      <c r="H17" s="75"/>
      <c r="J17" s="295"/>
      <c r="K17" s="302"/>
      <c r="L17" s="295"/>
      <c r="M17" s="295"/>
      <c r="N17" s="295"/>
      <c r="O17" s="295"/>
      <c r="P17" s="295"/>
      <c r="Q17" s="295"/>
      <c r="R17" s="295"/>
      <c r="S17" s="295"/>
    </row>
    <row r="18" spans="4:19" ht="28.5" customHeight="1">
      <c r="J18" s="295"/>
      <c r="K18" s="296"/>
      <c r="L18" s="297"/>
      <c r="M18" s="297"/>
      <c r="N18" s="296"/>
      <c r="O18" s="297"/>
      <c r="P18" s="297"/>
      <c r="Q18" s="295"/>
      <c r="R18" s="295"/>
      <c r="S18" s="295"/>
    </row>
    <row r="19" spans="4:19">
      <c r="J19" s="295"/>
      <c r="K19" s="299"/>
      <c r="L19" s="300"/>
      <c r="M19" s="301"/>
      <c r="N19" s="299"/>
      <c r="O19" s="300"/>
      <c r="P19" s="301"/>
      <c r="Q19" s="298"/>
      <c r="R19" s="295"/>
      <c r="S19" s="295"/>
    </row>
    <row r="20" spans="4:19">
      <c r="G20" s="2"/>
      <c r="J20" s="295"/>
      <c r="K20" s="299"/>
      <c r="L20" s="300"/>
      <c r="M20" s="301"/>
      <c r="N20" s="299"/>
      <c r="O20" s="300"/>
      <c r="P20" s="301"/>
      <c r="Q20" s="298"/>
      <c r="R20" s="295"/>
      <c r="S20" s="295"/>
    </row>
    <row r="21" spans="4:19">
      <c r="J21" s="295"/>
      <c r="K21" s="302"/>
      <c r="L21" s="303"/>
      <c r="M21" s="304"/>
      <c r="N21" s="302"/>
      <c r="O21" s="303"/>
      <c r="P21" s="304"/>
      <c r="Q21" s="295"/>
      <c r="R21" s="295"/>
      <c r="S21" s="295"/>
    </row>
    <row r="22" spans="4:19">
      <c r="G22" s="2"/>
      <c r="J22" s="295"/>
      <c r="K22" s="302"/>
      <c r="L22" s="303"/>
      <c r="M22" s="304"/>
      <c r="N22" s="302"/>
      <c r="O22" s="303"/>
      <c r="P22" s="304"/>
      <c r="Q22" s="295"/>
      <c r="R22" s="295"/>
      <c r="S22" s="295"/>
    </row>
    <row r="23" spans="4:19">
      <c r="J23" s="295"/>
      <c r="K23" s="302"/>
      <c r="L23" s="303"/>
      <c r="M23" s="304"/>
      <c r="N23" s="302"/>
      <c r="O23" s="303"/>
      <c r="P23" s="304"/>
      <c r="Q23" s="295"/>
      <c r="R23" s="295"/>
      <c r="S23" s="295"/>
    </row>
    <row r="24" spans="4:19">
      <c r="J24" s="295"/>
      <c r="K24" s="302"/>
      <c r="L24" s="303"/>
      <c r="M24" s="304"/>
      <c r="N24" s="302"/>
      <c r="O24" s="303"/>
      <c r="P24" s="304"/>
      <c r="Q24" s="295"/>
      <c r="R24" s="295"/>
      <c r="S24" s="295"/>
    </row>
    <row r="25" spans="4:19" customFormat="1">
      <c r="J25" s="295"/>
      <c r="K25" s="302"/>
      <c r="L25" s="303"/>
      <c r="M25" s="304"/>
      <c r="N25" s="302"/>
      <c r="O25" s="303"/>
      <c r="P25" s="304"/>
      <c r="Q25" s="295"/>
      <c r="R25" s="295"/>
      <c r="S25" s="295"/>
    </row>
    <row r="26" spans="4:19">
      <c r="J26" s="295"/>
      <c r="K26" s="302"/>
      <c r="L26" s="303"/>
      <c r="M26" s="304"/>
      <c r="N26" s="302"/>
      <c r="O26" s="303"/>
      <c r="P26" s="304"/>
      <c r="Q26" s="295"/>
      <c r="R26" s="295"/>
      <c r="S26" s="295"/>
    </row>
    <row r="27" spans="4:19">
      <c r="J27" s="298"/>
      <c r="K27" s="299"/>
      <c r="L27" s="300"/>
      <c r="M27" s="301"/>
      <c r="N27" s="299"/>
      <c r="O27" s="300"/>
      <c r="P27" s="301"/>
      <c r="Q27" s="298"/>
      <c r="R27" s="298"/>
      <c r="S27" s="298"/>
    </row>
    <row r="28" spans="4:19">
      <c r="J28" s="298"/>
      <c r="K28" s="306"/>
      <c r="L28" s="307"/>
      <c r="M28" s="308"/>
      <c r="N28" s="306"/>
      <c r="O28" s="307"/>
      <c r="P28" s="308"/>
      <c r="Q28" s="298"/>
      <c r="R28" s="298"/>
      <c r="S28" s="298"/>
    </row>
    <row r="29" spans="4:19">
      <c r="J29" s="298"/>
      <c r="K29" s="298"/>
      <c r="L29" s="298"/>
      <c r="M29" s="298"/>
      <c r="N29" s="299"/>
      <c r="O29" s="298"/>
      <c r="P29" s="298"/>
      <c r="Q29" s="298"/>
      <c r="R29" s="298"/>
      <c r="S29" s="298"/>
    </row>
    <row r="30" spans="4:19">
      <c r="J30" s="298"/>
      <c r="K30" s="298"/>
      <c r="L30" s="298"/>
      <c r="M30" s="298"/>
      <c r="N30" s="296"/>
      <c r="O30" s="297"/>
      <c r="P30" s="297"/>
      <c r="Q30" s="298"/>
      <c r="R30" s="298"/>
      <c r="S30" s="298"/>
    </row>
    <row r="31" spans="4:19">
      <c r="J31" s="298"/>
      <c r="K31" s="298"/>
      <c r="L31" s="298"/>
      <c r="M31" s="298"/>
      <c r="N31" s="299"/>
      <c r="O31" s="300"/>
      <c r="P31" s="301"/>
      <c r="Q31" s="298"/>
      <c r="R31" s="298"/>
      <c r="S31" s="298"/>
    </row>
    <row r="32" spans="4:19">
      <c r="J32" s="298"/>
      <c r="K32" s="298"/>
      <c r="L32" s="298"/>
      <c r="M32" s="298"/>
      <c r="N32" s="299"/>
      <c r="O32" s="300"/>
      <c r="P32" s="301"/>
      <c r="Q32" s="298"/>
      <c r="R32" s="298"/>
      <c r="S32" s="298"/>
    </row>
    <row r="33" spans="10:19">
      <c r="J33" s="298"/>
      <c r="K33" s="298"/>
      <c r="L33" s="298"/>
      <c r="M33" s="298"/>
      <c r="N33" s="299"/>
      <c r="O33" s="300"/>
      <c r="P33" s="301"/>
      <c r="Q33" s="298"/>
      <c r="R33" s="298"/>
      <c r="S33" s="298"/>
    </row>
    <row r="34" spans="10:19">
      <c r="J34" s="298"/>
      <c r="K34" s="298"/>
      <c r="L34" s="298"/>
      <c r="M34" s="298"/>
      <c r="N34" s="299"/>
      <c r="O34" s="300"/>
      <c r="P34" s="301"/>
      <c r="Q34" s="298"/>
      <c r="R34" s="298"/>
      <c r="S34" s="298"/>
    </row>
    <row r="35" spans="10:19">
      <c r="J35" s="295"/>
      <c r="K35" s="295"/>
      <c r="L35" s="295"/>
      <c r="M35" s="295"/>
      <c r="N35" s="302"/>
      <c r="O35" s="303"/>
      <c r="P35" s="304"/>
      <c r="Q35" s="295"/>
      <c r="R35" s="295"/>
      <c r="S35" s="295"/>
    </row>
    <row r="36" spans="10:19">
      <c r="J36" s="295"/>
      <c r="K36" s="295"/>
      <c r="L36" s="295"/>
      <c r="M36" s="295"/>
      <c r="N36" s="302"/>
      <c r="O36" s="303"/>
      <c r="P36" s="304"/>
      <c r="Q36" s="295"/>
      <c r="R36" s="295"/>
      <c r="S36" s="295"/>
    </row>
    <row r="37" spans="10:19">
      <c r="J37" s="295"/>
      <c r="K37" s="295"/>
      <c r="L37" s="295"/>
      <c r="M37" s="295"/>
      <c r="N37" s="302"/>
      <c r="O37" s="303"/>
      <c r="P37" s="304"/>
      <c r="Q37" s="295"/>
      <c r="R37" s="295"/>
      <c r="S37" s="295"/>
    </row>
    <row r="38" spans="10:19">
      <c r="J38" s="295"/>
      <c r="K38" s="295"/>
      <c r="L38" s="295"/>
      <c r="M38" s="295"/>
      <c r="N38" s="302"/>
      <c r="O38" s="303"/>
      <c r="P38" s="304"/>
      <c r="Q38" s="295"/>
      <c r="R38" s="295"/>
      <c r="S38" s="295"/>
    </row>
    <row r="39" spans="10:19">
      <c r="J39" s="295"/>
      <c r="K39" s="295"/>
      <c r="L39" s="295"/>
      <c r="M39" s="295"/>
      <c r="N39" s="299"/>
      <c r="O39" s="300"/>
      <c r="P39" s="301"/>
      <c r="Q39" s="298"/>
      <c r="R39" s="295"/>
      <c r="S39" s="295"/>
    </row>
    <row r="40" spans="10:19">
      <c r="J40" s="295"/>
      <c r="K40" s="295"/>
      <c r="L40" s="295"/>
      <c r="M40" s="295"/>
      <c r="N40" s="306"/>
      <c r="O40" s="307"/>
      <c r="P40" s="308"/>
      <c r="Q40" s="298"/>
      <c r="R40" s="295"/>
      <c r="S40" s="295"/>
    </row>
    <row r="41" spans="10:19">
      <c r="J41" s="295"/>
      <c r="K41" s="295"/>
      <c r="L41" s="295"/>
      <c r="M41" s="295"/>
      <c r="N41" s="295"/>
      <c r="O41" s="295"/>
      <c r="P41" s="295"/>
      <c r="Q41" s="295"/>
      <c r="R41" s="295"/>
      <c r="S41" s="295"/>
    </row>
    <row r="42" spans="10:19">
      <c r="J42" s="295"/>
      <c r="K42" s="295"/>
      <c r="L42" s="295"/>
      <c r="M42" s="295"/>
      <c r="N42" s="295"/>
      <c r="O42" s="295"/>
      <c r="P42" s="295"/>
      <c r="Q42" s="295"/>
      <c r="R42" s="295"/>
      <c r="S42" s="295"/>
    </row>
    <row r="43" spans="10:19">
      <c r="J43" s="295"/>
      <c r="K43" s="295"/>
      <c r="L43" s="295"/>
      <c r="M43" s="295"/>
      <c r="N43" s="295"/>
      <c r="O43" s="295"/>
      <c r="P43" s="295"/>
      <c r="Q43" s="295"/>
      <c r="R43" s="295"/>
      <c r="S43" s="295"/>
    </row>
    <row r="44" spans="10:19">
      <c r="J44" s="295"/>
      <c r="K44" s="295"/>
      <c r="L44" s="295"/>
      <c r="M44" s="295"/>
      <c r="N44" s="295"/>
      <c r="O44" s="295"/>
      <c r="P44" s="295"/>
      <c r="Q44" s="295"/>
      <c r="R44" s="295"/>
      <c r="S44" s="295"/>
    </row>
    <row r="45" spans="10:19">
      <c r="J45" s="295"/>
      <c r="K45" s="295"/>
      <c r="L45" s="295"/>
      <c r="M45" s="295"/>
      <c r="N45" s="295"/>
      <c r="O45" s="295"/>
      <c r="P45" s="295"/>
      <c r="Q45" s="295"/>
      <c r="R45" s="295"/>
      <c r="S45" s="295"/>
    </row>
    <row r="46" spans="10:19">
      <c r="J46" s="295"/>
      <c r="K46" s="302"/>
      <c r="L46" s="309"/>
      <c r="M46" s="309"/>
      <c r="N46" s="309"/>
      <c r="O46" s="309"/>
      <c r="P46" s="309"/>
      <c r="Q46" s="309"/>
      <c r="R46" s="309"/>
      <c r="S46" s="295"/>
    </row>
    <row r="47" spans="10:19">
      <c r="J47" s="295"/>
      <c r="K47" s="302"/>
      <c r="L47" s="309"/>
      <c r="M47" s="309"/>
      <c r="N47" s="309"/>
      <c r="O47" s="309"/>
      <c r="P47" s="309"/>
      <c r="Q47" s="309"/>
      <c r="R47" s="309"/>
      <c r="S47" s="295"/>
    </row>
    <row r="48" spans="10:19">
      <c r="J48" s="295"/>
      <c r="K48" s="302"/>
      <c r="L48" s="309"/>
      <c r="M48" s="309"/>
      <c r="N48" s="309"/>
      <c r="O48" s="309"/>
      <c r="P48" s="309"/>
      <c r="Q48" s="309"/>
      <c r="R48" s="309"/>
      <c r="S48" s="295"/>
    </row>
    <row r="49" spans="10:19">
      <c r="J49" s="295"/>
      <c r="K49" s="295"/>
      <c r="L49" s="295"/>
      <c r="M49" s="295"/>
      <c r="N49" s="295"/>
      <c r="O49" s="295"/>
      <c r="P49" s="295"/>
      <c r="Q49" s="295"/>
      <c r="R49" s="295"/>
      <c r="S49" s="295"/>
    </row>
  </sheetData>
  <phoneticPr fontId="4"/>
  <pageMargins left="0.70866141732283472" right="0.70866141732283472" top="0.74803149606299213" bottom="0.74803149606299213" header="0.31496062992125984" footer="0.31496062992125984"/>
  <pageSetup paperSize="11"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B59"/>
  <sheetViews>
    <sheetView view="pageBreakPreview" topLeftCell="A28" zoomScaleNormal="100" zoomScaleSheetLayoutView="100" workbookViewId="0">
      <selection activeCell="J36" sqref="J36"/>
    </sheetView>
  </sheetViews>
  <sheetFormatPr defaultRowHeight="13.5"/>
  <cols>
    <col min="1" max="1" width="3.375" customWidth="1"/>
    <col min="2" max="2" width="36.125" customWidth="1"/>
    <col min="3" max="3" width="7.5" bestFit="1" customWidth="1"/>
    <col min="4" max="4" width="7.875" bestFit="1" customWidth="1"/>
    <col min="5" max="5" width="7.5" bestFit="1" customWidth="1"/>
    <col min="6" max="6" width="7.875" bestFit="1" customWidth="1"/>
    <col min="7" max="7" width="7.5" bestFit="1" customWidth="1"/>
    <col min="8" max="8" width="7.875" bestFit="1" customWidth="1"/>
    <col min="9" max="9" width="7.5" bestFit="1" customWidth="1"/>
    <col min="10" max="10" width="7.875" bestFit="1" customWidth="1"/>
    <col min="12" max="12" width="45.375" bestFit="1" customWidth="1"/>
    <col min="13" max="14" width="11.125" bestFit="1" customWidth="1"/>
    <col min="15" max="15" width="12.375" bestFit="1" customWidth="1"/>
    <col min="16" max="24" width="11.125" bestFit="1" customWidth="1"/>
    <col min="25" max="25" width="12.375" bestFit="1" customWidth="1"/>
    <col min="26" max="27" width="11.125" bestFit="1" customWidth="1"/>
    <col min="28" max="28" width="12.375" bestFit="1" customWidth="1"/>
  </cols>
  <sheetData>
    <row r="1" spans="2:28" ht="19.5" customHeight="1">
      <c r="B1" s="24" t="s">
        <v>92</v>
      </c>
    </row>
    <row r="2" spans="2:28">
      <c r="B2" s="470" t="s">
        <v>89</v>
      </c>
      <c r="C2" s="472" t="s">
        <v>69</v>
      </c>
      <c r="D2" s="473"/>
      <c r="E2" s="473"/>
      <c r="F2" s="473"/>
      <c r="G2" s="473"/>
      <c r="H2" s="473"/>
      <c r="I2" s="473"/>
      <c r="J2" s="474"/>
    </row>
    <row r="3" spans="2:28" ht="22.5" customHeight="1">
      <c r="B3" s="471"/>
      <c r="C3" s="477" t="s">
        <v>80</v>
      </c>
      <c r="D3" s="476"/>
      <c r="E3" s="475" t="s">
        <v>81</v>
      </c>
      <c r="F3" s="476"/>
      <c r="G3" s="475" t="s">
        <v>82</v>
      </c>
      <c r="H3" s="476"/>
      <c r="I3" s="477" t="s">
        <v>83</v>
      </c>
      <c r="J3" s="476"/>
      <c r="L3" s="37" t="s">
        <v>68</v>
      </c>
      <c r="M3" s="41" t="s">
        <v>404</v>
      </c>
      <c r="N3" s="41" t="s">
        <v>405</v>
      </c>
      <c r="O3" s="41" t="s">
        <v>406</v>
      </c>
      <c r="P3" s="41" t="s">
        <v>407</v>
      </c>
      <c r="Q3" s="41" t="s">
        <v>408</v>
      </c>
      <c r="R3" s="41" t="s">
        <v>409</v>
      </c>
      <c r="S3" s="41" t="s">
        <v>410</v>
      </c>
      <c r="T3" s="41" t="s">
        <v>411</v>
      </c>
      <c r="U3" s="41" t="s">
        <v>412</v>
      </c>
      <c r="V3" s="41" t="s">
        <v>413</v>
      </c>
      <c r="W3" s="41" t="s">
        <v>414</v>
      </c>
      <c r="X3" s="41" t="s">
        <v>415</v>
      </c>
      <c r="Y3" s="41" t="s">
        <v>416</v>
      </c>
      <c r="Z3" s="41" t="s">
        <v>417</v>
      </c>
      <c r="AA3" s="41" t="s">
        <v>418</v>
      </c>
      <c r="AB3" s="41" t="s">
        <v>419</v>
      </c>
    </row>
    <row r="4" spans="2:28">
      <c r="B4" s="419" t="s">
        <v>37</v>
      </c>
      <c r="C4" s="420">
        <f>SUM(M5:P5)</f>
        <v>1501</v>
      </c>
      <c r="D4" s="425">
        <f>C4/C$8</f>
        <v>0.21807351445590586</v>
      </c>
      <c r="E4" s="420">
        <f>SUM(Q5:U5)</f>
        <v>1420</v>
      </c>
      <c r="F4" s="425">
        <f>E4/E$8</f>
        <v>0.31181379007465965</v>
      </c>
      <c r="G4" s="420">
        <f>SUM(V5:Z5)</f>
        <v>683</v>
      </c>
      <c r="H4" s="425">
        <f>G4/G$8</f>
        <v>0.30807397383852053</v>
      </c>
      <c r="I4" s="420">
        <f>SUM(AA5:AB5)</f>
        <v>938</v>
      </c>
      <c r="J4" s="425">
        <f>I4/I$8</f>
        <v>0.34818114328136601</v>
      </c>
      <c r="L4" s="41">
        <v>90</v>
      </c>
      <c r="M4">
        <v>124</v>
      </c>
      <c r="N4">
        <v>136</v>
      </c>
      <c r="O4">
        <v>45</v>
      </c>
      <c r="P4">
        <v>30</v>
      </c>
      <c r="Q4">
        <v>16</v>
      </c>
      <c r="R4">
        <v>15</v>
      </c>
      <c r="S4">
        <v>20</v>
      </c>
      <c r="T4">
        <v>15</v>
      </c>
      <c r="U4">
        <v>7</v>
      </c>
      <c r="V4">
        <v>7</v>
      </c>
      <c r="W4">
        <v>7</v>
      </c>
      <c r="X4">
        <v>6</v>
      </c>
      <c r="Y4">
        <v>4</v>
      </c>
      <c r="Z4">
        <v>1</v>
      </c>
      <c r="AA4">
        <v>11</v>
      </c>
      <c r="AB4">
        <v>3</v>
      </c>
    </row>
    <row r="5" spans="2:28">
      <c r="B5" s="57" t="s">
        <v>38</v>
      </c>
      <c r="C5" s="63">
        <f>SUM(M4:P4)</f>
        <v>335</v>
      </c>
      <c r="D5" s="64">
        <f t="shared" ref="D5:F7" si="0">C5/C$8</f>
        <v>4.8670637803283449E-2</v>
      </c>
      <c r="E5" s="63">
        <f>SUM(Q4:U4)</f>
        <v>73</v>
      </c>
      <c r="F5" s="64">
        <f t="shared" si="0"/>
        <v>1.6029863855950812E-2</v>
      </c>
      <c r="G5" s="63">
        <f>SUM(V4:Z4)</f>
        <v>25</v>
      </c>
      <c r="H5" s="64">
        <f t="shared" ref="H5:J5" si="1">G5/G$8</f>
        <v>1.1276499774470004E-2</v>
      </c>
      <c r="I5" s="63">
        <f>SUM(AA4:AB4)</f>
        <v>14</v>
      </c>
      <c r="J5" s="64">
        <f t="shared" si="1"/>
        <v>5.196733481811433E-3</v>
      </c>
      <c r="L5" s="41">
        <v>91</v>
      </c>
      <c r="M5">
        <v>308</v>
      </c>
      <c r="N5">
        <v>378</v>
      </c>
      <c r="O5">
        <v>358</v>
      </c>
      <c r="P5">
        <v>457</v>
      </c>
      <c r="Q5">
        <v>272</v>
      </c>
      <c r="R5">
        <v>209</v>
      </c>
      <c r="S5">
        <v>427</v>
      </c>
      <c r="T5">
        <v>286</v>
      </c>
      <c r="U5">
        <v>226</v>
      </c>
      <c r="V5">
        <v>187</v>
      </c>
      <c r="W5">
        <v>155</v>
      </c>
      <c r="X5">
        <v>131</v>
      </c>
      <c r="Y5">
        <v>122</v>
      </c>
      <c r="Z5">
        <v>88</v>
      </c>
      <c r="AA5">
        <v>607</v>
      </c>
      <c r="AB5">
        <v>331</v>
      </c>
    </row>
    <row r="6" spans="2:28">
      <c r="B6" s="188" t="s">
        <v>39</v>
      </c>
      <c r="C6" s="63">
        <f t="shared" ref="C6:C7" si="2">SUM(M6:P6)</f>
        <v>3501</v>
      </c>
      <c r="D6" s="64">
        <f t="shared" si="0"/>
        <v>0.50864448641580706</v>
      </c>
      <c r="E6" s="63">
        <f t="shared" ref="E6:E7" si="3">SUM(Q6:U6)</f>
        <v>2920</v>
      </c>
      <c r="F6" s="64">
        <f t="shared" si="0"/>
        <v>0.64119455423803251</v>
      </c>
      <c r="G6" s="63">
        <f t="shared" ref="G6:G7" si="4">SUM(V6:Z6)</f>
        <v>1480</v>
      </c>
      <c r="H6" s="64">
        <f t="shared" ref="H6:J6" si="5">G6/G$8</f>
        <v>0.66756878664862429</v>
      </c>
      <c r="I6" s="63">
        <f t="shared" ref="I6:I7" si="6">SUM(AA6:AB6)</f>
        <v>1717</v>
      </c>
      <c r="J6" s="64">
        <f t="shared" si="5"/>
        <v>0.63734224201930212</v>
      </c>
      <c r="L6" s="41">
        <v>98</v>
      </c>
      <c r="M6">
        <v>945</v>
      </c>
      <c r="N6">
        <v>1012</v>
      </c>
      <c r="O6">
        <v>700</v>
      </c>
      <c r="P6">
        <v>844</v>
      </c>
      <c r="Q6">
        <v>628</v>
      </c>
      <c r="R6">
        <v>481</v>
      </c>
      <c r="S6">
        <v>759</v>
      </c>
      <c r="T6">
        <v>583</v>
      </c>
      <c r="U6">
        <v>469</v>
      </c>
      <c r="V6">
        <v>412</v>
      </c>
      <c r="W6">
        <v>334</v>
      </c>
      <c r="X6">
        <v>276</v>
      </c>
      <c r="Y6">
        <v>252</v>
      </c>
      <c r="Z6">
        <v>206</v>
      </c>
      <c r="AA6">
        <v>1061</v>
      </c>
      <c r="AB6">
        <v>656</v>
      </c>
    </row>
    <row r="7" spans="2:28">
      <c r="B7" s="55" t="s">
        <v>40</v>
      </c>
      <c r="C7" s="65">
        <f t="shared" si="2"/>
        <v>1546</v>
      </c>
      <c r="D7" s="66">
        <f t="shared" si="0"/>
        <v>0.22461136132500364</v>
      </c>
      <c r="E7" s="65">
        <f t="shared" si="3"/>
        <v>141</v>
      </c>
      <c r="F7" s="66">
        <f t="shared" si="0"/>
        <v>3.0961791831357048E-2</v>
      </c>
      <c r="G7" s="65">
        <f t="shared" si="4"/>
        <v>29</v>
      </c>
      <c r="H7" s="66">
        <f t="shared" ref="H7:J7" si="7">G7/G$8</f>
        <v>1.3080739738385205E-2</v>
      </c>
      <c r="I7" s="65">
        <f t="shared" si="6"/>
        <v>25</v>
      </c>
      <c r="J7" s="66">
        <f t="shared" si="7"/>
        <v>9.2798812175204151E-3</v>
      </c>
      <c r="L7" s="41">
        <v>99</v>
      </c>
      <c r="M7">
        <v>470</v>
      </c>
      <c r="N7">
        <v>693</v>
      </c>
      <c r="O7">
        <v>243</v>
      </c>
      <c r="P7">
        <v>140</v>
      </c>
      <c r="Q7">
        <v>45</v>
      </c>
      <c r="R7">
        <v>25</v>
      </c>
      <c r="S7">
        <v>33</v>
      </c>
      <c r="T7">
        <v>22</v>
      </c>
      <c r="U7">
        <v>16</v>
      </c>
      <c r="V7">
        <v>9</v>
      </c>
      <c r="W7">
        <v>7</v>
      </c>
      <c r="X7">
        <v>3</v>
      </c>
      <c r="Y7">
        <v>6</v>
      </c>
      <c r="Z7">
        <v>4</v>
      </c>
      <c r="AA7">
        <v>19</v>
      </c>
      <c r="AB7">
        <v>6</v>
      </c>
    </row>
    <row r="8" spans="2:28">
      <c r="B8" s="422" t="s">
        <v>377</v>
      </c>
      <c r="C8" s="423">
        <f>SUM(C4:C7)</f>
        <v>6883</v>
      </c>
      <c r="D8" s="424">
        <f t="shared" ref="D8" si="8">SUM(D4:D7)</f>
        <v>1</v>
      </c>
      <c r="E8" s="423">
        <f t="shared" ref="E8" si="9">SUM(E4:E7)</f>
        <v>4554</v>
      </c>
      <c r="F8" s="424">
        <f t="shared" ref="F8" si="10">SUM(F4:F7)</f>
        <v>1</v>
      </c>
      <c r="G8" s="423">
        <f t="shared" ref="G8" si="11">SUM(G4:G7)</f>
        <v>2217</v>
      </c>
      <c r="H8" s="424">
        <f t="shared" ref="H8" si="12">SUM(H4:H7)</f>
        <v>1</v>
      </c>
      <c r="I8" s="423">
        <f t="shared" ref="I8" si="13">SUM(I4:I7)</f>
        <v>2694</v>
      </c>
      <c r="J8" s="424">
        <f t="shared" ref="J8" si="14">SUM(J4:J7)</f>
        <v>1</v>
      </c>
      <c r="K8" s="56">
        <f>SUM(C8,E8,G8,I8)</f>
        <v>16348</v>
      </c>
      <c r="M8" s="41" t="s">
        <v>404</v>
      </c>
      <c r="N8" s="41" t="s">
        <v>405</v>
      </c>
      <c r="O8" s="41" t="s">
        <v>406</v>
      </c>
      <c r="P8" s="41" t="s">
        <v>407</v>
      </c>
      <c r="Q8" s="41" t="s">
        <v>408</v>
      </c>
      <c r="R8" s="41" t="s">
        <v>409</v>
      </c>
      <c r="S8" s="41" t="s">
        <v>410</v>
      </c>
      <c r="T8" s="41" t="s">
        <v>411</v>
      </c>
      <c r="U8" s="41" t="s">
        <v>412</v>
      </c>
      <c r="V8" s="41" t="s">
        <v>413</v>
      </c>
      <c r="W8" s="41" t="s">
        <v>414</v>
      </c>
      <c r="X8" s="41" t="s">
        <v>415</v>
      </c>
      <c r="Y8" s="41" t="s">
        <v>416</v>
      </c>
      <c r="Z8" s="41" t="s">
        <v>417</v>
      </c>
      <c r="AA8" s="41" t="s">
        <v>418</v>
      </c>
      <c r="AB8" s="41" t="s">
        <v>419</v>
      </c>
    </row>
    <row r="9" spans="2:28" s="35" customFormat="1" ht="13.5" customHeight="1">
      <c r="B9" s="186" t="s">
        <v>42</v>
      </c>
      <c r="C9" s="159">
        <f t="shared" ref="C9:C26" si="15">SUM(M9:P9)</f>
        <v>765</v>
      </c>
      <c r="D9" s="149">
        <f>C9/C$4</f>
        <v>0.50966022651565623</v>
      </c>
      <c r="E9" s="46">
        <f t="shared" ref="E9:E26" si="16">SUM(Q9:U9)</f>
        <v>666</v>
      </c>
      <c r="F9" s="149">
        <f>E9/E$4</f>
        <v>0.46901408450704224</v>
      </c>
      <c r="G9" s="46">
        <f t="shared" ref="G9:G26" si="17">SUM(V9:Z9)</f>
        <v>323</v>
      </c>
      <c r="H9" s="149">
        <f>G9/G$4</f>
        <v>0.47291361639824303</v>
      </c>
      <c r="I9" s="46">
        <f t="shared" ref="I9:I26" si="18">SUM(AA9:AB9)</f>
        <v>413</v>
      </c>
      <c r="J9" s="149">
        <f>I9/I$4</f>
        <v>0.44029850746268656</v>
      </c>
      <c r="L9" s="41" t="s">
        <v>386</v>
      </c>
      <c r="M9" s="56">
        <v>184</v>
      </c>
      <c r="N9" s="56">
        <v>174</v>
      </c>
      <c r="O9" s="56">
        <v>180</v>
      </c>
      <c r="P9" s="56">
        <v>227</v>
      </c>
      <c r="Q9" s="56">
        <v>133</v>
      </c>
      <c r="R9" s="56">
        <v>101</v>
      </c>
      <c r="S9" s="56">
        <v>193</v>
      </c>
      <c r="T9" s="56">
        <v>128</v>
      </c>
      <c r="U9" s="56">
        <v>111</v>
      </c>
      <c r="V9" s="56">
        <v>89</v>
      </c>
      <c r="W9" s="56">
        <v>71</v>
      </c>
      <c r="X9" s="56">
        <v>67</v>
      </c>
      <c r="Y9" s="56">
        <v>56</v>
      </c>
      <c r="Z9" s="56">
        <v>40</v>
      </c>
      <c r="AA9" s="56">
        <v>247</v>
      </c>
      <c r="AB9" s="56">
        <v>166</v>
      </c>
    </row>
    <row r="10" spans="2:28" s="35" customFormat="1">
      <c r="B10" s="183" t="s">
        <v>90</v>
      </c>
      <c r="C10" s="158">
        <f t="shared" si="15"/>
        <v>489</v>
      </c>
      <c r="D10" s="150">
        <f t="shared" ref="D10:F26" si="19">C10/C$4</f>
        <v>0.32578281145902732</v>
      </c>
      <c r="E10" s="161">
        <f t="shared" si="16"/>
        <v>540</v>
      </c>
      <c r="F10" s="150">
        <f t="shared" si="19"/>
        <v>0.38028169014084506</v>
      </c>
      <c r="G10" s="48">
        <f t="shared" si="17"/>
        <v>267</v>
      </c>
      <c r="H10" s="150">
        <f t="shared" ref="H10:J10" si="20">G10/G$4</f>
        <v>0.39092240117130306</v>
      </c>
      <c r="I10" s="48">
        <f t="shared" si="18"/>
        <v>408</v>
      </c>
      <c r="J10" s="150">
        <f t="shared" si="20"/>
        <v>0.43496801705756932</v>
      </c>
      <c r="L10" s="41" t="s">
        <v>387</v>
      </c>
      <c r="M10" s="56">
        <v>90</v>
      </c>
      <c r="N10" s="56">
        <v>119</v>
      </c>
      <c r="O10" s="56">
        <v>119</v>
      </c>
      <c r="P10" s="56">
        <v>161</v>
      </c>
      <c r="Q10" s="56">
        <v>99</v>
      </c>
      <c r="R10" s="56">
        <v>73</v>
      </c>
      <c r="S10" s="56">
        <v>161</v>
      </c>
      <c r="T10" s="56">
        <v>109</v>
      </c>
      <c r="U10" s="56">
        <v>98</v>
      </c>
      <c r="V10" s="56">
        <v>67</v>
      </c>
      <c r="W10" s="56">
        <v>64</v>
      </c>
      <c r="X10" s="56">
        <v>54</v>
      </c>
      <c r="Y10" s="56">
        <v>49</v>
      </c>
      <c r="Z10" s="56">
        <v>33</v>
      </c>
      <c r="AA10" s="56">
        <v>244</v>
      </c>
      <c r="AB10" s="56">
        <v>164</v>
      </c>
    </row>
    <row r="11" spans="2:28" s="35" customFormat="1">
      <c r="B11" s="183" t="s">
        <v>43</v>
      </c>
      <c r="C11" s="158">
        <f t="shared" si="15"/>
        <v>144</v>
      </c>
      <c r="D11" s="150">
        <f t="shared" si="19"/>
        <v>9.5936042638241167E-2</v>
      </c>
      <c r="E11" s="48">
        <f t="shared" si="16"/>
        <v>197</v>
      </c>
      <c r="F11" s="150">
        <f t="shared" si="19"/>
        <v>0.13873239436619719</v>
      </c>
      <c r="G11" s="48">
        <f t="shared" si="17"/>
        <v>72</v>
      </c>
      <c r="H11" s="150">
        <f t="shared" ref="H11:J11" si="21">G11/G$4</f>
        <v>0.10541727672035139</v>
      </c>
      <c r="I11" s="48">
        <f t="shared" si="18"/>
        <v>99</v>
      </c>
      <c r="J11" s="150">
        <f t="shared" si="21"/>
        <v>0.10554371002132196</v>
      </c>
      <c r="L11" s="41" t="s">
        <v>388</v>
      </c>
      <c r="M11" s="56">
        <v>22</v>
      </c>
      <c r="N11" s="56">
        <v>31</v>
      </c>
      <c r="O11" s="56">
        <v>30</v>
      </c>
      <c r="P11" s="56">
        <v>61</v>
      </c>
      <c r="Q11" s="56">
        <v>37</v>
      </c>
      <c r="R11" s="56">
        <v>28</v>
      </c>
      <c r="S11" s="56">
        <v>55</v>
      </c>
      <c r="T11" s="56">
        <v>38</v>
      </c>
      <c r="U11" s="56">
        <v>39</v>
      </c>
      <c r="V11" s="56">
        <v>18</v>
      </c>
      <c r="W11" s="56">
        <v>20</v>
      </c>
      <c r="X11" s="56">
        <v>14</v>
      </c>
      <c r="Y11" s="56">
        <v>11</v>
      </c>
      <c r="Z11" s="56">
        <v>9</v>
      </c>
      <c r="AA11" s="56">
        <v>66</v>
      </c>
      <c r="AB11" s="56">
        <v>33</v>
      </c>
    </row>
    <row r="12" spans="2:28" s="35" customFormat="1">
      <c r="B12" s="183" t="s">
        <v>44</v>
      </c>
      <c r="C12" s="48">
        <f t="shared" si="15"/>
        <v>266</v>
      </c>
      <c r="D12" s="49">
        <f t="shared" si="19"/>
        <v>0.17721518987341772</v>
      </c>
      <c r="E12" s="48">
        <f t="shared" si="16"/>
        <v>434</v>
      </c>
      <c r="F12" s="49">
        <f t="shared" si="19"/>
        <v>0.30563380281690139</v>
      </c>
      <c r="G12" s="48">
        <f t="shared" si="17"/>
        <v>250</v>
      </c>
      <c r="H12" s="49">
        <f t="shared" ref="H12:J12" si="22">G12/G$4</f>
        <v>0.36603221083455345</v>
      </c>
      <c r="I12" s="48">
        <f t="shared" si="18"/>
        <v>438</v>
      </c>
      <c r="J12" s="49">
        <f t="shared" si="22"/>
        <v>0.46695095948827292</v>
      </c>
      <c r="L12" s="41" t="s">
        <v>389</v>
      </c>
      <c r="M12" s="56">
        <v>39</v>
      </c>
      <c r="N12" s="56">
        <v>57</v>
      </c>
      <c r="O12" s="56">
        <v>51</v>
      </c>
      <c r="P12" s="56">
        <v>119</v>
      </c>
      <c r="Q12" s="56">
        <v>75</v>
      </c>
      <c r="R12" s="56">
        <v>57</v>
      </c>
      <c r="S12" s="56">
        <v>129</v>
      </c>
      <c r="T12" s="56">
        <v>101</v>
      </c>
      <c r="U12" s="56">
        <v>72</v>
      </c>
      <c r="V12" s="56">
        <v>67</v>
      </c>
      <c r="W12" s="56">
        <v>47</v>
      </c>
      <c r="X12" s="56">
        <v>47</v>
      </c>
      <c r="Y12" s="56">
        <v>53</v>
      </c>
      <c r="Z12" s="56">
        <v>36</v>
      </c>
      <c r="AA12" s="56">
        <v>267</v>
      </c>
      <c r="AB12" s="56">
        <v>171</v>
      </c>
    </row>
    <row r="13" spans="2:28" s="35" customFormat="1">
      <c r="B13" s="183" t="s">
        <v>45</v>
      </c>
      <c r="C13" s="48">
        <f t="shared" si="15"/>
        <v>568</v>
      </c>
      <c r="D13" s="49">
        <f t="shared" si="19"/>
        <v>0.37841439040639574</v>
      </c>
      <c r="E13" s="48">
        <f t="shared" si="16"/>
        <v>688</v>
      </c>
      <c r="F13" s="49">
        <f t="shared" si="19"/>
        <v>0.48450704225352115</v>
      </c>
      <c r="G13" s="48">
        <f t="shared" si="17"/>
        <v>371</v>
      </c>
      <c r="H13" s="49">
        <f t="shared" ref="H13:J13" si="23">G13/G$4</f>
        <v>0.54319180087847729</v>
      </c>
      <c r="I13" s="48">
        <f t="shared" si="18"/>
        <v>559</v>
      </c>
      <c r="J13" s="49">
        <f t="shared" si="23"/>
        <v>0.59594882729211085</v>
      </c>
      <c r="L13" s="41" t="s">
        <v>390</v>
      </c>
      <c r="M13" s="56">
        <v>86</v>
      </c>
      <c r="N13" s="56">
        <v>144</v>
      </c>
      <c r="O13" s="56">
        <v>142</v>
      </c>
      <c r="P13" s="56">
        <v>196</v>
      </c>
      <c r="Q13" s="56">
        <v>135</v>
      </c>
      <c r="R13" s="56">
        <v>97</v>
      </c>
      <c r="S13" s="56">
        <v>207</v>
      </c>
      <c r="T13" s="56">
        <v>136</v>
      </c>
      <c r="U13" s="56">
        <v>113</v>
      </c>
      <c r="V13" s="56">
        <v>108</v>
      </c>
      <c r="W13" s="56">
        <v>77</v>
      </c>
      <c r="X13" s="56">
        <v>72</v>
      </c>
      <c r="Y13" s="56">
        <v>60</v>
      </c>
      <c r="Z13" s="56">
        <v>54</v>
      </c>
      <c r="AA13" s="56">
        <v>337</v>
      </c>
      <c r="AB13" s="56">
        <v>222</v>
      </c>
    </row>
    <row r="14" spans="2:28" s="35" customFormat="1">
      <c r="B14" s="183" t="s">
        <v>46</v>
      </c>
      <c r="C14" s="160">
        <f t="shared" si="15"/>
        <v>294</v>
      </c>
      <c r="D14" s="151">
        <f t="shared" si="19"/>
        <v>0.19586942038640906</v>
      </c>
      <c r="E14" s="160">
        <f t="shared" si="16"/>
        <v>339</v>
      </c>
      <c r="F14" s="151">
        <f t="shared" si="19"/>
        <v>0.23873239436619717</v>
      </c>
      <c r="G14" s="160">
        <f t="shared" si="17"/>
        <v>177</v>
      </c>
      <c r="H14" s="151">
        <f t="shared" ref="H14:J14" si="24">G14/G$4</f>
        <v>0.25915080527086382</v>
      </c>
      <c r="I14" s="160">
        <f t="shared" si="18"/>
        <v>303</v>
      </c>
      <c r="J14" s="151">
        <f t="shared" si="24"/>
        <v>0.32302771855010659</v>
      </c>
      <c r="L14" s="41" t="s">
        <v>391</v>
      </c>
      <c r="M14" s="56">
        <v>37</v>
      </c>
      <c r="N14" s="56">
        <v>70</v>
      </c>
      <c r="O14" s="56">
        <v>74</v>
      </c>
      <c r="P14" s="56">
        <v>113</v>
      </c>
      <c r="Q14" s="56">
        <v>56</v>
      </c>
      <c r="R14" s="56">
        <v>40</v>
      </c>
      <c r="S14" s="56">
        <v>121</v>
      </c>
      <c r="T14" s="56">
        <v>69</v>
      </c>
      <c r="U14" s="56">
        <v>53</v>
      </c>
      <c r="V14" s="56">
        <v>56</v>
      </c>
      <c r="W14" s="56">
        <v>45</v>
      </c>
      <c r="X14" s="56">
        <v>22</v>
      </c>
      <c r="Y14" s="56">
        <v>31</v>
      </c>
      <c r="Z14" s="56">
        <v>23</v>
      </c>
      <c r="AA14" s="56">
        <v>191</v>
      </c>
      <c r="AB14" s="56">
        <v>112</v>
      </c>
    </row>
    <row r="15" spans="2:28" s="35" customFormat="1">
      <c r="B15" s="183" t="s">
        <v>47</v>
      </c>
      <c r="C15" s="48">
        <f t="shared" si="15"/>
        <v>159</v>
      </c>
      <c r="D15" s="49">
        <f t="shared" si="19"/>
        <v>0.10592938041305797</v>
      </c>
      <c r="E15" s="48">
        <f t="shared" si="16"/>
        <v>178</v>
      </c>
      <c r="F15" s="49">
        <f t="shared" si="19"/>
        <v>0.12535211267605634</v>
      </c>
      <c r="G15" s="48">
        <f t="shared" si="17"/>
        <v>90</v>
      </c>
      <c r="H15" s="49">
        <f t="shared" ref="H15:J15" si="25">G15/G$4</f>
        <v>0.13177159590043924</v>
      </c>
      <c r="I15" s="48">
        <f t="shared" si="18"/>
        <v>131</v>
      </c>
      <c r="J15" s="49">
        <f t="shared" si="25"/>
        <v>0.13965884861407249</v>
      </c>
      <c r="L15" s="41" t="s">
        <v>392</v>
      </c>
      <c r="M15" s="56">
        <v>28</v>
      </c>
      <c r="N15" s="56">
        <v>35</v>
      </c>
      <c r="O15" s="56">
        <v>45</v>
      </c>
      <c r="P15" s="56">
        <v>51</v>
      </c>
      <c r="Q15" s="56">
        <v>38</v>
      </c>
      <c r="R15" s="56">
        <v>25</v>
      </c>
      <c r="S15" s="56">
        <v>49</v>
      </c>
      <c r="T15" s="56">
        <v>38</v>
      </c>
      <c r="U15" s="56">
        <v>28</v>
      </c>
      <c r="V15" s="56">
        <v>22</v>
      </c>
      <c r="W15" s="56">
        <v>17</v>
      </c>
      <c r="X15" s="56">
        <v>22</v>
      </c>
      <c r="Y15" s="56">
        <v>15</v>
      </c>
      <c r="Z15" s="56">
        <v>14</v>
      </c>
      <c r="AA15" s="56">
        <v>89</v>
      </c>
      <c r="AB15" s="56">
        <v>42</v>
      </c>
    </row>
    <row r="16" spans="2:28" s="35" customFormat="1">
      <c r="B16" s="183" t="s">
        <v>48</v>
      </c>
      <c r="C16" s="48">
        <f t="shared" si="15"/>
        <v>437</v>
      </c>
      <c r="D16" s="49">
        <f t="shared" si="19"/>
        <v>0.29113924050632911</v>
      </c>
      <c r="E16" s="48">
        <f t="shared" si="16"/>
        <v>517</v>
      </c>
      <c r="F16" s="49">
        <f t="shared" si="19"/>
        <v>0.36408450704225354</v>
      </c>
      <c r="G16" s="48">
        <f t="shared" si="17"/>
        <v>254</v>
      </c>
      <c r="H16" s="49">
        <f t="shared" ref="H16:J16" si="26">G16/G$4</f>
        <v>0.37188872620790631</v>
      </c>
      <c r="I16" s="48">
        <f t="shared" si="18"/>
        <v>381</v>
      </c>
      <c r="J16" s="49">
        <f t="shared" si="26"/>
        <v>0.40618336886993606</v>
      </c>
      <c r="L16" s="41" t="s">
        <v>393</v>
      </c>
      <c r="M16" s="56">
        <v>78</v>
      </c>
      <c r="N16" s="56">
        <v>95</v>
      </c>
      <c r="O16" s="56">
        <v>117</v>
      </c>
      <c r="P16" s="56">
        <v>147</v>
      </c>
      <c r="Q16" s="56">
        <v>105</v>
      </c>
      <c r="R16" s="56">
        <v>62</v>
      </c>
      <c r="S16" s="56">
        <v>174</v>
      </c>
      <c r="T16" s="56">
        <v>93</v>
      </c>
      <c r="U16" s="56">
        <v>83</v>
      </c>
      <c r="V16" s="56">
        <v>73</v>
      </c>
      <c r="W16" s="56">
        <v>58</v>
      </c>
      <c r="X16" s="56">
        <v>53</v>
      </c>
      <c r="Y16" s="56">
        <v>41</v>
      </c>
      <c r="Z16" s="56">
        <v>29</v>
      </c>
      <c r="AA16" s="56">
        <v>237</v>
      </c>
      <c r="AB16" s="56">
        <v>144</v>
      </c>
    </row>
    <row r="17" spans="2:28" s="35" customFormat="1">
      <c r="B17" s="183" t="s">
        <v>49</v>
      </c>
      <c r="C17" s="48">
        <f t="shared" si="15"/>
        <v>247</v>
      </c>
      <c r="D17" s="49">
        <f t="shared" si="19"/>
        <v>0.16455696202531644</v>
      </c>
      <c r="E17" s="48">
        <f t="shared" si="16"/>
        <v>317</v>
      </c>
      <c r="F17" s="49">
        <f t="shared" si="19"/>
        <v>0.22323943661971832</v>
      </c>
      <c r="G17" s="48">
        <f t="shared" si="17"/>
        <v>157</v>
      </c>
      <c r="H17" s="49">
        <f t="shared" ref="H17:J17" si="27">G17/G$4</f>
        <v>0.22986822840409957</v>
      </c>
      <c r="I17" s="48">
        <f t="shared" si="18"/>
        <v>252</v>
      </c>
      <c r="J17" s="49">
        <f t="shared" si="27"/>
        <v>0.26865671641791045</v>
      </c>
      <c r="L17" s="41" t="s">
        <v>394</v>
      </c>
      <c r="M17" s="56">
        <v>40</v>
      </c>
      <c r="N17" s="56">
        <v>55</v>
      </c>
      <c r="O17" s="56">
        <v>68</v>
      </c>
      <c r="P17" s="56">
        <v>84</v>
      </c>
      <c r="Q17" s="56">
        <v>52</v>
      </c>
      <c r="R17" s="56">
        <v>43</v>
      </c>
      <c r="S17" s="56">
        <v>100</v>
      </c>
      <c r="T17" s="56">
        <v>62</v>
      </c>
      <c r="U17" s="56">
        <v>60</v>
      </c>
      <c r="V17" s="56">
        <v>41</v>
      </c>
      <c r="W17" s="56">
        <v>36</v>
      </c>
      <c r="X17" s="56">
        <v>31</v>
      </c>
      <c r="Y17" s="56">
        <v>24</v>
      </c>
      <c r="Z17" s="56">
        <v>25</v>
      </c>
      <c r="AA17" s="56">
        <v>158</v>
      </c>
      <c r="AB17" s="56">
        <v>94</v>
      </c>
    </row>
    <row r="18" spans="2:28" s="35" customFormat="1">
      <c r="B18" s="183" t="s">
        <v>50</v>
      </c>
      <c r="C18" s="48">
        <f t="shared" si="15"/>
        <v>229</v>
      </c>
      <c r="D18" s="49">
        <f t="shared" si="19"/>
        <v>0.1525649566955363</v>
      </c>
      <c r="E18" s="48">
        <f t="shared" si="16"/>
        <v>298</v>
      </c>
      <c r="F18" s="49">
        <f t="shared" si="19"/>
        <v>0.20985915492957746</v>
      </c>
      <c r="G18" s="48">
        <f t="shared" si="17"/>
        <v>130</v>
      </c>
      <c r="H18" s="49">
        <f t="shared" ref="H18:J18" si="28">G18/G$4</f>
        <v>0.19033674963396779</v>
      </c>
      <c r="I18" s="48">
        <f t="shared" si="18"/>
        <v>181</v>
      </c>
      <c r="J18" s="49">
        <f t="shared" si="28"/>
        <v>0.19296375266524521</v>
      </c>
      <c r="L18" s="41" t="s">
        <v>395</v>
      </c>
      <c r="M18" s="56">
        <v>26</v>
      </c>
      <c r="N18" s="56">
        <v>43</v>
      </c>
      <c r="O18" s="56">
        <v>66</v>
      </c>
      <c r="P18" s="56">
        <v>94</v>
      </c>
      <c r="Q18" s="56">
        <v>51</v>
      </c>
      <c r="R18" s="56">
        <v>49</v>
      </c>
      <c r="S18" s="56">
        <v>95</v>
      </c>
      <c r="T18" s="56">
        <v>55</v>
      </c>
      <c r="U18" s="56">
        <v>48</v>
      </c>
      <c r="V18" s="56">
        <v>34</v>
      </c>
      <c r="W18" s="56">
        <v>21</v>
      </c>
      <c r="X18" s="56">
        <v>24</v>
      </c>
      <c r="Y18" s="56">
        <v>26</v>
      </c>
      <c r="Z18" s="56">
        <v>25</v>
      </c>
      <c r="AA18" s="56">
        <v>133</v>
      </c>
      <c r="AB18" s="56">
        <v>48</v>
      </c>
    </row>
    <row r="19" spans="2:28" s="35" customFormat="1">
      <c r="B19" s="320" t="s">
        <v>51</v>
      </c>
      <c r="C19" s="165">
        <f t="shared" si="15"/>
        <v>388</v>
      </c>
      <c r="D19" s="49">
        <f t="shared" si="19"/>
        <v>0.25849433710859426</v>
      </c>
      <c r="E19" s="48">
        <f t="shared" si="16"/>
        <v>398</v>
      </c>
      <c r="F19" s="49">
        <f t="shared" si="19"/>
        <v>0.28028169014084509</v>
      </c>
      <c r="G19" s="48">
        <f t="shared" si="17"/>
        <v>165</v>
      </c>
      <c r="H19" s="49">
        <f t="shared" ref="H19:J19" si="29">G19/G$4</f>
        <v>0.24158125915080528</v>
      </c>
      <c r="I19" s="48">
        <f t="shared" si="18"/>
        <v>212</v>
      </c>
      <c r="J19" s="49">
        <f t="shared" si="29"/>
        <v>0.22601279317697229</v>
      </c>
      <c r="L19" s="41" t="s">
        <v>396</v>
      </c>
      <c r="M19" s="56">
        <v>59</v>
      </c>
      <c r="N19" s="56">
        <v>99</v>
      </c>
      <c r="O19" s="56">
        <v>111</v>
      </c>
      <c r="P19" s="56">
        <v>119</v>
      </c>
      <c r="Q19" s="56">
        <v>82</v>
      </c>
      <c r="R19" s="56">
        <v>67</v>
      </c>
      <c r="S19" s="56">
        <v>128</v>
      </c>
      <c r="T19" s="56">
        <v>67</v>
      </c>
      <c r="U19" s="56">
        <v>54</v>
      </c>
      <c r="V19" s="56">
        <v>40</v>
      </c>
      <c r="W19" s="56">
        <v>39</v>
      </c>
      <c r="X19" s="56">
        <v>34</v>
      </c>
      <c r="Y19" s="56">
        <v>31</v>
      </c>
      <c r="Z19" s="56">
        <v>21</v>
      </c>
      <c r="AA19" s="56">
        <v>144</v>
      </c>
      <c r="AB19" s="56">
        <v>68</v>
      </c>
    </row>
    <row r="20" spans="2:28" s="35" customFormat="1">
      <c r="B20" s="183" t="s">
        <v>52</v>
      </c>
      <c r="C20" s="48">
        <f t="shared" si="15"/>
        <v>89</v>
      </c>
      <c r="D20" s="49">
        <f t="shared" si="19"/>
        <v>5.9293804130579615E-2</v>
      </c>
      <c r="E20" s="48">
        <f t="shared" si="16"/>
        <v>95</v>
      </c>
      <c r="F20" s="49">
        <f t="shared" si="19"/>
        <v>6.6901408450704219E-2</v>
      </c>
      <c r="G20" s="48">
        <f t="shared" si="17"/>
        <v>38</v>
      </c>
      <c r="H20" s="49">
        <f t="shared" ref="H20:J20" si="30">G20/G$4</f>
        <v>5.5636896046852125E-2</v>
      </c>
      <c r="I20" s="48">
        <f t="shared" si="18"/>
        <v>52</v>
      </c>
      <c r="J20" s="49">
        <f t="shared" si="30"/>
        <v>5.5437100213219619E-2</v>
      </c>
      <c r="L20" s="41" t="s">
        <v>397</v>
      </c>
      <c r="M20" s="56">
        <v>14</v>
      </c>
      <c r="N20" s="56">
        <v>17</v>
      </c>
      <c r="O20" s="56">
        <v>26</v>
      </c>
      <c r="P20" s="56">
        <v>32</v>
      </c>
      <c r="Q20" s="56">
        <v>15</v>
      </c>
      <c r="R20" s="56">
        <v>17</v>
      </c>
      <c r="S20" s="56">
        <v>37</v>
      </c>
      <c r="T20" s="56">
        <v>16</v>
      </c>
      <c r="U20" s="56">
        <v>10</v>
      </c>
      <c r="V20" s="56">
        <v>7</v>
      </c>
      <c r="W20" s="56">
        <v>8</v>
      </c>
      <c r="X20" s="56">
        <v>9</v>
      </c>
      <c r="Y20" s="56">
        <v>8</v>
      </c>
      <c r="Z20" s="56">
        <v>6</v>
      </c>
      <c r="AA20" s="56">
        <v>36</v>
      </c>
      <c r="AB20" s="56">
        <v>16</v>
      </c>
    </row>
    <row r="21" spans="2:28" s="35" customFormat="1">
      <c r="B21" s="183" t="s">
        <v>53</v>
      </c>
      <c r="C21" s="48">
        <f t="shared" si="15"/>
        <v>99</v>
      </c>
      <c r="D21" s="49">
        <f t="shared" si="19"/>
        <v>6.5956029313790812E-2</v>
      </c>
      <c r="E21" s="48">
        <f t="shared" si="16"/>
        <v>111</v>
      </c>
      <c r="F21" s="49">
        <f t="shared" si="19"/>
        <v>7.8169014084507049E-2</v>
      </c>
      <c r="G21" s="48">
        <f t="shared" si="17"/>
        <v>67</v>
      </c>
      <c r="H21" s="49">
        <f t="shared" ref="H21:J21" si="31">G21/G$4</f>
        <v>9.8096632503660325E-2</v>
      </c>
      <c r="I21" s="48">
        <f t="shared" si="18"/>
        <v>105</v>
      </c>
      <c r="J21" s="49">
        <f t="shared" si="31"/>
        <v>0.11194029850746269</v>
      </c>
      <c r="L21" s="41" t="s">
        <v>398</v>
      </c>
      <c r="M21" s="56">
        <v>18</v>
      </c>
      <c r="N21" s="56">
        <v>23</v>
      </c>
      <c r="O21" s="56">
        <v>20</v>
      </c>
      <c r="P21" s="56">
        <v>38</v>
      </c>
      <c r="Q21" s="56">
        <v>19</v>
      </c>
      <c r="R21" s="56">
        <v>12</v>
      </c>
      <c r="S21" s="56">
        <v>35</v>
      </c>
      <c r="T21" s="56">
        <v>19</v>
      </c>
      <c r="U21" s="56">
        <v>26</v>
      </c>
      <c r="V21" s="56">
        <v>12</v>
      </c>
      <c r="W21" s="56">
        <v>13</v>
      </c>
      <c r="X21" s="56">
        <v>18</v>
      </c>
      <c r="Y21" s="56">
        <v>15</v>
      </c>
      <c r="Z21" s="56">
        <v>9</v>
      </c>
      <c r="AA21" s="56">
        <v>63</v>
      </c>
      <c r="AB21" s="56">
        <v>42</v>
      </c>
    </row>
    <row r="22" spans="2:28" s="35" customFormat="1">
      <c r="B22" s="183" t="s">
        <v>54</v>
      </c>
      <c r="C22" s="158">
        <f t="shared" si="15"/>
        <v>15</v>
      </c>
      <c r="D22" s="150">
        <f t="shared" si="19"/>
        <v>9.9933377748167886E-3</v>
      </c>
      <c r="E22" s="158">
        <f t="shared" si="16"/>
        <v>7</v>
      </c>
      <c r="F22" s="150">
        <f t="shared" si="19"/>
        <v>4.9295774647887328E-3</v>
      </c>
      <c r="G22" s="158">
        <f t="shared" si="17"/>
        <v>1</v>
      </c>
      <c r="H22" s="150">
        <f t="shared" ref="H22:J22" si="32">G22/G$4</f>
        <v>1.4641288433382138E-3</v>
      </c>
      <c r="I22" s="158">
        <f t="shared" si="18"/>
        <v>2</v>
      </c>
      <c r="J22" s="150">
        <f t="shared" si="32"/>
        <v>2.1321961620469083E-3</v>
      </c>
      <c r="L22" s="41" t="s">
        <v>399</v>
      </c>
      <c r="M22" s="56">
        <v>2</v>
      </c>
      <c r="N22" s="56">
        <v>3</v>
      </c>
      <c r="O22" s="56">
        <v>4</v>
      </c>
      <c r="P22" s="56">
        <v>6</v>
      </c>
      <c r="Q22" s="56">
        <v>1</v>
      </c>
      <c r="R22" s="56">
        <v>5</v>
      </c>
      <c r="S22" s="56">
        <v>1</v>
      </c>
      <c r="T22" s="56">
        <v>0</v>
      </c>
      <c r="U22" s="56">
        <v>0</v>
      </c>
      <c r="V22" s="56">
        <v>0</v>
      </c>
      <c r="W22" s="56">
        <v>0</v>
      </c>
      <c r="X22" s="56">
        <v>0</v>
      </c>
      <c r="Y22" s="56">
        <v>0</v>
      </c>
      <c r="Z22" s="56">
        <v>1</v>
      </c>
      <c r="AA22" s="56">
        <v>2</v>
      </c>
      <c r="AB22" s="56">
        <v>0</v>
      </c>
    </row>
    <row r="23" spans="2:28" s="35" customFormat="1">
      <c r="B23" s="320" t="s">
        <v>55</v>
      </c>
      <c r="C23" s="165">
        <f t="shared" si="15"/>
        <v>107</v>
      </c>
      <c r="D23" s="49">
        <f t="shared" si="19"/>
        <v>7.1285809460359756E-2</v>
      </c>
      <c r="E23" s="48">
        <f t="shared" si="16"/>
        <v>151</v>
      </c>
      <c r="F23" s="49">
        <f t="shared" si="19"/>
        <v>0.10633802816901408</v>
      </c>
      <c r="G23" s="48">
        <f t="shared" si="17"/>
        <v>70</v>
      </c>
      <c r="H23" s="49">
        <f t="shared" ref="H23:J23" si="33">G23/G$4</f>
        <v>0.10248901903367497</v>
      </c>
      <c r="I23" s="48">
        <f t="shared" si="18"/>
        <v>99</v>
      </c>
      <c r="J23" s="49">
        <f t="shared" si="33"/>
        <v>0.10554371002132196</v>
      </c>
      <c r="L23" s="41" t="s">
        <v>400</v>
      </c>
      <c r="M23" s="56">
        <v>20</v>
      </c>
      <c r="N23" s="56">
        <v>33</v>
      </c>
      <c r="O23" s="56">
        <v>18</v>
      </c>
      <c r="P23" s="56">
        <v>36</v>
      </c>
      <c r="Q23" s="56">
        <v>18</v>
      </c>
      <c r="R23" s="56">
        <v>19</v>
      </c>
      <c r="S23" s="56">
        <v>45</v>
      </c>
      <c r="T23" s="56">
        <v>33</v>
      </c>
      <c r="U23" s="56">
        <v>36</v>
      </c>
      <c r="V23" s="56">
        <v>18</v>
      </c>
      <c r="W23" s="56">
        <v>15</v>
      </c>
      <c r="X23" s="56">
        <v>13</v>
      </c>
      <c r="Y23" s="56">
        <v>14</v>
      </c>
      <c r="Z23" s="56">
        <v>10</v>
      </c>
      <c r="AA23" s="56">
        <v>63</v>
      </c>
      <c r="AB23" s="56">
        <v>36</v>
      </c>
    </row>
    <row r="24" spans="2:28" s="35" customFormat="1">
      <c r="B24" s="320" t="s">
        <v>56</v>
      </c>
      <c r="C24" s="165">
        <f t="shared" si="15"/>
        <v>114</v>
      </c>
      <c r="D24" s="49">
        <f t="shared" si="19"/>
        <v>7.5949367088607597E-2</v>
      </c>
      <c r="E24" s="48">
        <f t="shared" si="16"/>
        <v>120</v>
      </c>
      <c r="F24" s="49">
        <f t="shared" si="19"/>
        <v>8.4507042253521125E-2</v>
      </c>
      <c r="G24" s="48">
        <f t="shared" si="17"/>
        <v>65</v>
      </c>
      <c r="H24" s="49">
        <f t="shared" ref="H24:J24" si="34">G24/G$4</f>
        <v>9.5168374816983897E-2</v>
      </c>
      <c r="I24" s="48">
        <f t="shared" si="18"/>
        <v>93</v>
      </c>
      <c r="J24" s="49">
        <f t="shared" si="34"/>
        <v>9.9147121535181237E-2</v>
      </c>
      <c r="L24" s="41" t="s">
        <v>401</v>
      </c>
      <c r="M24" s="56">
        <v>19</v>
      </c>
      <c r="N24" s="56">
        <v>35</v>
      </c>
      <c r="O24" s="56">
        <v>22</v>
      </c>
      <c r="P24" s="56">
        <v>38</v>
      </c>
      <c r="Q24" s="56">
        <v>11</v>
      </c>
      <c r="R24" s="56">
        <v>15</v>
      </c>
      <c r="S24" s="56">
        <v>42</v>
      </c>
      <c r="T24" s="56">
        <v>19</v>
      </c>
      <c r="U24" s="56">
        <v>33</v>
      </c>
      <c r="V24" s="56">
        <v>18</v>
      </c>
      <c r="W24" s="56">
        <v>13</v>
      </c>
      <c r="X24" s="56">
        <v>14</v>
      </c>
      <c r="Y24" s="56">
        <v>12</v>
      </c>
      <c r="Z24" s="56">
        <v>8</v>
      </c>
      <c r="AA24" s="56">
        <v>58</v>
      </c>
      <c r="AB24" s="56">
        <v>35</v>
      </c>
    </row>
    <row r="25" spans="2:28" s="35" customFormat="1">
      <c r="B25" s="183" t="s">
        <v>57</v>
      </c>
      <c r="C25" s="48">
        <f t="shared" si="15"/>
        <v>24</v>
      </c>
      <c r="D25" s="49">
        <f t="shared" si="19"/>
        <v>1.5989340439706862E-2</v>
      </c>
      <c r="E25" s="48">
        <f t="shared" si="16"/>
        <v>15</v>
      </c>
      <c r="F25" s="49">
        <f t="shared" si="19"/>
        <v>1.0563380281690141E-2</v>
      </c>
      <c r="G25" s="48">
        <f t="shared" si="17"/>
        <v>13</v>
      </c>
      <c r="H25" s="49">
        <f t="shared" ref="H25:J25" si="35">G25/G$4</f>
        <v>1.9033674963396779E-2</v>
      </c>
      <c r="I25" s="48">
        <f t="shared" si="18"/>
        <v>2</v>
      </c>
      <c r="J25" s="49">
        <f t="shared" si="35"/>
        <v>2.1321961620469083E-3</v>
      </c>
      <c r="L25" s="41" t="s">
        <v>402</v>
      </c>
      <c r="M25" s="56">
        <v>3</v>
      </c>
      <c r="N25" s="56">
        <v>8</v>
      </c>
      <c r="O25" s="56">
        <v>6</v>
      </c>
      <c r="P25" s="56">
        <v>7</v>
      </c>
      <c r="Q25" s="56">
        <v>2</v>
      </c>
      <c r="R25" s="56">
        <v>3</v>
      </c>
      <c r="S25" s="56">
        <v>4</v>
      </c>
      <c r="T25" s="56">
        <v>4</v>
      </c>
      <c r="U25" s="56">
        <v>2</v>
      </c>
      <c r="V25" s="56">
        <v>4</v>
      </c>
      <c r="W25" s="56">
        <v>3</v>
      </c>
      <c r="X25" s="56">
        <v>2</v>
      </c>
      <c r="Y25" s="56">
        <v>2</v>
      </c>
      <c r="Z25" s="56">
        <v>2</v>
      </c>
      <c r="AA25" s="56">
        <v>1</v>
      </c>
      <c r="AB25" s="56">
        <v>1</v>
      </c>
    </row>
    <row r="26" spans="2:28" s="35" customFormat="1">
      <c r="B26" s="187" t="s">
        <v>58</v>
      </c>
      <c r="C26" s="50">
        <f t="shared" si="15"/>
        <v>119</v>
      </c>
      <c r="D26" s="51">
        <f t="shared" si="19"/>
        <v>7.9280479680213192E-2</v>
      </c>
      <c r="E26" s="50">
        <f t="shared" si="16"/>
        <v>88</v>
      </c>
      <c r="F26" s="51">
        <f t="shared" si="19"/>
        <v>6.1971830985915494E-2</v>
      </c>
      <c r="G26" s="50">
        <f t="shared" si="17"/>
        <v>42</v>
      </c>
      <c r="H26" s="51">
        <f t="shared" ref="H26:J26" si="36">G26/G$4</f>
        <v>6.149341142020498E-2</v>
      </c>
      <c r="I26" s="50">
        <f t="shared" si="18"/>
        <v>111</v>
      </c>
      <c r="J26" s="51">
        <f t="shared" si="36"/>
        <v>0.11833688699360341</v>
      </c>
      <c r="L26" s="41" t="s">
        <v>403</v>
      </c>
      <c r="M26" s="56">
        <v>25</v>
      </c>
      <c r="N26" s="56">
        <v>29</v>
      </c>
      <c r="O26" s="56">
        <v>23</v>
      </c>
      <c r="P26" s="56">
        <v>42</v>
      </c>
      <c r="Q26" s="56">
        <v>15</v>
      </c>
      <c r="R26" s="56">
        <v>11</v>
      </c>
      <c r="S26" s="56">
        <v>29</v>
      </c>
      <c r="T26" s="56">
        <v>17</v>
      </c>
      <c r="U26" s="56">
        <v>16</v>
      </c>
      <c r="V26" s="56">
        <v>7</v>
      </c>
      <c r="W26" s="56">
        <v>7</v>
      </c>
      <c r="X26" s="56">
        <v>8</v>
      </c>
      <c r="Y26" s="56">
        <v>14</v>
      </c>
      <c r="Z26" s="56">
        <v>6</v>
      </c>
      <c r="AA26" s="56">
        <v>89</v>
      </c>
      <c r="AB26" s="56">
        <v>22</v>
      </c>
    </row>
    <row r="27" spans="2:28">
      <c r="E27" s="155"/>
      <c r="F27" s="35"/>
      <c r="I27" s="35"/>
    </row>
    <row r="28" spans="2:28" ht="19.5" customHeight="1">
      <c r="B28" s="24" t="s">
        <v>93</v>
      </c>
      <c r="E28" s="167"/>
    </row>
    <row r="29" spans="2:28">
      <c r="B29" s="470" t="s">
        <v>89</v>
      </c>
      <c r="C29" s="472" t="s">
        <v>69</v>
      </c>
      <c r="D29" s="473"/>
      <c r="E29" s="473"/>
      <c r="F29" s="473"/>
      <c r="G29" s="473"/>
      <c r="H29" s="473"/>
      <c r="I29" s="473"/>
      <c r="J29" s="474"/>
    </row>
    <row r="30" spans="2:28" ht="24" customHeight="1">
      <c r="B30" s="471"/>
      <c r="C30" s="477" t="s">
        <v>80</v>
      </c>
      <c r="D30" s="476"/>
      <c r="E30" s="475" t="s">
        <v>81</v>
      </c>
      <c r="F30" s="476"/>
      <c r="G30" s="475" t="s">
        <v>82</v>
      </c>
      <c r="H30" s="476"/>
      <c r="I30" s="477" t="s">
        <v>83</v>
      </c>
      <c r="J30" s="476"/>
      <c r="L30" s="37" t="s">
        <v>68</v>
      </c>
      <c r="M30" s="41" t="s">
        <v>404</v>
      </c>
      <c r="N30" s="41" t="s">
        <v>405</v>
      </c>
      <c r="O30" s="41" t="s">
        <v>406</v>
      </c>
      <c r="P30" s="41" t="s">
        <v>407</v>
      </c>
      <c r="Q30" s="41" t="s">
        <v>408</v>
      </c>
      <c r="R30" s="41" t="s">
        <v>409</v>
      </c>
      <c r="S30" s="41" t="s">
        <v>410</v>
      </c>
      <c r="T30" s="41" t="s">
        <v>411</v>
      </c>
      <c r="U30" s="41" t="s">
        <v>412</v>
      </c>
      <c r="V30" s="41" t="s">
        <v>413</v>
      </c>
      <c r="W30" s="41" t="s">
        <v>414</v>
      </c>
      <c r="X30" s="41" t="s">
        <v>415</v>
      </c>
      <c r="Y30" s="41" t="s">
        <v>416</v>
      </c>
      <c r="Z30" s="41" t="s">
        <v>417</v>
      </c>
      <c r="AA30" s="41" t="s">
        <v>418</v>
      </c>
      <c r="AB30" s="41" t="s">
        <v>419</v>
      </c>
    </row>
    <row r="31" spans="2:28">
      <c r="B31" s="419" t="s">
        <v>37</v>
      </c>
      <c r="C31" s="420">
        <f>SUM(M32:P32)</f>
        <v>317</v>
      </c>
      <c r="D31" s="425">
        <f>C31/C$35</f>
        <v>0.20855263157894738</v>
      </c>
      <c r="E31" s="420">
        <f>SUM(Q32:U32)</f>
        <v>189</v>
      </c>
      <c r="F31" s="425">
        <f>E31/E$35</f>
        <v>0.57446808510638303</v>
      </c>
      <c r="G31" s="420">
        <f>SUM(V32:Z32)</f>
        <v>80</v>
      </c>
      <c r="H31" s="425">
        <f>G31/G$35</f>
        <v>0.625</v>
      </c>
      <c r="I31" s="420">
        <f>SUM(AA32:AB32)</f>
        <v>125</v>
      </c>
      <c r="J31" s="425">
        <f>I31/I$35</f>
        <v>0.72674418604651159</v>
      </c>
      <c r="L31" s="41">
        <v>90</v>
      </c>
      <c r="M31">
        <v>65</v>
      </c>
      <c r="N31">
        <v>74</v>
      </c>
      <c r="O31">
        <v>21</v>
      </c>
      <c r="P31">
        <v>12</v>
      </c>
      <c r="Q31">
        <v>5</v>
      </c>
      <c r="R31">
        <v>4</v>
      </c>
      <c r="S31">
        <v>8</v>
      </c>
      <c r="T31">
        <v>4</v>
      </c>
      <c r="U31">
        <v>1</v>
      </c>
      <c r="V31">
        <v>4</v>
      </c>
      <c r="W31">
        <v>3</v>
      </c>
      <c r="X31">
        <v>1</v>
      </c>
      <c r="Y31">
        <v>1</v>
      </c>
      <c r="AA31">
        <v>4</v>
      </c>
    </row>
    <row r="32" spans="2:28">
      <c r="B32" s="57" t="s">
        <v>38</v>
      </c>
      <c r="C32" s="63">
        <f>SUM(M31:P31)</f>
        <v>172</v>
      </c>
      <c r="D32" s="64">
        <f t="shared" ref="D32:F34" si="37">C32/C$35</f>
        <v>0.11315789473684211</v>
      </c>
      <c r="E32" s="63">
        <f>SUM(Q31:U31)</f>
        <v>22</v>
      </c>
      <c r="F32" s="64">
        <f t="shared" si="37"/>
        <v>6.6869300911854099E-2</v>
      </c>
      <c r="G32" s="63">
        <f>SUM(V31:Z31)</f>
        <v>9</v>
      </c>
      <c r="H32" s="64">
        <f t="shared" ref="H32:J32" si="38">G32/G$35</f>
        <v>7.03125E-2</v>
      </c>
      <c r="I32" s="63">
        <f>SUM(AA31:AB31)</f>
        <v>4</v>
      </c>
      <c r="J32" s="64">
        <f t="shared" si="38"/>
        <v>2.3255813953488372E-2</v>
      </c>
      <c r="L32" s="41">
        <v>91</v>
      </c>
      <c r="M32">
        <v>72</v>
      </c>
      <c r="N32">
        <v>115</v>
      </c>
      <c r="O32">
        <v>63</v>
      </c>
      <c r="P32">
        <v>67</v>
      </c>
      <c r="Q32">
        <v>35</v>
      </c>
      <c r="R32">
        <v>33</v>
      </c>
      <c r="S32">
        <v>55</v>
      </c>
      <c r="T32">
        <v>37</v>
      </c>
      <c r="U32">
        <v>29</v>
      </c>
      <c r="V32">
        <v>18</v>
      </c>
      <c r="W32">
        <v>24</v>
      </c>
      <c r="X32">
        <v>12</v>
      </c>
      <c r="Y32">
        <v>19</v>
      </c>
      <c r="Z32">
        <v>7</v>
      </c>
      <c r="AA32">
        <v>87</v>
      </c>
      <c r="AB32">
        <v>38</v>
      </c>
    </row>
    <row r="33" spans="2:28">
      <c r="B33" s="188" t="s">
        <v>39</v>
      </c>
      <c r="C33" s="321">
        <f t="shared" ref="C33:C34" si="39">SUM(M33:P33)</f>
        <v>205</v>
      </c>
      <c r="D33" s="64">
        <f t="shared" si="37"/>
        <v>0.13486842105263158</v>
      </c>
      <c r="E33" s="63">
        <f t="shared" ref="E33:E34" si="40">SUM(Q33:U33)</f>
        <v>47</v>
      </c>
      <c r="F33" s="64">
        <f t="shared" si="37"/>
        <v>0.14285714285714285</v>
      </c>
      <c r="G33" s="63">
        <f t="shared" ref="G33:G34" si="41">SUM(V33:Z33)</f>
        <v>26</v>
      </c>
      <c r="H33" s="64">
        <f t="shared" ref="H33:J33" si="42">G33/G$35</f>
        <v>0.203125</v>
      </c>
      <c r="I33" s="63">
        <f t="shared" ref="I33:I34" si="43">SUM(AA33:AB33)</f>
        <v>36</v>
      </c>
      <c r="J33" s="64">
        <f t="shared" si="42"/>
        <v>0.20930232558139536</v>
      </c>
      <c r="L33" s="41">
        <v>98</v>
      </c>
      <c r="M33">
        <v>82</v>
      </c>
      <c r="N33">
        <v>82</v>
      </c>
      <c r="O33">
        <v>19</v>
      </c>
      <c r="P33">
        <v>22</v>
      </c>
      <c r="Q33">
        <v>9</v>
      </c>
      <c r="R33">
        <v>8</v>
      </c>
      <c r="S33">
        <v>10</v>
      </c>
      <c r="T33">
        <v>15</v>
      </c>
      <c r="U33">
        <v>5</v>
      </c>
      <c r="V33">
        <v>2</v>
      </c>
      <c r="W33">
        <v>5</v>
      </c>
      <c r="X33">
        <v>8</v>
      </c>
      <c r="Y33">
        <v>6</v>
      </c>
      <c r="Z33">
        <v>5</v>
      </c>
      <c r="AA33">
        <v>25</v>
      </c>
      <c r="AB33">
        <v>11</v>
      </c>
    </row>
    <row r="34" spans="2:28">
      <c r="B34" s="55" t="s">
        <v>40</v>
      </c>
      <c r="C34" s="63">
        <f t="shared" si="39"/>
        <v>826</v>
      </c>
      <c r="D34" s="317">
        <f t="shared" si="37"/>
        <v>0.54342105263157892</v>
      </c>
      <c r="E34" s="321">
        <f t="shared" si="40"/>
        <v>71</v>
      </c>
      <c r="F34" s="317">
        <f t="shared" si="37"/>
        <v>0.21580547112462006</v>
      </c>
      <c r="G34" s="321">
        <f t="shared" si="41"/>
        <v>13</v>
      </c>
      <c r="H34" s="317">
        <f t="shared" ref="H34:J34" si="44">G34/G$35</f>
        <v>0.1015625</v>
      </c>
      <c r="I34" s="321">
        <f t="shared" si="43"/>
        <v>7</v>
      </c>
      <c r="J34" s="317">
        <f t="shared" si="44"/>
        <v>4.0697674418604654E-2</v>
      </c>
      <c r="L34" s="41">
        <v>99</v>
      </c>
      <c r="M34">
        <v>252</v>
      </c>
      <c r="N34">
        <v>399</v>
      </c>
      <c r="O34">
        <v>120</v>
      </c>
      <c r="P34">
        <v>55</v>
      </c>
      <c r="Q34">
        <v>27</v>
      </c>
      <c r="R34">
        <v>12</v>
      </c>
      <c r="S34">
        <v>17</v>
      </c>
      <c r="T34">
        <v>8</v>
      </c>
      <c r="U34">
        <v>7</v>
      </c>
      <c r="V34">
        <v>2</v>
      </c>
      <c r="W34">
        <v>3</v>
      </c>
      <c r="X34">
        <v>1</v>
      </c>
      <c r="Y34">
        <v>5</v>
      </c>
      <c r="Z34">
        <v>2</v>
      </c>
      <c r="AA34">
        <v>3</v>
      </c>
      <c r="AB34">
        <v>4</v>
      </c>
    </row>
    <row r="35" spans="2:28">
      <c r="B35" s="422" t="s">
        <v>377</v>
      </c>
      <c r="C35" s="423">
        <f>SUM(C31:C34)</f>
        <v>1520</v>
      </c>
      <c r="D35" s="424">
        <f t="shared" ref="D35:J35" si="45">SUM(D31:D34)</f>
        <v>1</v>
      </c>
      <c r="E35" s="423">
        <f t="shared" si="45"/>
        <v>329</v>
      </c>
      <c r="F35" s="424">
        <f t="shared" si="45"/>
        <v>1</v>
      </c>
      <c r="G35" s="423">
        <f t="shared" si="45"/>
        <v>128</v>
      </c>
      <c r="H35" s="424">
        <f t="shared" si="45"/>
        <v>1</v>
      </c>
      <c r="I35" s="423">
        <f t="shared" si="45"/>
        <v>172</v>
      </c>
      <c r="J35" s="424">
        <f t="shared" si="45"/>
        <v>1</v>
      </c>
      <c r="K35" s="56">
        <f>SUM(C35,E35,G35,I35)</f>
        <v>2149</v>
      </c>
      <c r="M35" s="41" t="s">
        <v>404</v>
      </c>
      <c r="N35" s="41" t="s">
        <v>405</v>
      </c>
      <c r="O35" s="41" t="s">
        <v>406</v>
      </c>
      <c r="P35" s="41" t="s">
        <v>407</v>
      </c>
      <c r="Q35" s="41" t="s">
        <v>408</v>
      </c>
      <c r="R35" s="41" t="s">
        <v>409</v>
      </c>
      <c r="S35" s="41" t="s">
        <v>410</v>
      </c>
      <c r="T35" s="41" t="s">
        <v>411</v>
      </c>
      <c r="U35" s="41" t="s">
        <v>412</v>
      </c>
      <c r="V35" s="41" t="s">
        <v>413</v>
      </c>
      <c r="W35" s="41" t="s">
        <v>414</v>
      </c>
      <c r="X35" s="41" t="s">
        <v>415</v>
      </c>
      <c r="Y35" s="41" t="s">
        <v>416</v>
      </c>
      <c r="Z35" s="41" t="s">
        <v>417</v>
      </c>
      <c r="AA35" s="41" t="s">
        <v>418</v>
      </c>
      <c r="AB35" s="41" t="s">
        <v>419</v>
      </c>
    </row>
    <row r="36" spans="2:28" s="35" customFormat="1" ht="13.5" customHeight="1">
      <c r="B36" s="186" t="s">
        <v>42</v>
      </c>
      <c r="C36" s="46">
        <f t="shared" ref="C36:C53" si="46">SUM(M36:P36)</f>
        <v>76</v>
      </c>
      <c r="D36" s="47">
        <f>C36/C$31</f>
        <v>0.23974763406940064</v>
      </c>
      <c r="E36" s="46">
        <f t="shared" ref="E36:E53" si="47">SUM(Q36:U36)</f>
        <v>34</v>
      </c>
      <c r="F36" s="47">
        <f>E36/E$31</f>
        <v>0.17989417989417988</v>
      </c>
      <c r="G36" s="46">
        <f t="shared" ref="G36:G53" si="48">SUM(V36:Z36)</f>
        <v>14</v>
      </c>
      <c r="H36" s="47">
        <f>G36/G$31</f>
        <v>0.17499999999999999</v>
      </c>
      <c r="I36" s="46">
        <f t="shared" ref="I36:I53" si="49">SUM(AA36:AB36)</f>
        <v>25</v>
      </c>
      <c r="J36" s="47">
        <f>I36/I$31</f>
        <v>0.2</v>
      </c>
      <c r="L36" s="41" t="s">
        <v>386</v>
      </c>
      <c r="M36" s="56">
        <v>23</v>
      </c>
      <c r="N36" s="56">
        <v>23</v>
      </c>
      <c r="O36" s="56">
        <v>13</v>
      </c>
      <c r="P36" s="56">
        <v>17</v>
      </c>
      <c r="Q36" s="56">
        <v>15</v>
      </c>
      <c r="R36" s="56">
        <v>5</v>
      </c>
      <c r="S36" s="56">
        <v>5</v>
      </c>
      <c r="T36" s="56">
        <v>3</v>
      </c>
      <c r="U36" s="56">
        <v>6</v>
      </c>
      <c r="V36" s="56">
        <v>6</v>
      </c>
      <c r="W36" s="56">
        <v>3</v>
      </c>
      <c r="X36" s="56">
        <v>3</v>
      </c>
      <c r="Y36" s="56">
        <v>2</v>
      </c>
      <c r="Z36" s="56">
        <v>0</v>
      </c>
      <c r="AA36" s="56">
        <v>16</v>
      </c>
      <c r="AB36" s="56">
        <v>9</v>
      </c>
    </row>
    <row r="37" spans="2:28" s="35" customFormat="1">
      <c r="B37" s="183" t="s">
        <v>90</v>
      </c>
      <c r="C37" s="48">
        <f t="shared" si="46"/>
        <v>79</v>
      </c>
      <c r="D37" s="49">
        <f t="shared" ref="D37:F53" si="50">C37/C$31</f>
        <v>0.24921135646687698</v>
      </c>
      <c r="E37" s="48">
        <f t="shared" si="47"/>
        <v>39</v>
      </c>
      <c r="F37" s="49">
        <f t="shared" si="50"/>
        <v>0.20634920634920634</v>
      </c>
      <c r="G37" s="48">
        <f t="shared" si="48"/>
        <v>14</v>
      </c>
      <c r="H37" s="49">
        <f t="shared" ref="H37:J37" si="51">G37/G$31</f>
        <v>0.17499999999999999</v>
      </c>
      <c r="I37" s="48">
        <f t="shared" si="49"/>
        <v>22</v>
      </c>
      <c r="J37" s="49">
        <f t="shared" si="51"/>
        <v>0.17599999999999999</v>
      </c>
      <c r="L37" s="41" t="s">
        <v>387</v>
      </c>
      <c r="M37" s="56">
        <v>12</v>
      </c>
      <c r="N37" s="56">
        <v>32</v>
      </c>
      <c r="O37" s="56">
        <v>19</v>
      </c>
      <c r="P37" s="56">
        <v>16</v>
      </c>
      <c r="Q37" s="56">
        <v>8</v>
      </c>
      <c r="R37" s="56">
        <v>6</v>
      </c>
      <c r="S37" s="56">
        <v>7</v>
      </c>
      <c r="T37" s="56">
        <v>9</v>
      </c>
      <c r="U37" s="56">
        <v>9</v>
      </c>
      <c r="V37" s="56">
        <v>4</v>
      </c>
      <c r="W37" s="56">
        <v>3</v>
      </c>
      <c r="X37" s="56">
        <v>3</v>
      </c>
      <c r="Y37" s="56">
        <v>4</v>
      </c>
      <c r="Z37" s="56">
        <v>0</v>
      </c>
      <c r="AA37" s="56">
        <v>16</v>
      </c>
      <c r="AB37" s="56">
        <v>6</v>
      </c>
    </row>
    <row r="38" spans="2:28" s="35" customFormat="1">
      <c r="B38" s="183" t="s">
        <v>43</v>
      </c>
      <c r="C38" s="313">
        <f t="shared" si="46"/>
        <v>17</v>
      </c>
      <c r="D38" s="152">
        <f t="shared" si="50"/>
        <v>5.362776025236593E-2</v>
      </c>
      <c r="E38" s="161">
        <f t="shared" si="47"/>
        <v>11</v>
      </c>
      <c r="F38" s="152">
        <f t="shared" si="50"/>
        <v>5.8201058201058198E-2</v>
      </c>
      <c r="G38" s="161">
        <f t="shared" si="48"/>
        <v>4</v>
      </c>
      <c r="H38" s="152">
        <f t="shared" ref="H38:J38" si="52">G38/G$31</f>
        <v>0.05</v>
      </c>
      <c r="I38" s="161">
        <f t="shared" si="49"/>
        <v>10</v>
      </c>
      <c r="J38" s="152">
        <f t="shared" si="52"/>
        <v>0.08</v>
      </c>
      <c r="L38" s="41" t="s">
        <v>388</v>
      </c>
      <c r="M38" s="56">
        <v>2</v>
      </c>
      <c r="N38" s="56">
        <v>9</v>
      </c>
      <c r="O38" s="56">
        <v>2</v>
      </c>
      <c r="P38" s="56">
        <v>4</v>
      </c>
      <c r="Q38" s="56">
        <v>1</v>
      </c>
      <c r="R38" s="56">
        <v>4</v>
      </c>
      <c r="S38" s="56">
        <v>2</v>
      </c>
      <c r="T38" s="56">
        <v>0</v>
      </c>
      <c r="U38" s="56">
        <v>4</v>
      </c>
      <c r="V38" s="56">
        <v>0</v>
      </c>
      <c r="W38" s="56">
        <v>1</v>
      </c>
      <c r="X38" s="56">
        <v>1</v>
      </c>
      <c r="Y38" s="56">
        <v>1</v>
      </c>
      <c r="Z38" s="56">
        <v>1</v>
      </c>
      <c r="AA38" s="56">
        <v>6</v>
      </c>
      <c r="AB38" s="56">
        <v>4</v>
      </c>
    </row>
    <row r="39" spans="2:28" s="35" customFormat="1">
      <c r="B39" s="183" t="s">
        <v>44</v>
      </c>
      <c r="C39" s="294">
        <f t="shared" si="46"/>
        <v>69</v>
      </c>
      <c r="D39" s="49">
        <f t="shared" si="50"/>
        <v>0.21766561514195584</v>
      </c>
      <c r="E39" s="48">
        <f t="shared" si="47"/>
        <v>82</v>
      </c>
      <c r="F39" s="49">
        <f t="shared" si="50"/>
        <v>0.43386243386243384</v>
      </c>
      <c r="G39" s="48">
        <f t="shared" si="48"/>
        <v>34</v>
      </c>
      <c r="H39" s="49">
        <f t="shared" ref="H39:J39" si="53">G39/G$31</f>
        <v>0.42499999999999999</v>
      </c>
      <c r="I39" s="48">
        <f t="shared" si="49"/>
        <v>67</v>
      </c>
      <c r="J39" s="49">
        <f t="shared" si="53"/>
        <v>0.53600000000000003</v>
      </c>
      <c r="L39" s="41" t="s">
        <v>389</v>
      </c>
      <c r="M39" s="56">
        <v>10</v>
      </c>
      <c r="N39" s="56">
        <v>22</v>
      </c>
      <c r="O39" s="56">
        <v>13</v>
      </c>
      <c r="P39" s="56">
        <v>24</v>
      </c>
      <c r="Q39" s="56">
        <v>15</v>
      </c>
      <c r="R39" s="56">
        <v>9</v>
      </c>
      <c r="S39" s="56">
        <v>24</v>
      </c>
      <c r="T39" s="56">
        <v>20</v>
      </c>
      <c r="U39" s="56">
        <v>14</v>
      </c>
      <c r="V39" s="56">
        <v>7</v>
      </c>
      <c r="W39" s="56">
        <v>7</v>
      </c>
      <c r="X39" s="56">
        <v>6</v>
      </c>
      <c r="Y39" s="56">
        <v>11</v>
      </c>
      <c r="Z39" s="56">
        <v>3</v>
      </c>
      <c r="AA39" s="56">
        <v>47</v>
      </c>
      <c r="AB39" s="56">
        <v>20</v>
      </c>
    </row>
    <row r="40" spans="2:28" s="35" customFormat="1">
      <c r="B40" s="183" t="s">
        <v>45</v>
      </c>
      <c r="C40" s="315">
        <f t="shared" si="46"/>
        <v>79</v>
      </c>
      <c r="D40" s="164">
        <f t="shared" si="50"/>
        <v>0.24921135646687698</v>
      </c>
      <c r="E40" s="48">
        <f t="shared" si="47"/>
        <v>60</v>
      </c>
      <c r="F40" s="164">
        <f t="shared" si="50"/>
        <v>0.31746031746031744</v>
      </c>
      <c r="G40" s="48">
        <f t="shared" si="48"/>
        <v>22</v>
      </c>
      <c r="H40" s="164">
        <f t="shared" ref="H40:J40" si="54">G40/G$31</f>
        <v>0.27500000000000002</v>
      </c>
      <c r="I40" s="48">
        <f t="shared" si="49"/>
        <v>47</v>
      </c>
      <c r="J40" s="164">
        <f t="shared" si="54"/>
        <v>0.376</v>
      </c>
      <c r="L40" s="41" t="s">
        <v>390</v>
      </c>
      <c r="M40" s="56">
        <v>10</v>
      </c>
      <c r="N40" s="56">
        <v>31</v>
      </c>
      <c r="O40" s="56">
        <v>21</v>
      </c>
      <c r="P40" s="56">
        <v>17</v>
      </c>
      <c r="Q40" s="56">
        <v>9</v>
      </c>
      <c r="R40" s="56">
        <v>10</v>
      </c>
      <c r="S40" s="56">
        <v>15</v>
      </c>
      <c r="T40" s="56">
        <v>13</v>
      </c>
      <c r="U40" s="56">
        <v>13</v>
      </c>
      <c r="V40" s="56">
        <v>5</v>
      </c>
      <c r="W40" s="56">
        <v>5</v>
      </c>
      <c r="X40" s="56">
        <v>5</v>
      </c>
      <c r="Y40" s="56">
        <v>6</v>
      </c>
      <c r="Z40" s="56">
        <v>1</v>
      </c>
      <c r="AA40" s="56">
        <v>30</v>
      </c>
      <c r="AB40" s="56">
        <v>17</v>
      </c>
    </row>
    <row r="41" spans="2:28" s="35" customFormat="1">
      <c r="B41" s="183" t="s">
        <v>46</v>
      </c>
      <c r="C41" s="316">
        <f t="shared" si="46"/>
        <v>88</v>
      </c>
      <c r="D41" s="311">
        <f t="shared" si="50"/>
        <v>0.27760252365930599</v>
      </c>
      <c r="E41" s="48">
        <f t="shared" si="47"/>
        <v>55</v>
      </c>
      <c r="F41" s="311">
        <f t="shared" si="50"/>
        <v>0.29100529100529099</v>
      </c>
      <c r="G41" s="48">
        <f t="shared" si="48"/>
        <v>33</v>
      </c>
      <c r="H41" s="311">
        <f t="shared" ref="H41:J41" si="55">G41/G$31</f>
        <v>0.41249999999999998</v>
      </c>
      <c r="I41" s="48">
        <f t="shared" si="49"/>
        <v>54</v>
      </c>
      <c r="J41" s="311">
        <f t="shared" si="55"/>
        <v>0.432</v>
      </c>
      <c r="L41" s="41" t="s">
        <v>391</v>
      </c>
      <c r="M41" s="56">
        <v>14</v>
      </c>
      <c r="N41" s="56">
        <v>30</v>
      </c>
      <c r="O41" s="56">
        <v>18</v>
      </c>
      <c r="P41" s="56">
        <v>26</v>
      </c>
      <c r="Q41" s="56">
        <v>6</v>
      </c>
      <c r="R41" s="56">
        <v>8</v>
      </c>
      <c r="S41" s="56">
        <v>22</v>
      </c>
      <c r="T41" s="56">
        <v>11</v>
      </c>
      <c r="U41" s="56">
        <v>8</v>
      </c>
      <c r="V41" s="56">
        <v>13</v>
      </c>
      <c r="W41" s="56">
        <v>6</v>
      </c>
      <c r="X41" s="56">
        <v>1</v>
      </c>
      <c r="Y41" s="56">
        <v>11</v>
      </c>
      <c r="Z41" s="56">
        <v>2</v>
      </c>
      <c r="AA41" s="56">
        <v>35</v>
      </c>
      <c r="AB41" s="56">
        <v>19</v>
      </c>
    </row>
    <row r="42" spans="2:28" s="35" customFormat="1">
      <c r="B42" s="183" t="s">
        <v>47</v>
      </c>
      <c r="C42" s="294">
        <f t="shared" si="46"/>
        <v>21</v>
      </c>
      <c r="D42" s="151">
        <f t="shared" si="50"/>
        <v>6.6246056782334389E-2</v>
      </c>
      <c r="E42" s="160">
        <f t="shared" si="47"/>
        <v>10</v>
      </c>
      <c r="F42" s="151">
        <f t="shared" si="50"/>
        <v>5.2910052910052907E-2</v>
      </c>
      <c r="G42" s="160">
        <f t="shared" si="48"/>
        <v>5</v>
      </c>
      <c r="H42" s="151">
        <f t="shared" ref="H42:J42" si="56">G42/G$31</f>
        <v>6.25E-2</v>
      </c>
      <c r="I42" s="160">
        <f t="shared" si="49"/>
        <v>7</v>
      </c>
      <c r="J42" s="151">
        <f t="shared" si="56"/>
        <v>5.6000000000000001E-2</v>
      </c>
      <c r="L42" s="41" t="s">
        <v>392</v>
      </c>
      <c r="M42" s="56">
        <v>6</v>
      </c>
      <c r="N42" s="56">
        <v>5</v>
      </c>
      <c r="O42" s="56">
        <v>8</v>
      </c>
      <c r="P42" s="56">
        <v>2</v>
      </c>
      <c r="Q42" s="56">
        <v>6</v>
      </c>
      <c r="R42" s="56">
        <v>0</v>
      </c>
      <c r="S42" s="56">
        <v>2</v>
      </c>
      <c r="T42" s="56">
        <v>0</v>
      </c>
      <c r="U42" s="56">
        <v>2</v>
      </c>
      <c r="V42" s="56">
        <v>1</v>
      </c>
      <c r="W42" s="56">
        <v>0</v>
      </c>
      <c r="X42" s="56">
        <v>2</v>
      </c>
      <c r="Y42" s="56">
        <v>2</v>
      </c>
      <c r="Z42" s="56">
        <v>0</v>
      </c>
      <c r="AA42" s="56">
        <v>6</v>
      </c>
      <c r="AB42" s="56">
        <v>1</v>
      </c>
    </row>
    <row r="43" spans="2:28" s="35" customFormat="1">
      <c r="B43" s="183" t="s">
        <v>48</v>
      </c>
      <c r="C43" s="313">
        <f t="shared" si="46"/>
        <v>70</v>
      </c>
      <c r="D43" s="152">
        <f t="shared" si="50"/>
        <v>0.22082018927444794</v>
      </c>
      <c r="E43" s="161">
        <f t="shared" si="47"/>
        <v>58</v>
      </c>
      <c r="F43" s="152">
        <f t="shared" si="50"/>
        <v>0.30687830687830686</v>
      </c>
      <c r="G43" s="161">
        <f t="shared" si="48"/>
        <v>28</v>
      </c>
      <c r="H43" s="152">
        <f t="shared" ref="H43:J43" si="57">G43/G$31</f>
        <v>0.35</v>
      </c>
      <c r="I43" s="161">
        <f t="shared" si="49"/>
        <v>46</v>
      </c>
      <c r="J43" s="152">
        <f t="shared" si="57"/>
        <v>0.36799999999999999</v>
      </c>
      <c r="L43" s="41" t="s">
        <v>393</v>
      </c>
      <c r="M43" s="56">
        <v>8</v>
      </c>
      <c r="N43" s="56">
        <v>22</v>
      </c>
      <c r="O43" s="56">
        <v>19</v>
      </c>
      <c r="P43" s="56">
        <v>21</v>
      </c>
      <c r="Q43" s="56">
        <v>11</v>
      </c>
      <c r="R43" s="56">
        <v>8</v>
      </c>
      <c r="S43" s="56">
        <v>23</v>
      </c>
      <c r="T43" s="56">
        <v>9</v>
      </c>
      <c r="U43" s="56">
        <v>7</v>
      </c>
      <c r="V43" s="56">
        <v>8</v>
      </c>
      <c r="W43" s="56">
        <v>6</v>
      </c>
      <c r="X43" s="56">
        <v>4</v>
      </c>
      <c r="Y43" s="56">
        <v>10</v>
      </c>
      <c r="Z43" s="56">
        <v>0</v>
      </c>
      <c r="AA43" s="56">
        <v>31</v>
      </c>
      <c r="AB43" s="56">
        <v>15</v>
      </c>
    </row>
    <row r="44" spans="2:28" s="35" customFormat="1">
      <c r="B44" s="183" t="s">
        <v>49</v>
      </c>
      <c r="C44" s="314">
        <f t="shared" si="46"/>
        <v>47</v>
      </c>
      <c r="D44" s="150">
        <f t="shared" si="50"/>
        <v>0.14826498422712933</v>
      </c>
      <c r="E44" s="158">
        <f t="shared" si="47"/>
        <v>41</v>
      </c>
      <c r="F44" s="150">
        <f t="shared" si="50"/>
        <v>0.21693121693121692</v>
      </c>
      <c r="G44" s="158">
        <f t="shared" si="48"/>
        <v>20</v>
      </c>
      <c r="H44" s="150">
        <f t="shared" ref="H44:J44" si="58">G44/G$31</f>
        <v>0.25</v>
      </c>
      <c r="I44" s="158">
        <f t="shared" si="49"/>
        <v>23</v>
      </c>
      <c r="J44" s="150">
        <f t="shared" si="58"/>
        <v>0.184</v>
      </c>
      <c r="L44" s="41" t="s">
        <v>394</v>
      </c>
      <c r="M44" s="56">
        <v>8</v>
      </c>
      <c r="N44" s="56">
        <v>19</v>
      </c>
      <c r="O44" s="56">
        <v>13</v>
      </c>
      <c r="P44" s="56">
        <v>7</v>
      </c>
      <c r="Q44" s="56">
        <v>5</v>
      </c>
      <c r="R44" s="56">
        <v>4</v>
      </c>
      <c r="S44" s="56">
        <v>14</v>
      </c>
      <c r="T44" s="56">
        <v>11</v>
      </c>
      <c r="U44" s="56">
        <v>7</v>
      </c>
      <c r="V44" s="56">
        <v>3</v>
      </c>
      <c r="W44" s="56">
        <v>6</v>
      </c>
      <c r="X44" s="56">
        <v>4</v>
      </c>
      <c r="Y44" s="56">
        <v>7</v>
      </c>
      <c r="Z44" s="56">
        <v>0</v>
      </c>
      <c r="AA44" s="56">
        <v>16</v>
      </c>
      <c r="AB44" s="56">
        <v>7</v>
      </c>
    </row>
    <row r="45" spans="2:28" s="35" customFormat="1">
      <c r="B45" s="183" t="s">
        <v>50</v>
      </c>
      <c r="C45" s="294">
        <f t="shared" si="46"/>
        <v>56</v>
      </c>
      <c r="D45" s="49">
        <f t="shared" si="50"/>
        <v>0.17665615141955837</v>
      </c>
      <c r="E45" s="48">
        <f t="shared" si="47"/>
        <v>52</v>
      </c>
      <c r="F45" s="49">
        <f t="shared" si="50"/>
        <v>0.27513227513227512</v>
      </c>
      <c r="G45" s="48">
        <f t="shared" si="48"/>
        <v>24</v>
      </c>
      <c r="H45" s="49">
        <f t="shared" ref="H45:J45" si="59">G45/G$31</f>
        <v>0.3</v>
      </c>
      <c r="I45" s="48">
        <f t="shared" si="49"/>
        <v>34</v>
      </c>
      <c r="J45" s="49">
        <f t="shared" si="59"/>
        <v>0.27200000000000002</v>
      </c>
      <c r="L45" s="41" t="s">
        <v>395</v>
      </c>
      <c r="M45" s="56">
        <v>6</v>
      </c>
      <c r="N45" s="56">
        <v>16</v>
      </c>
      <c r="O45" s="56">
        <v>18</v>
      </c>
      <c r="P45" s="56">
        <v>16</v>
      </c>
      <c r="Q45" s="56">
        <v>7</v>
      </c>
      <c r="R45" s="56">
        <v>12</v>
      </c>
      <c r="S45" s="56">
        <v>17</v>
      </c>
      <c r="T45" s="56">
        <v>10</v>
      </c>
      <c r="U45" s="56">
        <v>6</v>
      </c>
      <c r="V45" s="56">
        <v>4</v>
      </c>
      <c r="W45" s="56">
        <v>6</v>
      </c>
      <c r="X45" s="56">
        <v>4</v>
      </c>
      <c r="Y45" s="56">
        <v>8</v>
      </c>
      <c r="Z45" s="56">
        <v>2</v>
      </c>
      <c r="AA45" s="56">
        <v>28</v>
      </c>
      <c r="AB45" s="56">
        <v>6</v>
      </c>
    </row>
    <row r="46" spans="2:28" s="35" customFormat="1">
      <c r="B46" s="183" t="s">
        <v>51</v>
      </c>
      <c r="C46" s="294">
        <f t="shared" si="46"/>
        <v>86</v>
      </c>
      <c r="D46" s="49">
        <f t="shared" si="50"/>
        <v>0.27129337539432175</v>
      </c>
      <c r="E46" s="48">
        <f t="shared" si="47"/>
        <v>66</v>
      </c>
      <c r="F46" s="49">
        <f t="shared" si="50"/>
        <v>0.34920634920634919</v>
      </c>
      <c r="G46" s="48">
        <f t="shared" si="48"/>
        <v>28</v>
      </c>
      <c r="H46" s="49">
        <f t="shared" ref="H46:J46" si="60">G46/G$31</f>
        <v>0.35</v>
      </c>
      <c r="I46" s="48">
        <f t="shared" si="49"/>
        <v>46</v>
      </c>
      <c r="J46" s="49">
        <f t="shared" si="60"/>
        <v>0.36799999999999999</v>
      </c>
      <c r="L46" s="41" t="s">
        <v>396</v>
      </c>
      <c r="M46" s="56">
        <v>15</v>
      </c>
      <c r="N46" s="56">
        <v>34</v>
      </c>
      <c r="O46" s="56">
        <v>19</v>
      </c>
      <c r="P46" s="56">
        <v>18</v>
      </c>
      <c r="Q46" s="56">
        <v>14</v>
      </c>
      <c r="R46" s="56">
        <v>16</v>
      </c>
      <c r="S46" s="56">
        <v>20</v>
      </c>
      <c r="T46" s="56">
        <v>7</v>
      </c>
      <c r="U46" s="56">
        <v>9</v>
      </c>
      <c r="V46" s="56">
        <v>8</v>
      </c>
      <c r="W46" s="56">
        <v>5</v>
      </c>
      <c r="X46" s="56">
        <v>5</v>
      </c>
      <c r="Y46" s="56">
        <v>7</v>
      </c>
      <c r="Z46" s="56">
        <v>3</v>
      </c>
      <c r="AA46" s="56">
        <v>34</v>
      </c>
      <c r="AB46" s="56">
        <v>12</v>
      </c>
    </row>
    <row r="47" spans="2:28" s="35" customFormat="1">
      <c r="B47" s="183" t="s">
        <v>52</v>
      </c>
      <c r="C47" s="313">
        <f t="shared" si="46"/>
        <v>13</v>
      </c>
      <c r="D47" s="152">
        <f t="shared" si="50"/>
        <v>4.1009463722397478E-2</v>
      </c>
      <c r="E47" s="161">
        <f t="shared" si="47"/>
        <v>16</v>
      </c>
      <c r="F47" s="152">
        <f t="shared" si="50"/>
        <v>8.4656084656084651E-2</v>
      </c>
      <c r="G47" s="161">
        <f t="shared" si="48"/>
        <v>6</v>
      </c>
      <c r="H47" s="152">
        <f t="shared" ref="H47:J47" si="61">G47/G$31</f>
        <v>7.4999999999999997E-2</v>
      </c>
      <c r="I47" s="161">
        <f t="shared" si="49"/>
        <v>9</v>
      </c>
      <c r="J47" s="152">
        <f t="shared" si="61"/>
        <v>7.1999999999999995E-2</v>
      </c>
      <c r="L47" s="41" t="s">
        <v>397</v>
      </c>
      <c r="M47" s="56">
        <v>2</v>
      </c>
      <c r="N47" s="56">
        <v>4</v>
      </c>
      <c r="O47" s="56">
        <v>2</v>
      </c>
      <c r="P47" s="56">
        <v>5</v>
      </c>
      <c r="Q47" s="56">
        <v>2</v>
      </c>
      <c r="R47" s="56">
        <v>3</v>
      </c>
      <c r="S47" s="56">
        <v>8</v>
      </c>
      <c r="T47" s="56">
        <v>1</v>
      </c>
      <c r="U47" s="56">
        <v>2</v>
      </c>
      <c r="V47" s="56">
        <v>2</v>
      </c>
      <c r="W47" s="56">
        <v>2</v>
      </c>
      <c r="X47" s="56">
        <v>0</v>
      </c>
      <c r="Y47" s="56">
        <v>2</v>
      </c>
      <c r="Z47" s="56">
        <v>0</v>
      </c>
      <c r="AA47" s="56">
        <v>8</v>
      </c>
      <c r="AB47" s="56">
        <v>1</v>
      </c>
    </row>
    <row r="48" spans="2:28" s="35" customFormat="1">
      <c r="B48" s="183" t="s">
        <v>53</v>
      </c>
      <c r="C48" s="294">
        <f t="shared" si="46"/>
        <v>13</v>
      </c>
      <c r="D48" s="49">
        <f t="shared" si="50"/>
        <v>4.1009463722397478E-2</v>
      </c>
      <c r="E48" s="48">
        <f t="shared" si="47"/>
        <v>18</v>
      </c>
      <c r="F48" s="49">
        <f t="shared" si="50"/>
        <v>9.5238095238095233E-2</v>
      </c>
      <c r="G48" s="48">
        <f t="shared" si="48"/>
        <v>9</v>
      </c>
      <c r="H48" s="49">
        <f t="shared" ref="H48:J48" si="62">G48/G$31</f>
        <v>0.1125</v>
      </c>
      <c r="I48" s="48">
        <f t="shared" si="49"/>
        <v>11</v>
      </c>
      <c r="J48" s="49">
        <f t="shared" si="62"/>
        <v>8.7999999999999995E-2</v>
      </c>
      <c r="L48" s="41" t="s">
        <v>398</v>
      </c>
      <c r="M48" s="56">
        <v>2</v>
      </c>
      <c r="N48" s="56">
        <v>4</v>
      </c>
      <c r="O48" s="56">
        <v>4</v>
      </c>
      <c r="P48" s="56">
        <v>3</v>
      </c>
      <c r="Q48" s="56">
        <v>3</v>
      </c>
      <c r="R48" s="56">
        <v>2</v>
      </c>
      <c r="S48" s="56">
        <v>7</v>
      </c>
      <c r="T48" s="56">
        <v>2</v>
      </c>
      <c r="U48" s="56">
        <v>4</v>
      </c>
      <c r="V48" s="56">
        <v>1</v>
      </c>
      <c r="W48" s="56">
        <v>2</v>
      </c>
      <c r="X48" s="56">
        <v>0</v>
      </c>
      <c r="Y48" s="56">
        <v>6</v>
      </c>
      <c r="Z48" s="56">
        <v>0</v>
      </c>
      <c r="AA48" s="56">
        <v>7</v>
      </c>
      <c r="AB48" s="56">
        <v>4</v>
      </c>
    </row>
    <row r="49" spans="2:28" s="35" customFormat="1">
      <c r="B49" s="183" t="s">
        <v>54</v>
      </c>
      <c r="C49" s="313">
        <f t="shared" si="46"/>
        <v>2</v>
      </c>
      <c r="D49" s="49">
        <f t="shared" si="50"/>
        <v>6.3091482649842269E-3</v>
      </c>
      <c r="E49" s="48">
        <f t="shared" si="47"/>
        <v>1</v>
      </c>
      <c r="F49" s="49">
        <f t="shared" si="50"/>
        <v>5.2910052910052907E-3</v>
      </c>
      <c r="G49" s="48">
        <f t="shared" si="48"/>
        <v>0</v>
      </c>
      <c r="H49" s="49">
        <f t="shared" ref="H49:J49" si="63">G49/G$31</f>
        <v>0</v>
      </c>
      <c r="I49" s="48">
        <f t="shared" si="49"/>
        <v>0</v>
      </c>
      <c r="J49" s="49">
        <f t="shared" si="63"/>
        <v>0</v>
      </c>
      <c r="L49" s="41" t="s">
        <v>399</v>
      </c>
      <c r="M49" s="56">
        <v>0</v>
      </c>
      <c r="N49" s="56">
        <v>2</v>
      </c>
      <c r="O49" s="56">
        <v>0</v>
      </c>
      <c r="P49" s="56">
        <v>0</v>
      </c>
      <c r="Q49" s="56">
        <v>0</v>
      </c>
      <c r="R49" s="56">
        <v>0</v>
      </c>
      <c r="S49" s="56">
        <v>1</v>
      </c>
      <c r="T49" s="56">
        <v>0</v>
      </c>
      <c r="U49" s="56">
        <v>0</v>
      </c>
      <c r="V49" s="56">
        <v>0</v>
      </c>
      <c r="W49" s="56">
        <v>0</v>
      </c>
      <c r="X49" s="56">
        <v>0</v>
      </c>
      <c r="Y49" s="56">
        <v>0</v>
      </c>
      <c r="Z49" s="56">
        <v>0</v>
      </c>
      <c r="AA49" s="56">
        <v>0</v>
      </c>
      <c r="AB49" s="56">
        <v>0</v>
      </c>
    </row>
    <row r="50" spans="2:28" s="35" customFormat="1">
      <c r="B50" s="183" t="s">
        <v>55</v>
      </c>
      <c r="C50" s="314">
        <f t="shared" si="46"/>
        <v>14</v>
      </c>
      <c r="D50" s="152">
        <f t="shared" si="50"/>
        <v>4.4164037854889593E-2</v>
      </c>
      <c r="E50" s="161">
        <f t="shared" si="47"/>
        <v>25</v>
      </c>
      <c r="F50" s="152">
        <f t="shared" si="50"/>
        <v>0.13227513227513227</v>
      </c>
      <c r="G50" s="161">
        <f t="shared" si="48"/>
        <v>5</v>
      </c>
      <c r="H50" s="152">
        <f t="shared" ref="H50:J50" si="64">G50/G$31</f>
        <v>6.25E-2</v>
      </c>
      <c r="I50" s="161">
        <f t="shared" si="49"/>
        <v>14</v>
      </c>
      <c r="J50" s="152">
        <f t="shared" si="64"/>
        <v>0.112</v>
      </c>
      <c r="L50" s="41" t="s">
        <v>400</v>
      </c>
      <c r="M50" s="56">
        <v>5</v>
      </c>
      <c r="N50" s="56">
        <v>7</v>
      </c>
      <c r="O50" s="56">
        <v>2</v>
      </c>
      <c r="P50" s="56">
        <v>0</v>
      </c>
      <c r="Q50" s="56">
        <v>3</v>
      </c>
      <c r="R50" s="56">
        <v>5</v>
      </c>
      <c r="S50" s="56">
        <v>7</v>
      </c>
      <c r="T50" s="56">
        <v>4</v>
      </c>
      <c r="U50" s="56">
        <v>6</v>
      </c>
      <c r="V50" s="56">
        <v>0</v>
      </c>
      <c r="W50" s="56">
        <v>2</v>
      </c>
      <c r="X50" s="56">
        <v>1</v>
      </c>
      <c r="Y50" s="56">
        <v>2</v>
      </c>
      <c r="Z50" s="56">
        <v>0</v>
      </c>
      <c r="AA50" s="56">
        <v>9</v>
      </c>
      <c r="AB50" s="56">
        <v>5</v>
      </c>
    </row>
    <row r="51" spans="2:28" s="35" customFormat="1">
      <c r="B51" s="183" t="s">
        <v>56</v>
      </c>
      <c r="C51" s="294">
        <f t="shared" si="46"/>
        <v>26</v>
      </c>
      <c r="D51" s="49">
        <f t="shared" si="50"/>
        <v>8.2018927444794956E-2</v>
      </c>
      <c r="E51" s="48">
        <f t="shared" si="47"/>
        <v>20</v>
      </c>
      <c r="F51" s="49">
        <f t="shared" si="50"/>
        <v>0.10582010582010581</v>
      </c>
      <c r="G51" s="48">
        <f t="shared" si="48"/>
        <v>9</v>
      </c>
      <c r="H51" s="49">
        <f t="shared" ref="H51:J51" si="65">G51/G$31</f>
        <v>0.1125</v>
      </c>
      <c r="I51" s="48">
        <f t="shared" si="49"/>
        <v>14</v>
      </c>
      <c r="J51" s="49">
        <f t="shared" si="65"/>
        <v>0.112</v>
      </c>
      <c r="L51" s="41" t="s">
        <v>401</v>
      </c>
      <c r="M51" s="56">
        <v>4</v>
      </c>
      <c r="N51" s="56">
        <v>9</v>
      </c>
      <c r="O51" s="56">
        <v>8</v>
      </c>
      <c r="P51" s="56">
        <v>5</v>
      </c>
      <c r="Q51" s="56">
        <v>1</v>
      </c>
      <c r="R51" s="56">
        <v>2</v>
      </c>
      <c r="S51" s="56">
        <v>7</v>
      </c>
      <c r="T51" s="56">
        <v>3</v>
      </c>
      <c r="U51" s="56">
        <v>7</v>
      </c>
      <c r="V51" s="56">
        <v>1</v>
      </c>
      <c r="W51" s="56">
        <v>2</v>
      </c>
      <c r="X51" s="56">
        <v>3</v>
      </c>
      <c r="Y51" s="56">
        <v>3</v>
      </c>
      <c r="Z51" s="56">
        <v>0</v>
      </c>
      <c r="AA51" s="56">
        <v>8</v>
      </c>
      <c r="AB51" s="56">
        <v>6</v>
      </c>
    </row>
    <row r="52" spans="2:28" s="35" customFormat="1">
      <c r="B52" s="183" t="s">
        <v>57</v>
      </c>
      <c r="C52" s="294">
        <f t="shared" si="46"/>
        <v>7</v>
      </c>
      <c r="D52" s="49">
        <f t="shared" si="50"/>
        <v>2.2082018927444796E-2</v>
      </c>
      <c r="E52" s="48">
        <f t="shared" si="47"/>
        <v>3</v>
      </c>
      <c r="F52" s="49">
        <f t="shared" si="50"/>
        <v>1.5873015873015872E-2</v>
      </c>
      <c r="G52" s="48">
        <f t="shared" si="48"/>
        <v>2</v>
      </c>
      <c r="H52" s="49">
        <f t="shared" ref="H52:J52" si="66">G52/G$31</f>
        <v>2.5000000000000001E-2</v>
      </c>
      <c r="I52" s="48">
        <f t="shared" si="49"/>
        <v>0</v>
      </c>
      <c r="J52" s="49">
        <f t="shared" si="66"/>
        <v>0</v>
      </c>
      <c r="L52" s="41" t="s">
        <v>402</v>
      </c>
      <c r="M52" s="56">
        <v>0</v>
      </c>
      <c r="N52" s="56">
        <v>3</v>
      </c>
      <c r="O52" s="56">
        <v>4</v>
      </c>
      <c r="P52" s="56">
        <v>0</v>
      </c>
      <c r="Q52" s="56">
        <v>0</v>
      </c>
      <c r="R52" s="56">
        <v>1</v>
      </c>
      <c r="S52" s="56">
        <v>1</v>
      </c>
      <c r="T52" s="56">
        <v>1</v>
      </c>
      <c r="U52" s="56">
        <v>0</v>
      </c>
      <c r="V52" s="56">
        <v>0</v>
      </c>
      <c r="W52" s="56">
        <v>0</v>
      </c>
      <c r="X52" s="56">
        <v>0</v>
      </c>
      <c r="Y52" s="56">
        <v>2</v>
      </c>
      <c r="Z52" s="56">
        <v>0</v>
      </c>
      <c r="AA52" s="56">
        <v>0</v>
      </c>
      <c r="AB52" s="56">
        <v>0</v>
      </c>
    </row>
    <row r="53" spans="2:28" s="35" customFormat="1">
      <c r="B53" s="187" t="s">
        <v>58</v>
      </c>
      <c r="C53" s="313">
        <f t="shared" si="46"/>
        <v>22</v>
      </c>
      <c r="D53" s="152">
        <f t="shared" si="50"/>
        <v>6.9400630914826497E-2</v>
      </c>
      <c r="E53" s="160">
        <f t="shared" si="47"/>
        <v>10</v>
      </c>
      <c r="F53" s="152">
        <f t="shared" si="50"/>
        <v>5.2910052910052907E-2</v>
      </c>
      <c r="G53" s="50">
        <f t="shared" si="48"/>
        <v>2</v>
      </c>
      <c r="H53" s="152">
        <f t="shared" ref="H53:J53" si="67">G53/G$31</f>
        <v>2.5000000000000001E-2</v>
      </c>
      <c r="I53" s="161">
        <f t="shared" si="49"/>
        <v>4</v>
      </c>
      <c r="J53" s="152">
        <f t="shared" si="67"/>
        <v>3.2000000000000001E-2</v>
      </c>
      <c r="L53" s="41" t="s">
        <v>403</v>
      </c>
      <c r="M53" s="56">
        <v>7</v>
      </c>
      <c r="N53" s="56">
        <v>9</v>
      </c>
      <c r="O53" s="56">
        <v>1</v>
      </c>
      <c r="P53" s="56">
        <v>5</v>
      </c>
      <c r="Q53" s="56">
        <v>2</v>
      </c>
      <c r="R53" s="56">
        <v>1</v>
      </c>
      <c r="S53" s="56">
        <v>3</v>
      </c>
      <c r="T53" s="56">
        <v>2</v>
      </c>
      <c r="U53" s="56">
        <v>2</v>
      </c>
      <c r="V53" s="56">
        <v>1</v>
      </c>
      <c r="W53" s="56">
        <v>1</v>
      </c>
      <c r="X53" s="56">
        <v>0</v>
      </c>
      <c r="Y53" s="56">
        <v>0</v>
      </c>
      <c r="Z53" s="56">
        <v>0</v>
      </c>
      <c r="AA53" s="56">
        <v>3</v>
      </c>
      <c r="AB53" s="56">
        <v>1</v>
      </c>
    </row>
    <row r="54" spans="2:28">
      <c r="C54" s="148"/>
      <c r="D54" s="148"/>
      <c r="E54" s="148"/>
      <c r="F54" s="36"/>
      <c r="I54" s="148"/>
      <c r="J54" s="322"/>
      <c r="L54" s="40"/>
      <c r="M54" s="35"/>
      <c r="N54" s="35"/>
      <c r="O54" s="35"/>
      <c r="P54" s="35"/>
      <c r="Q54" s="35"/>
      <c r="R54" s="35"/>
      <c r="S54" s="35"/>
      <c r="T54" s="35"/>
      <c r="U54" s="35"/>
      <c r="V54" s="35"/>
      <c r="W54" s="35"/>
      <c r="X54" s="35"/>
      <c r="Y54" s="35"/>
      <c r="Z54" s="35"/>
      <c r="AA54" s="35"/>
      <c r="AB54" s="35"/>
    </row>
    <row r="55" spans="2:28">
      <c r="F55" s="36"/>
      <c r="J55" s="36"/>
      <c r="L55" s="40"/>
      <c r="M55" s="35"/>
      <c r="N55" s="35"/>
      <c r="O55" s="35"/>
      <c r="P55" s="35"/>
      <c r="Q55" s="35"/>
      <c r="R55" s="35"/>
      <c r="S55" s="35"/>
      <c r="T55" s="35"/>
      <c r="U55" s="35"/>
      <c r="V55" s="35"/>
      <c r="W55" s="35"/>
      <c r="X55" s="35"/>
      <c r="Y55" s="35"/>
      <c r="Z55" s="35"/>
      <c r="AA55" s="35"/>
      <c r="AB55" s="35"/>
    </row>
    <row r="56" spans="2:28">
      <c r="F56" s="36"/>
      <c r="J56" s="36"/>
      <c r="L56" s="40"/>
      <c r="M56" s="35"/>
      <c r="N56" s="35"/>
      <c r="O56" s="35"/>
      <c r="P56" s="35"/>
      <c r="Q56" s="35"/>
      <c r="R56" s="35"/>
      <c r="S56" s="35"/>
      <c r="T56" s="35"/>
      <c r="U56" s="35"/>
      <c r="V56" s="35"/>
      <c r="W56" s="35"/>
      <c r="X56" s="35"/>
      <c r="Y56" s="35"/>
      <c r="Z56" s="35"/>
      <c r="AA56" s="35"/>
      <c r="AB56" s="35"/>
    </row>
    <row r="57" spans="2:28">
      <c r="F57" s="36"/>
      <c r="J57" s="36"/>
      <c r="L57" s="40"/>
      <c r="M57" s="35"/>
      <c r="N57" s="35"/>
      <c r="O57" s="35"/>
      <c r="P57" s="35"/>
      <c r="Q57" s="35"/>
      <c r="R57" s="35"/>
      <c r="S57" s="35"/>
      <c r="T57" s="35"/>
      <c r="U57" s="35"/>
      <c r="V57" s="35"/>
      <c r="W57" s="35"/>
      <c r="X57" s="35"/>
      <c r="Y57" s="35"/>
      <c r="Z57" s="35"/>
      <c r="AA57" s="35"/>
      <c r="AB57" s="35"/>
    </row>
    <row r="58" spans="2:28">
      <c r="F58" s="36"/>
      <c r="J58" s="36"/>
    </row>
    <row r="59" spans="2:28">
      <c r="F59" s="36"/>
      <c r="J59" s="36"/>
    </row>
  </sheetData>
  <mergeCells count="12">
    <mergeCell ref="G3:H3"/>
    <mergeCell ref="I3:J3"/>
    <mergeCell ref="G30:H30"/>
    <mergeCell ref="I30:J30"/>
    <mergeCell ref="B2:B3"/>
    <mergeCell ref="C2:J2"/>
    <mergeCell ref="C3:D3"/>
    <mergeCell ref="E3:F3"/>
    <mergeCell ref="B29:B30"/>
    <mergeCell ref="C29:J29"/>
    <mergeCell ref="C30:D30"/>
    <mergeCell ref="E30:F30"/>
  </mergeCells>
  <phoneticPr fontId="4"/>
  <printOptions horizontalCentered="1"/>
  <pageMargins left="0.70866141732283472" right="0.70866141732283472" top="0.74803149606299213" bottom="0.74803149606299213" header="0.31496062992125984" footer="0.31496062992125984"/>
  <pageSetup paperSize="9" scale="91"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C55"/>
  <sheetViews>
    <sheetView view="pageBreakPreview" topLeftCell="A23" zoomScaleNormal="100" zoomScaleSheetLayoutView="100" workbookViewId="0">
      <selection activeCell="A23" sqref="A23"/>
    </sheetView>
  </sheetViews>
  <sheetFormatPr defaultRowHeight="13.5"/>
  <cols>
    <col min="1" max="1" width="3" customWidth="1"/>
    <col min="2" max="2" width="36" customWidth="1"/>
    <col min="3" max="4" width="7.625" customWidth="1"/>
    <col min="5" max="5" width="8.625" bestFit="1" customWidth="1"/>
    <col min="6" max="10" width="7.625" customWidth="1"/>
    <col min="12" max="12" width="45.375" bestFit="1" customWidth="1"/>
    <col min="13" max="32" width="9.875" customWidth="1"/>
  </cols>
  <sheetData>
    <row r="1" spans="2:29" ht="19.5" customHeight="1">
      <c r="B1" s="24" t="s">
        <v>94</v>
      </c>
    </row>
    <row r="2" spans="2:29">
      <c r="B2" s="470" t="s">
        <v>89</v>
      </c>
      <c r="C2" s="478" t="s">
        <v>95</v>
      </c>
      <c r="D2" s="479"/>
      <c r="E2" s="479"/>
      <c r="F2" s="479"/>
      <c r="G2" s="479"/>
      <c r="H2" s="479"/>
      <c r="I2" s="479"/>
      <c r="J2" s="480"/>
    </row>
    <row r="3" spans="2:29" ht="66" customHeight="1">
      <c r="B3" s="483"/>
      <c r="C3" s="481" t="s">
        <v>420</v>
      </c>
      <c r="D3" s="482"/>
      <c r="E3" s="481" t="s">
        <v>421</v>
      </c>
      <c r="F3" s="482"/>
      <c r="G3" s="481" t="s">
        <v>85</v>
      </c>
      <c r="H3" s="482"/>
      <c r="I3" s="481" t="s">
        <v>88</v>
      </c>
      <c r="J3" s="482"/>
      <c r="L3" s="37" t="s">
        <v>68</v>
      </c>
      <c r="M3" s="353" t="s">
        <v>422</v>
      </c>
      <c r="N3" s="353" t="s">
        <v>423</v>
      </c>
      <c r="O3" s="353" t="s">
        <v>424</v>
      </c>
      <c r="P3" s="353" t="s">
        <v>425</v>
      </c>
      <c r="Q3" s="353" t="s">
        <v>426</v>
      </c>
      <c r="R3" s="353" t="s">
        <v>427</v>
      </c>
      <c r="S3" s="353" t="s">
        <v>428</v>
      </c>
      <c r="T3" s="353" t="s">
        <v>429</v>
      </c>
      <c r="U3" s="353" t="s">
        <v>430</v>
      </c>
      <c r="V3" s="353" t="s">
        <v>431</v>
      </c>
      <c r="W3" s="353" t="s">
        <v>432</v>
      </c>
      <c r="X3" s="353" t="s">
        <v>433</v>
      </c>
      <c r="Y3" s="353" t="s">
        <v>434</v>
      </c>
      <c r="Z3" s="353" t="s">
        <v>435</v>
      </c>
      <c r="AA3" s="353" t="s">
        <v>18</v>
      </c>
      <c r="AB3" s="353" t="s">
        <v>436</v>
      </c>
      <c r="AC3" s="353" t="s">
        <v>437</v>
      </c>
    </row>
    <row r="4" spans="2:29">
      <c r="B4" s="54" t="s">
        <v>37</v>
      </c>
      <c r="C4" s="61">
        <f>SUM(M5:N5)</f>
        <v>465</v>
      </c>
      <c r="D4" s="62">
        <f>C4/C$8</f>
        <v>0.21145975443383355</v>
      </c>
      <c r="E4" s="61">
        <f>O5</f>
        <v>441</v>
      </c>
      <c r="F4" s="62">
        <f>E4/E$8</f>
        <v>0.24845070422535212</v>
      </c>
      <c r="G4" s="61">
        <f>Q5</f>
        <v>2713</v>
      </c>
      <c r="H4" s="62">
        <f>G4/G$8</f>
        <v>0.31266566785755445</v>
      </c>
      <c r="I4" s="61">
        <f>SUM(R5:S5)</f>
        <v>419</v>
      </c>
      <c r="J4" s="62">
        <f>I4/I$8</f>
        <v>0.25976441413515189</v>
      </c>
      <c r="L4" s="41">
        <v>90</v>
      </c>
      <c r="M4">
        <v>47</v>
      </c>
      <c r="N4">
        <v>8</v>
      </c>
      <c r="O4" s="56">
        <v>39</v>
      </c>
      <c r="P4">
        <v>58</v>
      </c>
      <c r="Q4">
        <v>161</v>
      </c>
      <c r="R4">
        <v>43</v>
      </c>
      <c r="S4">
        <v>40</v>
      </c>
      <c r="T4">
        <v>20</v>
      </c>
      <c r="U4">
        <v>2</v>
      </c>
      <c r="V4">
        <v>2</v>
      </c>
      <c r="W4">
        <v>8</v>
      </c>
      <c r="X4">
        <v>4</v>
      </c>
      <c r="Y4">
        <v>3</v>
      </c>
      <c r="Z4">
        <v>2</v>
      </c>
      <c r="AA4">
        <v>5</v>
      </c>
      <c r="AB4">
        <v>3</v>
      </c>
      <c r="AC4">
        <v>2</v>
      </c>
    </row>
    <row r="5" spans="2:29">
      <c r="B5" s="57" t="s">
        <v>38</v>
      </c>
      <c r="C5" s="63">
        <f>SUM(M4:N4)</f>
        <v>55</v>
      </c>
      <c r="D5" s="64">
        <f t="shared" ref="D5:F7" si="0">C5/C$8</f>
        <v>2.5011368804001819E-2</v>
      </c>
      <c r="E5" s="63">
        <f>O4</f>
        <v>39</v>
      </c>
      <c r="F5" s="64">
        <f t="shared" si="0"/>
        <v>2.1971830985915493E-2</v>
      </c>
      <c r="G5" s="63">
        <f>Q4</f>
        <v>161</v>
      </c>
      <c r="H5" s="64">
        <f t="shared" ref="H5:J7" si="1">G5/G$8</f>
        <v>1.8554800046098881E-2</v>
      </c>
      <c r="I5" s="63">
        <f>SUM(R4:S4)</f>
        <v>83</v>
      </c>
      <c r="J5" s="64">
        <f t="shared" si="1"/>
        <v>5.1456912585244888E-2</v>
      </c>
      <c r="L5" s="41">
        <v>91</v>
      </c>
      <c r="M5">
        <v>381</v>
      </c>
      <c r="N5">
        <v>84</v>
      </c>
      <c r="O5" s="56">
        <v>441</v>
      </c>
      <c r="P5">
        <v>159</v>
      </c>
      <c r="Q5">
        <v>2713</v>
      </c>
      <c r="R5">
        <v>225</v>
      </c>
      <c r="S5">
        <v>194</v>
      </c>
      <c r="T5">
        <v>65</v>
      </c>
      <c r="U5">
        <v>9</v>
      </c>
      <c r="V5">
        <v>5</v>
      </c>
      <c r="W5">
        <v>147</v>
      </c>
      <c r="X5">
        <v>34</v>
      </c>
      <c r="Y5">
        <v>11</v>
      </c>
      <c r="Z5">
        <v>9</v>
      </c>
      <c r="AA5">
        <v>32</v>
      </c>
      <c r="AB5">
        <v>17</v>
      </c>
      <c r="AC5">
        <v>16</v>
      </c>
    </row>
    <row r="6" spans="2:29">
      <c r="B6" s="188" t="s">
        <v>39</v>
      </c>
      <c r="C6" s="63">
        <f>SUM(M6:N6)</f>
        <v>1482</v>
      </c>
      <c r="D6" s="64">
        <f t="shared" si="0"/>
        <v>0.67394270122783084</v>
      </c>
      <c r="E6" s="63">
        <f>O6</f>
        <v>1129</v>
      </c>
      <c r="F6" s="64">
        <f t="shared" si="0"/>
        <v>0.63605633802816897</v>
      </c>
      <c r="G6" s="63">
        <f>Q6</f>
        <v>5131</v>
      </c>
      <c r="H6" s="64">
        <f t="shared" si="1"/>
        <v>0.59133341016480345</v>
      </c>
      <c r="I6" s="63">
        <f>SUM(R6:S6)</f>
        <v>793</v>
      </c>
      <c r="J6" s="64">
        <f t="shared" si="1"/>
        <v>0.49163050216986981</v>
      </c>
      <c r="L6" s="41">
        <v>98</v>
      </c>
      <c r="M6">
        <v>1183</v>
      </c>
      <c r="N6">
        <v>299</v>
      </c>
      <c r="O6" s="56">
        <v>1129</v>
      </c>
      <c r="P6">
        <v>419</v>
      </c>
      <c r="Q6">
        <v>5131</v>
      </c>
      <c r="R6">
        <v>468</v>
      </c>
      <c r="S6">
        <v>325</v>
      </c>
      <c r="T6">
        <v>150</v>
      </c>
      <c r="U6">
        <v>25</v>
      </c>
      <c r="V6">
        <v>33</v>
      </c>
      <c r="W6">
        <v>168</v>
      </c>
      <c r="X6">
        <v>55</v>
      </c>
      <c r="Y6">
        <v>23</v>
      </c>
      <c r="Z6">
        <v>33</v>
      </c>
      <c r="AA6">
        <v>59</v>
      </c>
      <c r="AB6">
        <v>48</v>
      </c>
      <c r="AC6">
        <v>70</v>
      </c>
    </row>
    <row r="7" spans="2:29">
      <c r="B7" s="180" t="s">
        <v>40</v>
      </c>
      <c r="C7" s="65">
        <f>SUM(M7:N7)</f>
        <v>197</v>
      </c>
      <c r="D7" s="66">
        <f t="shared" si="0"/>
        <v>8.958617553433379E-2</v>
      </c>
      <c r="E7" s="65">
        <f>O7</f>
        <v>166</v>
      </c>
      <c r="F7" s="66">
        <f t="shared" si="0"/>
        <v>9.3521126760563386E-2</v>
      </c>
      <c r="G7" s="65">
        <f>Q7</f>
        <v>672</v>
      </c>
      <c r="H7" s="66">
        <f t="shared" si="1"/>
        <v>7.7446121931543155E-2</v>
      </c>
      <c r="I7" s="65">
        <f>SUM(R7:S7)</f>
        <v>318</v>
      </c>
      <c r="J7" s="66">
        <f t="shared" si="1"/>
        <v>0.19714817110973343</v>
      </c>
      <c r="L7" s="41">
        <v>99</v>
      </c>
      <c r="M7">
        <v>169</v>
      </c>
      <c r="N7">
        <v>28</v>
      </c>
      <c r="O7" s="56">
        <v>166</v>
      </c>
      <c r="P7">
        <v>165</v>
      </c>
      <c r="Q7">
        <v>672</v>
      </c>
      <c r="R7">
        <v>134</v>
      </c>
      <c r="S7">
        <v>184</v>
      </c>
      <c r="T7">
        <v>87</v>
      </c>
      <c r="U7">
        <v>9</v>
      </c>
      <c r="V7">
        <v>10</v>
      </c>
      <c r="W7">
        <v>34</v>
      </c>
      <c r="X7">
        <v>37</v>
      </c>
      <c r="Y7">
        <v>5</v>
      </c>
      <c r="Z7">
        <v>9</v>
      </c>
      <c r="AA7">
        <v>13</v>
      </c>
      <c r="AB7">
        <v>4</v>
      </c>
      <c r="AC7">
        <v>15</v>
      </c>
    </row>
    <row r="8" spans="2:29">
      <c r="B8" s="45" t="s">
        <v>11</v>
      </c>
      <c r="C8" s="52">
        <f>SUM(C4:C7)</f>
        <v>2199</v>
      </c>
      <c r="D8" s="312">
        <f t="shared" ref="D8:J8" si="2">SUM(D4:D7)</f>
        <v>1</v>
      </c>
      <c r="E8" s="52">
        <f t="shared" si="2"/>
        <v>1775</v>
      </c>
      <c r="F8" s="312">
        <f t="shared" si="2"/>
        <v>1</v>
      </c>
      <c r="G8" s="52">
        <f t="shared" si="2"/>
        <v>8677</v>
      </c>
      <c r="H8" s="312">
        <f t="shared" si="2"/>
        <v>1</v>
      </c>
      <c r="I8" s="52">
        <f t="shared" si="2"/>
        <v>1613</v>
      </c>
      <c r="J8" s="312">
        <f t="shared" si="2"/>
        <v>1</v>
      </c>
      <c r="K8" s="56">
        <f>SUM(C8,E8,G8,I8)</f>
        <v>14264</v>
      </c>
      <c r="M8" s="352" t="s">
        <v>422</v>
      </c>
      <c r="N8" s="352" t="s">
        <v>423</v>
      </c>
      <c r="O8" s="352" t="s">
        <v>424</v>
      </c>
      <c r="P8" s="352" t="s">
        <v>425</v>
      </c>
      <c r="Q8" s="352" t="s">
        <v>426</v>
      </c>
      <c r="R8" s="352" t="s">
        <v>427</v>
      </c>
      <c r="S8" s="352" t="s">
        <v>428</v>
      </c>
      <c r="T8" s="352" t="s">
        <v>429</v>
      </c>
      <c r="U8" s="352" t="s">
        <v>430</v>
      </c>
      <c r="V8" s="352" t="s">
        <v>431</v>
      </c>
      <c r="W8" s="352" t="s">
        <v>432</v>
      </c>
      <c r="X8" s="352" t="s">
        <v>433</v>
      </c>
      <c r="Y8" s="352" t="s">
        <v>434</v>
      </c>
      <c r="Z8" s="352" t="s">
        <v>435</v>
      </c>
      <c r="AA8" s="352" t="s">
        <v>18</v>
      </c>
      <c r="AB8" s="352" t="s">
        <v>436</v>
      </c>
      <c r="AC8" s="352" t="s">
        <v>437</v>
      </c>
    </row>
    <row r="9" spans="2:29" s="35" customFormat="1" ht="13.5" customHeight="1">
      <c r="B9" s="186" t="s">
        <v>42</v>
      </c>
      <c r="C9" s="159">
        <f t="shared" ref="C9:C26" si="3">SUM(M9:N9)</f>
        <v>204</v>
      </c>
      <c r="D9" s="149">
        <f>C9/C$4</f>
        <v>0.43870967741935485</v>
      </c>
      <c r="E9" s="46">
        <f t="shared" ref="E9:E26" si="4">O9</f>
        <v>206</v>
      </c>
      <c r="F9" s="149">
        <f>E9/E$4</f>
        <v>0.46712018140589567</v>
      </c>
      <c r="G9" s="46">
        <f t="shared" ref="G9:G26" si="5">Q9</f>
        <v>1392</v>
      </c>
      <c r="H9" s="149">
        <f>G9/G$4</f>
        <v>0.51308514559528196</v>
      </c>
      <c r="I9" s="46">
        <f t="shared" ref="I9:I26" si="6">SUM(R9:S9)</f>
        <v>198</v>
      </c>
      <c r="J9" s="149">
        <f>I9/I$4</f>
        <v>0.47255369928400953</v>
      </c>
      <c r="L9" s="41" t="s">
        <v>386</v>
      </c>
      <c r="M9" s="56">
        <v>163</v>
      </c>
      <c r="N9" s="56">
        <v>41</v>
      </c>
      <c r="O9" s="56">
        <v>206</v>
      </c>
      <c r="P9" s="35">
        <v>51</v>
      </c>
      <c r="Q9" s="35">
        <v>1392</v>
      </c>
      <c r="R9" s="35">
        <v>106</v>
      </c>
      <c r="S9" s="35">
        <v>92</v>
      </c>
      <c r="T9" s="35">
        <v>36</v>
      </c>
      <c r="U9" s="35">
        <v>4</v>
      </c>
      <c r="V9" s="35">
        <v>2</v>
      </c>
      <c r="W9" s="35">
        <v>26</v>
      </c>
      <c r="X9" s="35">
        <v>14</v>
      </c>
      <c r="Y9" s="35">
        <v>4</v>
      </c>
      <c r="Z9" s="35">
        <v>3</v>
      </c>
      <c r="AA9" s="35">
        <v>14</v>
      </c>
      <c r="AB9" s="35">
        <v>5</v>
      </c>
      <c r="AC9" s="35">
        <v>8</v>
      </c>
    </row>
    <row r="10" spans="2:29" s="35" customFormat="1">
      <c r="B10" s="183" t="s">
        <v>71</v>
      </c>
      <c r="C10" s="158">
        <f t="shared" si="3"/>
        <v>140</v>
      </c>
      <c r="D10" s="150">
        <f t="shared" ref="D10:F25" si="7">C10/C$4</f>
        <v>0.30107526881720431</v>
      </c>
      <c r="E10" s="161">
        <f t="shared" si="4"/>
        <v>132</v>
      </c>
      <c r="F10" s="150">
        <f t="shared" si="7"/>
        <v>0.29931972789115646</v>
      </c>
      <c r="G10" s="48">
        <f t="shared" si="5"/>
        <v>1195</v>
      </c>
      <c r="H10" s="150">
        <f t="shared" ref="H10:J25" si="8">G10/G$4</f>
        <v>0.44047180243273132</v>
      </c>
      <c r="I10" s="48">
        <f t="shared" si="6"/>
        <v>90</v>
      </c>
      <c r="J10" s="150">
        <f t="shared" si="8"/>
        <v>0.21479713603818615</v>
      </c>
      <c r="L10" s="41" t="s">
        <v>387</v>
      </c>
      <c r="M10" s="56">
        <v>115</v>
      </c>
      <c r="N10" s="56">
        <v>25</v>
      </c>
      <c r="O10" s="56">
        <v>132</v>
      </c>
      <c r="P10" s="35">
        <v>71</v>
      </c>
      <c r="Q10" s="35">
        <v>1195</v>
      </c>
      <c r="R10" s="35">
        <v>60</v>
      </c>
      <c r="S10" s="35">
        <v>30</v>
      </c>
      <c r="T10" s="35">
        <v>19</v>
      </c>
      <c r="U10" s="35">
        <v>4</v>
      </c>
      <c r="V10" s="35">
        <v>1</v>
      </c>
      <c r="W10" s="35">
        <v>20</v>
      </c>
      <c r="X10" s="35">
        <v>6</v>
      </c>
      <c r="Y10" s="35">
        <v>3</v>
      </c>
      <c r="Z10" s="35">
        <v>1</v>
      </c>
      <c r="AA10" s="35">
        <v>10</v>
      </c>
      <c r="AB10" s="35">
        <v>6</v>
      </c>
      <c r="AC10" s="35">
        <v>6</v>
      </c>
    </row>
    <row r="11" spans="2:29" s="35" customFormat="1">
      <c r="B11" s="183" t="s">
        <v>43</v>
      </c>
      <c r="C11" s="158">
        <f t="shared" si="3"/>
        <v>38</v>
      </c>
      <c r="D11" s="150">
        <f t="shared" si="7"/>
        <v>8.1720430107526887E-2</v>
      </c>
      <c r="E11" s="48">
        <f t="shared" si="4"/>
        <v>45</v>
      </c>
      <c r="F11" s="150">
        <f t="shared" si="7"/>
        <v>0.10204081632653061</v>
      </c>
      <c r="G11" s="48">
        <f t="shared" si="5"/>
        <v>330</v>
      </c>
      <c r="H11" s="150">
        <f t="shared" si="8"/>
        <v>0.12163656468853667</v>
      </c>
      <c r="I11" s="48">
        <f t="shared" si="6"/>
        <v>33</v>
      </c>
      <c r="J11" s="150">
        <f t="shared" si="8"/>
        <v>7.8758949880668255E-2</v>
      </c>
      <c r="L11" s="41" t="s">
        <v>388</v>
      </c>
      <c r="M11" s="56">
        <v>29</v>
      </c>
      <c r="N11" s="56">
        <v>9</v>
      </c>
      <c r="O11" s="56">
        <v>45</v>
      </c>
      <c r="P11" s="35">
        <v>25</v>
      </c>
      <c r="Q11" s="35">
        <v>330</v>
      </c>
      <c r="R11" s="35">
        <v>23</v>
      </c>
      <c r="S11" s="35">
        <v>10</v>
      </c>
      <c r="T11" s="35">
        <v>4</v>
      </c>
      <c r="U11" s="35">
        <v>2</v>
      </c>
      <c r="V11" s="35">
        <v>0</v>
      </c>
      <c r="W11" s="35">
        <v>12</v>
      </c>
      <c r="X11" s="35">
        <v>7</v>
      </c>
      <c r="Y11" s="35">
        <v>2</v>
      </c>
      <c r="Z11" s="35">
        <v>1</v>
      </c>
      <c r="AA11" s="35">
        <v>2</v>
      </c>
      <c r="AB11" s="35">
        <v>2</v>
      </c>
      <c r="AC11" s="35">
        <v>9</v>
      </c>
    </row>
    <row r="12" spans="2:29" s="35" customFormat="1">
      <c r="B12" s="183" t="s">
        <v>44</v>
      </c>
      <c r="C12" s="48">
        <f t="shared" si="3"/>
        <v>88</v>
      </c>
      <c r="D12" s="49">
        <f t="shared" si="7"/>
        <v>0.18924731182795698</v>
      </c>
      <c r="E12" s="48">
        <f t="shared" si="4"/>
        <v>101</v>
      </c>
      <c r="F12" s="49">
        <f t="shared" si="7"/>
        <v>0.22902494331065759</v>
      </c>
      <c r="G12" s="48">
        <f t="shared" si="5"/>
        <v>962</v>
      </c>
      <c r="H12" s="49">
        <f t="shared" si="8"/>
        <v>0.354589015849613</v>
      </c>
      <c r="I12" s="48">
        <f t="shared" si="6"/>
        <v>149</v>
      </c>
      <c r="J12" s="49">
        <f t="shared" si="8"/>
        <v>0.35560859188544153</v>
      </c>
      <c r="L12" s="41" t="s">
        <v>389</v>
      </c>
      <c r="M12" s="56">
        <v>66</v>
      </c>
      <c r="N12" s="56">
        <v>22</v>
      </c>
      <c r="O12" s="56">
        <v>101</v>
      </c>
      <c r="P12" s="35">
        <v>31</v>
      </c>
      <c r="Q12" s="35">
        <v>962</v>
      </c>
      <c r="R12" s="35">
        <v>78</v>
      </c>
      <c r="S12" s="35">
        <v>71</v>
      </c>
      <c r="T12" s="35">
        <v>15</v>
      </c>
      <c r="U12" s="35">
        <v>3</v>
      </c>
      <c r="V12" s="35">
        <v>2</v>
      </c>
      <c r="W12" s="35">
        <v>12</v>
      </c>
      <c r="X12" s="35">
        <v>3</v>
      </c>
      <c r="Y12" s="35">
        <v>2</v>
      </c>
      <c r="Z12" s="35">
        <v>2</v>
      </c>
      <c r="AA12" s="35">
        <v>10</v>
      </c>
      <c r="AB12" s="35">
        <v>4</v>
      </c>
      <c r="AC12" s="35">
        <v>4</v>
      </c>
    </row>
    <row r="13" spans="2:29" s="35" customFormat="1">
      <c r="B13" s="183" t="s">
        <v>45</v>
      </c>
      <c r="C13" s="48">
        <f t="shared" si="3"/>
        <v>168</v>
      </c>
      <c r="D13" s="49">
        <f t="shared" si="7"/>
        <v>0.36129032258064514</v>
      </c>
      <c r="E13" s="48">
        <f t="shared" si="4"/>
        <v>185</v>
      </c>
      <c r="F13" s="49">
        <f t="shared" si="7"/>
        <v>0.41950113378684806</v>
      </c>
      <c r="G13" s="48">
        <f t="shared" si="5"/>
        <v>1502</v>
      </c>
      <c r="H13" s="49">
        <f t="shared" si="8"/>
        <v>0.55363066715812759</v>
      </c>
      <c r="I13" s="48">
        <f t="shared" si="6"/>
        <v>138</v>
      </c>
      <c r="J13" s="49">
        <f t="shared" si="8"/>
        <v>0.32935560859188545</v>
      </c>
      <c r="L13" s="41" t="s">
        <v>390</v>
      </c>
      <c r="M13" s="56">
        <v>138</v>
      </c>
      <c r="N13" s="56">
        <v>30</v>
      </c>
      <c r="O13" s="56">
        <v>185</v>
      </c>
      <c r="P13" s="35">
        <v>81</v>
      </c>
      <c r="Q13" s="35">
        <v>1502</v>
      </c>
      <c r="R13" s="35">
        <v>77</v>
      </c>
      <c r="S13" s="35">
        <v>61</v>
      </c>
      <c r="T13" s="35">
        <v>20</v>
      </c>
      <c r="U13" s="35">
        <v>5</v>
      </c>
      <c r="V13" s="35">
        <v>4</v>
      </c>
      <c r="W13" s="35">
        <v>32</v>
      </c>
      <c r="X13" s="35">
        <v>11</v>
      </c>
      <c r="Y13" s="35">
        <v>7</v>
      </c>
      <c r="Z13" s="35">
        <v>3</v>
      </c>
      <c r="AA13" s="35">
        <v>15</v>
      </c>
      <c r="AB13" s="35">
        <v>8</v>
      </c>
      <c r="AC13" s="35">
        <v>7</v>
      </c>
    </row>
    <row r="14" spans="2:29" s="35" customFormat="1">
      <c r="B14" s="183" t="s">
        <v>46</v>
      </c>
      <c r="C14" s="160">
        <f t="shared" si="3"/>
        <v>72</v>
      </c>
      <c r="D14" s="151">
        <f t="shared" si="7"/>
        <v>0.15483870967741936</v>
      </c>
      <c r="E14" s="160">
        <f t="shared" si="4"/>
        <v>73</v>
      </c>
      <c r="F14" s="151">
        <f t="shared" si="7"/>
        <v>0.1655328798185941</v>
      </c>
      <c r="G14" s="160">
        <f t="shared" si="5"/>
        <v>737</v>
      </c>
      <c r="H14" s="151">
        <f t="shared" si="8"/>
        <v>0.27165499447106523</v>
      </c>
      <c r="I14" s="160">
        <f t="shared" si="6"/>
        <v>137</v>
      </c>
      <c r="J14" s="151">
        <f t="shared" si="8"/>
        <v>0.32696897374701672</v>
      </c>
      <c r="L14" s="41" t="s">
        <v>391</v>
      </c>
      <c r="M14" s="56">
        <v>54</v>
      </c>
      <c r="N14" s="56">
        <v>18</v>
      </c>
      <c r="O14" s="56">
        <v>73</v>
      </c>
      <c r="P14" s="35">
        <v>20</v>
      </c>
      <c r="Q14" s="35">
        <v>737</v>
      </c>
      <c r="R14" s="35">
        <v>67</v>
      </c>
      <c r="S14" s="35">
        <v>70</v>
      </c>
      <c r="T14" s="35">
        <v>23</v>
      </c>
      <c r="U14" s="35">
        <v>5</v>
      </c>
      <c r="V14" s="35">
        <v>2</v>
      </c>
      <c r="W14" s="35">
        <v>17</v>
      </c>
      <c r="X14" s="35">
        <v>10</v>
      </c>
      <c r="Y14" s="35">
        <v>2</v>
      </c>
      <c r="Z14" s="35">
        <v>2</v>
      </c>
      <c r="AA14" s="35">
        <v>5</v>
      </c>
      <c r="AB14" s="35">
        <v>4</v>
      </c>
      <c r="AC14" s="35">
        <v>4</v>
      </c>
    </row>
    <row r="15" spans="2:29" s="35" customFormat="1">
      <c r="B15" s="183" t="s">
        <v>47</v>
      </c>
      <c r="C15" s="48">
        <f t="shared" si="3"/>
        <v>29</v>
      </c>
      <c r="D15" s="49">
        <f t="shared" si="7"/>
        <v>6.236559139784946E-2</v>
      </c>
      <c r="E15" s="48">
        <f t="shared" si="4"/>
        <v>49</v>
      </c>
      <c r="F15" s="49">
        <f t="shared" si="7"/>
        <v>0.1111111111111111</v>
      </c>
      <c r="G15" s="48">
        <f t="shared" si="5"/>
        <v>395</v>
      </c>
      <c r="H15" s="49">
        <f t="shared" si="8"/>
        <v>0.14559528197567267</v>
      </c>
      <c r="I15" s="48">
        <f t="shared" si="6"/>
        <v>30</v>
      </c>
      <c r="J15" s="49">
        <f t="shared" si="8"/>
        <v>7.1599045346062054E-2</v>
      </c>
      <c r="L15" s="41" t="s">
        <v>392</v>
      </c>
      <c r="M15" s="56">
        <v>20</v>
      </c>
      <c r="N15" s="56">
        <v>9</v>
      </c>
      <c r="O15" s="56">
        <v>49</v>
      </c>
      <c r="P15" s="35">
        <v>16</v>
      </c>
      <c r="Q15" s="35">
        <v>395</v>
      </c>
      <c r="R15" s="35">
        <v>22</v>
      </c>
      <c r="S15" s="35">
        <v>8</v>
      </c>
      <c r="T15" s="35">
        <v>6</v>
      </c>
      <c r="U15" s="35">
        <v>0</v>
      </c>
      <c r="V15" s="35">
        <v>3</v>
      </c>
      <c r="W15" s="35">
        <v>10</v>
      </c>
      <c r="X15" s="35">
        <v>5</v>
      </c>
      <c r="Y15" s="35">
        <v>2</v>
      </c>
      <c r="Z15" s="35">
        <v>2</v>
      </c>
      <c r="AA15" s="35">
        <v>4</v>
      </c>
      <c r="AB15" s="35">
        <v>2</v>
      </c>
      <c r="AC15" s="35">
        <v>5</v>
      </c>
    </row>
    <row r="16" spans="2:29" s="35" customFormat="1">
      <c r="B16" s="183" t="s">
        <v>48</v>
      </c>
      <c r="C16" s="48">
        <f t="shared" si="3"/>
        <v>164</v>
      </c>
      <c r="D16" s="49">
        <f t="shared" si="7"/>
        <v>0.35268817204301073</v>
      </c>
      <c r="E16" s="48">
        <f t="shared" si="4"/>
        <v>135</v>
      </c>
      <c r="F16" s="49">
        <f t="shared" si="7"/>
        <v>0.30612244897959184</v>
      </c>
      <c r="G16" s="48">
        <f t="shared" si="5"/>
        <v>1030</v>
      </c>
      <c r="H16" s="49">
        <f t="shared" si="8"/>
        <v>0.37965352008846298</v>
      </c>
      <c r="I16" s="48">
        <f t="shared" si="6"/>
        <v>118</v>
      </c>
      <c r="J16" s="49">
        <f t="shared" si="8"/>
        <v>0.28162291169451076</v>
      </c>
      <c r="L16" s="41" t="s">
        <v>393</v>
      </c>
      <c r="M16" s="56">
        <v>133</v>
      </c>
      <c r="N16" s="56">
        <v>31</v>
      </c>
      <c r="O16" s="56">
        <v>135</v>
      </c>
      <c r="P16" s="35">
        <v>58</v>
      </c>
      <c r="Q16" s="35">
        <v>1030</v>
      </c>
      <c r="R16" s="35">
        <v>75</v>
      </c>
      <c r="S16" s="35">
        <v>43</v>
      </c>
      <c r="T16" s="35">
        <v>17</v>
      </c>
      <c r="U16" s="35">
        <v>5</v>
      </c>
      <c r="V16" s="35">
        <v>3</v>
      </c>
      <c r="W16" s="35">
        <v>25</v>
      </c>
      <c r="X16" s="35">
        <v>6</v>
      </c>
      <c r="Y16" s="35">
        <v>6</v>
      </c>
      <c r="Z16" s="35">
        <v>2</v>
      </c>
      <c r="AA16" s="35">
        <v>12</v>
      </c>
      <c r="AB16" s="35">
        <v>4</v>
      </c>
      <c r="AC16" s="35">
        <v>4</v>
      </c>
    </row>
    <row r="17" spans="2:29" s="35" customFormat="1">
      <c r="B17" s="183" t="s">
        <v>49</v>
      </c>
      <c r="C17" s="48">
        <f t="shared" si="3"/>
        <v>85</v>
      </c>
      <c r="D17" s="49">
        <f t="shared" si="7"/>
        <v>0.18279569892473119</v>
      </c>
      <c r="E17" s="48">
        <f t="shared" si="4"/>
        <v>82</v>
      </c>
      <c r="F17" s="49">
        <f t="shared" si="7"/>
        <v>0.18594104308390022</v>
      </c>
      <c r="G17" s="48">
        <f t="shared" si="5"/>
        <v>646</v>
      </c>
      <c r="H17" s="49">
        <f t="shared" si="8"/>
        <v>0.23811279026907484</v>
      </c>
      <c r="I17" s="48">
        <f t="shared" si="6"/>
        <v>62</v>
      </c>
      <c r="J17" s="49">
        <f t="shared" si="8"/>
        <v>0.14797136038186157</v>
      </c>
      <c r="L17" s="41" t="s">
        <v>394</v>
      </c>
      <c r="M17" s="56">
        <v>67</v>
      </c>
      <c r="N17" s="56">
        <v>18</v>
      </c>
      <c r="O17" s="56">
        <v>82</v>
      </c>
      <c r="P17" s="35">
        <v>46</v>
      </c>
      <c r="Q17" s="35">
        <v>646</v>
      </c>
      <c r="R17" s="35">
        <v>43</v>
      </c>
      <c r="S17" s="35">
        <v>19</v>
      </c>
      <c r="T17" s="35">
        <v>10</v>
      </c>
      <c r="U17" s="35">
        <v>5</v>
      </c>
      <c r="V17" s="35">
        <v>1</v>
      </c>
      <c r="W17" s="35">
        <v>13</v>
      </c>
      <c r="X17" s="35">
        <v>1</v>
      </c>
      <c r="Y17" s="35">
        <v>1</v>
      </c>
      <c r="Z17" s="35">
        <v>3</v>
      </c>
      <c r="AA17" s="35">
        <v>6</v>
      </c>
      <c r="AB17" s="35">
        <v>5</v>
      </c>
      <c r="AC17" s="35">
        <v>7</v>
      </c>
    </row>
    <row r="18" spans="2:29" s="35" customFormat="1">
      <c r="B18" s="183" t="s">
        <v>50</v>
      </c>
      <c r="C18" s="48">
        <f t="shared" si="3"/>
        <v>73</v>
      </c>
      <c r="D18" s="49">
        <f t="shared" si="7"/>
        <v>0.15698924731182795</v>
      </c>
      <c r="E18" s="48">
        <f t="shared" si="4"/>
        <v>81</v>
      </c>
      <c r="F18" s="49">
        <f t="shared" si="7"/>
        <v>0.18367346938775511</v>
      </c>
      <c r="G18" s="48">
        <f t="shared" si="5"/>
        <v>545</v>
      </c>
      <c r="H18" s="49">
        <f t="shared" si="8"/>
        <v>0.20088462956137118</v>
      </c>
      <c r="I18" s="48">
        <f t="shared" si="6"/>
        <v>61</v>
      </c>
      <c r="J18" s="49">
        <f t="shared" si="8"/>
        <v>0.14558472553699284</v>
      </c>
      <c r="L18" s="41" t="s">
        <v>395</v>
      </c>
      <c r="M18" s="56">
        <v>53</v>
      </c>
      <c r="N18" s="56">
        <v>20</v>
      </c>
      <c r="O18" s="56">
        <v>81</v>
      </c>
      <c r="P18" s="35">
        <v>33</v>
      </c>
      <c r="Q18" s="35">
        <v>545</v>
      </c>
      <c r="R18" s="35">
        <v>44</v>
      </c>
      <c r="S18" s="35">
        <v>17</v>
      </c>
      <c r="T18" s="35">
        <v>7</v>
      </c>
      <c r="U18" s="35">
        <v>3</v>
      </c>
      <c r="V18" s="35">
        <v>2</v>
      </c>
      <c r="W18" s="35">
        <v>12</v>
      </c>
      <c r="X18" s="35">
        <v>7</v>
      </c>
      <c r="Y18" s="35">
        <v>0</v>
      </c>
      <c r="Z18" s="35">
        <v>1</v>
      </c>
      <c r="AA18" s="35">
        <v>7</v>
      </c>
      <c r="AB18" s="35">
        <v>3</v>
      </c>
      <c r="AC18" s="35">
        <v>3</v>
      </c>
    </row>
    <row r="19" spans="2:29" s="35" customFormat="1">
      <c r="B19" s="183" t="s">
        <v>51</v>
      </c>
      <c r="C19" s="165">
        <f t="shared" si="3"/>
        <v>160</v>
      </c>
      <c r="D19" s="49">
        <f t="shared" si="7"/>
        <v>0.34408602150537637</v>
      </c>
      <c r="E19" s="48">
        <f t="shared" si="4"/>
        <v>133</v>
      </c>
      <c r="F19" s="49">
        <f t="shared" si="7"/>
        <v>0.30158730158730157</v>
      </c>
      <c r="G19" s="48">
        <f t="shared" si="5"/>
        <v>665</v>
      </c>
      <c r="H19" s="49">
        <f t="shared" si="8"/>
        <v>0.24511610762992997</v>
      </c>
      <c r="I19" s="48">
        <f t="shared" si="6"/>
        <v>91</v>
      </c>
      <c r="J19" s="49">
        <f t="shared" si="8"/>
        <v>0.21718377088305491</v>
      </c>
      <c r="L19" s="41" t="s">
        <v>396</v>
      </c>
      <c r="M19" s="56">
        <v>128</v>
      </c>
      <c r="N19" s="56">
        <v>32</v>
      </c>
      <c r="O19" s="56">
        <v>133</v>
      </c>
      <c r="P19" s="35">
        <v>45</v>
      </c>
      <c r="Q19" s="35">
        <v>665</v>
      </c>
      <c r="R19" s="35">
        <v>48</v>
      </c>
      <c r="S19" s="35">
        <v>43</v>
      </c>
      <c r="T19" s="35">
        <v>12</v>
      </c>
      <c r="U19" s="35">
        <v>3</v>
      </c>
      <c r="V19" s="35">
        <v>2</v>
      </c>
      <c r="W19" s="35">
        <v>21</v>
      </c>
      <c r="X19" s="35">
        <v>6</v>
      </c>
      <c r="Y19" s="35">
        <v>2</v>
      </c>
      <c r="Z19" s="35">
        <v>4</v>
      </c>
      <c r="AA19" s="35">
        <v>6</v>
      </c>
      <c r="AB19" s="35">
        <v>5</v>
      </c>
      <c r="AC19" s="35">
        <v>8</v>
      </c>
    </row>
    <row r="20" spans="2:29" s="35" customFormat="1">
      <c r="B20" s="183" t="s">
        <v>52</v>
      </c>
      <c r="C20" s="48">
        <f t="shared" si="3"/>
        <v>31</v>
      </c>
      <c r="D20" s="49">
        <f t="shared" si="7"/>
        <v>6.6666666666666666E-2</v>
      </c>
      <c r="E20" s="48">
        <f t="shared" si="4"/>
        <v>30</v>
      </c>
      <c r="F20" s="49">
        <f t="shared" si="7"/>
        <v>6.8027210884353748E-2</v>
      </c>
      <c r="G20" s="48">
        <f t="shared" si="5"/>
        <v>156</v>
      </c>
      <c r="H20" s="49">
        <f t="shared" si="8"/>
        <v>5.750092148912643E-2</v>
      </c>
      <c r="I20" s="48">
        <f t="shared" si="6"/>
        <v>30</v>
      </c>
      <c r="J20" s="49">
        <f t="shared" si="8"/>
        <v>7.1599045346062054E-2</v>
      </c>
      <c r="L20" s="41" t="s">
        <v>397</v>
      </c>
      <c r="M20" s="56">
        <v>24</v>
      </c>
      <c r="N20" s="56">
        <v>7</v>
      </c>
      <c r="O20" s="56">
        <v>30</v>
      </c>
      <c r="P20" s="35">
        <v>13</v>
      </c>
      <c r="Q20" s="35">
        <v>156</v>
      </c>
      <c r="R20" s="35">
        <v>16</v>
      </c>
      <c r="S20" s="35">
        <v>14</v>
      </c>
      <c r="T20" s="35">
        <v>3</v>
      </c>
      <c r="U20" s="35">
        <v>0</v>
      </c>
      <c r="V20" s="35">
        <v>1</v>
      </c>
      <c r="W20" s="35">
        <v>6</v>
      </c>
      <c r="X20" s="35">
        <v>1</v>
      </c>
      <c r="Y20" s="35">
        <v>0</v>
      </c>
      <c r="Z20" s="35">
        <v>1</v>
      </c>
      <c r="AA20" s="35">
        <v>1</v>
      </c>
      <c r="AB20" s="35">
        <v>1</v>
      </c>
      <c r="AC20" s="35">
        <v>0</v>
      </c>
    </row>
    <row r="21" spans="2:29" s="35" customFormat="1">
      <c r="B21" s="183" t="s">
        <v>53</v>
      </c>
      <c r="C21" s="48">
        <f t="shared" si="3"/>
        <v>35</v>
      </c>
      <c r="D21" s="49">
        <f t="shared" si="7"/>
        <v>7.5268817204301078E-2</v>
      </c>
      <c r="E21" s="48">
        <f t="shared" si="4"/>
        <v>40</v>
      </c>
      <c r="F21" s="49">
        <f t="shared" si="7"/>
        <v>9.0702947845804988E-2</v>
      </c>
      <c r="G21" s="48">
        <f t="shared" si="5"/>
        <v>243</v>
      </c>
      <c r="H21" s="49">
        <f t="shared" si="8"/>
        <v>8.9568743088831546E-2</v>
      </c>
      <c r="I21" s="48">
        <f t="shared" si="6"/>
        <v>27</v>
      </c>
      <c r="J21" s="49">
        <f t="shared" si="8"/>
        <v>6.4439140811455853E-2</v>
      </c>
      <c r="L21" s="41" t="s">
        <v>398</v>
      </c>
      <c r="M21" s="56">
        <v>28</v>
      </c>
      <c r="N21" s="56">
        <v>7</v>
      </c>
      <c r="O21" s="56">
        <v>40</v>
      </c>
      <c r="P21" s="35">
        <v>13</v>
      </c>
      <c r="Q21" s="35">
        <v>243</v>
      </c>
      <c r="R21" s="35">
        <v>13</v>
      </c>
      <c r="S21" s="35">
        <v>14</v>
      </c>
      <c r="T21" s="35">
        <v>3</v>
      </c>
      <c r="U21" s="35">
        <v>1</v>
      </c>
      <c r="V21" s="35">
        <v>0</v>
      </c>
      <c r="W21" s="35">
        <v>8</v>
      </c>
      <c r="X21" s="35">
        <v>1</v>
      </c>
      <c r="Y21" s="35">
        <v>0</v>
      </c>
      <c r="Z21" s="35">
        <v>2</v>
      </c>
      <c r="AA21" s="35">
        <v>6</v>
      </c>
      <c r="AB21" s="35">
        <v>2</v>
      </c>
      <c r="AC21" s="35">
        <v>1</v>
      </c>
    </row>
    <row r="22" spans="2:29" s="35" customFormat="1">
      <c r="B22" s="183" t="s">
        <v>54</v>
      </c>
      <c r="C22" s="158">
        <f t="shared" si="3"/>
        <v>1</v>
      </c>
      <c r="D22" s="150">
        <f t="shared" si="7"/>
        <v>2.1505376344086021E-3</v>
      </c>
      <c r="E22" s="158">
        <f t="shared" si="4"/>
        <v>4</v>
      </c>
      <c r="F22" s="150">
        <f t="shared" si="7"/>
        <v>9.0702947845804991E-3</v>
      </c>
      <c r="G22" s="158">
        <f t="shared" si="5"/>
        <v>15</v>
      </c>
      <c r="H22" s="150">
        <f t="shared" si="8"/>
        <v>5.5289347585698485E-3</v>
      </c>
      <c r="I22" s="158">
        <f t="shared" si="6"/>
        <v>3</v>
      </c>
      <c r="J22" s="150">
        <f t="shared" si="8"/>
        <v>7.1599045346062056E-3</v>
      </c>
      <c r="L22" s="41" t="s">
        <v>399</v>
      </c>
      <c r="M22" s="56">
        <v>1</v>
      </c>
      <c r="N22" s="56">
        <v>0</v>
      </c>
      <c r="O22" s="35">
        <v>4</v>
      </c>
      <c r="P22" s="35">
        <v>1</v>
      </c>
      <c r="Q22" s="35">
        <v>15</v>
      </c>
      <c r="R22" s="35">
        <v>3</v>
      </c>
      <c r="S22" s="35">
        <v>0</v>
      </c>
      <c r="T22" s="35">
        <v>0</v>
      </c>
      <c r="U22" s="35">
        <v>0</v>
      </c>
      <c r="V22" s="35">
        <v>0</v>
      </c>
      <c r="W22" s="35">
        <v>0</v>
      </c>
      <c r="X22" s="35">
        <v>0</v>
      </c>
      <c r="Y22" s="35">
        <v>0</v>
      </c>
      <c r="Z22" s="35">
        <v>1</v>
      </c>
      <c r="AA22" s="35">
        <v>0</v>
      </c>
      <c r="AB22" s="35">
        <v>0</v>
      </c>
      <c r="AC22" s="35">
        <v>0</v>
      </c>
    </row>
    <row r="23" spans="2:29" s="35" customFormat="1">
      <c r="B23" s="183" t="s">
        <v>55</v>
      </c>
      <c r="C23" s="165">
        <f t="shared" si="3"/>
        <v>34</v>
      </c>
      <c r="D23" s="49">
        <f t="shared" si="7"/>
        <v>7.3118279569892475E-2</v>
      </c>
      <c r="E23" s="48">
        <f t="shared" si="4"/>
        <v>35</v>
      </c>
      <c r="F23" s="49">
        <f t="shared" si="7"/>
        <v>7.9365079365079361E-2</v>
      </c>
      <c r="G23" s="48">
        <f t="shared" si="5"/>
        <v>284</v>
      </c>
      <c r="H23" s="49">
        <f t="shared" si="8"/>
        <v>0.10468116476225581</v>
      </c>
      <c r="I23" s="48">
        <f t="shared" si="6"/>
        <v>30</v>
      </c>
      <c r="J23" s="49">
        <f t="shared" si="8"/>
        <v>7.1599045346062054E-2</v>
      </c>
      <c r="L23" s="41" t="s">
        <v>400</v>
      </c>
      <c r="M23" s="56">
        <v>30</v>
      </c>
      <c r="N23" s="56">
        <v>4</v>
      </c>
      <c r="O23" s="35">
        <v>35</v>
      </c>
      <c r="P23" s="35">
        <v>17</v>
      </c>
      <c r="Q23" s="35">
        <v>284</v>
      </c>
      <c r="R23" s="35">
        <v>19</v>
      </c>
      <c r="S23" s="35">
        <v>11</v>
      </c>
      <c r="T23" s="35">
        <v>4</v>
      </c>
      <c r="U23" s="35">
        <v>2</v>
      </c>
      <c r="V23" s="35">
        <v>0</v>
      </c>
      <c r="W23" s="35">
        <v>6</v>
      </c>
      <c r="X23" s="35">
        <v>3</v>
      </c>
      <c r="Y23" s="35">
        <v>2</v>
      </c>
      <c r="Z23" s="35">
        <v>2</v>
      </c>
      <c r="AA23" s="35">
        <v>3</v>
      </c>
      <c r="AB23" s="35">
        <v>3</v>
      </c>
      <c r="AC23" s="35">
        <v>2</v>
      </c>
    </row>
    <row r="24" spans="2:29" s="35" customFormat="1">
      <c r="B24" s="183" t="s">
        <v>56</v>
      </c>
      <c r="C24" s="165">
        <f t="shared" si="3"/>
        <v>39</v>
      </c>
      <c r="D24" s="49">
        <f t="shared" si="7"/>
        <v>8.387096774193549E-2</v>
      </c>
      <c r="E24" s="48">
        <f t="shared" si="4"/>
        <v>27</v>
      </c>
      <c r="F24" s="49">
        <f t="shared" si="7"/>
        <v>6.1224489795918366E-2</v>
      </c>
      <c r="G24" s="48">
        <f t="shared" si="5"/>
        <v>250</v>
      </c>
      <c r="H24" s="49">
        <f t="shared" si="8"/>
        <v>9.2148912642830816E-2</v>
      </c>
      <c r="I24" s="48">
        <f t="shared" si="6"/>
        <v>27</v>
      </c>
      <c r="J24" s="49">
        <f t="shared" si="8"/>
        <v>6.4439140811455853E-2</v>
      </c>
      <c r="L24" s="41" t="s">
        <v>401</v>
      </c>
      <c r="M24" s="56">
        <v>31</v>
      </c>
      <c r="N24" s="56">
        <v>8</v>
      </c>
      <c r="O24" s="35">
        <v>27</v>
      </c>
      <c r="P24" s="35">
        <v>13</v>
      </c>
      <c r="Q24" s="35">
        <v>250</v>
      </c>
      <c r="R24" s="35">
        <v>18</v>
      </c>
      <c r="S24" s="35">
        <v>9</v>
      </c>
      <c r="T24" s="35">
        <v>4</v>
      </c>
      <c r="U24" s="35">
        <v>1</v>
      </c>
      <c r="V24" s="35">
        <v>0</v>
      </c>
      <c r="W24" s="35">
        <v>12</v>
      </c>
      <c r="X24" s="35">
        <v>3</v>
      </c>
      <c r="Y24" s="35">
        <v>2</v>
      </c>
      <c r="Z24" s="35">
        <v>5</v>
      </c>
      <c r="AA24" s="35">
        <v>4</v>
      </c>
      <c r="AB24" s="35">
        <v>2</v>
      </c>
      <c r="AC24" s="35">
        <v>3</v>
      </c>
    </row>
    <row r="25" spans="2:29" s="35" customFormat="1">
      <c r="B25" s="183" t="s">
        <v>57</v>
      </c>
      <c r="C25" s="48">
        <f t="shared" si="3"/>
        <v>5</v>
      </c>
      <c r="D25" s="49">
        <f t="shared" si="7"/>
        <v>1.0752688172043012E-2</v>
      </c>
      <c r="E25" s="48">
        <f t="shared" si="4"/>
        <v>6</v>
      </c>
      <c r="F25" s="49">
        <f t="shared" si="7"/>
        <v>1.3605442176870748E-2</v>
      </c>
      <c r="G25" s="48">
        <f t="shared" si="5"/>
        <v>28</v>
      </c>
      <c r="H25" s="49">
        <f t="shared" si="8"/>
        <v>1.0320678215997052E-2</v>
      </c>
      <c r="I25" s="48">
        <f t="shared" si="6"/>
        <v>5</v>
      </c>
      <c r="J25" s="49">
        <f t="shared" si="8"/>
        <v>1.1933174224343675E-2</v>
      </c>
      <c r="L25" s="41" t="s">
        <v>402</v>
      </c>
      <c r="M25" s="56">
        <v>2</v>
      </c>
      <c r="N25" s="56">
        <v>3</v>
      </c>
      <c r="O25" s="35">
        <v>6</v>
      </c>
      <c r="P25" s="35">
        <v>5</v>
      </c>
      <c r="Q25" s="35">
        <v>28</v>
      </c>
      <c r="R25" s="35">
        <v>3</v>
      </c>
      <c r="S25" s="35">
        <v>2</v>
      </c>
      <c r="T25" s="35">
        <v>0</v>
      </c>
      <c r="U25" s="35">
        <v>0</v>
      </c>
      <c r="V25" s="35">
        <v>0</v>
      </c>
      <c r="W25" s="35">
        <v>1</v>
      </c>
      <c r="X25" s="35">
        <v>1</v>
      </c>
      <c r="Y25" s="35">
        <v>0</v>
      </c>
      <c r="Z25" s="35">
        <v>2</v>
      </c>
      <c r="AA25" s="35">
        <v>0</v>
      </c>
      <c r="AB25" s="35">
        <v>0</v>
      </c>
      <c r="AC25" s="35">
        <v>1</v>
      </c>
    </row>
    <row r="26" spans="2:29" s="35" customFormat="1">
      <c r="B26" s="187" t="s">
        <v>58</v>
      </c>
      <c r="C26" s="50">
        <f t="shared" si="3"/>
        <v>37</v>
      </c>
      <c r="D26" s="51">
        <f t="shared" ref="D26:F26" si="9">C26/C$4</f>
        <v>7.9569892473118284E-2</v>
      </c>
      <c r="E26" s="50">
        <f t="shared" si="4"/>
        <v>39</v>
      </c>
      <c r="F26" s="51">
        <f t="shared" si="9"/>
        <v>8.8435374149659865E-2</v>
      </c>
      <c r="G26" s="50">
        <f t="shared" si="5"/>
        <v>132</v>
      </c>
      <c r="H26" s="51">
        <f t="shared" ref="H26:J26" si="10">G26/G$4</f>
        <v>4.8654625875414671E-2</v>
      </c>
      <c r="I26" s="50">
        <f t="shared" si="6"/>
        <v>24</v>
      </c>
      <c r="J26" s="51">
        <f t="shared" si="10"/>
        <v>5.7279236276849645E-2</v>
      </c>
      <c r="L26" s="41" t="s">
        <v>403</v>
      </c>
      <c r="M26" s="56">
        <v>26</v>
      </c>
      <c r="N26" s="56">
        <v>11</v>
      </c>
      <c r="O26" s="35">
        <v>39</v>
      </c>
      <c r="P26" s="35">
        <v>10</v>
      </c>
      <c r="Q26" s="35">
        <v>132</v>
      </c>
      <c r="R26" s="35">
        <v>10</v>
      </c>
      <c r="S26" s="35">
        <v>14</v>
      </c>
      <c r="T26" s="35">
        <v>3</v>
      </c>
      <c r="U26" s="35">
        <v>1</v>
      </c>
      <c r="V26" s="35">
        <v>0</v>
      </c>
      <c r="W26" s="35">
        <v>91</v>
      </c>
      <c r="X26" s="35">
        <v>12</v>
      </c>
      <c r="Y26" s="35">
        <v>0</v>
      </c>
      <c r="Z26" s="35">
        <v>0</v>
      </c>
      <c r="AA26" s="35">
        <v>4</v>
      </c>
      <c r="AB26" s="35">
        <v>4</v>
      </c>
      <c r="AC26" s="35">
        <v>3</v>
      </c>
    </row>
    <row r="27" spans="2:29">
      <c r="C27" s="148"/>
    </row>
    <row r="28" spans="2:29" ht="19.5" customHeight="1">
      <c r="B28" s="24" t="s">
        <v>96</v>
      </c>
    </row>
    <row r="29" spans="2:29">
      <c r="B29" s="470" t="s">
        <v>89</v>
      </c>
      <c r="C29" s="478" t="s">
        <v>95</v>
      </c>
      <c r="D29" s="479"/>
      <c r="E29" s="479"/>
      <c r="F29" s="479"/>
      <c r="G29" s="479"/>
      <c r="H29" s="479"/>
      <c r="I29" s="479"/>
      <c r="J29" s="480"/>
    </row>
    <row r="30" spans="2:29" ht="65.25" customHeight="1">
      <c r="B30" s="471"/>
      <c r="C30" s="481" t="s">
        <v>420</v>
      </c>
      <c r="D30" s="482"/>
      <c r="E30" s="481" t="s">
        <v>421</v>
      </c>
      <c r="F30" s="482"/>
      <c r="G30" s="481" t="s">
        <v>85</v>
      </c>
      <c r="H30" s="482"/>
      <c r="I30" s="481" t="s">
        <v>88</v>
      </c>
      <c r="J30" s="482"/>
      <c r="L30" s="179" t="s">
        <v>68</v>
      </c>
      <c r="M30" s="353" t="s">
        <v>422</v>
      </c>
      <c r="N30" s="353" t="s">
        <v>423</v>
      </c>
      <c r="O30" s="353" t="s">
        <v>424</v>
      </c>
      <c r="P30" s="353" t="s">
        <v>425</v>
      </c>
      <c r="Q30" s="353" t="s">
        <v>426</v>
      </c>
      <c r="R30" s="353" t="s">
        <v>427</v>
      </c>
      <c r="S30" s="353" t="s">
        <v>428</v>
      </c>
      <c r="T30" s="353" t="s">
        <v>429</v>
      </c>
      <c r="U30" s="353" t="s">
        <v>430</v>
      </c>
      <c r="V30" s="353" t="s">
        <v>431</v>
      </c>
      <c r="W30" s="353" t="s">
        <v>432</v>
      </c>
      <c r="X30" s="353" t="s">
        <v>433</v>
      </c>
      <c r="Y30" s="353" t="s">
        <v>434</v>
      </c>
      <c r="Z30" s="353" t="s">
        <v>435</v>
      </c>
      <c r="AA30" s="353" t="s">
        <v>18</v>
      </c>
      <c r="AB30" s="353" t="s">
        <v>436</v>
      </c>
      <c r="AC30" s="353" t="s">
        <v>437</v>
      </c>
    </row>
    <row r="31" spans="2:29">
      <c r="B31" s="54" t="s">
        <v>37</v>
      </c>
      <c r="C31" s="61">
        <f>SUM(M32:N32)</f>
        <v>44</v>
      </c>
      <c r="D31" s="62">
        <f>C31/C$35</f>
        <v>0.32116788321167883</v>
      </c>
      <c r="E31" s="61">
        <f>O32</f>
        <v>41</v>
      </c>
      <c r="F31" s="62">
        <f>E31/E$35</f>
        <v>0.3037037037037037</v>
      </c>
      <c r="G31" s="61">
        <f>Q32</f>
        <v>411</v>
      </c>
      <c r="H31" s="62">
        <f>G31/G$35</f>
        <v>0.4228395061728395</v>
      </c>
      <c r="I31" s="61">
        <f>SUM(R32:S32)</f>
        <v>121</v>
      </c>
      <c r="J31" s="62">
        <f>I31/I$35</f>
        <v>0.3032581453634085</v>
      </c>
      <c r="L31" s="41">
        <v>90</v>
      </c>
      <c r="M31">
        <v>9</v>
      </c>
      <c r="N31" s="56">
        <v>1</v>
      </c>
      <c r="O31" s="56">
        <v>16</v>
      </c>
      <c r="P31">
        <v>53</v>
      </c>
      <c r="Q31">
        <v>69</v>
      </c>
      <c r="R31">
        <v>19</v>
      </c>
      <c r="S31">
        <v>15</v>
      </c>
      <c r="T31">
        <v>9</v>
      </c>
      <c r="U31">
        <v>1</v>
      </c>
      <c r="V31">
        <v>2</v>
      </c>
      <c r="W31">
        <v>5</v>
      </c>
      <c r="X31">
        <v>2</v>
      </c>
      <c r="Y31">
        <v>1</v>
      </c>
      <c r="Z31">
        <v>1</v>
      </c>
      <c r="AA31">
        <v>2</v>
      </c>
      <c r="AB31">
        <v>1</v>
      </c>
      <c r="AC31">
        <v>1</v>
      </c>
    </row>
    <row r="32" spans="2:29">
      <c r="B32" s="57" t="s">
        <v>38</v>
      </c>
      <c r="C32" s="63">
        <f>SUM(M31:N31)</f>
        <v>10</v>
      </c>
      <c r="D32" s="64">
        <f t="shared" ref="D32:F34" si="11">C32/C$35</f>
        <v>7.2992700729927001E-2</v>
      </c>
      <c r="E32" s="63">
        <f>O31</f>
        <v>16</v>
      </c>
      <c r="F32" s="64">
        <f t="shared" si="11"/>
        <v>0.11851851851851852</v>
      </c>
      <c r="G32" s="63">
        <f>Q31</f>
        <v>69</v>
      </c>
      <c r="H32" s="64">
        <f t="shared" ref="H32:J32" si="12">G32/G$35</f>
        <v>7.098765432098765E-2</v>
      </c>
      <c r="I32" s="63">
        <f>SUM(R31:S31)</f>
        <v>34</v>
      </c>
      <c r="J32" s="64">
        <f t="shared" si="12"/>
        <v>8.5213032581453629E-2</v>
      </c>
      <c r="L32" s="41">
        <v>91</v>
      </c>
      <c r="M32">
        <v>34</v>
      </c>
      <c r="N32" s="56">
        <v>10</v>
      </c>
      <c r="O32" s="56">
        <v>41</v>
      </c>
      <c r="P32">
        <v>44</v>
      </c>
      <c r="Q32">
        <v>411</v>
      </c>
      <c r="R32">
        <v>60</v>
      </c>
      <c r="S32">
        <v>61</v>
      </c>
      <c r="T32">
        <v>21</v>
      </c>
      <c r="U32">
        <v>2</v>
      </c>
      <c r="V32">
        <v>1</v>
      </c>
      <c r="W32">
        <v>8</v>
      </c>
      <c r="X32">
        <v>3</v>
      </c>
      <c r="Y32">
        <v>3</v>
      </c>
      <c r="Z32">
        <v>1</v>
      </c>
      <c r="AA32">
        <v>6</v>
      </c>
      <c r="AB32">
        <v>1</v>
      </c>
      <c r="AC32">
        <v>4</v>
      </c>
    </row>
    <row r="33" spans="2:29">
      <c r="B33" s="188" t="s">
        <v>39</v>
      </c>
      <c r="C33" s="63">
        <f>SUM(M33:N33)</f>
        <v>17</v>
      </c>
      <c r="D33" s="64">
        <f t="shared" si="11"/>
        <v>0.12408759124087591</v>
      </c>
      <c r="E33" s="63">
        <f>O33</f>
        <v>15</v>
      </c>
      <c r="F33" s="64">
        <f t="shared" si="11"/>
        <v>0.1111111111111111</v>
      </c>
      <c r="G33" s="63">
        <f>Q33</f>
        <v>135</v>
      </c>
      <c r="H33" s="64">
        <f t="shared" ref="H33:J33" si="13">G33/G$35</f>
        <v>0.1388888888888889</v>
      </c>
      <c r="I33" s="63">
        <f>SUM(R33:S33)</f>
        <v>45</v>
      </c>
      <c r="J33" s="64">
        <f t="shared" si="13"/>
        <v>0.11278195488721804</v>
      </c>
      <c r="L33" s="41">
        <v>98</v>
      </c>
      <c r="M33">
        <v>16</v>
      </c>
      <c r="N33" s="56">
        <v>1</v>
      </c>
      <c r="O33" s="56">
        <v>15</v>
      </c>
      <c r="P33">
        <v>73</v>
      </c>
      <c r="Q33">
        <v>135</v>
      </c>
      <c r="R33">
        <v>23</v>
      </c>
      <c r="S33">
        <v>22</v>
      </c>
      <c r="T33">
        <v>13</v>
      </c>
      <c r="U33">
        <v>2</v>
      </c>
      <c r="V33">
        <v>2</v>
      </c>
      <c r="W33">
        <v>3</v>
      </c>
      <c r="X33">
        <v>2</v>
      </c>
      <c r="Y33">
        <v>1</v>
      </c>
      <c r="Z33">
        <v>1</v>
      </c>
      <c r="AA33">
        <v>3</v>
      </c>
      <c r="AB33">
        <v>1</v>
      </c>
      <c r="AC33">
        <v>1</v>
      </c>
    </row>
    <row r="34" spans="2:29">
      <c r="B34" s="55" t="s">
        <v>40</v>
      </c>
      <c r="C34" s="65">
        <f>SUM(M34:N34)</f>
        <v>66</v>
      </c>
      <c r="D34" s="66">
        <f t="shared" si="11"/>
        <v>0.48175182481751827</v>
      </c>
      <c r="E34" s="65">
        <f>O34</f>
        <v>63</v>
      </c>
      <c r="F34" s="66">
        <f t="shared" si="11"/>
        <v>0.46666666666666667</v>
      </c>
      <c r="G34" s="65">
        <f>Q34</f>
        <v>357</v>
      </c>
      <c r="H34" s="66">
        <f t="shared" ref="H34:J34" si="14">G34/G$35</f>
        <v>0.36728395061728397</v>
      </c>
      <c r="I34" s="65">
        <f>SUM(R34:S34)</f>
        <v>199</v>
      </c>
      <c r="J34" s="66">
        <f t="shared" si="14"/>
        <v>0.49874686716791977</v>
      </c>
      <c r="L34" s="41">
        <v>99</v>
      </c>
      <c r="M34">
        <v>53</v>
      </c>
      <c r="N34" s="56">
        <v>13</v>
      </c>
      <c r="O34" s="56">
        <v>63</v>
      </c>
      <c r="P34">
        <v>112</v>
      </c>
      <c r="Q34">
        <v>357</v>
      </c>
      <c r="R34">
        <v>81</v>
      </c>
      <c r="S34">
        <v>118</v>
      </c>
      <c r="T34">
        <v>46</v>
      </c>
      <c r="U34">
        <v>6</v>
      </c>
      <c r="V34">
        <v>5</v>
      </c>
      <c r="W34">
        <v>16</v>
      </c>
      <c r="X34">
        <v>19</v>
      </c>
      <c r="Y34">
        <v>4</v>
      </c>
      <c r="Z34">
        <v>7</v>
      </c>
      <c r="AA34">
        <v>4</v>
      </c>
      <c r="AB34">
        <v>3</v>
      </c>
      <c r="AC34">
        <v>10</v>
      </c>
    </row>
    <row r="35" spans="2:29">
      <c r="B35" s="45" t="s">
        <v>377</v>
      </c>
      <c r="C35" s="52">
        <f>SUM(C31:C34)</f>
        <v>137</v>
      </c>
      <c r="D35" s="312">
        <f t="shared" ref="D35" si="15">SUM(D31:D34)</f>
        <v>1</v>
      </c>
      <c r="E35" s="52">
        <f t="shared" ref="E35" si="16">SUM(E31:E34)</f>
        <v>135</v>
      </c>
      <c r="F35" s="312">
        <f t="shared" ref="F35" si="17">SUM(F31:F34)</f>
        <v>1</v>
      </c>
      <c r="G35" s="52">
        <f t="shared" ref="G35" si="18">SUM(G31:G34)</f>
        <v>972</v>
      </c>
      <c r="H35" s="312">
        <f t="shared" ref="H35" si="19">SUM(H31:H34)</f>
        <v>1</v>
      </c>
      <c r="I35" s="52">
        <f t="shared" ref="I35" si="20">SUM(I31:I34)</f>
        <v>399</v>
      </c>
      <c r="J35" s="312">
        <f t="shared" ref="J35" si="21">SUM(J31:J34)</f>
        <v>1</v>
      </c>
      <c r="K35" s="56">
        <f>SUM(C35,E35,G35,I35)</f>
        <v>1643</v>
      </c>
      <c r="M35" s="352" t="s">
        <v>422</v>
      </c>
      <c r="N35" s="352" t="s">
        <v>423</v>
      </c>
      <c r="O35" s="352" t="s">
        <v>424</v>
      </c>
      <c r="P35" s="352" t="s">
        <v>425</v>
      </c>
      <c r="Q35" s="352" t="s">
        <v>426</v>
      </c>
      <c r="R35" s="352" t="s">
        <v>427</v>
      </c>
      <c r="S35" s="352" t="s">
        <v>428</v>
      </c>
      <c r="T35" s="352" t="s">
        <v>429</v>
      </c>
      <c r="U35" s="352" t="s">
        <v>430</v>
      </c>
      <c r="V35" s="352" t="s">
        <v>431</v>
      </c>
      <c r="W35" s="352" t="s">
        <v>432</v>
      </c>
      <c r="X35" s="352" t="s">
        <v>433</v>
      </c>
      <c r="Y35" s="352" t="s">
        <v>434</v>
      </c>
      <c r="Z35" s="352" t="s">
        <v>435</v>
      </c>
      <c r="AA35" s="352" t="s">
        <v>18</v>
      </c>
      <c r="AB35" s="352" t="s">
        <v>436</v>
      </c>
      <c r="AC35" s="352" t="s">
        <v>437</v>
      </c>
    </row>
    <row r="36" spans="2:29" s="35" customFormat="1" ht="13.5" customHeight="1">
      <c r="B36" s="186" t="s">
        <v>42</v>
      </c>
      <c r="C36" s="159">
        <f t="shared" ref="C36:C53" si="22">SUM(M36:N36)</f>
        <v>5</v>
      </c>
      <c r="D36" s="149">
        <f>C36/C$31</f>
        <v>0.11363636363636363</v>
      </c>
      <c r="E36" s="46">
        <f t="shared" ref="E36:E53" si="23">O36</f>
        <v>8</v>
      </c>
      <c r="F36" s="149">
        <f>E36/E$31</f>
        <v>0.1951219512195122</v>
      </c>
      <c r="G36" s="46">
        <f t="shared" ref="G36:G53" si="24">Q36</f>
        <v>88</v>
      </c>
      <c r="H36" s="149">
        <f>G36/G$31</f>
        <v>0.21411192214111921</v>
      </c>
      <c r="I36" s="46">
        <f t="shared" ref="I36:I53" si="25">SUM(R36:S36)</f>
        <v>27</v>
      </c>
      <c r="J36" s="149">
        <f>I36/I$31</f>
        <v>0.2231404958677686</v>
      </c>
      <c r="L36" s="41" t="s">
        <v>386</v>
      </c>
      <c r="M36" s="56">
        <v>2</v>
      </c>
      <c r="N36" s="56">
        <v>3</v>
      </c>
      <c r="O36" s="56">
        <v>8</v>
      </c>
      <c r="P36" s="35">
        <v>6</v>
      </c>
      <c r="Q36" s="35">
        <v>88</v>
      </c>
      <c r="R36" s="35">
        <v>16</v>
      </c>
      <c r="S36" s="35">
        <v>11</v>
      </c>
      <c r="T36" s="35">
        <v>6</v>
      </c>
      <c r="U36" s="35">
        <v>2</v>
      </c>
      <c r="V36" s="35">
        <v>1</v>
      </c>
      <c r="W36" s="35">
        <v>3</v>
      </c>
      <c r="X36" s="35">
        <v>1</v>
      </c>
      <c r="Y36" s="35">
        <v>1</v>
      </c>
      <c r="Z36" s="35">
        <v>0</v>
      </c>
      <c r="AA36" s="35">
        <v>1</v>
      </c>
      <c r="AB36" s="35">
        <v>0</v>
      </c>
      <c r="AC36" s="35">
        <v>0</v>
      </c>
    </row>
    <row r="37" spans="2:29" s="35" customFormat="1">
      <c r="B37" s="183" t="s">
        <v>374</v>
      </c>
      <c r="C37" s="158">
        <f t="shared" si="22"/>
        <v>10</v>
      </c>
      <c r="D37" s="150">
        <f t="shared" ref="D37:F53" si="26">C37/C$31</f>
        <v>0.22727272727272727</v>
      </c>
      <c r="E37" s="161">
        <f t="shared" si="23"/>
        <v>5</v>
      </c>
      <c r="F37" s="150">
        <f t="shared" si="26"/>
        <v>0.12195121951219512</v>
      </c>
      <c r="G37" s="48">
        <f t="shared" si="24"/>
        <v>106</v>
      </c>
      <c r="H37" s="150">
        <f t="shared" ref="H37:J37" si="27">G37/G$31</f>
        <v>0.25790754257907544</v>
      </c>
      <c r="I37" s="48">
        <f t="shared" si="25"/>
        <v>13</v>
      </c>
      <c r="J37" s="150">
        <f t="shared" si="27"/>
        <v>0.10743801652892562</v>
      </c>
      <c r="L37" s="41" t="s">
        <v>387</v>
      </c>
      <c r="M37" s="56">
        <v>9</v>
      </c>
      <c r="N37" s="56">
        <v>1</v>
      </c>
      <c r="O37" s="56">
        <v>5</v>
      </c>
      <c r="P37" s="35">
        <v>11</v>
      </c>
      <c r="Q37" s="35">
        <v>106</v>
      </c>
      <c r="R37" s="35">
        <v>9</v>
      </c>
      <c r="S37" s="35">
        <v>4</v>
      </c>
      <c r="T37" s="35">
        <v>4</v>
      </c>
      <c r="U37" s="35">
        <v>0</v>
      </c>
      <c r="V37" s="35">
        <v>0</v>
      </c>
      <c r="W37" s="35">
        <v>2</v>
      </c>
      <c r="X37" s="35">
        <v>0</v>
      </c>
      <c r="Y37" s="35">
        <v>1</v>
      </c>
      <c r="Z37" s="35">
        <v>0</v>
      </c>
      <c r="AA37" s="35">
        <v>2</v>
      </c>
      <c r="AB37" s="35">
        <v>0</v>
      </c>
      <c r="AC37" s="35">
        <v>0</v>
      </c>
    </row>
    <row r="38" spans="2:29" s="35" customFormat="1">
      <c r="B38" s="183" t="s">
        <v>43</v>
      </c>
      <c r="C38" s="158">
        <f t="shared" si="22"/>
        <v>1</v>
      </c>
      <c r="D38" s="150">
        <f t="shared" si="26"/>
        <v>2.2727272727272728E-2</v>
      </c>
      <c r="E38" s="48">
        <f t="shared" si="23"/>
        <v>3</v>
      </c>
      <c r="F38" s="150">
        <f t="shared" si="26"/>
        <v>7.3170731707317069E-2</v>
      </c>
      <c r="G38" s="48">
        <f t="shared" si="24"/>
        <v>30</v>
      </c>
      <c r="H38" s="150">
        <f t="shared" ref="H38:J38" si="28">G38/G$31</f>
        <v>7.2992700729927001E-2</v>
      </c>
      <c r="I38" s="48">
        <f t="shared" si="25"/>
        <v>2</v>
      </c>
      <c r="J38" s="150">
        <f t="shared" si="28"/>
        <v>1.6528925619834711E-2</v>
      </c>
      <c r="L38" s="41" t="s">
        <v>388</v>
      </c>
      <c r="M38" s="56">
        <v>1</v>
      </c>
      <c r="N38" s="56">
        <v>0</v>
      </c>
      <c r="O38" s="56">
        <v>3</v>
      </c>
      <c r="P38" s="35">
        <v>2</v>
      </c>
      <c r="Q38" s="35">
        <v>30</v>
      </c>
      <c r="R38" s="35">
        <v>2</v>
      </c>
      <c r="S38" s="35">
        <v>0</v>
      </c>
      <c r="T38" s="35">
        <v>0</v>
      </c>
      <c r="U38" s="35">
        <v>0</v>
      </c>
      <c r="V38" s="35">
        <v>0</v>
      </c>
      <c r="W38" s="35">
        <v>1</v>
      </c>
      <c r="X38" s="35">
        <v>0</v>
      </c>
      <c r="Y38" s="35">
        <v>0</v>
      </c>
      <c r="Z38" s="35">
        <v>0</v>
      </c>
      <c r="AA38" s="35">
        <v>1</v>
      </c>
      <c r="AB38" s="35">
        <v>0</v>
      </c>
      <c r="AC38" s="35">
        <v>2</v>
      </c>
    </row>
    <row r="39" spans="2:29" s="35" customFormat="1">
      <c r="B39" s="183" t="s">
        <v>44</v>
      </c>
      <c r="C39" s="48">
        <f t="shared" si="22"/>
        <v>8</v>
      </c>
      <c r="D39" s="49">
        <f t="shared" si="26"/>
        <v>0.18181818181818182</v>
      </c>
      <c r="E39" s="48">
        <f t="shared" si="23"/>
        <v>19</v>
      </c>
      <c r="F39" s="49">
        <f t="shared" si="26"/>
        <v>0.46341463414634149</v>
      </c>
      <c r="G39" s="48">
        <f t="shared" si="24"/>
        <v>149</v>
      </c>
      <c r="H39" s="49">
        <f t="shared" ref="H39:J39" si="29">G39/G$31</f>
        <v>0.36253041362530414</v>
      </c>
      <c r="I39" s="48">
        <f t="shared" si="25"/>
        <v>54</v>
      </c>
      <c r="J39" s="49">
        <f t="shared" si="29"/>
        <v>0.4462809917355372</v>
      </c>
      <c r="L39" s="41" t="s">
        <v>389</v>
      </c>
      <c r="M39" s="56">
        <v>5</v>
      </c>
      <c r="N39" s="56">
        <v>3</v>
      </c>
      <c r="O39" s="56">
        <v>19</v>
      </c>
      <c r="P39" s="35">
        <v>10</v>
      </c>
      <c r="Q39" s="35">
        <v>149</v>
      </c>
      <c r="R39" s="35">
        <v>24</v>
      </c>
      <c r="S39" s="35">
        <v>30</v>
      </c>
      <c r="T39" s="35">
        <v>8</v>
      </c>
      <c r="U39" s="35">
        <v>0</v>
      </c>
      <c r="V39" s="35">
        <v>0</v>
      </c>
      <c r="W39" s="35">
        <v>0</v>
      </c>
      <c r="X39" s="35">
        <v>0</v>
      </c>
      <c r="Y39" s="35">
        <v>1</v>
      </c>
      <c r="Z39" s="35">
        <v>0</v>
      </c>
      <c r="AA39" s="35">
        <v>3</v>
      </c>
      <c r="AB39" s="35">
        <v>0</v>
      </c>
      <c r="AC39" s="35">
        <v>0</v>
      </c>
    </row>
    <row r="40" spans="2:29" s="35" customFormat="1">
      <c r="B40" s="183" t="s">
        <v>45</v>
      </c>
      <c r="C40" s="48">
        <f t="shared" si="22"/>
        <v>9</v>
      </c>
      <c r="D40" s="49">
        <f t="shared" si="26"/>
        <v>0.20454545454545456</v>
      </c>
      <c r="E40" s="48">
        <f t="shared" si="23"/>
        <v>11</v>
      </c>
      <c r="F40" s="49">
        <f t="shared" si="26"/>
        <v>0.26829268292682928</v>
      </c>
      <c r="G40" s="48">
        <f t="shared" si="24"/>
        <v>138</v>
      </c>
      <c r="H40" s="49">
        <f t="shared" ref="H40:J40" si="30">G40/G$31</f>
        <v>0.33576642335766421</v>
      </c>
      <c r="I40" s="48">
        <f t="shared" si="25"/>
        <v>23</v>
      </c>
      <c r="J40" s="49">
        <f t="shared" si="30"/>
        <v>0.19008264462809918</v>
      </c>
      <c r="L40" s="41" t="s">
        <v>390</v>
      </c>
      <c r="M40" s="56">
        <v>8</v>
      </c>
      <c r="N40" s="56">
        <v>1</v>
      </c>
      <c r="O40" s="56">
        <v>11</v>
      </c>
      <c r="P40" s="35">
        <v>13</v>
      </c>
      <c r="Q40" s="35">
        <v>138</v>
      </c>
      <c r="R40" s="35">
        <v>10</v>
      </c>
      <c r="S40" s="35">
        <v>13</v>
      </c>
      <c r="T40" s="35">
        <v>3</v>
      </c>
      <c r="U40" s="35">
        <v>0</v>
      </c>
      <c r="V40" s="35">
        <v>1</v>
      </c>
      <c r="W40" s="35">
        <v>4</v>
      </c>
      <c r="X40" s="35">
        <v>0</v>
      </c>
      <c r="Y40" s="35">
        <v>1</v>
      </c>
      <c r="Z40" s="35">
        <v>0</v>
      </c>
      <c r="AA40" s="35">
        <v>4</v>
      </c>
      <c r="AB40" s="35">
        <v>0</v>
      </c>
      <c r="AC40" s="35">
        <v>1</v>
      </c>
    </row>
    <row r="41" spans="2:29" s="35" customFormat="1">
      <c r="B41" s="183" t="s">
        <v>46</v>
      </c>
      <c r="C41" s="160">
        <f t="shared" si="22"/>
        <v>8</v>
      </c>
      <c r="D41" s="151">
        <f t="shared" si="26"/>
        <v>0.18181818181818182</v>
      </c>
      <c r="E41" s="160">
        <f t="shared" si="23"/>
        <v>9</v>
      </c>
      <c r="F41" s="151">
        <f t="shared" si="26"/>
        <v>0.21951219512195122</v>
      </c>
      <c r="G41" s="160">
        <f t="shared" si="24"/>
        <v>139</v>
      </c>
      <c r="H41" s="151">
        <f t="shared" ref="H41:J41" si="31">G41/G$31</f>
        <v>0.33819951338199511</v>
      </c>
      <c r="I41" s="160">
        <f t="shared" si="25"/>
        <v>52</v>
      </c>
      <c r="J41" s="151">
        <f t="shared" si="31"/>
        <v>0.42975206611570249</v>
      </c>
      <c r="L41" s="41" t="s">
        <v>391</v>
      </c>
      <c r="M41" s="56">
        <v>5</v>
      </c>
      <c r="N41" s="56">
        <v>3</v>
      </c>
      <c r="O41" s="56">
        <v>9</v>
      </c>
      <c r="P41" s="35">
        <v>5</v>
      </c>
      <c r="Q41" s="35">
        <v>139</v>
      </c>
      <c r="R41" s="35">
        <v>24</v>
      </c>
      <c r="S41" s="35">
        <v>28</v>
      </c>
      <c r="T41" s="35">
        <v>7</v>
      </c>
      <c r="U41" s="35">
        <v>0</v>
      </c>
      <c r="V41" s="35">
        <v>1</v>
      </c>
      <c r="W41" s="35">
        <v>3</v>
      </c>
      <c r="X41" s="35">
        <v>3</v>
      </c>
      <c r="Y41" s="35">
        <v>1</v>
      </c>
      <c r="Z41" s="35">
        <v>0</v>
      </c>
      <c r="AA41" s="35">
        <v>1</v>
      </c>
      <c r="AB41" s="35">
        <v>1</v>
      </c>
      <c r="AC41" s="35">
        <v>0</v>
      </c>
    </row>
    <row r="42" spans="2:29" s="35" customFormat="1">
      <c r="B42" s="183" t="s">
        <v>47</v>
      </c>
      <c r="C42" s="48">
        <f t="shared" si="22"/>
        <v>3</v>
      </c>
      <c r="D42" s="49">
        <f t="shared" si="26"/>
        <v>6.8181818181818177E-2</v>
      </c>
      <c r="E42" s="48">
        <f t="shared" si="23"/>
        <v>1</v>
      </c>
      <c r="F42" s="49">
        <f t="shared" si="26"/>
        <v>2.4390243902439025E-2</v>
      </c>
      <c r="G42" s="48">
        <f t="shared" si="24"/>
        <v>27</v>
      </c>
      <c r="H42" s="49">
        <f t="shared" ref="H42:J42" si="32">G42/G$31</f>
        <v>6.569343065693431E-2</v>
      </c>
      <c r="I42" s="48">
        <f t="shared" si="25"/>
        <v>6</v>
      </c>
      <c r="J42" s="49">
        <f t="shared" si="32"/>
        <v>4.9586776859504134E-2</v>
      </c>
      <c r="L42" s="41" t="s">
        <v>392</v>
      </c>
      <c r="M42" s="56">
        <v>3</v>
      </c>
      <c r="N42" s="56">
        <v>0</v>
      </c>
      <c r="O42" s="56">
        <v>1</v>
      </c>
      <c r="P42" s="35">
        <v>2</v>
      </c>
      <c r="Q42" s="35">
        <v>27</v>
      </c>
      <c r="R42" s="35">
        <v>4</v>
      </c>
      <c r="S42" s="35">
        <v>2</v>
      </c>
      <c r="T42" s="35">
        <v>1</v>
      </c>
      <c r="U42" s="35">
        <v>0</v>
      </c>
      <c r="V42" s="35">
        <v>1</v>
      </c>
      <c r="W42" s="35">
        <v>2</v>
      </c>
      <c r="X42" s="35">
        <v>0</v>
      </c>
      <c r="Y42" s="35">
        <v>0</v>
      </c>
      <c r="Z42" s="35">
        <v>0</v>
      </c>
      <c r="AA42" s="35">
        <v>0</v>
      </c>
      <c r="AB42" s="35">
        <v>0</v>
      </c>
      <c r="AC42" s="35">
        <v>0</v>
      </c>
    </row>
    <row r="43" spans="2:29" s="35" customFormat="1">
      <c r="B43" s="183" t="s">
        <v>48</v>
      </c>
      <c r="C43" s="48">
        <f t="shared" si="22"/>
        <v>14</v>
      </c>
      <c r="D43" s="49">
        <f t="shared" si="26"/>
        <v>0.31818181818181818</v>
      </c>
      <c r="E43" s="48">
        <f t="shared" si="23"/>
        <v>10</v>
      </c>
      <c r="F43" s="49">
        <f t="shared" si="26"/>
        <v>0.24390243902439024</v>
      </c>
      <c r="G43" s="48">
        <f t="shared" si="24"/>
        <v>127</v>
      </c>
      <c r="H43" s="49">
        <f t="shared" ref="H43:J43" si="33">G43/G$31</f>
        <v>0.30900243309002434</v>
      </c>
      <c r="I43" s="48">
        <f t="shared" si="25"/>
        <v>26</v>
      </c>
      <c r="J43" s="49">
        <f t="shared" si="33"/>
        <v>0.21487603305785125</v>
      </c>
      <c r="L43" s="41" t="s">
        <v>393</v>
      </c>
      <c r="M43" s="56">
        <v>12</v>
      </c>
      <c r="N43" s="56">
        <v>2</v>
      </c>
      <c r="O43" s="56">
        <v>10</v>
      </c>
      <c r="P43" s="35">
        <v>14</v>
      </c>
      <c r="Q43" s="35">
        <v>127</v>
      </c>
      <c r="R43" s="35">
        <v>12</v>
      </c>
      <c r="S43" s="35">
        <v>14</v>
      </c>
      <c r="T43" s="35">
        <v>3</v>
      </c>
      <c r="U43" s="35">
        <v>0</v>
      </c>
      <c r="V43" s="35">
        <v>0</v>
      </c>
      <c r="W43" s="35">
        <v>2</v>
      </c>
      <c r="X43" s="35">
        <v>1</v>
      </c>
      <c r="Y43" s="35">
        <v>1</v>
      </c>
      <c r="Z43" s="35">
        <v>0</v>
      </c>
      <c r="AA43" s="35">
        <v>3</v>
      </c>
      <c r="AB43" s="35">
        <v>0</v>
      </c>
      <c r="AC43" s="35">
        <v>1</v>
      </c>
    </row>
    <row r="44" spans="2:29" s="35" customFormat="1">
      <c r="B44" s="183" t="s">
        <v>49</v>
      </c>
      <c r="C44" s="48">
        <f t="shared" si="22"/>
        <v>11</v>
      </c>
      <c r="D44" s="49">
        <f t="shared" si="26"/>
        <v>0.25</v>
      </c>
      <c r="E44" s="48">
        <f t="shared" si="23"/>
        <v>5</v>
      </c>
      <c r="F44" s="49">
        <f t="shared" si="26"/>
        <v>0.12195121951219512</v>
      </c>
      <c r="G44" s="48">
        <f t="shared" si="24"/>
        <v>79</v>
      </c>
      <c r="H44" s="49">
        <f t="shared" ref="H44:J44" si="34">G44/G$31</f>
        <v>0.19221411192214111</v>
      </c>
      <c r="I44" s="48">
        <f t="shared" si="25"/>
        <v>20</v>
      </c>
      <c r="J44" s="49">
        <f t="shared" si="34"/>
        <v>0.16528925619834711</v>
      </c>
      <c r="L44" s="41" t="s">
        <v>394</v>
      </c>
      <c r="M44" s="56">
        <v>9</v>
      </c>
      <c r="N44" s="56">
        <v>2</v>
      </c>
      <c r="O44" s="56">
        <v>5</v>
      </c>
      <c r="P44" s="35">
        <v>11</v>
      </c>
      <c r="Q44" s="35">
        <v>79</v>
      </c>
      <c r="R44" s="35">
        <v>14</v>
      </c>
      <c r="S44" s="35">
        <v>6</v>
      </c>
      <c r="T44" s="35">
        <v>2</v>
      </c>
      <c r="U44" s="35">
        <v>0</v>
      </c>
      <c r="V44" s="35">
        <v>0</v>
      </c>
      <c r="W44" s="35">
        <v>0</v>
      </c>
      <c r="X44" s="35">
        <v>0</v>
      </c>
      <c r="Y44" s="35">
        <v>0</v>
      </c>
      <c r="Z44" s="35">
        <v>1</v>
      </c>
      <c r="AA44" s="35">
        <v>1</v>
      </c>
      <c r="AB44" s="35">
        <v>0</v>
      </c>
      <c r="AC44" s="35">
        <v>1</v>
      </c>
    </row>
    <row r="45" spans="2:29" s="35" customFormat="1">
      <c r="B45" s="183" t="s">
        <v>50</v>
      </c>
      <c r="C45" s="48">
        <f t="shared" si="22"/>
        <v>11</v>
      </c>
      <c r="D45" s="49">
        <f t="shared" si="26"/>
        <v>0.25</v>
      </c>
      <c r="E45" s="48">
        <f t="shared" si="23"/>
        <v>10</v>
      </c>
      <c r="F45" s="49">
        <f t="shared" si="26"/>
        <v>0.24390243902439024</v>
      </c>
      <c r="G45" s="48">
        <f t="shared" si="24"/>
        <v>110</v>
      </c>
      <c r="H45" s="49">
        <f t="shared" ref="H45:J45" si="35">G45/G$31</f>
        <v>0.26763990267639903</v>
      </c>
      <c r="I45" s="48">
        <f t="shared" si="25"/>
        <v>17</v>
      </c>
      <c r="J45" s="49">
        <f t="shared" si="35"/>
        <v>0.14049586776859505</v>
      </c>
      <c r="L45" s="41" t="s">
        <v>395</v>
      </c>
      <c r="M45" s="56">
        <v>7</v>
      </c>
      <c r="N45" s="56">
        <v>4</v>
      </c>
      <c r="O45" s="56">
        <v>10</v>
      </c>
      <c r="P45" s="35">
        <v>11</v>
      </c>
      <c r="Q45" s="35">
        <v>110</v>
      </c>
      <c r="R45" s="35">
        <v>13</v>
      </c>
      <c r="S45" s="35">
        <v>4</v>
      </c>
      <c r="T45" s="35">
        <v>2</v>
      </c>
      <c r="U45" s="35">
        <v>1</v>
      </c>
      <c r="V45" s="35">
        <v>1</v>
      </c>
      <c r="W45" s="35">
        <v>1</v>
      </c>
      <c r="X45" s="35">
        <v>0</v>
      </c>
      <c r="Y45" s="35">
        <v>0</v>
      </c>
      <c r="Z45" s="35">
        <v>0</v>
      </c>
      <c r="AA45" s="35">
        <v>2</v>
      </c>
      <c r="AB45" s="35">
        <v>0</v>
      </c>
      <c r="AC45" s="35">
        <v>0</v>
      </c>
    </row>
    <row r="46" spans="2:29" s="35" customFormat="1">
      <c r="B46" s="183" t="s">
        <v>51</v>
      </c>
      <c r="C46" s="165">
        <f t="shared" si="22"/>
        <v>15</v>
      </c>
      <c r="D46" s="49">
        <f t="shared" si="26"/>
        <v>0.34090909090909088</v>
      </c>
      <c r="E46" s="48">
        <f t="shared" si="23"/>
        <v>8</v>
      </c>
      <c r="F46" s="49">
        <f t="shared" si="26"/>
        <v>0.1951219512195122</v>
      </c>
      <c r="G46" s="48">
        <f t="shared" si="24"/>
        <v>142</v>
      </c>
      <c r="H46" s="49">
        <f t="shared" ref="H46:J46" si="36">G46/G$31</f>
        <v>0.34549878345498786</v>
      </c>
      <c r="I46" s="48">
        <f t="shared" si="25"/>
        <v>28</v>
      </c>
      <c r="J46" s="49">
        <f t="shared" si="36"/>
        <v>0.23140495867768596</v>
      </c>
      <c r="L46" s="41" t="s">
        <v>396</v>
      </c>
      <c r="M46" s="56">
        <v>11</v>
      </c>
      <c r="N46" s="56">
        <v>4</v>
      </c>
      <c r="O46" s="56">
        <v>8</v>
      </c>
      <c r="P46" s="35">
        <v>19</v>
      </c>
      <c r="Q46" s="35">
        <v>142</v>
      </c>
      <c r="R46" s="35">
        <v>12</v>
      </c>
      <c r="S46" s="35">
        <v>16</v>
      </c>
      <c r="T46" s="35">
        <v>6</v>
      </c>
      <c r="U46" s="35">
        <v>0</v>
      </c>
      <c r="V46" s="35">
        <v>0</v>
      </c>
      <c r="W46" s="35">
        <v>2</v>
      </c>
      <c r="X46" s="35">
        <v>1</v>
      </c>
      <c r="Y46" s="35">
        <v>1</v>
      </c>
      <c r="Z46" s="35">
        <v>1</v>
      </c>
      <c r="AA46" s="35">
        <v>0</v>
      </c>
      <c r="AB46" s="35">
        <v>0</v>
      </c>
      <c r="AC46" s="35">
        <v>3</v>
      </c>
    </row>
    <row r="47" spans="2:29" s="35" customFormat="1">
      <c r="B47" s="183" t="s">
        <v>52</v>
      </c>
      <c r="C47" s="48">
        <f t="shared" si="22"/>
        <v>2</v>
      </c>
      <c r="D47" s="49">
        <f t="shared" si="26"/>
        <v>4.5454545454545456E-2</v>
      </c>
      <c r="E47" s="48">
        <f t="shared" si="23"/>
        <v>3</v>
      </c>
      <c r="F47" s="49">
        <f t="shared" si="26"/>
        <v>7.3170731707317069E-2</v>
      </c>
      <c r="G47" s="48">
        <f t="shared" si="24"/>
        <v>22</v>
      </c>
      <c r="H47" s="49">
        <f t="shared" ref="H47:J47" si="37">G47/G$31</f>
        <v>5.3527980535279802E-2</v>
      </c>
      <c r="I47" s="48">
        <f t="shared" si="25"/>
        <v>11</v>
      </c>
      <c r="J47" s="49">
        <f t="shared" si="37"/>
        <v>9.0909090909090912E-2</v>
      </c>
      <c r="L47" s="41" t="s">
        <v>397</v>
      </c>
      <c r="M47" s="56">
        <v>0</v>
      </c>
      <c r="N47" s="56">
        <v>2</v>
      </c>
      <c r="O47" s="56">
        <v>3</v>
      </c>
      <c r="P47" s="35">
        <v>4</v>
      </c>
      <c r="Q47" s="35">
        <v>22</v>
      </c>
      <c r="R47" s="35">
        <v>3</v>
      </c>
      <c r="S47" s="35">
        <v>8</v>
      </c>
      <c r="T47" s="35">
        <v>1</v>
      </c>
      <c r="U47" s="35">
        <v>0</v>
      </c>
      <c r="V47" s="35">
        <v>0</v>
      </c>
      <c r="W47" s="35">
        <v>1</v>
      </c>
      <c r="X47" s="35">
        <v>0</v>
      </c>
      <c r="Y47" s="35">
        <v>0</v>
      </c>
      <c r="Z47" s="35">
        <v>0</v>
      </c>
      <c r="AA47" s="35">
        <v>0</v>
      </c>
      <c r="AB47" s="35">
        <v>0</v>
      </c>
      <c r="AC47" s="35">
        <v>0</v>
      </c>
    </row>
    <row r="48" spans="2:29" s="35" customFormat="1">
      <c r="B48" s="183" t="s">
        <v>53</v>
      </c>
      <c r="C48" s="48">
        <f t="shared" si="22"/>
        <v>4</v>
      </c>
      <c r="D48" s="49">
        <f t="shared" si="26"/>
        <v>9.0909090909090912E-2</v>
      </c>
      <c r="E48" s="48">
        <f t="shared" si="23"/>
        <v>4</v>
      </c>
      <c r="F48" s="49">
        <f t="shared" si="26"/>
        <v>9.7560975609756101E-2</v>
      </c>
      <c r="G48" s="48">
        <f t="shared" si="24"/>
        <v>29</v>
      </c>
      <c r="H48" s="49">
        <f t="shared" ref="H48:J48" si="38">G48/G$31</f>
        <v>7.0559610705596104E-2</v>
      </c>
      <c r="I48" s="48">
        <f t="shared" si="25"/>
        <v>4</v>
      </c>
      <c r="J48" s="49">
        <f t="shared" si="38"/>
        <v>3.3057851239669422E-2</v>
      </c>
      <c r="L48" s="41" t="s">
        <v>398</v>
      </c>
      <c r="M48" s="56">
        <v>3</v>
      </c>
      <c r="N48" s="56">
        <v>1</v>
      </c>
      <c r="O48" s="56">
        <v>4</v>
      </c>
      <c r="P48" s="35">
        <v>4</v>
      </c>
      <c r="Q48" s="35">
        <v>29</v>
      </c>
      <c r="R48" s="35">
        <v>0</v>
      </c>
      <c r="S48" s="35">
        <v>4</v>
      </c>
      <c r="T48" s="35">
        <v>1</v>
      </c>
      <c r="U48" s="35">
        <v>0</v>
      </c>
      <c r="V48" s="35">
        <v>0</v>
      </c>
      <c r="W48" s="35">
        <v>1</v>
      </c>
      <c r="X48" s="35">
        <v>0</v>
      </c>
      <c r="Y48" s="35">
        <v>0</v>
      </c>
      <c r="Z48" s="35">
        <v>0</v>
      </c>
      <c r="AA48" s="35">
        <v>3</v>
      </c>
      <c r="AB48" s="35">
        <v>0</v>
      </c>
      <c r="AC48" s="35">
        <v>1</v>
      </c>
    </row>
    <row r="49" spans="2:29" s="35" customFormat="1">
      <c r="B49" s="183" t="s">
        <v>54</v>
      </c>
      <c r="C49" s="158">
        <f t="shared" si="22"/>
        <v>0</v>
      </c>
      <c r="D49" s="150">
        <f t="shared" si="26"/>
        <v>0</v>
      </c>
      <c r="E49" s="158">
        <f t="shared" si="23"/>
        <v>0</v>
      </c>
      <c r="F49" s="150">
        <f t="shared" si="26"/>
        <v>0</v>
      </c>
      <c r="G49" s="158">
        <f t="shared" si="24"/>
        <v>3</v>
      </c>
      <c r="H49" s="150">
        <f t="shared" ref="H49:J49" si="39">G49/G$31</f>
        <v>7.2992700729927005E-3</v>
      </c>
      <c r="I49" s="158">
        <f t="shared" si="25"/>
        <v>0</v>
      </c>
      <c r="J49" s="150">
        <f t="shared" si="39"/>
        <v>0</v>
      </c>
      <c r="L49" s="41" t="s">
        <v>399</v>
      </c>
      <c r="M49" s="56">
        <v>0</v>
      </c>
      <c r="N49" s="35">
        <v>0</v>
      </c>
      <c r="O49" s="35">
        <v>0</v>
      </c>
      <c r="P49" s="35">
        <v>0</v>
      </c>
      <c r="Q49" s="35">
        <v>3</v>
      </c>
      <c r="R49" s="35">
        <v>0</v>
      </c>
      <c r="S49" s="35">
        <v>0</v>
      </c>
      <c r="T49" s="35">
        <v>0</v>
      </c>
      <c r="U49" s="35">
        <v>0</v>
      </c>
      <c r="V49" s="35">
        <v>0</v>
      </c>
      <c r="W49" s="35">
        <v>0</v>
      </c>
      <c r="X49" s="35">
        <v>0</v>
      </c>
      <c r="Y49" s="35">
        <v>0</v>
      </c>
      <c r="Z49" s="35">
        <v>0</v>
      </c>
      <c r="AA49" s="35">
        <v>0</v>
      </c>
      <c r="AB49" s="35">
        <v>0</v>
      </c>
      <c r="AC49" s="35">
        <v>0</v>
      </c>
    </row>
    <row r="50" spans="2:29" s="35" customFormat="1">
      <c r="B50" s="183" t="s">
        <v>55</v>
      </c>
      <c r="C50" s="165">
        <f t="shared" si="22"/>
        <v>1</v>
      </c>
      <c r="D50" s="49">
        <f t="shared" si="26"/>
        <v>2.2727272727272728E-2</v>
      </c>
      <c r="E50" s="48">
        <f t="shared" si="23"/>
        <v>0</v>
      </c>
      <c r="F50" s="49">
        <f t="shared" si="26"/>
        <v>0</v>
      </c>
      <c r="G50" s="48">
        <f t="shared" si="24"/>
        <v>40</v>
      </c>
      <c r="H50" s="49">
        <f t="shared" ref="H50:J50" si="40">G50/G$31</f>
        <v>9.7323600973236016E-2</v>
      </c>
      <c r="I50" s="48">
        <f t="shared" si="25"/>
        <v>9</v>
      </c>
      <c r="J50" s="49">
        <f t="shared" si="40"/>
        <v>7.43801652892562E-2</v>
      </c>
      <c r="L50" s="41" t="s">
        <v>400</v>
      </c>
      <c r="M50" s="56">
        <v>1</v>
      </c>
      <c r="N50" s="35">
        <v>0</v>
      </c>
      <c r="O50" s="35">
        <v>0</v>
      </c>
      <c r="P50" s="35">
        <v>6</v>
      </c>
      <c r="Q50" s="35">
        <v>40</v>
      </c>
      <c r="R50" s="35">
        <v>4</v>
      </c>
      <c r="S50" s="35">
        <v>5</v>
      </c>
      <c r="T50" s="35">
        <v>1</v>
      </c>
      <c r="U50" s="35">
        <v>0</v>
      </c>
      <c r="V50" s="35">
        <v>0</v>
      </c>
      <c r="W50" s="35">
        <v>0</v>
      </c>
      <c r="X50" s="35">
        <v>0</v>
      </c>
      <c r="Y50" s="35">
        <v>1</v>
      </c>
      <c r="Z50" s="35">
        <v>0</v>
      </c>
      <c r="AA50" s="35">
        <v>0</v>
      </c>
      <c r="AB50" s="35">
        <v>0</v>
      </c>
      <c r="AC50" s="35">
        <v>0</v>
      </c>
    </row>
    <row r="51" spans="2:29" s="35" customFormat="1">
      <c r="B51" s="183" t="s">
        <v>56</v>
      </c>
      <c r="C51" s="165">
        <f t="shared" si="22"/>
        <v>5</v>
      </c>
      <c r="D51" s="49">
        <f t="shared" si="26"/>
        <v>0.11363636363636363</v>
      </c>
      <c r="E51" s="48">
        <f t="shared" si="23"/>
        <v>1</v>
      </c>
      <c r="F51" s="49">
        <f t="shared" si="26"/>
        <v>2.4390243902439025E-2</v>
      </c>
      <c r="G51" s="48">
        <f t="shared" si="24"/>
        <v>44</v>
      </c>
      <c r="H51" s="49">
        <f t="shared" ref="H51:J51" si="41">G51/G$31</f>
        <v>0.1070559610705596</v>
      </c>
      <c r="I51" s="48">
        <f t="shared" si="25"/>
        <v>8</v>
      </c>
      <c r="J51" s="49">
        <f t="shared" si="41"/>
        <v>6.6115702479338845E-2</v>
      </c>
      <c r="L51" s="41" t="s">
        <v>401</v>
      </c>
      <c r="M51" s="56">
        <v>5</v>
      </c>
      <c r="N51" s="35">
        <v>0</v>
      </c>
      <c r="O51" s="35">
        <v>1</v>
      </c>
      <c r="P51" s="35">
        <v>5</v>
      </c>
      <c r="Q51" s="35">
        <v>44</v>
      </c>
      <c r="R51" s="35">
        <v>5</v>
      </c>
      <c r="S51" s="35">
        <v>3</v>
      </c>
      <c r="T51" s="35">
        <v>1</v>
      </c>
      <c r="U51" s="35">
        <v>0</v>
      </c>
      <c r="V51" s="35">
        <v>0</v>
      </c>
      <c r="W51" s="35">
        <v>1</v>
      </c>
      <c r="X51" s="35">
        <v>0</v>
      </c>
      <c r="Y51" s="35">
        <v>1</v>
      </c>
      <c r="Z51" s="35">
        <v>1</v>
      </c>
      <c r="AA51" s="35">
        <v>1</v>
      </c>
      <c r="AB51" s="35">
        <v>0</v>
      </c>
      <c r="AC51" s="35">
        <v>1</v>
      </c>
    </row>
    <row r="52" spans="2:29" s="35" customFormat="1">
      <c r="B52" s="183" t="s">
        <v>57</v>
      </c>
      <c r="C52" s="48">
        <f t="shared" si="22"/>
        <v>1</v>
      </c>
      <c r="D52" s="49">
        <f t="shared" si="26"/>
        <v>2.2727272727272728E-2</v>
      </c>
      <c r="E52" s="48">
        <f t="shared" si="23"/>
        <v>1</v>
      </c>
      <c r="F52" s="49">
        <f t="shared" si="26"/>
        <v>2.4390243902439025E-2</v>
      </c>
      <c r="G52" s="48">
        <f t="shared" si="24"/>
        <v>4</v>
      </c>
      <c r="H52" s="49">
        <f t="shared" ref="H52:J52" si="42">G52/G$31</f>
        <v>9.7323600973236012E-3</v>
      </c>
      <c r="I52" s="48">
        <f t="shared" si="25"/>
        <v>1</v>
      </c>
      <c r="J52" s="49">
        <f t="shared" si="42"/>
        <v>8.2644628099173556E-3</v>
      </c>
      <c r="L52" s="41" t="s">
        <v>402</v>
      </c>
      <c r="M52" s="56">
        <v>0</v>
      </c>
      <c r="N52" s="35">
        <v>1</v>
      </c>
      <c r="O52" s="35">
        <v>1</v>
      </c>
      <c r="P52" s="35">
        <v>3</v>
      </c>
      <c r="Q52" s="35">
        <v>4</v>
      </c>
      <c r="R52" s="35">
        <v>0</v>
      </c>
      <c r="S52" s="35">
        <v>1</v>
      </c>
      <c r="T52" s="35">
        <v>0</v>
      </c>
      <c r="U52" s="35">
        <v>0</v>
      </c>
      <c r="V52" s="35">
        <v>0</v>
      </c>
      <c r="W52" s="35">
        <v>0</v>
      </c>
      <c r="X52" s="35">
        <v>0</v>
      </c>
      <c r="Y52" s="35">
        <v>0</v>
      </c>
      <c r="Z52" s="35">
        <v>1</v>
      </c>
      <c r="AA52" s="35">
        <v>0</v>
      </c>
      <c r="AB52" s="35">
        <v>0</v>
      </c>
      <c r="AC52" s="35">
        <v>1</v>
      </c>
    </row>
    <row r="53" spans="2:29" s="35" customFormat="1">
      <c r="B53" s="187" t="s">
        <v>58</v>
      </c>
      <c r="C53" s="50">
        <f t="shared" si="22"/>
        <v>3</v>
      </c>
      <c r="D53" s="51">
        <f t="shared" si="26"/>
        <v>6.8181818181818177E-2</v>
      </c>
      <c r="E53" s="50">
        <f t="shared" si="23"/>
        <v>4</v>
      </c>
      <c r="F53" s="51">
        <f t="shared" si="26"/>
        <v>9.7560975609756101E-2</v>
      </c>
      <c r="G53" s="50">
        <f t="shared" si="24"/>
        <v>16</v>
      </c>
      <c r="H53" s="51">
        <f t="shared" ref="H53:J53" si="43">G53/G$31</f>
        <v>3.8929440389294405E-2</v>
      </c>
      <c r="I53" s="50">
        <f t="shared" si="25"/>
        <v>7</v>
      </c>
      <c r="J53" s="51">
        <f t="shared" si="43"/>
        <v>5.7851239669421489E-2</v>
      </c>
      <c r="L53" s="41" t="s">
        <v>403</v>
      </c>
      <c r="M53" s="56">
        <v>3</v>
      </c>
      <c r="N53" s="35">
        <v>0</v>
      </c>
      <c r="O53" s="35">
        <v>4</v>
      </c>
      <c r="P53" s="35">
        <v>5</v>
      </c>
      <c r="Q53" s="35">
        <v>16</v>
      </c>
      <c r="R53" s="35">
        <v>1</v>
      </c>
      <c r="S53" s="35">
        <v>6</v>
      </c>
      <c r="T53" s="35">
        <v>0</v>
      </c>
      <c r="U53" s="35">
        <v>0</v>
      </c>
      <c r="V53" s="35">
        <v>0</v>
      </c>
      <c r="W53" s="35">
        <v>1</v>
      </c>
      <c r="X53" s="35">
        <v>0</v>
      </c>
      <c r="Y53" s="35">
        <v>0</v>
      </c>
      <c r="Z53" s="35">
        <v>0</v>
      </c>
      <c r="AA53" s="35">
        <v>0</v>
      </c>
      <c r="AB53" s="35">
        <v>0</v>
      </c>
      <c r="AC53" s="35">
        <v>2</v>
      </c>
    </row>
    <row r="54" spans="2:29">
      <c r="F54" s="36"/>
      <c r="H54" s="36"/>
      <c r="J54" s="36"/>
    </row>
    <row r="55" spans="2:29">
      <c r="F55" s="36"/>
      <c r="H55" s="36"/>
      <c r="J55" s="36"/>
    </row>
  </sheetData>
  <mergeCells count="12">
    <mergeCell ref="B2:B3"/>
    <mergeCell ref="C2:J2"/>
    <mergeCell ref="C3:D3"/>
    <mergeCell ref="G3:H3"/>
    <mergeCell ref="I3:J3"/>
    <mergeCell ref="E3:F3"/>
    <mergeCell ref="B29:B30"/>
    <mergeCell ref="C29:J29"/>
    <mergeCell ref="C30:D30"/>
    <mergeCell ref="G30:H30"/>
    <mergeCell ref="I30:J30"/>
    <mergeCell ref="E30:F30"/>
  </mergeCells>
  <phoneticPr fontId="4"/>
  <printOptions horizontalCentered="1"/>
  <pageMargins left="0.70866141732283472" right="0.70866141732283472" top="0.74803149606299213" bottom="0.74803149606299213" header="0.31496062992125984" footer="0.31496062992125984"/>
  <pageSetup paperSize="9" scale="80"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W230"/>
  <sheetViews>
    <sheetView view="pageBreakPreview" zoomScaleNormal="100" zoomScaleSheetLayoutView="100" workbookViewId="0">
      <selection activeCell="F4" sqref="F4"/>
    </sheetView>
  </sheetViews>
  <sheetFormatPr defaultRowHeight="13.5"/>
  <cols>
    <col min="1" max="1" width="4" customWidth="1"/>
    <col min="2" max="2" width="11.25" customWidth="1"/>
    <col min="3" max="3" width="7.625" customWidth="1"/>
    <col min="4" max="4" width="7.125" customWidth="1"/>
    <col min="5" max="5" width="7.625" customWidth="1"/>
    <col min="6" max="6" width="7.125" customWidth="1"/>
    <col min="7" max="7" width="7.625" customWidth="1"/>
    <col min="8" max="8" width="7.125" customWidth="1"/>
    <col min="9" max="9" width="7.625" customWidth="1"/>
    <col min="10" max="10" width="7.125" customWidth="1"/>
    <col min="11" max="11" width="7.625" customWidth="1"/>
    <col min="12" max="12" width="7.125" customWidth="1"/>
    <col min="13" max="13" width="16.5" customWidth="1"/>
    <col min="14" max="14" width="2.5" customWidth="1"/>
    <col min="15" max="15" width="17.75" bestFit="1" customWidth="1"/>
    <col min="16" max="17" width="11.125" bestFit="1" customWidth="1"/>
    <col min="18" max="18" width="12.375" bestFit="1" customWidth="1"/>
  </cols>
  <sheetData>
    <row r="1" spans="2:38" ht="19.5" customHeight="1">
      <c r="B1" s="24" t="s">
        <v>86</v>
      </c>
    </row>
    <row r="2" spans="2:38">
      <c r="B2" s="470" t="s">
        <v>70</v>
      </c>
      <c r="C2" s="472" t="s">
        <v>69</v>
      </c>
      <c r="D2" s="473"/>
      <c r="E2" s="473"/>
      <c r="F2" s="473"/>
      <c r="G2" s="473"/>
      <c r="H2" s="473"/>
      <c r="I2" s="473"/>
      <c r="J2" s="473"/>
      <c r="K2" s="473"/>
      <c r="L2" s="474"/>
    </row>
    <row r="3" spans="2:38" ht="22.5" customHeight="1">
      <c r="B3" s="471"/>
      <c r="C3" s="484" t="s">
        <v>80</v>
      </c>
      <c r="D3" s="485"/>
      <c r="E3" s="486" t="s">
        <v>81</v>
      </c>
      <c r="F3" s="485"/>
      <c r="G3" s="486" t="s">
        <v>82</v>
      </c>
      <c r="H3" s="485"/>
      <c r="I3" s="484" t="s">
        <v>83</v>
      </c>
      <c r="J3" s="485"/>
      <c r="K3" s="484" t="s">
        <v>67</v>
      </c>
      <c r="L3" s="485"/>
      <c r="O3" s="41" t="s">
        <v>68</v>
      </c>
      <c r="P3" s="38" t="s">
        <v>84</v>
      </c>
      <c r="Q3" s="58" t="s">
        <v>357</v>
      </c>
      <c r="R3" s="58" t="s">
        <v>358</v>
      </c>
      <c r="S3" s="58" t="s">
        <v>359</v>
      </c>
      <c r="T3" s="58" t="s">
        <v>360</v>
      </c>
      <c r="U3" s="58" t="s">
        <v>361</v>
      </c>
      <c r="V3" s="58" t="s">
        <v>362</v>
      </c>
      <c r="W3" s="58" t="s">
        <v>363</v>
      </c>
      <c r="X3" s="58" t="s">
        <v>364</v>
      </c>
      <c r="Y3" s="58" t="s">
        <v>365</v>
      </c>
      <c r="Z3" s="58" t="s">
        <v>366</v>
      </c>
      <c r="AA3" s="58" t="s">
        <v>367</v>
      </c>
      <c r="AB3" s="58" t="s">
        <v>368</v>
      </c>
      <c r="AC3" s="58" t="s">
        <v>369</v>
      </c>
      <c r="AD3" s="58" t="s">
        <v>370</v>
      </c>
      <c r="AE3" s="38" t="s">
        <v>338</v>
      </c>
    </row>
    <row r="4" spans="2:38" s="35" customFormat="1" ht="13.5" customHeight="1">
      <c r="B4" s="42" t="s">
        <v>2</v>
      </c>
      <c r="C4" s="159">
        <f>SUM(P4:S4)</f>
        <v>14</v>
      </c>
      <c r="D4" s="47">
        <f>C4/$K4</f>
        <v>1</v>
      </c>
      <c r="E4" s="159">
        <f>SUM(T4:X4)</f>
        <v>0</v>
      </c>
      <c r="F4" s="47">
        <f>E4/$K4</f>
        <v>0</v>
      </c>
      <c r="G4" s="159">
        <f>SUM(Y4:AC4)</f>
        <v>0</v>
      </c>
      <c r="H4" s="47">
        <f>G4/$K4</f>
        <v>0</v>
      </c>
      <c r="I4" s="46">
        <f>SUM(AD4:AE4)</f>
        <v>0</v>
      </c>
      <c r="J4" s="47">
        <f>I4/$K4</f>
        <v>0</v>
      </c>
      <c r="K4" s="46">
        <f>SUM(C4,E4,G4,I4)</f>
        <v>14</v>
      </c>
      <c r="L4" s="47">
        <f>K4/$K4</f>
        <v>1</v>
      </c>
      <c r="O4" s="39" t="s">
        <v>2</v>
      </c>
      <c r="P4" s="56">
        <v>4</v>
      </c>
      <c r="Q4" s="56">
        <v>5</v>
      </c>
      <c r="R4" s="56">
        <v>5</v>
      </c>
      <c r="S4" s="155"/>
      <c r="T4" s="155"/>
      <c r="U4" s="155"/>
      <c r="V4" s="155"/>
      <c r="W4" s="155"/>
      <c r="X4" s="155"/>
      <c r="Y4" s="155"/>
      <c r="Z4" s="155"/>
      <c r="AA4" s="155"/>
      <c r="AB4" s="155"/>
      <c r="AC4" s="155"/>
      <c r="AD4" s="155"/>
      <c r="AE4" s="155"/>
      <c r="AH4" s="36"/>
      <c r="AI4" s="36"/>
      <c r="AL4" s="162"/>
    </row>
    <row r="5" spans="2:38" s="35" customFormat="1">
      <c r="B5" s="43" t="s">
        <v>3</v>
      </c>
      <c r="C5" s="158">
        <f t="shared" ref="C5:C12" si="0">SUM(P5:S5)</f>
        <v>120</v>
      </c>
      <c r="D5" s="49">
        <f t="shared" ref="D5:D15" si="1">C5/$K5</f>
        <v>0.73170731707317072</v>
      </c>
      <c r="E5" s="48">
        <f t="shared" ref="E5:E12" si="2">SUM(T5:X5)</f>
        <v>35</v>
      </c>
      <c r="F5" s="49">
        <f t="shared" ref="F5:H5" si="3">E5/$K5</f>
        <v>0.21341463414634146</v>
      </c>
      <c r="G5" s="158">
        <f t="shared" ref="G5:G12" si="4">SUM(Y5:AC5)</f>
        <v>9</v>
      </c>
      <c r="H5" s="49">
        <f t="shared" si="3"/>
        <v>5.4878048780487805E-2</v>
      </c>
      <c r="I5" s="161">
        <f t="shared" ref="I5:I12" si="5">SUM(AD5:AE5)</f>
        <v>0</v>
      </c>
      <c r="J5" s="49">
        <f t="shared" ref="J5:L5" si="6">I5/$K5</f>
        <v>0</v>
      </c>
      <c r="K5" s="48">
        <f t="shared" ref="K5:K12" si="7">SUM(C5,E5,G5,I5)</f>
        <v>164</v>
      </c>
      <c r="L5" s="49">
        <f t="shared" si="6"/>
        <v>1</v>
      </c>
      <c r="O5" s="40" t="s">
        <v>3</v>
      </c>
      <c r="P5" s="56">
        <v>42</v>
      </c>
      <c r="Q5" s="56">
        <v>40</v>
      </c>
      <c r="R5" s="56">
        <v>19</v>
      </c>
      <c r="S5" s="155">
        <v>19</v>
      </c>
      <c r="T5" s="155">
        <v>9</v>
      </c>
      <c r="U5" s="155">
        <v>8</v>
      </c>
      <c r="V5" s="155">
        <v>9</v>
      </c>
      <c r="W5" s="155">
        <v>4</v>
      </c>
      <c r="X5" s="155">
        <v>5</v>
      </c>
      <c r="Y5" s="155">
        <v>6</v>
      </c>
      <c r="Z5" s="155">
        <v>2</v>
      </c>
      <c r="AA5" s="155"/>
      <c r="AB5" s="155">
        <v>1</v>
      </c>
      <c r="AC5" s="155"/>
      <c r="AD5" s="155"/>
      <c r="AE5" s="155"/>
      <c r="AH5" s="36"/>
      <c r="AI5" s="36"/>
      <c r="AJ5" s="36"/>
      <c r="AL5" s="162"/>
    </row>
    <row r="6" spans="2:38" s="35" customFormat="1">
      <c r="B6" s="43" t="s">
        <v>4</v>
      </c>
      <c r="C6" s="158">
        <f t="shared" si="0"/>
        <v>303</v>
      </c>
      <c r="D6" s="49">
        <f t="shared" si="1"/>
        <v>0.55904059040590404</v>
      </c>
      <c r="E6" s="161">
        <f t="shared" si="2"/>
        <v>144</v>
      </c>
      <c r="F6" s="49">
        <f t="shared" ref="F6:H6" si="8">E6/$K6</f>
        <v>0.26568265682656828</v>
      </c>
      <c r="G6" s="158">
        <f t="shared" si="4"/>
        <v>61</v>
      </c>
      <c r="H6" s="49">
        <f t="shared" si="8"/>
        <v>0.11254612546125461</v>
      </c>
      <c r="I6" s="48">
        <f t="shared" si="5"/>
        <v>34</v>
      </c>
      <c r="J6" s="49">
        <f t="shared" ref="J6:L6" si="9">I6/$K6</f>
        <v>6.273062730627306E-2</v>
      </c>
      <c r="K6" s="48">
        <f t="shared" si="7"/>
        <v>542</v>
      </c>
      <c r="L6" s="49">
        <f t="shared" si="9"/>
        <v>1</v>
      </c>
      <c r="O6" s="40" t="s">
        <v>4</v>
      </c>
      <c r="P6" s="56">
        <v>87</v>
      </c>
      <c r="Q6" s="56">
        <v>109</v>
      </c>
      <c r="R6" s="56">
        <v>61</v>
      </c>
      <c r="S6" s="155">
        <v>46</v>
      </c>
      <c r="T6" s="155">
        <v>26</v>
      </c>
      <c r="U6" s="155">
        <v>23</v>
      </c>
      <c r="V6" s="155">
        <v>53</v>
      </c>
      <c r="W6" s="155">
        <v>18</v>
      </c>
      <c r="X6" s="155">
        <v>24</v>
      </c>
      <c r="Y6" s="155">
        <v>17</v>
      </c>
      <c r="Z6" s="155">
        <v>18</v>
      </c>
      <c r="AA6" s="155">
        <v>12</v>
      </c>
      <c r="AB6" s="155">
        <v>7</v>
      </c>
      <c r="AC6" s="155">
        <v>7</v>
      </c>
      <c r="AD6" s="155">
        <v>32</v>
      </c>
      <c r="AE6" s="155">
        <v>2</v>
      </c>
      <c r="AH6" s="36"/>
      <c r="AI6" s="36"/>
      <c r="AJ6" s="36"/>
      <c r="AL6" s="162"/>
    </row>
    <row r="7" spans="2:38" s="35" customFormat="1">
      <c r="B7" s="43" t="s">
        <v>5</v>
      </c>
      <c r="C7" s="48">
        <f t="shared" si="0"/>
        <v>521</v>
      </c>
      <c r="D7" s="49">
        <f t="shared" si="1"/>
        <v>0.38507021433850702</v>
      </c>
      <c r="E7" s="48">
        <f t="shared" si="2"/>
        <v>367</v>
      </c>
      <c r="F7" s="49">
        <f t="shared" ref="F7:H7" si="10">E7/$K7</f>
        <v>0.2712490761271249</v>
      </c>
      <c r="G7" s="158">
        <f t="shared" si="4"/>
        <v>210</v>
      </c>
      <c r="H7" s="49">
        <f t="shared" si="10"/>
        <v>0.15521064301552107</v>
      </c>
      <c r="I7" s="161">
        <f t="shared" si="5"/>
        <v>255</v>
      </c>
      <c r="J7" s="49">
        <f t="shared" ref="J7:L7" si="11">I7/$K7</f>
        <v>0.18847006651884701</v>
      </c>
      <c r="K7" s="48">
        <f t="shared" si="7"/>
        <v>1353</v>
      </c>
      <c r="L7" s="49">
        <f t="shared" si="11"/>
        <v>1</v>
      </c>
      <c r="O7" s="40" t="s">
        <v>5</v>
      </c>
      <c r="P7" s="56">
        <v>148</v>
      </c>
      <c r="Q7" s="56">
        <v>173</v>
      </c>
      <c r="R7" s="56">
        <v>85</v>
      </c>
      <c r="S7" s="155">
        <v>115</v>
      </c>
      <c r="T7" s="155">
        <v>59</v>
      </c>
      <c r="U7" s="155">
        <v>55</v>
      </c>
      <c r="V7" s="155">
        <v>111</v>
      </c>
      <c r="W7" s="155">
        <v>75</v>
      </c>
      <c r="X7" s="155">
        <v>67</v>
      </c>
      <c r="Y7" s="155">
        <v>53</v>
      </c>
      <c r="Z7" s="155">
        <v>52</v>
      </c>
      <c r="AA7" s="155">
        <v>27</v>
      </c>
      <c r="AB7" s="155">
        <v>35</v>
      </c>
      <c r="AC7" s="155">
        <v>43</v>
      </c>
      <c r="AD7" s="155">
        <v>203</v>
      </c>
      <c r="AE7" s="155">
        <v>52</v>
      </c>
      <c r="AH7" s="36"/>
      <c r="AI7" s="36"/>
      <c r="AJ7" s="36"/>
      <c r="AL7" s="162"/>
    </row>
    <row r="8" spans="2:38" s="35" customFormat="1">
      <c r="B8" s="43" t="s">
        <v>6</v>
      </c>
      <c r="C8" s="48">
        <f t="shared" si="0"/>
        <v>502</v>
      </c>
      <c r="D8" s="49">
        <f t="shared" si="1"/>
        <v>0.28983833718244806</v>
      </c>
      <c r="E8" s="48">
        <f t="shared" si="2"/>
        <v>515</v>
      </c>
      <c r="F8" s="49">
        <f t="shared" ref="F8:H8" si="12">E8/$K8</f>
        <v>0.29734411085450346</v>
      </c>
      <c r="G8" s="158">
        <f t="shared" si="4"/>
        <v>304</v>
      </c>
      <c r="H8" s="49">
        <f t="shared" si="12"/>
        <v>0.17551963048498845</v>
      </c>
      <c r="I8" s="158">
        <f t="shared" si="5"/>
        <v>411</v>
      </c>
      <c r="J8" s="49">
        <f t="shared" ref="J8:L8" si="13">I8/$K8</f>
        <v>0.23729792147806006</v>
      </c>
      <c r="K8" s="48">
        <f t="shared" si="7"/>
        <v>1732</v>
      </c>
      <c r="L8" s="49">
        <f t="shared" si="13"/>
        <v>1</v>
      </c>
      <c r="O8" s="40" t="s">
        <v>6</v>
      </c>
      <c r="P8" s="56">
        <v>138</v>
      </c>
      <c r="Q8" s="56">
        <v>148</v>
      </c>
      <c r="R8" s="56">
        <v>99</v>
      </c>
      <c r="S8" s="155">
        <v>117</v>
      </c>
      <c r="T8" s="155">
        <v>95</v>
      </c>
      <c r="U8" s="155">
        <v>78</v>
      </c>
      <c r="V8" s="155">
        <v>152</v>
      </c>
      <c r="W8" s="155">
        <v>96</v>
      </c>
      <c r="X8" s="155">
        <v>94</v>
      </c>
      <c r="Y8" s="155">
        <v>90</v>
      </c>
      <c r="Z8" s="155">
        <v>61</v>
      </c>
      <c r="AA8" s="155">
        <v>61</v>
      </c>
      <c r="AB8" s="155">
        <v>48</v>
      </c>
      <c r="AC8" s="155">
        <v>44</v>
      </c>
      <c r="AD8" s="155">
        <v>285</v>
      </c>
      <c r="AE8" s="155">
        <v>126</v>
      </c>
      <c r="AH8" s="36"/>
      <c r="AI8" s="36"/>
      <c r="AJ8" s="36"/>
      <c r="AL8" s="162"/>
    </row>
    <row r="9" spans="2:38" s="35" customFormat="1">
      <c r="B9" s="43" t="s">
        <v>7</v>
      </c>
      <c r="C9" s="48">
        <f t="shared" si="0"/>
        <v>632</v>
      </c>
      <c r="D9" s="49">
        <f t="shared" si="1"/>
        <v>0.26289517470881862</v>
      </c>
      <c r="E9" s="161">
        <f t="shared" si="2"/>
        <v>638</v>
      </c>
      <c r="F9" s="49">
        <f t="shared" ref="F9:H9" si="14">E9/$K9</f>
        <v>0.26539101497504158</v>
      </c>
      <c r="G9" s="158">
        <f t="shared" si="4"/>
        <v>392</v>
      </c>
      <c r="H9" s="49">
        <f t="shared" si="14"/>
        <v>0.16306156405990016</v>
      </c>
      <c r="I9" s="48">
        <f t="shared" si="5"/>
        <v>742</v>
      </c>
      <c r="J9" s="49">
        <f t="shared" ref="J9:L9" si="15">I9/$K9</f>
        <v>0.3086522462562396</v>
      </c>
      <c r="K9" s="48">
        <f t="shared" si="7"/>
        <v>2404</v>
      </c>
      <c r="L9" s="49">
        <f t="shared" si="15"/>
        <v>1</v>
      </c>
      <c r="O9" s="40" t="s">
        <v>7</v>
      </c>
      <c r="P9" s="56">
        <v>131</v>
      </c>
      <c r="Q9" s="56">
        <v>183</v>
      </c>
      <c r="R9" s="56">
        <v>138</v>
      </c>
      <c r="S9" s="155">
        <v>180</v>
      </c>
      <c r="T9" s="155">
        <v>123</v>
      </c>
      <c r="U9" s="155">
        <v>99</v>
      </c>
      <c r="V9" s="155">
        <v>173</v>
      </c>
      <c r="W9" s="155">
        <v>125</v>
      </c>
      <c r="X9" s="155">
        <v>118</v>
      </c>
      <c r="Y9" s="155">
        <v>103</v>
      </c>
      <c r="Z9" s="155">
        <v>86</v>
      </c>
      <c r="AA9" s="155">
        <v>77</v>
      </c>
      <c r="AB9" s="155">
        <v>75</v>
      </c>
      <c r="AC9" s="155">
        <v>51</v>
      </c>
      <c r="AD9" s="155">
        <v>407</v>
      </c>
      <c r="AE9" s="155">
        <v>335</v>
      </c>
      <c r="AH9" s="36"/>
      <c r="AI9" s="36"/>
      <c r="AJ9" s="36"/>
      <c r="AL9" s="162"/>
    </row>
    <row r="10" spans="2:38" s="35" customFormat="1">
      <c r="B10" s="43" t="s">
        <v>8</v>
      </c>
      <c r="C10" s="161">
        <f t="shared" si="0"/>
        <v>428</v>
      </c>
      <c r="D10" s="49">
        <f t="shared" si="1"/>
        <v>0.23568281938325991</v>
      </c>
      <c r="E10" s="158">
        <f t="shared" si="2"/>
        <v>474</v>
      </c>
      <c r="F10" s="49">
        <f t="shared" ref="F10:H10" si="16">E10/$K10</f>
        <v>0.26101321585903081</v>
      </c>
      <c r="G10" s="158">
        <f t="shared" si="4"/>
        <v>343</v>
      </c>
      <c r="H10" s="49">
        <f t="shared" si="16"/>
        <v>0.18887665198237885</v>
      </c>
      <c r="I10" s="48">
        <f t="shared" si="5"/>
        <v>571</v>
      </c>
      <c r="J10" s="49">
        <f t="shared" ref="J10:L10" si="17">I10/$K10</f>
        <v>0.31442731277533037</v>
      </c>
      <c r="K10" s="48">
        <f t="shared" si="7"/>
        <v>1816</v>
      </c>
      <c r="L10" s="49">
        <f t="shared" si="17"/>
        <v>1</v>
      </c>
      <c r="O10" s="40" t="s">
        <v>8</v>
      </c>
      <c r="P10" s="56">
        <v>86</v>
      </c>
      <c r="Q10" s="56">
        <v>104</v>
      </c>
      <c r="R10" s="56">
        <v>107</v>
      </c>
      <c r="S10" s="155">
        <v>131</v>
      </c>
      <c r="T10" s="155">
        <v>86</v>
      </c>
      <c r="U10" s="155">
        <v>71</v>
      </c>
      <c r="V10" s="155">
        <v>128</v>
      </c>
      <c r="W10" s="155">
        <v>111</v>
      </c>
      <c r="X10" s="155">
        <v>78</v>
      </c>
      <c r="Y10" s="155">
        <v>82</v>
      </c>
      <c r="Z10" s="155">
        <v>75</v>
      </c>
      <c r="AA10" s="155">
        <v>74</v>
      </c>
      <c r="AB10" s="155">
        <v>60</v>
      </c>
      <c r="AC10" s="155">
        <v>52</v>
      </c>
      <c r="AD10" s="155">
        <v>288</v>
      </c>
      <c r="AE10" s="155">
        <v>283</v>
      </c>
      <c r="AH10" s="36"/>
      <c r="AI10" s="36"/>
      <c r="AJ10" s="36"/>
      <c r="AL10" s="162"/>
    </row>
    <row r="11" spans="2:38" s="35" customFormat="1">
      <c r="B11" s="43" t="s">
        <v>9</v>
      </c>
      <c r="C11" s="48">
        <f t="shared" si="0"/>
        <v>121</v>
      </c>
      <c r="D11" s="49">
        <f t="shared" si="1"/>
        <v>0.20268006700167504</v>
      </c>
      <c r="E11" s="158">
        <f t="shared" si="2"/>
        <v>175</v>
      </c>
      <c r="F11" s="49">
        <f t="shared" ref="F11:H11" si="18">E11/$K11</f>
        <v>0.29313232830820768</v>
      </c>
      <c r="G11" s="158">
        <f t="shared" si="4"/>
        <v>127</v>
      </c>
      <c r="H11" s="49">
        <f t="shared" si="18"/>
        <v>0.21273031825795644</v>
      </c>
      <c r="I11" s="161">
        <f t="shared" si="5"/>
        <v>174</v>
      </c>
      <c r="J11" s="49">
        <f t="shared" ref="J11:L11" si="19">I11/$K11</f>
        <v>0.29145728643216079</v>
      </c>
      <c r="K11" s="48">
        <f t="shared" si="7"/>
        <v>597</v>
      </c>
      <c r="L11" s="49">
        <f t="shared" si="19"/>
        <v>1</v>
      </c>
      <c r="O11" s="40" t="s">
        <v>9</v>
      </c>
      <c r="P11" s="56">
        <v>24</v>
      </c>
      <c r="Q11" s="56">
        <v>32</v>
      </c>
      <c r="R11" s="56">
        <v>30</v>
      </c>
      <c r="S11" s="155">
        <v>35</v>
      </c>
      <c r="T11" s="155">
        <v>29</v>
      </c>
      <c r="U11" s="155">
        <v>26</v>
      </c>
      <c r="V11" s="155">
        <v>47</v>
      </c>
      <c r="W11" s="155">
        <v>46</v>
      </c>
      <c r="X11" s="155">
        <v>27</v>
      </c>
      <c r="Y11" s="155">
        <v>30</v>
      </c>
      <c r="Z11" s="155">
        <v>29</v>
      </c>
      <c r="AA11" s="155">
        <v>21</v>
      </c>
      <c r="AB11" s="155">
        <v>29</v>
      </c>
      <c r="AC11" s="155">
        <v>18</v>
      </c>
      <c r="AD11" s="155">
        <v>86</v>
      </c>
      <c r="AE11" s="155">
        <v>88</v>
      </c>
      <c r="AH11" s="36"/>
      <c r="AI11" s="36"/>
      <c r="AJ11" s="36"/>
      <c r="AL11" s="162"/>
    </row>
    <row r="12" spans="2:38" s="35" customFormat="1">
      <c r="B12" s="44" t="s">
        <v>10</v>
      </c>
      <c r="C12" s="160">
        <f t="shared" si="0"/>
        <v>8</v>
      </c>
      <c r="D12" s="51">
        <f t="shared" si="1"/>
        <v>0.14545454545454545</v>
      </c>
      <c r="E12" s="50">
        <f t="shared" si="2"/>
        <v>10</v>
      </c>
      <c r="F12" s="51">
        <f t="shared" ref="F12:H12" si="20">E12/$K12</f>
        <v>0.18181818181818182</v>
      </c>
      <c r="G12" s="50">
        <f t="shared" si="4"/>
        <v>12</v>
      </c>
      <c r="H12" s="51">
        <f t="shared" si="20"/>
        <v>0.21818181818181817</v>
      </c>
      <c r="I12" s="50">
        <f t="shared" si="5"/>
        <v>25</v>
      </c>
      <c r="J12" s="51">
        <f t="shared" ref="J12:L12" si="21">I12/$K12</f>
        <v>0.45454545454545453</v>
      </c>
      <c r="K12" s="50">
        <f t="shared" si="7"/>
        <v>55</v>
      </c>
      <c r="L12" s="51">
        <f t="shared" si="21"/>
        <v>1</v>
      </c>
      <c r="O12" s="40" t="s">
        <v>10</v>
      </c>
      <c r="P12" s="56">
        <v>3</v>
      </c>
      <c r="Q12" s="56">
        <v>1</v>
      </c>
      <c r="R12" s="56">
        <v>1</v>
      </c>
      <c r="S12" s="155">
        <v>3</v>
      </c>
      <c r="T12" s="155"/>
      <c r="U12" s="155">
        <v>2</v>
      </c>
      <c r="V12" s="155">
        <v>4</v>
      </c>
      <c r="W12" s="155">
        <v>1</v>
      </c>
      <c r="X12" s="155">
        <v>3</v>
      </c>
      <c r="Y12" s="155">
        <v>2</v>
      </c>
      <c r="Z12" s="155">
        <v>3</v>
      </c>
      <c r="AA12" s="155">
        <v>2</v>
      </c>
      <c r="AB12" s="155">
        <v>4</v>
      </c>
      <c r="AC12" s="155">
        <v>1</v>
      </c>
      <c r="AD12" s="155">
        <v>14</v>
      </c>
      <c r="AE12" s="155">
        <v>11</v>
      </c>
      <c r="AH12" s="36"/>
      <c r="AI12" s="36"/>
      <c r="AJ12" s="36"/>
      <c r="AL12" s="162"/>
    </row>
    <row r="13" spans="2:38" s="35" customFormat="1">
      <c r="B13" s="45" t="s">
        <v>377</v>
      </c>
      <c r="C13" s="52">
        <f>SUM(C4:C12)</f>
        <v>2649</v>
      </c>
      <c r="D13" s="53">
        <f t="shared" si="1"/>
        <v>0.30528984672121701</v>
      </c>
      <c r="E13" s="52">
        <f>SUM(E4:E12)</f>
        <v>2358</v>
      </c>
      <c r="F13" s="53">
        <f t="shared" ref="F13:H13" si="22">E13/$K13</f>
        <v>0.27175290999193269</v>
      </c>
      <c r="G13" s="52">
        <f>SUM(G4:G12)</f>
        <v>1458</v>
      </c>
      <c r="H13" s="53">
        <f t="shared" si="22"/>
        <v>0.16803042526218739</v>
      </c>
      <c r="I13" s="52">
        <f>SUM(I4:I12)</f>
        <v>2212</v>
      </c>
      <c r="J13" s="53">
        <f t="shared" ref="J13:L13" si="23">I13/$K13</f>
        <v>0.25492681802466288</v>
      </c>
      <c r="K13" s="52">
        <f>SUM(K4:K12)</f>
        <v>8677</v>
      </c>
      <c r="L13" s="53">
        <f t="shared" si="23"/>
        <v>1</v>
      </c>
      <c r="P13" s="38">
        <v>1</v>
      </c>
      <c r="Q13" s="38">
        <v>2</v>
      </c>
      <c r="R13" s="38">
        <v>3</v>
      </c>
      <c r="S13" s="38">
        <v>4</v>
      </c>
      <c r="T13" s="38">
        <v>5</v>
      </c>
      <c r="U13" s="38">
        <v>6</v>
      </c>
      <c r="V13" s="38">
        <v>7</v>
      </c>
      <c r="W13" s="38">
        <v>8</v>
      </c>
      <c r="X13" s="38">
        <v>9</v>
      </c>
      <c r="Y13" s="38">
        <v>10</v>
      </c>
      <c r="Z13" s="38">
        <v>11</v>
      </c>
      <c r="AA13" s="38">
        <v>12</v>
      </c>
      <c r="AB13" s="38">
        <v>13</v>
      </c>
      <c r="AC13" s="38">
        <v>14</v>
      </c>
      <c r="AD13" s="38">
        <v>15</v>
      </c>
      <c r="AE13" s="38">
        <v>16</v>
      </c>
      <c r="AH13" s="162"/>
      <c r="AI13" s="162"/>
      <c r="AL13" s="162"/>
    </row>
    <row r="14" spans="2:38" s="35" customFormat="1">
      <c r="B14" s="184" t="s">
        <v>279</v>
      </c>
      <c r="C14" s="414">
        <f>SUM(P14:S14)</f>
        <v>1738</v>
      </c>
      <c r="D14" s="415">
        <f t="shared" si="1"/>
        <v>0.36497270054598907</v>
      </c>
      <c r="E14" s="414">
        <f>SUM(T14:X14)</f>
        <v>1326</v>
      </c>
      <c r="F14" s="415">
        <f t="shared" ref="F14:H14" si="24">E14/$K14</f>
        <v>0.27845443091138178</v>
      </c>
      <c r="G14" s="414">
        <f>SUM(Y14:AC14)</f>
        <v>729</v>
      </c>
      <c r="H14" s="415">
        <f t="shared" si="24"/>
        <v>0.15308693826123476</v>
      </c>
      <c r="I14" s="414">
        <f>SUM(AD14:AE14)</f>
        <v>969</v>
      </c>
      <c r="J14" s="415">
        <f t="shared" ref="J14:L14" si="25">I14/$K14</f>
        <v>0.20348593028139436</v>
      </c>
      <c r="K14" s="414">
        <f>C14+E14+G14+I14</f>
        <v>4762</v>
      </c>
      <c r="L14" s="415">
        <f t="shared" si="25"/>
        <v>1</v>
      </c>
      <c r="O14" s="156" t="s">
        <v>371</v>
      </c>
      <c r="P14" s="365">
        <f>SUM(P4:P12)-P15</f>
        <v>471</v>
      </c>
      <c r="Q14" s="365">
        <f t="shared" ref="Q14:AE14" si="26">SUM(Q4:Q12)-Q15</f>
        <v>554</v>
      </c>
      <c r="R14" s="365">
        <f t="shared" si="26"/>
        <v>332</v>
      </c>
      <c r="S14" s="365">
        <f t="shared" si="26"/>
        <v>381</v>
      </c>
      <c r="T14" s="365">
        <f t="shared" si="26"/>
        <v>240</v>
      </c>
      <c r="U14" s="365">
        <f t="shared" si="26"/>
        <v>204</v>
      </c>
      <c r="V14" s="365">
        <f t="shared" si="26"/>
        <v>398</v>
      </c>
      <c r="W14" s="365">
        <f t="shared" si="26"/>
        <v>249</v>
      </c>
      <c r="X14" s="365">
        <f t="shared" si="26"/>
        <v>235</v>
      </c>
      <c r="Y14" s="365">
        <f t="shared" si="26"/>
        <v>206</v>
      </c>
      <c r="Z14" s="365">
        <f t="shared" si="26"/>
        <v>168</v>
      </c>
      <c r="AA14" s="365">
        <f t="shared" si="26"/>
        <v>123</v>
      </c>
      <c r="AB14" s="365">
        <f t="shared" si="26"/>
        <v>118</v>
      </c>
      <c r="AC14" s="365">
        <f t="shared" si="26"/>
        <v>114</v>
      </c>
      <c r="AD14" s="365">
        <f t="shared" si="26"/>
        <v>685</v>
      </c>
      <c r="AE14" s="365">
        <f t="shared" si="26"/>
        <v>284</v>
      </c>
    </row>
    <row r="15" spans="2:38" s="35" customFormat="1">
      <c r="B15" s="185" t="s">
        <v>274</v>
      </c>
      <c r="C15" s="414">
        <f>SUM(P15:S15)</f>
        <v>911</v>
      </c>
      <c r="D15" s="415">
        <f t="shared" si="1"/>
        <v>0.2326947637292465</v>
      </c>
      <c r="E15" s="414">
        <f>SUM(T15:X15)</f>
        <v>1032</v>
      </c>
      <c r="F15" s="418">
        <f t="shared" ref="F15:H15" si="27">E15/$K15</f>
        <v>0.26360153256704982</v>
      </c>
      <c r="G15" s="414">
        <f>SUM(Y15:AC15)</f>
        <v>729</v>
      </c>
      <c r="H15" s="418">
        <f t="shared" si="27"/>
        <v>0.18620689655172415</v>
      </c>
      <c r="I15" s="414">
        <f>SUM(AD15:AE15)</f>
        <v>1243</v>
      </c>
      <c r="J15" s="418">
        <f t="shared" ref="J15:L15" si="28">I15/$K15</f>
        <v>0.31749680715197959</v>
      </c>
      <c r="K15" s="414">
        <f>C15+E15+G15+I15</f>
        <v>3915</v>
      </c>
      <c r="L15" s="418">
        <f t="shared" si="28"/>
        <v>1</v>
      </c>
      <c r="O15" s="156" t="s">
        <v>356</v>
      </c>
      <c r="P15" s="155">
        <v>192</v>
      </c>
      <c r="Q15" s="155">
        <v>241</v>
      </c>
      <c r="R15" s="155">
        <v>213</v>
      </c>
      <c r="S15" s="155">
        <v>265</v>
      </c>
      <c r="T15" s="155">
        <v>187</v>
      </c>
      <c r="U15" s="155">
        <v>158</v>
      </c>
      <c r="V15" s="155">
        <v>279</v>
      </c>
      <c r="W15" s="155">
        <v>227</v>
      </c>
      <c r="X15" s="155">
        <v>181</v>
      </c>
      <c r="Y15" s="155">
        <v>177</v>
      </c>
      <c r="Z15" s="155">
        <v>158</v>
      </c>
      <c r="AA15" s="155">
        <v>151</v>
      </c>
      <c r="AB15" s="155">
        <v>141</v>
      </c>
      <c r="AC15" s="155">
        <v>102</v>
      </c>
      <c r="AD15" s="155">
        <v>630</v>
      </c>
      <c r="AE15" s="155">
        <v>613</v>
      </c>
    </row>
    <row r="17" spans="2:38" ht="19.5" customHeight="1">
      <c r="B17" s="24" t="s">
        <v>87</v>
      </c>
    </row>
    <row r="18" spans="2:38">
      <c r="B18" s="470" t="s">
        <v>70</v>
      </c>
      <c r="C18" s="472" t="s">
        <v>69</v>
      </c>
      <c r="D18" s="473"/>
      <c r="E18" s="473"/>
      <c r="F18" s="473"/>
      <c r="G18" s="473"/>
      <c r="H18" s="473"/>
      <c r="I18" s="473"/>
      <c r="J18" s="473"/>
      <c r="K18" s="473"/>
      <c r="L18" s="474"/>
    </row>
    <row r="19" spans="2:38" ht="28.5" customHeight="1">
      <c r="B19" s="471"/>
      <c r="C19" s="484" t="s">
        <v>80</v>
      </c>
      <c r="D19" s="485"/>
      <c r="E19" s="486" t="s">
        <v>81</v>
      </c>
      <c r="F19" s="485"/>
      <c r="G19" s="486" t="s">
        <v>82</v>
      </c>
      <c r="H19" s="485"/>
      <c r="I19" s="484" t="s">
        <v>83</v>
      </c>
      <c r="J19" s="485"/>
      <c r="K19" s="484" t="s">
        <v>67</v>
      </c>
      <c r="L19" s="485"/>
      <c r="O19" s="41" t="s">
        <v>68</v>
      </c>
      <c r="P19" s="38" t="s">
        <v>84</v>
      </c>
      <c r="Q19" s="58" t="s">
        <v>357</v>
      </c>
      <c r="R19" s="58" t="s">
        <v>358</v>
      </c>
      <c r="S19" s="58" t="s">
        <v>359</v>
      </c>
      <c r="T19" s="58" t="s">
        <v>360</v>
      </c>
      <c r="U19" s="58" t="s">
        <v>361</v>
      </c>
      <c r="V19" s="58" t="s">
        <v>362</v>
      </c>
      <c r="W19" s="58" t="s">
        <v>363</v>
      </c>
      <c r="X19" s="58" t="s">
        <v>364</v>
      </c>
      <c r="Y19" s="58" t="s">
        <v>365</v>
      </c>
      <c r="Z19" s="58" t="s">
        <v>366</v>
      </c>
      <c r="AA19" s="58" t="s">
        <v>367</v>
      </c>
      <c r="AB19" s="58" t="s">
        <v>368</v>
      </c>
      <c r="AC19" s="58" t="s">
        <v>369</v>
      </c>
      <c r="AD19" s="58" t="s">
        <v>370</v>
      </c>
      <c r="AE19" s="38" t="s">
        <v>338</v>
      </c>
    </row>
    <row r="20" spans="2:38" s="35" customFormat="1" ht="13.5" customHeight="1">
      <c r="B20" s="42" t="s">
        <v>2</v>
      </c>
      <c r="C20" s="159">
        <f>SUM(P20:S20)</f>
        <v>3</v>
      </c>
      <c r="D20" s="47">
        <f>C20/$K20</f>
        <v>1</v>
      </c>
      <c r="E20" s="159">
        <f>SUM(T20:X20)</f>
        <v>0</v>
      </c>
      <c r="F20" s="47">
        <f>E20/$K20</f>
        <v>0</v>
      </c>
      <c r="G20" s="46">
        <f>SUM(Y20:AC20)</f>
        <v>0</v>
      </c>
      <c r="H20" s="47">
        <f>G20/$K20</f>
        <v>0</v>
      </c>
      <c r="I20" s="159">
        <f>SUM(AD20:AE20)</f>
        <v>0</v>
      </c>
      <c r="J20" s="47">
        <f>I20/$K20</f>
        <v>0</v>
      </c>
      <c r="K20" s="46">
        <f>SUM(C20,E20,G20,I20)</f>
        <v>3</v>
      </c>
      <c r="L20" s="47">
        <f>K20/$K20</f>
        <v>1</v>
      </c>
      <c r="O20" s="39" t="s">
        <v>2</v>
      </c>
      <c r="P20" s="56"/>
      <c r="Q20" s="56">
        <v>2</v>
      </c>
      <c r="R20" s="56">
        <v>1</v>
      </c>
      <c r="S20" s="56"/>
      <c r="T20" s="56"/>
      <c r="U20" s="56"/>
      <c r="V20" s="56"/>
      <c r="W20" s="56"/>
      <c r="X20" s="56"/>
      <c r="Y20" s="56"/>
      <c r="Z20" s="56"/>
      <c r="AA20" s="56"/>
      <c r="AB20" s="56"/>
      <c r="AC20" s="56"/>
      <c r="AD20" s="56"/>
      <c r="AE20" s="56"/>
    </row>
    <row r="21" spans="2:38" s="35" customFormat="1">
      <c r="B21" s="43" t="s">
        <v>3</v>
      </c>
      <c r="C21" s="158">
        <f t="shared" ref="C21:C28" si="29">SUM(P21:S21)</f>
        <v>34</v>
      </c>
      <c r="D21" s="49">
        <f t="shared" ref="D21" si="30">C21/$K21</f>
        <v>0.97142857142857142</v>
      </c>
      <c r="E21" s="158">
        <f t="shared" ref="E21:E28" si="31">SUM(T21:X21)</f>
        <v>0</v>
      </c>
      <c r="F21" s="49">
        <f t="shared" ref="F21" si="32">E21/$K21</f>
        <v>0</v>
      </c>
      <c r="G21" s="48">
        <f t="shared" ref="G21:G28" si="33">SUM(Y21:AC21)</f>
        <v>1</v>
      </c>
      <c r="H21" s="49">
        <f t="shared" ref="H21" si="34">G21/$K21</f>
        <v>2.8571428571428571E-2</v>
      </c>
      <c r="I21" s="158">
        <f t="shared" ref="I21:I28" si="35">SUM(AD21:AE21)</f>
        <v>0</v>
      </c>
      <c r="J21" s="49">
        <f t="shared" ref="J21" si="36">I21/$K21</f>
        <v>0</v>
      </c>
      <c r="K21" s="48">
        <f t="shared" ref="K21:K28" si="37">SUM(C21,E21,G21,I21)</f>
        <v>35</v>
      </c>
      <c r="L21" s="49">
        <f t="shared" ref="L21" si="38">K21/$K21</f>
        <v>1</v>
      </c>
      <c r="O21" s="40" t="s">
        <v>3</v>
      </c>
      <c r="P21" s="56">
        <v>13</v>
      </c>
      <c r="Q21" s="56">
        <v>13</v>
      </c>
      <c r="R21" s="56">
        <v>8</v>
      </c>
      <c r="S21" s="56"/>
      <c r="T21" s="56"/>
      <c r="U21" s="56"/>
      <c r="V21" s="56"/>
      <c r="W21" s="56"/>
      <c r="X21" s="56"/>
      <c r="Y21" s="56"/>
      <c r="Z21" s="56">
        <v>1</v>
      </c>
      <c r="AA21" s="56"/>
      <c r="AB21" s="56"/>
      <c r="AC21" s="56"/>
      <c r="AD21" s="56"/>
      <c r="AE21" s="56"/>
    </row>
    <row r="22" spans="2:38" s="35" customFormat="1">
      <c r="B22" s="43" t="s">
        <v>4</v>
      </c>
      <c r="C22" s="48">
        <f t="shared" si="29"/>
        <v>73</v>
      </c>
      <c r="D22" s="49">
        <f t="shared" ref="D22" si="39">C22/$K22</f>
        <v>0.76842105263157889</v>
      </c>
      <c r="E22" s="158">
        <f t="shared" si="31"/>
        <v>16</v>
      </c>
      <c r="F22" s="49">
        <f t="shared" ref="F22" si="40">E22/$K22</f>
        <v>0.16842105263157894</v>
      </c>
      <c r="G22" s="161">
        <f t="shared" si="33"/>
        <v>4</v>
      </c>
      <c r="H22" s="49">
        <f t="shared" ref="H22" si="41">G22/$K22</f>
        <v>4.2105263157894736E-2</v>
      </c>
      <c r="I22" s="48">
        <f t="shared" si="35"/>
        <v>2</v>
      </c>
      <c r="J22" s="49">
        <f t="shared" ref="J22" si="42">I22/$K22</f>
        <v>2.1052631578947368E-2</v>
      </c>
      <c r="K22" s="48">
        <f t="shared" si="37"/>
        <v>95</v>
      </c>
      <c r="L22" s="49">
        <f t="shared" ref="L22" si="43">K22/$K22</f>
        <v>1</v>
      </c>
      <c r="O22" s="40" t="s">
        <v>4</v>
      </c>
      <c r="P22" s="56">
        <v>18</v>
      </c>
      <c r="Q22" s="56">
        <v>38</v>
      </c>
      <c r="R22" s="56">
        <v>11</v>
      </c>
      <c r="S22" s="56">
        <v>6</v>
      </c>
      <c r="T22" s="56"/>
      <c r="U22" s="56">
        <v>5</v>
      </c>
      <c r="V22" s="56">
        <v>7</v>
      </c>
      <c r="W22" s="56">
        <v>2</v>
      </c>
      <c r="X22" s="56">
        <v>2</v>
      </c>
      <c r="Y22" s="56">
        <v>1</v>
      </c>
      <c r="Z22" s="56">
        <v>2</v>
      </c>
      <c r="AA22" s="56"/>
      <c r="AB22" s="56">
        <v>1</v>
      </c>
      <c r="AC22" s="56"/>
      <c r="AD22" s="56">
        <v>2</v>
      </c>
      <c r="AE22" s="56"/>
    </row>
    <row r="23" spans="2:38" s="35" customFormat="1">
      <c r="B23" s="43" t="s">
        <v>5</v>
      </c>
      <c r="C23" s="48">
        <f t="shared" si="29"/>
        <v>120</v>
      </c>
      <c r="D23" s="49">
        <f t="shared" ref="D23" si="44">C23/$K23</f>
        <v>0.64516129032258063</v>
      </c>
      <c r="E23" s="48">
        <f t="shared" si="31"/>
        <v>33</v>
      </c>
      <c r="F23" s="49">
        <f t="shared" ref="F23" si="45">E23/$K23</f>
        <v>0.17741935483870969</v>
      </c>
      <c r="G23" s="48">
        <f t="shared" si="33"/>
        <v>17</v>
      </c>
      <c r="H23" s="49">
        <f t="shared" ref="H23" si="46">G23/$K23</f>
        <v>9.1397849462365593E-2</v>
      </c>
      <c r="I23" s="48">
        <f t="shared" si="35"/>
        <v>16</v>
      </c>
      <c r="J23" s="49">
        <f t="shared" ref="J23" si="47">I23/$K23</f>
        <v>8.6021505376344093E-2</v>
      </c>
      <c r="K23" s="48">
        <f t="shared" si="37"/>
        <v>186</v>
      </c>
      <c r="L23" s="49">
        <f t="shared" ref="L23" si="48">K23/$K23</f>
        <v>1</v>
      </c>
      <c r="O23" s="40" t="s">
        <v>5</v>
      </c>
      <c r="P23" s="56">
        <v>33</v>
      </c>
      <c r="Q23" s="56">
        <v>52</v>
      </c>
      <c r="R23" s="56">
        <v>22</v>
      </c>
      <c r="S23" s="56">
        <v>13</v>
      </c>
      <c r="T23" s="56">
        <v>4</v>
      </c>
      <c r="U23" s="56">
        <v>9</v>
      </c>
      <c r="V23" s="56">
        <v>10</v>
      </c>
      <c r="W23" s="56">
        <v>5</v>
      </c>
      <c r="X23" s="56">
        <v>5</v>
      </c>
      <c r="Y23" s="56">
        <v>3</v>
      </c>
      <c r="Z23" s="56">
        <v>2</v>
      </c>
      <c r="AA23" s="56">
        <v>2</v>
      </c>
      <c r="AB23" s="56">
        <v>4</v>
      </c>
      <c r="AC23" s="56">
        <v>6</v>
      </c>
      <c r="AD23" s="56">
        <v>15</v>
      </c>
      <c r="AE23" s="56">
        <v>1</v>
      </c>
    </row>
    <row r="24" spans="2:38" s="35" customFormat="1">
      <c r="B24" s="43" t="s">
        <v>6</v>
      </c>
      <c r="C24" s="161">
        <f t="shared" si="29"/>
        <v>111</v>
      </c>
      <c r="D24" s="49">
        <f t="shared" ref="D24" si="49">C24/$K24</f>
        <v>0.56060606060606055</v>
      </c>
      <c r="E24" s="48">
        <f t="shared" si="31"/>
        <v>43</v>
      </c>
      <c r="F24" s="49">
        <f t="shared" ref="F24" si="50">E24/$K24</f>
        <v>0.21717171717171718</v>
      </c>
      <c r="G24" s="161">
        <f t="shared" si="33"/>
        <v>16</v>
      </c>
      <c r="H24" s="49">
        <f t="shared" ref="H24" si="51">G24/$K24</f>
        <v>8.0808080808080815E-2</v>
      </c>
      <c r="I24" s="48">
        <f t="shared" si="35"/>
        <v>28</v>
      </c>
      <c r="J24" s="49">
        <f t="shared" ref="J24" si="52">I24/$K24</f>
        <v>0.14141414141414141</v>
      </c>
      <c r="K24" s="48">
        <f t="shared" si="37"/>
        <v>198</v>
      </c>
      <c r="L24" s="49">
        <f t="shared" ref="L24" si="53">K24/$K24</f>
        <v>1</v>
      </c>
      <c r="O24" s="40" t="s">
        <v>6</v>
      </c>
      <c r="P24" s="56">
        <v>38</v>
      </c>
      <c r="Q24" s="56">
        <v>48</v>
      </c>
      <c r="R24" s="56">
        <v>14</v>
      </c>
      <c r="S24" s="56">
        <v>11</v>
      </c>
      <c r="T24" s="56">
        <v>10</v>
      </c>
      <c r="U24" s="56">
        <v>7</v>
      </c>
      <c r="V24" s="56">
        <v>8</v>
      </c>
      <c r="W24" s="56">
        <v>9</v>
      </c>
      <c r="X24" s="56">
        <v>9</v>
      </c>
      <c r="Y24" s="56">
        <v>5</v>
      </c>
      <c r="Z24" s="56">
        <v>1</v>
      </c>
      <c r="AA24" s="56">
        <v>4</v>
      </c>
      <c r="AB24" s="56">
        <v>2</v>
      </c>
      <c r="AC24" s="56">
        <v>4</v>
      </c>
      <c r="AD24" s="56">
        <v>21</v>
      </c>
      <c r="AE24" s="56">
        <v>7</v>
      </c>
    </row>
    <row r="25" spans="2:38" s="35" customFormat="1">
      <c r="B25" s="43" t="s">
        <v>7</v>
      </c>
      <c r="C25" s="158">
        <f t="shared" si="29"/>
        <v>134</v>
      </c>
      <c r="D25" s="49">
        <f t="shared" ref="D25" si="54">C25/$K25</f>
        <v>0.53600000000000003</v>
      </c>
      <c r="E25" s="48">
        <f t="shared" si="31"/>
        <v>40</v>
      </c>
      <c r="F25" s="49">
        <f t="shared" ref="F25" si="55">E25/$K25</f>
        <v>0.16</v>
      </c>
      <c r="G25" s="158">
        <f t="shared" si="33"/>
        <v>24</v>
      </c>
      <c r="H25" s="49">
        <f t="shared" ref="H25" si="56">G25/$K25</f>
        <v>9.6000000000000002E-2</v>
      </c>
      <c r="I25" s="48">
        <f t="shared" si="35"/>
        <v>52</v>
      </c>
      <c r="J25" s="49">
        <f t="shared" ref="J25" si="57">I25/$K25</f>
        <v>0.20799999999999999</v>
      </c>
      <c r="K25" s="48">
        <f t="shared" si="37"/>
        <v>250</v>
      </c>
      <c r="L25" s="49">
        <f t="shared" ref="L25" si="58">K25/$K25</f>
        <v>1</v>
      </c>
      <c r="O25" s="40" t="s">
        <v>7</v>
      </c>
      <c r="P25" s="56">
        <v>29</v>
      </c>
      <c r="Q25" s="56">
        <v>55</v>
      </c>
      <c r="R25" s="56">
        <v>26</v>
      </c>
      <c r="S25" s="56">
        <v>24</v>
      </c>
      <c r="T25" s="56">
        <v>8</v>
      </c>
      <c r="U25" s="56">
        <v>4</v>
      </c>
      <c r="V25" s="56">
        <v>15</v>
      </c>
      <c r="W25" s="56">
        <v>9</v>
      </c>
      <c r="X25" s="56">
        <v>4</v>
      </c>
      <c r="Y25" s="56">
        <v>5</v>
      </c>
      <c r="Z25" s="56">
        <v>5</v>
      </c>
      <c r="AA25" s="56">
        <v>6</v>
      </c>
      <c r="AB25" s="56">
        <v>8</v>
      </c>
      <c r="AC25" s="56"/>
      <c r="AD25" s="56">
        <v>32</v>
      </c>
      <c r="AE25" s="56">
        <v>20</v>
      </c>
    </row>
    <row r="26" spans="2:38" s="35" customFormat="1">
      <c r="B26" s="43" t="s">
        <v>8</v>
      </c>
      <c r="C26" s="48">
        <f t="shared" si="29"/>
        <v>56</v>
      </c>
      <c r="D26" s="49">
        <f t="shared" ref="D26" si="59">C26/$K26</f>
        <v>0.3783783783783784</v>
      </c>
      <c r="E26" s="48">
        <f t="shared" si="31"/>
        <v>34</v>
      </c>
      <c r="F26" s="49">
        <f t="shared" ref="F26" si="60">E26/$K26</f>
        <v>0.22972972972972974</v>
      </c>
      <c r="G26" s="158">
        <f t="shared" si="33"/>
        <v>22</v>
      </c>
      <c r="H26" s="49">
        <f t="shared" ref="H26" si="61">G26/$K26</f>
        <v>0.14864864864864866</v>
      </c>
      <c r="I26" s="48">
        <f t="shared" si="35"/>
        <v>36</v>
      </c>
      <c r="J26" s="49">
        <f t="shared" ref="J26" si="62">I26/$K26</f>
        <v>0.24324324324324326</v>
      </c>
      <c r="K26" s="48">
        <f t="shared" si="37"/>
        <v>148</v>
      </c>
      <c r="L26" s="49">
        <f t="shared" ref="L26" si="63">K26/$K26</f>
        <v>1</v>
      </c>
      <c r="O26" s="40" t="s">
        <v>8</v>
      </c>
      <c r="P26" s="56">
        <v>13</v>
      </c>
      <c r="Q26" s="56">
        <v>22</v>
      </c>
      <c r="R26" s="56">
        <v>8</v>
      </c>
      <c r="S26" s="56">
        <v>13</v>
      </c>
      <c r="T26" s="56">
        <v>9</v>
      </c>
      <c r="U26" s="56">
        <v>6</v>
      </c>
      <c r="V26" s="56">
        <v>8</v>
      </c>
      <c r="W26" s="56">
        <v>6</v>
      </c>
      <c r="X26" s="56">
        <v>5</v>
      </c>
      <c r="Y26" s="56">
        <v>5</v>
      </c>
      <c r="Z26" s="56">
        <v>10</v>
      </c>
      <c r="AA26" s="56">
        <v>2</v>
      </c>
      <c r="AB26" s="56">
        <v>4</v>
      </c>
      <c r="AC26" s="56">
        <v>1</v>
      </c>
      <c r="AD26" s="56">
        <v>22</v>
      </c>
      <c r="AE26" s="56">
        <v>14</v>
      </c>
    </row>
    <row r="27" spans="2:38" s="35" customFormat="1">
      <c r="B27" s="43" t="s">
        <v>9</v>
      </c>
      <c r="C27" s="161">
        <f t="shared" si="29"/>
        <v>16</v>
      </c>
      <c r="D27" s="49">
        <f t="shared" ref="D27" si="64">C27/$K27</f>
        <v>0.29090909090909089</v>
      </c>
      <c r="E27" s="161">
        <f t="shared" si="31"/>
        <v>17</v>
      </c>
      <c r="F27" s="49">
        <f t="shared" ref="F27" si="65">E27/$K27</f>
        <v>0.30909090909090908</v>
      </c>
      <c r="G27" s="48">
        <f t="shared" si="33"/>
        <v>6</v>
      </c>
      <c r="H27" s="49">
        <f t="shared" ref="H27" si="66">G27/$K27</f>
        <v>0.10909090909090909</v>
      </c>
      <c r="I27" s="48">
        <f t="shared" si="35"/>
        <v>16</v>
      </c>
      <c r="J27" s="49">
        <f t="shared" ref="J27" si="67">I27/$K27</f>
        <v>0.29090909090909089</v>
      </c>
      <c r="K27" s="48">
        <f t="shared" si="37"/>
        <v>55</v>
      </c>
      <c r="L27" s="49">
        <f t="shared" ref="L27" si="68">K27/$K27</f>
        <v>1</v>
      </c>
      <c r="O27" s="40" t="s">
        <v>9</v>
      </c>
      <c r="P27" s="56">
        <v>3</v>
      </c>
      <c r="Q27" s="56">
        <v>8</v>
      </c>
      <c r="R27" s="56">
        <v>3</v>
      </c>
      <c r="S27" s="56">
        <v>2</v>
      </c>
      <c r="T27" s="56">
        <v>4</v>
      </c>
      <c r="U27" s="56">
        <v>4</v>
      </c>
      <c r="V27" s="56">
        <v>4</v>
      </c>
      <c r="W27" s="56">
        <v>4</v>
      </c>
      <c r="X27" s="56">
        <v>1</v>
      </c>
      <c r="Y27" s="56">
        <v>1</v>
      </c>
      <c r="Z27" s="56"/>
      <c r="AA27" s="56">
        <v>1</v>
      </c>
      <c r="AB27" s="56">
        <v>3</v>
      </c>
      <c r="AC27" s="56">
        <v>1</v>
      </c>
      <c r="AD27" s="56">
        <v>9</v>
      </c>
      <c r="AE27" s="56">
        <v>7</v>
      </c>
    </row>
    <row r="28" spans="2:38" s="35" customFormat="1">
      <c r="B28" s="44" t="s">
        <v>10</v>
      </c>
      <c r="C28" s="50">
        <f t="shared" si="29"/>
        <v>0</v>
      </c>
      <c r="D28" s="51">
        <f t="shared" ref="D28" si="69">C28/$K28</f>
        <v>0</v>
      </c>
      <c r="E28" s="50">
        <f t="shared" si="31"/>
        <v>0</v>
      </c>
      <c r="F28" s="51">
        <f t="shared" ref="F28" si="70">E28/$K28</f>
        <v>0</v>
      </c>
      <c r="G28" s="160">
        <f t="shared" si="33"/>
        <v>1</v>
      </c>
      <c r="H28" s="51">
        <f t="shared" ref="H28" si="71">G28/$K28</f>
        <v>0.5</v>
      </c>
      <c r="I28" s="160">
        <f t="shared" si="35"/>
        <v>1</v>
      </c>
      <c r="J28" s="51">
        <f t="shared" ref="J28" si="72">I28/$K28</f>
        <v>0.5</v>
      </c>
      <c r="K28" s="50">
        <f t="shared" si="37"/>
        <v>2</v>
      </c>
      <c r="L28" s="51">
        <f t="shared" ref="L28" si="73">K28/$K28</f>
        <v>1</v>
      </c>
      <c r="M28" s="181"/>
      <c r="O28" s="40" t="s">
        <v>10</v>
      </c>
      <c r="P28" s="56"/>
      <c r="Q28" s="56"/>
      <c r="R28" s="56"/>
      <c r="S28" s="56"/>
      <c r="T28" s="56"/>
      <c r="U28" s="56"/>
      <c r="V28" s="56"/>
      <c r="W28" s="56"/>
      <c r="X28" s="56"/>
      <c r="Y28" s="56"/>
      <c r="Z28" s="56"/>
      <c r="AA28" s="56"/>
      <c r="AB28" s="56">
        <v>1</v>
      </c>
      <c r="AC28" s="56"/>
      <c r="AD28" s="56"/>
      <c r="AE28" s="56">
        <v>1</v>
      </c>
    </row>
    <row r="29" spans="2:38" s="35" customFormat="1">
      <c r="B29" s="45" t="s">
        <v>377</v>
      </c>
      <c r="C29" s="52">
        <f>SUM(C20:C28)</f>
        <v>547</v>
      </c>
      <c r="D29" s="53">
        <f t="shared" ref="D29" si="74">C29/$K29</f>
        <v>0.56275720164609055</v>
      </c>
      <c r="E29" s="52">
        <f>SUM(E20:E28)</f>
        <v>183</v>
      </c>
      <c r="F29" s="53">
        <f t="shared" ref="F29" si="75">E29/$K29</f>
        <v>0.18827160493827161</v>
      </c>
      <c r="G29" s="52">
        <f>SUM(G20:G28)</f>
        <v>91</v>
      </c>
      <c r="H29" s="53">
        <f t="shared" ref="H29" si="76">G29/$K29</f>
        <v>9.3621399176954737E-2</v>
      </c>
      <c r="I29" s="52">
        <f>SUM(I20:I28)</f>
        <v>151</v>
      </c>
      <c r="J29" s="53">
        <f t="shared" ref="J29" si="77">I29/$K29</f>
        <v>0.15534979423868311</v>
      </c>
      <c r="K29" s="52">
        <f>SUM(K20:K28)</f>
        <v>972</v>
      </c>
      <c r="L29" s="53">
        <f t="shared" ref="L29" si="78">K29/$K29</f>
        <v>1</v>
      </c>
      <c r="P29" s="38">
        <v>1</v>
      </c>
      <c r="Q29" s="38">
        <v>2</v>
      </c>
      <c r="R29" s="38">
        <v>3</v>
      </c>
      <c r="S29" s="38">
        <v>4</v>
      </c>
      <c r="T29" s="38">
        <v>5</v>
      </c>
      <c r="U29" s="38">
        <v>6</v>
      </c>
      <c r="V29" s="38">
        <v>7</v>
      </c>
      <c r="W29" s="38">
        <v>8</v>
      </c>
      <c r="X29" s="38">
        <v>9</v>
      </c>
      <c r="Y29" s="38">
        <v>10</v>
      </c>
      <c r="Z29" s="38">
        <v>11</v>
      </c>
      <c r="AA29" s="38">
        <v>12</v>
      </c>
      <c r="AB29" s="38">
        <v>13</v>
      </c>
      <c r="AC29" s="38">
        <v>14</v>
      </c>
      <c r="AD29" s="38">
        <v>15</v>
      </c>
      <c r="AE29" s="38">
        <v>16</v>
      </c>
      <c r="AL29" s="163"/>
    </row>
    <row r="30" spans="2:38" s="35" customFormat="1">
      <c r="B30" s="184" t="s">
        <v>279</v>
      </c>
      <c r="C30" s="414">
        <f>SUM(P30:S30)</f>
        <v>401</v>
      </c>
      <c r="D30" s="415">
        <f t="shared" ref="D30" si="79">C30/$K30</f>
        <v>0.64991896272285254</v>
      </c>
      <c r="E30" s="414">
        <f>SUM(T30:X30)</f>
        <v>105</v>
      </c>
      <c r="F30" s="415">
        <f t="shared" ref="F30" si="80">E30/$K30</f>
        <v>0.17017828200972449</v>
      </c>
      <c r="G30" s="414">
        <f>SUM(Y30:AC30)</f>
        <v>44</v>
      </c>
      <c r="H30" s="415">
        <f t="shared" ref="H30" si="81">G30/$K30</f>
        <v>7.1312803889789306E-2</v>
      </c>
      <c r="I30" s="414">
        <f>SUM(AD30:AE30)</f>
        <v>67</v>
      </c>
      <c r="J30" s="415">
        <f t="shared" ref="J30" si="82">I30/$K30</f>
        <v>0.10858995137763371</v>
      </c>
      <c r="K30" s="414">
        <f>C30+E30+G30+I30</f>
        <v>617</v>
      </c>
      <c r="L30" s="415">
        <f t="shared" ref="L30" si="83">K30/$K30</f>
        <v>1</v>
      </c>
      <c r="O30" s="156" t="s">
        <v>371</v>
      </c>
      <c r="P30" s="365">
        <f>SUM(P20:P28)-P31</f>
        <v>112</v>
      </c>
      <c r="Q30" s="365">
        <f t="shared" ref="Q30" si="84">SUM(Q20:Q28)-Q31</f>
        <v>177</v>
      </c>
      <c r="R30" s="365">
        <f t="shared" ref="R30" si="85">SUM(R20:R28)-R31</f>
        <v>70</v>
      </c>
      <c r="S30" s="365">
        <f t="shared" ref="S30" si="86">SUM(S20:S28)-S31</f>
        <v>42</v>
      </c>
      <c r="T30" s="365">
        <f t="shared" ref="T30" si="87">SUM(T20:T28)-T31</f>
        <v>17</v>
      </c>
      <c r="U30" s="365">
        <f t="shared" ref="U30" si="88">SUM(U20:U28)-U31</f>
        <v>22</v>
      </c>
      <c r="V30" s="365">
        <f t="shared" ref="V30" si="89">SUM(V20:V28)-V31</f>
        <v>30</v>
      </c>
      <c r="W30" s="365">
        <f t="shared" ref="W30" si="90">SUM(W20:W28)-W31</f>
        <v>19</v>
      </c>
      <c r="X30" s="365">
        <f t="shared" ref="X30" si="91">SUM(X20:X28)-X31</f>
        <v>17</v>
      </c>
      <c r="Y30" s="365">
        <f t="shared" ref="Y30" si="92">SUM(Y20:Y28)-Y31</f>
        <v>11</v>
      </c>
      <c r="Z30" s="365">
        <f t="shared" ref="Z30" si="93">SUM(Z20:Z28)-Z31</f>
        <v>6</v>
      </c>
      <c r="AA30" s="365">
        <f t="shared" ref="AA30" si="94">SUM(AA20:AA28)-AA31</f>
        <v>8</v>
      </c>
      <c r="AB30" s="365">
        <f t="shared" ref="AB30" si="95">SUM(AB20:AB28)-AB31</f>
        <v>9</v>
      </c>
      <c r="AC30" s="365">
        <f t="shared" ref="AC30" si="96">SUM(AC20:AC28)-AC31</f>
        <v>10</v>
      </c>
      <c r="AD30" s="365">
        <f t="shared" ref="AD30" si="97">SUM(AD20:AD28)-AD31</f>
        <v>53</v>
      </c>
      <c r="AE30" s="365">
        <f t="shared" ref="AE30" si="98">SUM(AE20:AE28)-AE31</f>
        <v>14</v>
      </c>
    </row>
    <row r="31" spans="2:38">
      <c r="B31" s="185" t="s">
        <v>274</v>
      </c>
      <c r="C31" s="414">
        <f>SUM(P31:S31)</f>
        <v>146</v>
      </c>
      <c r="D31" s="415">
        <f t="shared" ref="D31" si="99">C31/$K31</f>
        <v>0.41126760563380282</v>
      </c>
      <c r="E31" s="414">
        <f>SUM(T31:X31)</f>
        <v>78</v>
      </c>
      <c r="F31" s="417">
        <f t="shared" ref="F31" si="100">E31/$K31</f>
        <v>0.21971830985915494</v>
      </c>
      <c r="G31" s="414">
        <f>SUM(Y31:AC31)</f>
        <v>47</v>
      </c>
      <c r="H31" s="416">
        <f t="shared" ref="H31" si="101">G31/$K31</f>
        <v>0.13239436619718309</v>
      </c>
      <c r="I31" s="414">
        <f>SUM(AD31:AE31)</f>
        <v>84</v>
      </c>
      <c r="J31" s="417">
        <f t="shared" ref="J31" si="102">I31/$K31</f>
        <v>0.23661971830985915</v>
      </c>
      <c r="K31" s="414">
        <f>C31+E31+G31+I31</f>
        <v>355</v>
      </c>
      <c r="L31" s="415">
        <f t="shared" ref="L31" si="103">K31/$K31</f>
        <v>1</v>
      </c>
      <c r="O31" s="156" t="s">
        <v>356</v>
      </c>
      <c r="P31" s="56">
        <v>35</v>
      </c>
      <c r="Q31" s="56">
        <v>61</v>
      </c>
      <c r="R31" s="56">
        <v>23</v>
      </c>
      <c r="S31" s="56">
        <v>27</v>
      </c>
      <c r="T31" s="56">
        <v>18</v>
      </c>
      <c r="U31" s="56">
        <v>13</v>
      </c>
      <c r="V31" s="56">
        <v>22</v>
      </c>
      <c r="W31" s="56">
        <v>16</v>
      </c>
      <c r="X31" s="56">
        <v>9</v>
      </c>
      <c r="Y31" s="56">
        <v>9</v>
      </c>
      <c r="Z31" s="56">
        <v>15</v>
      </c>
      <c r="AA31" s="56">
        <v>7</v>
      </c>
      <c r="AB31" s="56">
        <v>14</v>
      </c>
      <c r="AC31" s="56">
        <v>2</v>
      </c>
      <c r="AD31" s="56">
        <v>48</v>
      </c>
      <c r="AE31" s="56">
        <v>36</v>
      </c>
    </row>
    <row r="32" spans="2:38">
      <c r="F32" s="36"/>
      <c r="H32" s="36"/>
      <c r="J32" s="36"/>
      <c r="K32" s="7"/>
    </row>
    <row r="34" spans="2:49">
      <c r="C34" s="38"/>
      <c r="D34" s="58"/>
      <c r="E34" s="58"/>
      <c r="F34" s="58"/>
      <c r="G34" s="58"/>
      <c r="H34" s="58"/>
      <c r="I34" s="58"/>
      <c r="J34" s="58"/>
      <c r="K34" s="58"/>
      <c r="L34" s="58"/>
      <c r="M34" s="58"/>
      <c r="N34" s="58"/>
      <c r="O34" s="58"/>
      <c r="P34" s="58"/>
      <c r="Q34" s="58"/>
      <c r="R34" s="293"/>
    </row>
    <row r="35" spans="2:49">
      <c r="B35" s="4"/>
      <c r="C35" s="127"/>
      <c r="D35" s="127"/>
      <c r="E35" s="127"/>
      <c r="F35" s="127"/>
      <c r="G35" s="127"/>
      <c r="H35" s="127"/>
      <c r="I35" s="127"/>
      <c r="J35" s="127"/>
      <c r="K35" s="127"/>
      <c r="L35" s="127"/>
      <c r="M35" s="127"/>
      <c r="N35" s="127"/>
      <c r="O35" s="127"/>
      <c r="P35" s="127"/>
      <c r="Q35" s="127"/>
      <c r="R35" s="127"/>
      <c r="S35" s="127"/>
    </row>
    <row r="36" spans="2:49">
      <c r="B36" s="4"/>
      <c r="C36" s="127"/>
      <c r="D36" s="127"/>
      <c r="E36" s="127"/>
      <c r="F36" s="127"/>
      <c r="G36" s="127"/>
      <c r="H36" s="127"/>
      <c r="I36" s="127"/>
      <c r="J36" s="127"/>
      <c r="K36" s="127"/>
      <c r="L36" s="127"/>
      <c r="M36" s="127"/>
      <c r="N36" s="127"/>
      <c r="O36" s="127"/>
      <c r="P36" s="127"/>
      <c r="Q36" s="127"/>
      <c r="R36" s="127"/>
      <c r="S36" s="127"/>
    </row>
    <row r="37" spans="2:49">
      <c r="B37" s="201"/>
      <c r="C37" s="216"/>
      <c r="D37" s="216"/>
      <c r="E37" s="216"/>
      <c r="F37" s="216"/>
      <c r="G37" s="216"/>
      <c r="H37" s="216"/>
      <c r="I37" s="216"/>
      <c r="J37" s="216"/>
      <c r="K37" s="216"/>
      <c r="L37" s="216"/>
      <c r="M37" s="216"/>
      <c r="N37" s="216"/>
      <c r="O37" s="216"/>
      <c r="P37" s="216"/>
      <c r="Q37" s="216"/>
      <c r="R37" s="216"/>
      <c r="S37" s="216"/>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row>
    <row r="38" spans="2:49" ht="35.25" customHeight="1">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row>
    <row r="39" spans="2:49">
      <c r="B39" s="32"/>
      <c r="C39" s="131"/>
      <c r="D39" s="131"/>
      <c r="E39" s="131"/>
      <c r="F39" s="131"/>
      <c r="G39" s="131"/>
      <c r="H39" s="131"/>
      <c r="I39" s="131"/>
      <c r="J39" s="131"/>
      <c r="K39" s="131"/>
      <c r="L39" s="131"/>
      <c r="M39" s="131"/>
      <c r="N39" s="131"/>
      <c r="O39" s="131"/>
      <c r="P39" s="131"/>
      <c r="Q39" s="131"/>
      <c r="R39" s="131"/>
      <c r="S39" s="131"/>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row>
    <row r="40" spans="2:49">
      <c r="B40" s="32"/>
      <c r="C40" s="131"/>
      <c r="D40" s="131"/>
      <c r="E40" s="131"/>
      <c r="F40" s="131"/>
      <c r="G40" s="131"/>
      <c r="H40" s="131"/>
      <c r="I40" s="131"/>
      <c r="J40" s="131"/>
      <c r="K40" s="131"/>
      <c r="L40" s="131"/>
      <c r="M40" s="131"/>
      <c r="N40" s="131"/>
      <c r="O40" s="131"/>
      <c r="P40" s="131"/>
      <c r="Q40" s="131"/>
      <c r="R40" s="131"/>
      <c r="S40" s="131"/>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row>
    <row r="41" spans="2:49">
      <c r="B41" s="32"/>
      <c r="C41" s="131"/>
      <c r="D41" s="131"/>
      <c r="E41" s="131"/>
      <c r="F41" s="131"/>
      <c r="G41" s="131"/>
      <c r="H41" s="131"/>
      <c r="I41" s="131"/>
      <c r="J41" s="131"/>
      <c r="K41" s="131"/>
      <c r="L41" s="131"/>
      <c r="M41" s="131"/>
      <c r="N41" s="131"/>
      <c r="O41" s="131"/>
      <c r="P41" s="131"/>
      <c r="Q41" s="131"/>
      <c r="R41" s="131"/>
      <c r="S41" s="131"/>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row>
    <row r="42" spans="2:49">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row>
    <row r="43" spans="2:49">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row>
    <row r="44" spans="2:49">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row>
    <row r="45" spans="2:49">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row>
    <row r="46" spans="2:49">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row>
    <row r="47" spans="2:49">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row>
    <row r="48" spans="2:49">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row>
    <row r="49" spans="2:49">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row>
    <row r="50" spans="2:49">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row>
    <row r="51" spans="2:49">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row>
    <row r="52" spans="2:49">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row>
    <row r="53" spans="2:49">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row>
    <row r="54" spans="2:49">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row>
    <row r="55" spans="2:49">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row>
    <row r="56" spans="2:49">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row>
    <row r="57" spans="2:49">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row>
    <row r="58" spans="2:49">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row>
    <row r="59" spans="2:49">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row>
    <row r="60" spans="2:49">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row>
    <row r="61" spans="2:49">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row>
    <row r="62" spans="2:49">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row>
    <row r="63" spans="2:49">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row>
    <row r="64" spans="2:49">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row>
    <row r="65" spans="2:49">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row>
    <row r="66" spans="2:49">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row>
    <row r="67" spans="2:49">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row>
    <row r="68" spans="2:49">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row>
    <row r="69" spans="2:49">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row>
    <row r="70" spans="2:49">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row>
    <row r="71" spans="2:49">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row>
    <row r="72" spans="2:49">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row>
    <row r="73" spans="2:49">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row>
    <row r="74" spans="2:49">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row>
    <row r="75" spans="2:49">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row>
    <row r="76" spans="2:49">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row>
    <row r="77" spans="2:49">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row>
    <row r="78" spans="2:49">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row>
    <row r="79" spans="2:49">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row>
    <row r="80" spans="2:49">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row>
    <row r="81" spans="2:49">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row>
    <row r="82" spans="2:49">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row>
    <row r="83" spans="2:49">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row>
    <row r="84" spans="2:49">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row>
    <row r="85" spans="2:49">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row>
    <row r="86" spans="2:49">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row>
    <row r="87" spans="2:49">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row>
    <row r="88" spans="2:49">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row>
    <row r="89" spans="2:49">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row>
    <row r="90" spans="2:49">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row>
    <row r="91" spans="2:49">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row>
    <row r="92" spans="2:49">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row>
    <row r="93" spans="2:49">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row>
    <row r="94" spans="2:49">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row>
    <row r="95" spans="2:49">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row>
    <row r="96" spans="2:49">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row>
    <row r="97" spans="2:49">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row>
    <row r="98" spans="2:49">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row>
    <row r="99" spans="2:49">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row>
    <row r="100" spans="2:49">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row>
    <row r="101" spans="2:49">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row>
    <row r="102" spans="2:49">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row>
    <row r="103" spans="2:49">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row>
    <row r="104" spans="2:49">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row>
    <row r="105" spans="2:49">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row>
    <row r="106" spans="2:49">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row>
    <row r="107" spans="2:49">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row>
    <row r="108" spans="2:49">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row>
    <row r="109" spans="2:49">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row>
    <row r="110" spans="2:49">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row>
    <row r="111" spans="2:49">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row>
    <row r="112" spans="2:49">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row>
    <row r="113" spans="2:49">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row>
    <row r="114" spans="2:49">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row>
    <row r="115" spans="2:49">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row>
    <row r="116" spans="2:49">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row>
    <row r="117" spans="2:49">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row>
    <row r="118" spans="2:49">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row>
    <row r="119" spans="2:49">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row>
    <row r="120" spans="2:49">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row>
    <row r="121" spans="2:49">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row>
    <row r="122" spans="2:49">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row>
    <row r="123" spans="2:49">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row>
    <row r="124" spans="2:49">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row>
    <row r="125" spans="2:49">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row>
    <row r="126" spans="2:49">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row>
    <row r="127" spans="2:49">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row>
    <row r="128" spans="2:49">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row>
    <row r="129" spans="2:49">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row>
    <row r="130" spans="2:49">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row>
    <row r="131" spans="2:49">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row>
    <row r="132" spans="2:49">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row>
    <row r="133" spans="2:49">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row>
    <row r="134" spans="2:49">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row>
    <row r="135" spans="2:49">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row>
    <row r="136" spans="2:49">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row>
    <row r="137" spans="2:49">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row>
    <row r="138" spans="2:49">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row>
    <row r="139" spans="2:49">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row>
    <row r="140" spans="2:49">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row>
    <row r="141" spans="2:49">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row>
    <row r="142" spans="2:49">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row>
    <row r="143" spans="2:49">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row>
    <row r="144" spans="2:49">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row>
    <row r="145" spans="2:49">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row>
    <row r="146" spans="2:49">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row>
    <row r="147" spans="2:49">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row>
    <row r="148" spans="2:49">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row>
    <row r="149" spans="2:49">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row>
    <row r="150" spans="2:49">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row>
    <row r="151" spans="2:49">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row>
    <row r="152" spans="2:49">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row>
    <row r="153" spans="2:49">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row>
    <row r="154" spans="2:49">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row>
    <row r="155" spans="2:49">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c r="AL155" s="35"/>
      <c r="AM155" s="35"/>
      <c r="AN155" s="35"/>
      <c r="AO155" s="35"/>
      <c r="AP155" s="35"/>
      <c r="AQ155" s="35"/>
      <c r="AR155" s="35"/>
      <c r="AS155" s="35"/>
      <c r="AT155" s="35"/>
      <c r="AU155" s="35"/>
      <c r="AV155" s="35"/>
      <c r="AW155" s="35"/>
    </row>
    <row r="156" spans="2:49">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5"/>
      <c r="AM156" s="35"/>
      <c r="AN156" s="35"/>
      <c r="AO156" s="35"/>
      <c r="AP156" s="35"/>
      <c r="AQ156" s="35"/>
      <c r="AR156" s="35"/>
      <c r="AS156" s="35"/>
      <c r="AT156" s="35"/>
      <c r="AU156" s="35"/>
      <c r="AV156" s="35"/>
      <c r="AW156" s="35"/>
    </row>
    <row r="157" spans="2:49">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row>
    <row r="158" spans="2:49">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5"/>
      <c r="AS158" s="35"/>
      <c r="AT158" s="35"/>
      <c r="AU158" s="35"/>
      <c r="AV158" s="35"/>
      <c r="AW158" s="35"/>
    </row>
    <row r="159" spans="2:49">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row>
    <row r="160" spans="2:49">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35"/>
      <c r="AT160" s="35"/>
      <c r="AU160" s="35"/>
      <c r="AV160" s="35"/>
      <c r="AW160" s="35"/>
    </row>
    <row r="161" spans="2:49">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35"/>
    </row>
    <row r="162" spans="2:49">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row>
    <row r="163" spans="2:49">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row>
    <row r="164" spans="2:49">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35"/>
    </row>
    <row r="165" spans="2:49">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row>
    <row r="166" spans="2:49">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35"/>
    </row>
    <row r="167" spans="2:49">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row>
    <row r="168" spans="2:49">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35"/>
    </row>
    <row r="169" spans="2:49">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row>
    <row r="170" spans="2:49">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row>
    <row r="171" spans="2:49">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row>
    <row r="172" spans="2:49">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35"/>
      <c r="AW172" s="35"/>
    </row>
    <row r="173" spans="2:49">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35"/>
      <c r="AT173" s="35"/>
      <c r="AU173" s="35"/>
      <c r="AV173" s="35"/>
      <c r="AW173" s="35"/>
    </row>
    <row r="174" spans="2:49">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row>
    <row r="175" spans="2:49">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row>
    <row r="176" spans="2:49">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row>
    <row r="177" spans="2:49">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row>
    <row r="178" spans="2:49">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35"/>
      <c r="AN178" s="35"/>
      <c r="AO178" s="35"/>
      <c r="AP178" s="35"/>
      <c r="AQ178" s="35"/>
      <c r="AR178" s="35"/>
      <c r="AS178" s="35"/>
      <c r="AT178" s="35"/>
      <c r="AU178" s="35"/>
      <c r="AV178" s="35"/>
      <c r="AW178" s="35"/>
    </row>
    <row r="179" spans="2:49">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c r="AN179" s="35"/>
      <c r="AO179" s="35"/>
      <c r="AP179" s="35"/>
      <c r="AQ179" s="35"/>
      <c r="AR179" s="35"/>
      <c r="AS179" s="35"/>
      <c r="AT179" s="35"/>
      <c r="AU179" s="35"/>
      <c r="AV179" s="35"/>
      <c r="AW179" s="35"/>
    </row>
    <row r="180" spans="2:49">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35"/>
      <c r="AN180" s="35"/>
      <c r="AO180" s="35"/>
      <c r="AP180" s="35"/>
      <c r="AQ180" s="35"/>
      <c r="AR180" s="35"/>
      <c r="AS180" s="35"/>
      <c r="AT180" s="35"/>
      <c r="AU180" s="35"/>
      <c r="AV180" s="35"/>
      <c r="AW180" s="35"/>
    </row>
    <row r="181" spans="2:49">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row>
    <row r="182" spans="2:49">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row>
    <row r="183" spans="2:49">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35"/>
      <c r="AT183" s="35"/>
      <c r="AU183" s="35"/>
      <c r="AV183" s="35"/>
      <c r="AW183" s="35"/>
    </row>
    <row r="184" spans="2:49">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35"/>
      <c r="AT184" s="35"/>
      <c r="AU184" s="35"/>
      <c r="AV184" s="35"/>
      <c r="AW184" s="35"/>
    </row>
    <row r="185" spans="2:49">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row>
    <row r="186" spans="2:49">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35"/>
    </row>
    <row r="187" spans="2:49">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row>
    <row r="188" spans="2:49">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35"/>
    </row>
    <row r="189" spans="2:49">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row>
    <row r="190" spans="2:49">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35"/>
      <c r="AT190" s="35"/>
      <c r="AU190" s="35"/>
      <c r="AV190" s="35"/>
      <c r="AW190" s="35"/>
    </row>
    <row r="191" spans="2:49">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5"/>
      <c r="AW191" s="35"/>
    </row>
    <row r="192" spans="2:49">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35"/>
    </row>
    <row r="193" spans="2:49">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row>
    <row r="194" spans="2:49">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35"/>
    </row>
    <row r="195" spans="2:49">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35"/>
      <c r="AT195" s="35"/>
      <c r="AU195" s="35"/>
      <c r="AV195" s="35"/>
      <c r="AW195" s="35"/>
    </row>
    <row r="196" spans="2:49">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35"/>
    </row>
    <row r="197" spans="2:49">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35"/>
    </row>
    <row r="198" spans="2:49">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35"/>
    </row>
    <row r="199" spans="2:49">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35"/>
      <c r="AP199" s="35"/>
      <c r="AQ199" s="35"/>
      <c r="AR199" s="35"/>
      <c r="AS199" s="35"/>
      <c r="AT199" s="35"/>
      <c r="AU199" s="35"/>
      <c r="AV199" s="35"/>
      <c r="AW199" s="35"/>
    </row>
    <row r="200" spans="2:49">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5"/>
      <c r="AL200" s="35"/>
      <c r="AM200" s="35"/>
      <c r="AN200" s="35"/>
      <c r="AO200" s="35"/>
      <c r="AP200" s="35"/>
      <c r="AQ200" s="35"/>
      <c r="AR200" s="35"/>
      <c r="AS200" s="35"/>
      <c r="AT200" s="35"/>
      <c r="AU200" s="35"/>
      <c r="AV200" s="35"/>
      <c r="AW200" s="35"/>
    </row>
    <row r="201" spans="2:49">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35"/>
    </row>
    <row r="202" spans="2:49">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35"/>
      <c r="AN202" s="35"/>
      <c r="AO202" s="35"/>
      <c r="AP202" s="35"/>
      <c r="AQ202" s="35"/>
      <c r="AR202" s="35"/>
      <c r="AS202" s="35"/>
      <c r="AT202" s="35"/>
      <c r="AU202" s="35"/>
      <c r="AV202" s="35"/>
      <c r="AW202" s="35"/>
    </row>
    <row r="203" spans="2:49">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row>
    <row r="204" spans="2:49">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35"/>
      <c r="AW204" s="35"/>
    </row>
    <row r="205" spans="2:49">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35"/>
      <c r="AW205" s="35"/>
    </row>
    <row r="206" spans="2:49">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5"/>
      <c r="AW206" s="35"/>
    </row>
    <row r="207" spans="2:49">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35"/>
      <c r="AN207" s="35"/>
      <c r="AO207" s="35"/>
      <c r="AP207" s="35"/>
      <c r="AQ207" s="35"/>
      <c r="AR207" s="35"/>
      <c r="AS207" s="35"/>
      <c r="AT207" s="35"/>
      <c r="AU207" s="35"/>
      <c r="AV207" s="35"/>
      <c r="AW207" s="35"/>
    </row>
    <row r="208" spans="2:49">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35"/>
      <c r="AT208" s="35"/>
      <c r="AU208" s="35"/>
      <c r="AV208" s="35"/>
      <c r="AW208" s="35"/>
    </row>
    <row r="209" spans="2:49">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c r="AR209" s="35"/>
      <c r="AS209" s="35"/>
      <c r="AT209" s="35"/>
      <c r="AU209" s="35"/>
      <c r="AV209" s="35"/>
      <c r="AW209" s="35"/>
    </row>
    <row r="210" spans="2:49">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35"/>
    </row>
    <row r="211" spans="2:49">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row>
    <row r="212" spans="2:49">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5"/>
      <c r="AL212" s="35"/>
      <c r="AM212" s="35"/>
      <c r="AN212" s="35"/>
      <c r="AO212" s="35"/>
      <c r="AP212" s="35"/>
      <c r="AQ212" s="35"/>
      <c r="AR212" s="35"/>
      <c r="AS212" s="35"/>
      <c r="AT212" s="35"/>
      <c r="AU212" s="35"/>
      <c r="AV212" s="35"/>
      <c r="AW212" s="35"/>
    </row>
    <row r="213" spans="2:49">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35"/>
      <c r="AN213" s="35"/>
      <c r="AO213" s="35"/>
      <c r="AP213" s="35"/>
      <c r="AQ213" s="35"/>
      <c r="AR213" s="35"/>
      <c r="AS213" s="35"/>
      <c r="AT213" s="35"/>
      <c r="AU213" s="35"/>
      <c r="AV213" s="35"/>
      <c r="AW213" s="35"/>
    </row>
    <row r="214" spans="2:49">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5"/>
      <c r="AK214" s="35"/>
      <c r="AL214" s="35"/>
      <c r="AM214" s="35"/>
      <c r="AN214" s="35"/>
      <c r="AO214" s="35"/>
      <c r="AP214" s="35"/>
      <c r="AQ214" s="35"/>
      <c r="AR214" s="35"/>
      <c r="AS214" s="35"/>
      <c r="AT214" s="35"/>
      <c r="AU214" s="35"/>
      <c r="AV214" s="35"/>
      <c r="AW214" s="35"/>
    </row>
    <row r="215" spans="2:49">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35"/>
      <c r="AI215" s="35"/>
      <c r="AJ215" s="35"/>
      <c r="AK215" s="35"/>
      <c r="AL215" s="35"/>
      <c r="AM215" s="35"/>
      <c r="AN215" s="35"/>
      <c r="AO215" s="35"/>
      <c r="AP215" s="35"/>
      <c r="AQ215" s="35"/>
      <c r="AR215" s="35"/>
      <c r="AS215" s="35"/>
      <c r="AT215" s="35"/>
      <c r="AU215" s="35"/>
      <c r="AV215" s="35"/>
      <c r="AW215" s="35"/>
    </row>
    <row r="216" spans="2:49">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5"/>
      <c r="AJ216" s="35"/>
      <c r="AK216" s="35"/>
      <c r="AL216" s="35"/>
      <c r="AM216" s="35"/>
      <c r="AN216" s="35"/>
      <c r="AO216" s="35"/>
      <c r="AP216" s="35"/>
      <c r="AQ216" s="35"/>
      <c r="AR216" s="35"/>
      <c r="AS216" s="35"/>
      <c r="AT216" s="35"/>
      <c r="AU216" s="35"/>
      <c r="AV216" s="35"/>
      <c r="AW216" s="35"/>
    </row>
    <row r="217" spans="2:49">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35"/>
      <c r="AT217" s="35"/>
      <c r="AU217" s="35"/>
      <c r="AV217" s="35"/>
      <c r="AW217" s="35"/>
    </row>
    <row r="218" spans="2:49">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35"/>
      <c r="AI218" s="35"/>
      <c r="AJ218" s="35"/>
      <c r="AK218" s="35"/>
      <c r="AL218" s="35"/>
      <c r="AM218" s="35"/>
      <c r="AN218" s="35"/>
      <c r="AO218" s="35"/>
      <c r="AP218" s="35"/>
      <c r="AQ218" s="35"/>
      <c r="AR218" s="35"/>
      <c r="AS218" s="35"/>
      <c r="AT218" s="35"/>
      <c r="AU218" s="35"/>
      <c r="AV218" s="35"/>
      <c r="AW218" s="35"/>
    </row>
    <row r="219" spans="2:49">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35"/>
      <c r="AI219" s="35"/>
      <c r="AJ219" s="35"/>
      <c r="AK219" s="35"/>
      <c r="AL219" s="35"/>
      <c r="AM219" s="35"/>
      <c r="AN219" s="35"/>
      <c r="AO219" s="35"/>
      <c r="AP219" s="35"/>
      <c r="AQ219" s="35"/>
      <c r="AR219" s="35"/>
      <c r="AS219" s="35"/>
      <c r="AT219" s="35"/>
      <c r="AU219" s="35"/>
      <c r="AV219" s="35"/>
      <c r="AW219" s="35"/>
    </row>
    <row r="220" spans="2:49">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c r="AI220" s="35"/>
      <c r="AJ220" s="35"/>
      <c r="AK220" s="35"/>
      <c r="AL220" s="35"/>
      <c r="AM220" s="35"/>
      <c r="AN220" s="35"/>
      <c r="AO220" s="35"/>
      <c r="AP220" s="35"/>
      <c r="AQ220" s="35"/>
      <c r="AR220" s="35"/>
      <c r="AS220" s="35"/>
      <c r="AT220" s="35"/>
      <c r="AU220" s="35"/>
      <c r="AV220" s="35"/>
      <c r="AW220" s="35"/>
    </row>
    <row r="221" spans="2:49">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35"/>
      <c r="AI221" s="35"/>
      <c r="AJ221" s="35"/>
      <c r="AK221" s="35"/>
      <c r="AL221" s="35"/>
      <c r="AM221" s="35"/>
      <c r="AN221" s="35"/>
      <c r="AO221" s="35"/>
      <c r="AP221" s="35"/>
      <c r="AQ221" s="35"/>
      <c r="AR221" s="35"/>
      <c r="AS221" s="35"/>
      <c r="AT221" s="35"/>
      <c r="AU221" s="35"/>
      <c r="AV221" s="35"/>
      <c r="AW221" s="35"/>
    </row>
    <row r="222" spans="2:49">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35"/>
      <c r="AI222" s="35"/>
      <c r="AJ222" s="35"/>
      <c r="AK222" s="35"/>
      <c r="AL222" s="35"/>
      <c r="AM222" s="35"/>
      <c r="AN222" s="35"/>
      <c r="AO222" s="35"/>
      <c r="AP222" s="35"/>
      <c r="AQ222" s="35"/>
      <c r="AR222" s="35"/>
      <c r="AS222" s="35"/>
      <c r="AT222" s="35"/>
      <c r="AU222" s="35"/>
      <c r="AV222" s="35"/>
      <c r="AW222" s="35"/>
    </row>
    <row r="223" spans="2:49">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35"/>
      <c r="AN223" s="35"/>
      <c r="AO223" s="35"/>
      <c r="AP223" s="35"/>
      <c r="AQ223" s="35"/>
      <c r="AR223" s="35"/>
      <c r="AS223" s="35"/>
      <c r="AT223" s="35"/>
      <c r="AU223" s="35"/>
      <c r="AV223" s="35"/>
      <c r="AW223" s="35"/>
    </row>
    <row r="224" spans="2:49">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c r="AI224" s="35"/>
      <c r="AJ224" s="35"/>
      <c r="AK224" s="35"/>
      <c r="AL224" s="35"/>
      <c r="AM224" s="35"/>
      <c r="AN224" s="35"/>
      <c r="AO224" s="35"/>
      <c r="AP224" s="35"/>
      <c r="AQ224" s="35"/>
      <c r="AR224" s="35"/>
      <c r="AS224" s="35"/>
      <c r="AT224" s="35"/>
      <c r="AU224" s="35"/>
      <c r="AV224" s="35"/>
      <c r="AW224" s="35"/>
    </row>
    <row r="225" spans="2:49">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35"/>
      <c r="AI225" s="35"/>
      <c r="AJ225" s="35"/>
      <c r="AK225" s="35"/>
      <c r="AL225" s="35"/>
      <c r="AM225" s="35"/>
      <c r="AN225" s="35"/>
      <c r="AO225" s="35"/>
      <c r="AP225" s="35"/>
      <c r="AQ225" s="35"/>
      <c r="AR225" s="35"/>
      <c r="AS225" s="35"/>
      <c r="AT225" s="35"/>
      <c r="AU225" s="35"/>
      <c r="AV225" s="35"/>
      <c r="AW225" s="35"/>
    </row>
    <row r="226" spans="2:49">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35"/>
      <c r="AI226" s="35"/>
      <c r="AJ226" s="35"/>
      <c r="AK226" s="35"/>
      <c r="AL226" s="35"/>
      <c r="AM226" s="35"/>
      <c r="AN226" s="35"/>
      <c r="AO226" s="35"/>
      <c r="AP226" s="35"/>
      <c r="AQ226" s="35"/>
      <c r="AR226" s="35"/>
      <c r="AS226" s="35"/>
      <c r="AT226" s="35"/>
      <c r="AU226" s="35"/>
      <c r="AV226" s="35"/>
      <c r="AW226" s="35"/>
    </row>
    <row r="227" spans="2:49">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35"/>
      <c r="AI227" s="35"/>
      <c r="AJ227" s="35"/>
      <c r="AK227" s="35"/>
      <c r="AL227" s="35"/>
      <c r="AM227" s="35"/>
      <c r="AN227" s="35"/>
      <c r="AO227" s="35"/>
      <c r="AP227" s="35"/>
      <c r="AQ227" s="35"/>
      <c r="AR227" s="35"/>
      <c r="AS227" s="35"/>
      <c r="AT227" s="35"/>
      <c r="AU227" s="35"/>
      <c r="AV227" s="35"/>
      <c r="AW227" s="35"/>
    </row>
    <row r="228" spans="2:49">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35"/>
      <c r="AI228" s="35"/>
      <c r="AJ228" s="35"/>
      <c r="AK228" s="35"/>
      <c r="AL228" s="35"/>
      <c r="AM228" s="35"/>
      <c r="AN228" s="35"/>
      <c r="AO228" s="35"/>
      <c r="AP228" s="35"/>
      <c r="AQ228" s="35"/>
      <c r="AR228" s="35"/>
      <c r="AS228" s="35"/>
      <c r="AT228" s="35"/>
      <c r="AU228" s="35"/>
      <c r="AV228" s="35"/>
      <c r="AW228" s="35"/>
    </row>
    <row r="229" spans="2:49">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c r="AA229" s="35"/>
      <c r="AB229" s="35"/>
      <c r="AC229" s="35"/>
      <c r="AD229" s="35"/>
      <c r="AE229" s="35"/>
      <c r="AF229" s="35"/>
      <c r="AG229" s="35"/>
      <c r="AH229" s="35"/>
      <c r="AI229" s="35"/>
      <c r="AJ229" s="35"/>
      <c r="AK229" s="35"/>
      <c r="AL229" s="35"/>
      <c r="AM229" s="35"/>
      <c r="AN229" s="35"/>
      <c r="AO229" s="35"/>
      <c r="AP229" s="35"/>
      <c r="AQ229" s="35"/>
      <c r="AR229" s="35"/>
      <c r="AS229" s="35"/>
      <c r="AT229" s="35"/>
      <c r="AU229" s="35"/>
      <c r="AV229" s="35"/>
      <c r="AW229" s="35"/>
    </row>
    <row r="230" spans="2:49">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35"/>
      <c r="AI230" s="35"/>
      <c r="AJ230" s="35"/>
      <c r="AK230" s="35"/>
      <c r="AL230" s="35"/>
      <c r="AM230" s="35"/>
      <c r="AN230" s="35"/>
      <c r="AO230" s="35"/>
      <c r="AP230" s="35"/>
      <c r="AQ230" s="35"/>
      <c r="AR230" s="35"/>
      <c r="AS230" s="35"/>
      <c r="AT230" s="35"/>
      <c r="AU230" s="35"/>
      <c r="AV230" s="35"/>
      <c r="AW230" s="35"/>
    </row>
  </sheetData>
  <mergeCells count="14">
    <mergeCell ref="B18:B19"/>
    <mergeCell ref="C18:L18"/>
    <mergeCell ref="C19:D19"/>
    <mergeCell ref="E19:F19"/>
    <mergeCell ref="G19:H19"/>
    <mergeCell ref="I19:J19"/>
    <mergeCell ref="K19:L19"/>
    <mergeCell ref="B2:B3"/>
    <mergeCell ref="C2:L2"/>
    <mergeCell ref="C3:D3"/>
    <mergeCell ref="E3:F3"/>
    <mergeCell ref="G3:H3"/>
    <mergeCell ref="I3:J3"/>
    <mergeCell ref="K3:L3"/>
  </mergeCells>
  <phoneticPr fontId="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W230"/>
  <sheetViews>
    <sheetView view="pageBreakPreview" zoomScaleNormal="100" zoomScaleSheetLayoutView="100" workbookViewId="0">
      <selection activeCell="F4" sqref="F4"/>
    </sheetView>
  </sheetViews>
  <sheetFormatPr defaultRowHeight="13.5"/>
  <cols>
    <col min="1" max="1" width="4" customWidth="1"/>
    <col min="2" max="2" width="11.25" customWidth="1"/>
    <col min="3" max="3" width="7.625" customWidth="1"/>
    <col min="4" max="4" width="7.125" customWidth="1"/>
    <col min="5" max="5" width="7.625" customWidth="1"/>
    <col min="6" max="6" width="7.125" customWidth="1"/>
    <col min="7" max="7" width="7.625" customWidth="1"/>
    <col min="8" max="8" width="7.125" customWidth="1"/>
    <col min="9" max="9" width="7.625" customWidth="1"/>
    <col min="10" max="10" width="7.125" customWidth="1"/>
    <col min="11" max="11" width="7.625" customWidth="1"/>
    <col min="12" max="12" width="7.125" customWidth="1"/>
    <col min="13" max="13" width="16.5" customWidth="1"/>
    <col min="14" max="14" width="2.5" customWidth="1"/>
    <col min="15" max="15" width="17.75" bestFit="1" customWidth="1"/>
    <col min="16" max="17" width="11.125" bestFit="1" customWidth="1"/>
    <col min="18" max="18" width="12.375" bestFit="1" customWidth="1"/>
  </cols>
  <sheetData>
    <row r="1" spans="2:38" ht="19.5" customHeight="1">
      <c r="B1" s="24" t="s">
        <v>379</v>
      </c>
    </row>
    <row r="2" spans="2:38">
      <c r="B2" s="470" t="s">
        <v>70</v>
      </c>
      <c r="C2" s="472" t="s">
        <v>69</v>
      </c>
      <c r="D2" s="473"/>
      <c r="E2" s="473"/>
      <c r="F2" s="473"/>
      <c r="G2" s="473"/>
      <c r="H2" s="473"/>
      <c r="I2" s="473"/>
      <c r="J2" s="473"/>
      <c r="K2" s="473"/>
      <c r="L2" s="474"/>
    </row>
    <row r="3" spans="2:38" ht="22.5" customHeight="1">
      <c r="B3" s="471"/>
      <c r="C3" s="484" t="s">
        <v>80</v>
      </c>
      <c r="D3" s="485"/>
      <c r="E3" s="486" t="s">
        <v>81</v>
      </c>
      <c r="F3" s="485"/>
      <c r="G3" s="486" t="s">
        <v>82</v>
      </c>
      <c r="H3" s="485"/>
      <c r="I3" s="484" t="s">
        <v>83</v>
      </c>
      <c r="J3" s="485"/>
      <c r="K3" s="484" t="s">
        <v>67</v>
      </c>
      <c r="L3" s="485"/>
      <c r="O3" s="41" t="s">
        <v>68</v>
      </c>
      <c r="P3" s="38" t="s">
        <v>84</v>
      </c>
      <c r="Q3" s="58" t="s">
        <v>357</v>
      </c>
      <c r="R3" s="58" t="s">
        <v>358</v>
      </c>
      <c r="S3" s="58" t="s">
        <v>359</v>
      </c>
      <c r="T3" s="58" t="s">
        <v>360</v>
      </c>
      <c r="U3" s="58" t="s">
        <v>361</v>
      </c>
      <c r="V3" s="58" t="s">
        <v>362</v>
      </c>
      <c r="W3" s="58" t="s">
        <v>363</v>
      </c>
      <c r="X3" s="58" t="s">
        <v>364</v>
      </c>
      <c r="Y3" s="58" t="s">
        <v>365</v>
      </c>
      <c r="Z3" s="58" t="s">
        <v>366</v>
      </c>
      <c r="AA3" s="58" t="s">
        <v>367</v>
      </c>
      <c r="AB3" s="58" t="s">
        <v>368</v>
      </c>
      <c r="AC3" s="58" t="s">
        <v>369</v>
      </c>
      <c r="AD3" s="58" t="s">
        <v>370</v>
      </c>
      <c r="AE3" s="38" t="s">
        <v>338</v>
      </c>
    </row>
    <row r="4" spans="2:38" s="35" customFormat="1" ht="13.5" customHeight="1">
      <c r="B4" s="42" t="s">
        <v>2</v>
      </c>
      <c r="C4" s="159">
        <f>SUM(P4:S4)</f>
        <v>0</v>
      </c>
      <c r="D4" s="426" t="str">
        <f>IFERROR(C4/$K4,"-")</f>
        <v>-</v>
      </c>
      <c r="E4" s="159">
        <f>SUM(T4:X4)</f>
        <v>0</v>
      </c>
      <c r="F4" s="426" t="str">
        <f>IFERROR(E4/$K4,"-")</f>
        <v>-</v>
      </c>
      <c r="G4" s="159">
        <f>SUM(Y4:AC4)</f>
        <v>0</v>
      </c>
      <c r="H4" s="426" t="str">
        <f>IFERROR(G4/$K4,"-")</f>
        <v>-</v>
      </c>
      <c r="I4" s="46">
        <f>SUM(AD4:AE4)</f>
        <v>0</v>
      </c>
      <c r="J4" s="426" t="str">
        <f>IFERROR(I4/$K4,"-")</f>
        <v>-</v>
      </c>
      <c r="K4" s="46">
        <f>SUM(C4,E4,G4,I4)</f>
        <v>0</v>
      </c>
      <c r="L4" s="426" t="str">
        <f>IFERROR(K4/$K4,"-")</f>
        <v>-</v>
      </c>
      <c r="O4" s="39" t="s">
        <v>2</v>
      </c>
      <c r="P4" s="56"/>
      <c r="Q4" s="56"/>
      <c r="R4" s="56"/>
      <c r="S4" s="155"/>
      <c r="T4" s="155"/>
      <c r="U4" s="155"/>
      <c r="V4" s="155"/>
      <c r="W4" s="155"/>
      <c r="X4" s="155"/>
      <c r="Y4" s="155"/>
      <c r="Z4" s="155"/>
      <c r="AA4" s="155"/>
      <c r="AB4" s="155"/>
      <c r="AC4" s="155"/>
      <c r="AD4" s="155"/>
      <c r="AE4" s="155"/>
      <c r="AH4" s="36"/>
      <c r="AI4" s="36"/>
      <c r="AL4" s="162"/>
    </row>
    <row r="5" spans="2:38" s="35" customFormat="1">
      <c r="B5" s="43" t="s">
        <v>3</v>
      </c>
      <c r="C5" s="158">
        <f t="shared" ref="C5:C12" si="0">SUM(P5:S5)</f>
        <v>1</v>
      </c>
      <c r="D5" s="427">
        <f t="shared" ref="D5:F15" si="1">IFERROR(C5/$K5,"-")</f>
        <v>0.5</v>
      </c>
      <c r="E5" s="48">
        <f t="shared" ref="E5:E12" si="2">SUM(T5:X5)</f>
        <v>1</v>
      </c>
      <c r="F5" s="427">
        <f t="shared" si="1"/>
        <v>0.5</v>
      </c>
      <c r="G5" s="158">
        <f t="shared" ref="G5:G12" si="3">SUM(Y5:AC5)</f>
        <v>0</v>
      </c>
      <c r="H5" s="427">
        <f t="shared" ref="H5:J5" si="4">IFERROR(G5/$K5,"-")</f>
        <v>0</v>
      </c>
      <c r="I5" s="161">
        <f t="shared" ref="I5:I12" si="5">SUM(AD5:AE5)</f>
        <v>0</v>
      </c>
      <c r="J5" s="427">
        <f t="shared" si="4"/>
        <v>0</v>
      </c>
      <c r="K5" s="48">
        <f t="shared" ref="K5:K12" si="6">SUM(C5,E5,G5,I5)</f>
        <v>2</v>
      </c>
      <c r="L5" s="427">
        <f t="shared" ref="L5" si="7">IFERROR(K5/$K5,"-")</f>
        <v>1</v>
      </c>
      <c r="O5" s="40" t="s">
        <v>3</v>
      </c>
      <c r="P5" s="56">
        <v>1</v>
      </c>
      <c r="Q5" s="56"/>
      <c r="R5" s="56"/>
      <c r="S5" s="155"/>
      <c r="T5" s="155"/>
      <c r="U5" s="155">
        <v>1</v>
      </c>
      <c r="V5" s="155"/>
      <c r="W5" s="155"/>
      <c r="X5" s="155"/>
      <c r="Y5" s="155"/>
      <c r="Z5" s="155"/>
      <c r="AA5" s="155"/>
      <c r="AB5" s="155"/>
      <c r="AC5" s="155"/>
      <c r="AD5" s="155"/>
      <c r="AE5" s="155"/>
      <c r="AH5" s="36"/>
      <c r="AI5" s="36"/>
      <c r="AJ5" s="36"/>
      <c r="AL5" s="162"/>
    </row>
    <row r="6" spans="2:38" s="35" customFormat="1">
      <c r="B6" s="43" t="s">
        <v>4</v>
      </c>
      <c r="C6" s="158">
        <f t="shared" si="0"/>
        <v>1</v>
      </c>
      <c r="D6" s="427">
        <f t="shared" si="1"/>
        <v>1</v>
      </c>
      <c r="E6" s="161">
        <f t="shared" si="2"/>
        <v>0</v>
      </c>
      <c r="F6" s="427">
        <f t="shared" si="1"/>
        <v>0</v>
      </c>
      <c r="G6" s="158">
        <f t="shared" si="3"/>
        <v>0</v>
      </c>
      <c r="H6" s="427">
        <f t="shared" ref="H6:J6" si="8">IFERROR(G6/$K6,"-")</f>
        <v>0</v>
      </c>
      <c r="I6" s="48">
        <f t="shared" si="5"/>
        <v>0</v>
      </c>
      <c r="J6" s="427">
        <f t="shared" si="8"/>
        <v>0</v>
      </c>
      <c r="K6" s="48">
        <f t="shared" si="6"/>
        <v>1</v>
      </c>
      <c r="L6" s="427">
        <f t="shared" ref="L6" si="9">IFERROR(K6/$K6,"-")</f>
        <v>1</v>
      </c>
      <c r="O6" s="40" t="s">
        <v>4</v>
      </c>
      <c r="P6" s="56"/>
      <c r="Q6" s="56"/>
      <c r="R6" s="56"/>
      <c r="S6" s="155">
        <v>1</v>
      </c>
      <c r="T6" s="155"/>
      <c r="U6" s="155"/>
      <c r="V6" s="155"/>
      <c r="W6" s="155"/>
      <c r="X6" s="155"/>
      <c r="Y6" s="155"/>
      <c r="Z6" s="155"/>
      <c r="AA6" s="155"/>
      <c r="AB6" s="155"/>
      <c r="AC6" s="155"/>
      <c r="AD6" s="155"/>
      <c r="AE6" s="155"/>
      <c r="AH6" s="36"/>
      <c r="AI6" s="36"/>
      <c r="AJ6" s="36"/>
      <c r="AL6" s="162"/>
    </row>
    <row r="7" spans="2:38" s="35" customFormat="1">
      <c r="B7" s="43" t="s">
        <v>5</v>
      </c>
      <c r="C7" s="48">
        <f t="shared" si="0"/>
        <v>2</v>
      </c>
      <c r="D7" s="427">
        <f t="shared" si="1"/>
        <v>0.4</v>
      </c>
      <c r="E7" s="48">
        <f t="shared" si="2"/>
        <v>1</v>
      </c>
      <c r="F7" s="427">
        <f t="shared" si="1"/>
        <v>0.2</v>
      </c>
      <c r="G7" s="158">
        <f t="shared" si="3"/>
        <v>2</v>
      </c>
      <c r="H7" s="427">
        <f t="shared" ref="H7:J7" si="10">IFERROR(G7/$K7,"-")</f>
        <v>0.4</v>
      </c>
      <c r="I7" s="161">
        <f t="shared" si="5"/>
        <v>0</v>
      </c>
      <c r="J7" s="427">
        <f t="shared" si="10"/>
        <v>0</v>
      </c>
      <c r="K7" s="48">
        <f t="shared" si="6"/>
        <v>5</v>
      </c>
      <c r="L7" s="427">
        <f t="shared" ref="L7" si="11">IFERROR(K7/$K7,"-")</f>
        <v>1</v>
      </c>
      <c r="O7" s="40" t="s">
        <v>5</v>
      </c>
      <c r="P7" s="56"/>
      <c r="Q7" s="56">
        <v>1</v>
      </c>
      <c r="R7" s="56"/>
      <c r="S7" s="155">
        <v>1</v>
      </c>
      <c r="T7" s="155"/>
      <c r="U7" s="155"/>
      <c r="V7" s="155"/>
      <c r="W7" s="155"/>
      <c r="X7" s="155">
        <v>1</v>
      </c>
      <c r="Y7" s="155"/>
      <c r="Z7" s="155"/>
      <c r="AA7" s="155">
        <v>1</v>
      </c>
      <c r="AB7" s="155">
        <v>1</v>
      </c>
      <c r="AC7" s="155"/>
      <c r="AD7" s="155"/>
      <c r="AE7" s="155"/>
      <c r="AH7" s="36"/>
      <c r="AI7" s="36"/>
      <c r="AJ7" s="36"/>
      <c r="AL7" s="162"/>
    </row>
    <row r="8" spans="2:38" s="35" customFormat="1">
      <c r="B8" s="43" t="s">
        <v>6</v>
      </c>
      <c r="C8" s="48">
        <f t="shared" si="0"/>
        <v>10</v>
      </c>
      <c r="D8" s="427">
        <f t="shared" si="1"/>
        <v>0.37037037037037035</v>
      </c>
      <c r="E8" s="48">
        <f t="shared" si="2"/>
        <v>15</v>
      </c>
      <c r="F8" s="427">
        <f t="shared" si="1"/>
        <v>0.55555555555555558</v>
      </c>
      <c r="G8" s="158">
        <f t="shared" si="3"/>
        <v>2</v>
      </c>
      <c r="H8" s="427">
        <f t="shared" ref="H8:J8" si="12">IFERROR(G8/$K8,"-")</f>
        <v>7.407407407407407E-2</v>
      </c>
      <c r="I8" s="158">
        <f t="shared" si="5"/>
        <v>0</v>
      </c>
      <c r="J8" s="427">
        <f t="shared" si="12"/>
        <v>0</v>
      </c>
      <c r="K8" s="48">
        <f t="shared" si="6"/>
        <v>27</v>
      </c>
      <c r="L8" s="427">
        <f t="shared" ref="L8" si="13">IFERROR(K8/$K8,"-")</f>
        <v>1</v>
      </c>
      <c r="O8" s="40" t="s">
        <v>6</v>
      </c>
      <c r="P8" s="56">
        <v>3</v>
      </c>
      <c r="Q8" s="56">
        <v>2</v>
      </c>
      <c r="R8" s="56">
        <v>1</v>
      </c>
      <c r="S8" s="155">
        <v>4</v>
      </c>
      <c r="T8" s="155">
        <v>2</v>
      </c>
      <c r="U8" s="155">
        <v>3</v>
      </c>
      <c r="V8" s="155">
        <v>4</v>
      </c>
      <c r="W8" s="155">
        <v>5</v>
      </c>
      <c r="X8" s="155">
        <v>1</v>
      </c>
      <c r="Y8" s="155"/>
      <c r="Z8" s="155"/>
      <c r="AA8" s="155">
        <v>1</v>
      </c>
      <c r="AB8" s="155">
        <v>1</v>
      </c>
      <c r="AC8" s="155"/>
      <c r="AD8" s="155"/>
      <c r="AE8" s="155"/>
      <c r="AH8" s="36"/>
      <c r="AI8" s="36"/>
      <c r="AJ8" s="36"/>
      <c r="AL8" s="162"/>
    </row>
    <row r="9" spans="2:38" s="35" customFormat="1">
      <c r="B9" s="43" t="s">
        <v>7</v>
      </c>
      <c r="C9" s="48">
        <f t="shared" si="0"/>
        <v>100</v>
      </c>
      <c r="D9" s="427">
        <f t="shared" si="1"/>
        <v>0.52356020942408377</v>
      </c>
      <c r="E9" s="161">
        <f t="shared" si="2"/>
        <v>65</v>
      </c>
      <c r="F9" s="427">
        <f t="shared" si="1"/>
        <v>0.34031413612565448</v>
      </c>
      <c r="G9" s="158">
        <f t="shared" si="3"/>
        <v>18</v>
      </c>
      <c r="H9" s="427">
        <f t="shared" ref="H9:J9" si="14">IFERROR(G9/$K9,"-")</f>
        <v>9.4240837696335081E-2</v>
      </c>
      <c r="I9" s="48">
        <f t="shared" si="5"/>
        <v>8</v>
      </c>
      <c r="J9" s="427">
        <f t="shared" si="14"/>
        <v>4.1884816753926704E-2</v>
      </c>
      <c r="K9" s="48">
        <f t="shared" si="6"/>
        <v>191</v>
      </c>
      <c r="L9" s="427">
        <f t="shared" ref="L9" si="15">IFERROR(K9/$K9,"-")</f>
        <v>1</v>
      </c>
      <c r="O9" s="40" t="s">
        <v>7</v>
      </c>
      <c r="P9" s="56">
        <v>11</v>
      </c>
      <c r="Q9" s="56">
        <v>33</v>
      </c>
      <c r="R9" s="56">
        <v>26</v>
      </c>
      <c r="S9" s="155">
        <v>30</v>
      </c>
      <c r="T9" s="155">
        <v>13</v>
      </c>
      <c r="U9" s="155">
        <v>15</v>
      </c>
      <c r="V9" s="155">
        <v>19</v>
      </c>
      <c r="W9" s="155">
        <v>12</v>
      </c>
      <c r="X9" s="155">
        <v>6</v>
      </c>
      <c r="Y9" s="155">
        <v>6</v>
      </c>
      <c r="Z9" s="155">
        <v>2</v>
      </c>
      <c r="AA9" s="155">
        <v>4</v>
      </c>
      <c r="AB9" s="155">
        <v>4</v>
      </c>
      <c r="AC9" s="155">
        <v>2</v>
      </c>
      <c r="AD9" s="155">
        <v>8</v>
      </c>
      <c r="AE9" s="155"/>
      <c r="AH9" s="36"/>
      <c r="AI9" s="36"/>
      <c r="AJ9" s="36"/>
      <c r="AL9" s="162"/>
    </row>
    <row r="10" spans="2:38" s="35" customFormat="1">
      <c r="B10" s="43" t="s">
        <v>8</v>
      </c>
      <c r="C10" s="161">
        <f t="shared" si="0"/>
        <v>330</v>
      </c>
      <c r="D10" s="427">
        <f t="shared" si="1"/>
        <v>0.50304878048780488</v>
      </c>
      <c r="E10" s="158">
        <f t="shared" si="2"/>
        <v>256</v>
      </c>
      <c r="F10" s="427">
        <f t="shared" si="1"/>
        <v>0.3902439024390244</v>
      </c>
      <c r="G10" s="158">
        <f t="shared" si="3"/>
        <v>53</v>
      </c>
      <c r="H10" s="427">
        <f t="shared" ref="H10:J10" si="16">IFERROR(G10/$K10,"-")</f>
        <v>8.0792682926829271E-2</v>
      </c>
      <c r="I10" s="48">
        <f t="shared" si="5"/>
        <v>17</v>
      </c>
      <c r="J10" s="427">
        <f t="shared" si="16"/>
        <v>2.5914634146341462E-2</v>
      </c>
      <c r="K10" s="48">
        <f t="shared" si="6"/>
        <v>656</v>
      </c>
      <c r="L10" s="427">
        <f t="shared" ref="L10" si="17">IFERROR(K10/$K10,"-")</f>
        <v>1</v>
      </c>
      <c r="O10" s="40" t="s">
        <v>8</v>
      </c>
      <c r="P10" s="56">
        <v>70</v>
      </c>
      <c r="Q10" s="56">
        <v>101</v>
      </c>
      <c r="R10" s="56">
        <v>71</v>
      </c>
      <c r="S10" s="155">
        <v>88</v>
      </c>
      <c r="T10" s="155">
        <v>69</v>
      </c>
      <c r="U10" s="155">
        <v>50</v>
      </c>
      <c r="V10" s="155">
        <v>54</v>
      </c>
      <c r="W10" s="155">
        <v>47</v>
      </c>
      <c r="X10" s="155">
        <v>36</v>
      </c>
      <c r="Y10" s="155">
        <v>17</v>
      </c>
      <c r="Z10" s="155">
        <v>10</v>
      </c>
      <c r="AA10" s="155">
        <v>13</v>
      </c>
      <c r="AB10" s="155">
        <v>6</v>
      </c>
      <c r="AC10" s="155">
        <v>7</v>
      </c>
      <c r="AD10" s="155">
        <v>12</v>
      </c>
      <c r="AE10" s="155">
        <v>5</v>
      </c>
      <c r="AH10" s="36"/>
      <c r="AI10" s="36"/>
      <c r="AJ10" s="36"/>
      <c r="AL10" s="162"/>
    </row>
    <row r="11" spans="2:38" s="35" customFormat="1">
      <c r="B11" s="43" t="s">
        <v>9</v>
      </c>
      <c r="C11" s="48">
        <f t="shared" si="0"/>
        <v>540</v>
      </c>
      <c r="D11" s="427">
        <f t="shared" si="1"/>
        <v>0.52631578947368418</v>
      </c>
      <c r="E11" s="158">
        <f t="shared" si="2"/>
        <v>359</v>
      </c>
      <c r="F11" s="427">
        <f t="shared" si="1"/>
        <v>0.34990253411306044</v>
      </c>
      <c r="G11" s="158">
        <f t="shared" si="3"/>
        <v>102</v>
      </c>
      <c r="H11" s="427">
        <f t="shared" ref="H11:J11" si="18">IFERROR(G11/$K11,"-")</f>
        <v>9.9415204678362568E-2</v>
      </c>
      <c r="I11" s="161">
        <f t="shared" si="5"/>
        <v>25</v>
      </c>
      <c r="J11" s="427">
        <f t="shared" si="18"/>
        <v>2.4366471734892786E-2</v>
      </c>
      <c r="K11" s="48">
        <f t="shared" si="6"/>
        <v>1026</v>
      </c>
      <c r="L11" s="427">
        <f t="shared" ref="L11" si="19">IFERROR(K11/$K11,"-")</f>
        <v>1</v>
      </c>
      <c r="O11" s="40" t="s">
        <v>9</v>
      </c>
      <c r="P11" s="56">
        <v>97</v>
      </c>
      <c r="Q11" s="56">
        <v>145</v>
      </c>
      <c r="R11" s="56">
        <v>152</v>
      </c>
      <c r="S11" s="155">
        <v>146</v>
      </c>
      <c r="T11" s="155">
        <v>100</v>
      </c>
      <c r="U11" s="155">
        <v>57</v>
      </c>
      <c r="V11" s="155">
        <v>87</v>
      </c>
      <c r="W11" s="155">
        <v>64</v>
      </c>
      <c r="X11" s="155">
        <v>51</v>
      </c>
      <c r="Y11" s="155">
        <v>37</v>
      </c>
      <c r="Z11" s="155">
        <v>21</v>
      </c>
      <c r="AA11" s="155">
        <v>24</v>
      </c>
      <c r="AB11" s="155">
        <v>13</v>
      </c>
      <c r="AC11" s="155">
        <v>7</v>
      </c>
      <c r="AD11" s="155">
        <v>21</v>
      </c>
      <c r="AE11" s="155">
        <v>4</v>
      </c>
      <c r="AH11" s="36"/>
      <c r="AI11" s="36"/>
      <c r="AJ11" s="36"/>
      <c r="AL11" s="162"/>
    </row>
    <row r="12" spans="2:38" s="35" customFormat="1">
      <c r="B12" s="44" t="s">
        <v>10</v>
      </c>
      <c r="C12" s="160">
        <f t="shared" si="0"/>
        <v>113</v>
      </c>
      <c r="D12" s="428">
        <f t="shared" si="1"/>
        <v>0.38831615120274915</v>
      </c>
      <c r="E12" s="50">
        <f t="shared" si="2"/>
        <v>124</v>
      </c>
      <c r="F12" s="428">
        <f t="shared" si="1"/>
        <v>0.42611683848797249</v>
      </c>
      <c r="G12" s="50">
        <f t="shared" si="3"/>
        <v>46</v>
      </c>
      <c r="H12" s="428">
        <f t="shared" ref="H12:J12" si="20">IFERROR(G12/$K12,"-")</f>
        <v>0.15807560137457044</v>
      </c>
      <c r="I12" s="50">
        <f t="shared" si="5"/>
        <v>8</v>
      </c>
      <c r="J12" s="428">
        <f t="shared" si="20"/>
        <v>2.7491408934707903E-2</v>
      </c>
      <c r="K12" s="50">
        <f t="shared" si="6"/>
        <v>291</v>
      </c>
      <c r="L12" s="428">
        <f t="shared" ref="L12" si="21">IFERROR(K12/$K12,"-")</f>
        <v>1</v>
      </c>
      <c r="O12" s="40" t="s">
        <v>10</v>
      </c>
      <c r="P12" s="56">
        <v>27</v>
      </c>
      <c r="Q12" s="56">
        <v>31</v>
      </c>
      <c r="R12" s="56">
        <v>25</v>
      </c>
      <c r="S12" s="155">
        <v>30</v>
      </c>
      <c r="T12" s="155">
        <v>28</v>
      </c>
      <c r="U12" s="155">
        <v>18</v>
      </c>
      <c r="V12" s="155">
        <v>36</v>
      </c>
      <c r="W12" s="155">
        <v>24</v>
      </c>
      <c r="X12" s="155">
        <v>18</v>
      </c>
      <c r="Y12" s="155">
        <v>12</v>
      </c>
      <c r="Z12" s="155">
        <v>12</v>
      </c>
      <c r="AA12" s="155">
        <v>7</v>
      </c>
      <c r="AB12" s="155">
        <v>10</v>
      </c>
      <c r="AC12" s="155">
        <v>5</v>
      </c>
      <c r="AD12" s="155">
        <v>6</v>
      </c>
      <c r="AE12" s="155">
        <v>2</v>
      </c>
      <c r="AH12" s="36"/>
      <c r="AI12" s="36"/>
      <c r="AJ12" s="36"/>
      <c r="AL12" s="162"/>
    </row>
    <row r="13" spans="2:38" s="35" customFormat="1">
      <c r="B13" s="45" t="s">
        <v>377</v>
      </c>
      <c r="C13" s="52">
        <f>SUM(C4:C12)</f>
        <v>1097</v>
      </c>
      <c r="D13" s="429">
        <f t="shared" si="1"/>
        <v>0.49886311959981811</v>
      </c>
      <c r="E13" s="52">
        <f>SUM(E4:E12)</f>
        <v>821</v>
      </c>
      <c r="F13" s="429">
        <f t="shared" si="1"/>
        <v>0.37335152341973626</v>
      </c>
      <c r="G13" s="52">
        <f>SUM(G4:G12)</f>
        <v>223</v>
      </c>
      <c r="H13" s="429">
        <f t="shared" ref="H13:J13" si="22">IFERROR(G13/$K13,"-")</f>
        <v>0.10140973169622555</v>
      </c>
      <c r="I13" s="52">
        <f>SUM(I4:I12)</f>
        <v>58</v>
      </c>
      <c r="J13" s="429">
        <f t="shared" si="22"/>
        <v>2.6375625284220099E-2</v>
      </c>
      <c r="K13" s="52">
        <f>SUM(K4:K12)</f>
        <v>2199</v>
      </c>
      <c r="L13" s="429">
        <f t="shared" ref="L13" si="23">IFERROR(K13/$K13,"-")</f>
        <v>1</v>
      </c>
      <c r="P13" s="38">
        <v>1</v>
      </c>
      <c r="Q13" s="38">
        <v>2</v>
      </c>
      <c r="R13" s="38">
        <v>3</v>
      </c>
      <c r="S13" s="38">
        <v>4</v>
      </c>
      <c r="T13" s="38">
        <v>5</v>
      </c>
      <c r="U13" s="38">
        <v>6</v>
      </c>
      <c r="V13" s="38">
        <v>7</v>
      </c>
      <c r="W13" s="38">
        <v>8</v>
      </c>
      <c r="X13" s="38">
        <v>9</v>
      </c>
      <c r="Y13" s="38">
        <v>10</v>
      </c>
      <c r="Z13" s="38">
        <v>11</v>
      </c>
      <c r="AA13" s="38">
        <v>12</v>
      </c>
      <c r="AB13" s="38">
        <v>13</v>
      </c>
      <c r="AC13" s="38">
        <v>14</v>
      </c>
      <c r="AD13" s="38">
        <v>15</v>
      </c>
      <c r="AE13" s="38">
        <v>16</v>
      </c>
      <c r="AH13" s="162"/>
      <c r="AI13" s="162"/>
      <c r="AL13" s="162"/>
    </row>
    <row r="14" spans="2:38" s="35" customFormat="1">
      <c r="B14" s="184" t="s">
        <v>279</v>
      </c>
      <c r="C14" s="414">
        <f>SUM(P14:S14)</f>
        <v>40</v>
      </c>
      <c r="D14" s="430">
        <f t="shared" si="1"/>
        <v>0.47619047619047616</v>
      </c>
      <c r="E14" s="414">
        <f>SUM(T14:X14)</f>
        <v>34</v>
      </c>
      <c r="F14" s="430">
        <f t="shared" si="1"/>
        <v>0.40476190476190477</v>
      </c>
      <c r="G14" s="414">
        <f>SUM(Y14:AC14)</f>
        <v>10</v>
      </c>
      <c r="H14" s="430">
        <f t="shared" ref="H14:J14" si="24">IFERROR(G14/$K14,"-")</f>
        <v>0.11904761904761904</v>
      </c>
      <c r="I14" s="414">
        <f>SUM(AD14:AE14)</f>
        <v>0</v>
      </c>
      <c r="J14" s="430">
        <f t="shared" si="24"/>
        <v>0</v>
      </c>
      <c r="K14" s="414">
        <f>C14+E14+G14+I14</f>
        <v>84</v>
      </c>
      <c r="L14" s="430">
        <f t="shared" ref="L14" si="25">IFERROR(K14/$K14,"-")</f>
        <v>1</v>
      </c>
      <c r="O14" s="156" t="s">
        <v>371</v>
      </c>
      <c r="P14" s="365">
        <f>SUM(P4:P12)-P15</f>
        <v>7</v>
      </c>
      <c r="Q14" s="365">
        <f t="shared" ref="Q14:AE14" si="26">SUM(Q4:Q12)-Q15</f>
        <v>12</v>
      </c>
      <c r="R14" s="365">
        <f t="shared" si="26"/>
        <v>9</v>
      </c>
      <c r="S14" s="365">
        <f t="shared" si="26"/>
        <v>12</v>
      </c>
      <c r="T14" s="365">
        <f t="shared" si="26"/>
        <v>4</v>
      </c>
      <c r="U14" s="365">
        <f t="shared" si="26"/>
        <v>10</v>
      </c>
      <c r="V14" s="365">
        <f t="shared" si="26"/>
        <v>8</v>
      </c>
      <c r="W14" s="365">
        <f t="shared" si="26"/>
        <v>8</v>
      </c>
      <c r="X14" s="365">
        <f t="shared" si="26"/>
        <v>4</v>
      </c>
      <c r="Y14" s="365">
        <f t="shared" si="26"/>
        <v>3</v>
      </c>
      <c r="Z14" s="365">
        <f t="shared" si="26"/>
        <v>0</v>
      </c>
      <c r="AA14" s="365">
        <f t="shared" si="26"/>
        <v>3</v>
      </c>
      <c r="AB14" s="365">
        <f t="shared" si="26"/>
        <v>3</v>
      </c>
      <c r="AC14" s="365">
        <f t="shared" si="26"/>
        <v>1</v>
      </c>
      <c r="AD14" s="365">
        <f t="shared" si="26"/>
        <v>0</v>
      </c>
      <c r="AE14" s="365">
        <f t="shared" si="26"/>
        <v>0</v>
      </c>
    </row>
    <row r="15" spans="2:38" s="35" customFormat="1">
      <c r="B15" s="185" t="s">
        <v>274</v>
      </c>
      <c r="C15" s="414">
        <f>SUM(P15:S15)</f>
        <v>1057</v>
      </c>
      <c r="D15" s="430">
        <f t="shared" si="1"/>
        <v>0.49976359338061466</v>
      </c>
      <c r="E15" s="414">
        <f>SUM(T15:X15)</f>
        <v>787</v>
      </c>
      <c r="F15" s="430">
        <f t="shared" si="1"/>
        <v>0.37210401891252953</v>
      </c>
      <c r="G15" s="414">
        <f>SUM(Y15:AC15)</f>
        <v>213</v>
      </c>
      <c r="H15" s="430">
        <f t="shared" ref="H15:J15" si="27">IFERROR(G15/$K15,"-")</f>
        <v>0.10070921985815603</v>
      </c>
      <c r="I15" s="414">
        <f>SUM(AD15:AE15)</f>
        <v>58</v>
      </c>
      <c r="J15" s="430">
        <f t="shared" si="27"/>
        <v>2.7423167848699765E-2</v>
      </c>
      <c r="K15" s="414">
        <f>C15+E15+G15+I15</f>
        <v>2115</v>
      </c>
      <c r="L15" s="430">
        <f t="shared" ref="L15" si="28">IFERROR(K15/$K15,"-")</f>
        <v>1</v>
      </c>
      <c r="O15" s="156" t="s">
        <v>273</v>
      </c>
      <c r="P15" s="155">
        <v>202</v>
      </c>
      <c r="Q15" s="155">
        <v>301</v>
      </c>
      <c r="R15" s="155">
        <v>266</v>
      </c>
      <c r="S15" s="155">
        <v>288</v>
      </c>
      <c r="T15" s="155">
        <v>208</v>
      </c>
      <c r="U15" s="155">
        <v>134</v>
      </c>
      <c r="V15" s="155">
        <v>192</v>
      </c>
      <c r="W15" s="155">
        <v>144</v>
      </c>
      <c r="X15" s="155">
        <v>109</v>
      </c>
      <c r="Y15" s="155">
        <v>69</v>
      </c>
      <c r="Z15" s="155">
        <v>45</v>
      </c>
      <c r="AA15" s="155">
        <v>47</v>
      </c>
      <c r="AB15" s="155">
        <v>32</v>
      </c>
      <c r="AC15" s="155">
        <v>20</v>
      </c>
      <c r="AD15" s="155">
        <v>47</v>
      </c>
      <c r="AE15" s="155">
        <v>11</v>
      </c>
    </row>
    <row r="17" spans="2:38" ht="19.5" customHeight="1">
      <c r="B17" s="24" t="s">
        <v>380</v>
      </c>
    </row>
    <row r="18" spans="2:38">
      <c r="B18" s="470" t="s">
        <v>70</v>
      </c>
      <c r="C18" s="472" t="s">
        <v>69</v>
      </c>
      <c r="D18" s="473"/>
      <c r="E18" s="473"/>
      <c r="F18" s="473"/>
      <c r="G18" s="473"/>
      <c r="H18" s="473"/>
      <c r="I18" s="473"/>
      <c r="J18" s="473"/>
      <c r="K18" s="473"/>
      <c r="L18" s="474"/>
    </row>
    <row r="19" spans="2:38" ht="28.5" customHeight="1">
      <c r="B19" s="471"/>
      <c r="C19" s="484" t="s">
        <v>80</v>
      </c>
      <c r="D19" s="485"/>
      <c r="E19" s="486" t="s">
        <v>81</v>
      </c>
      <c r="F19" s="485"/>
      <c r="G19" s="486" t="s">
        <v>82</v>
      </c>
      <c r="H19" s="485"/>
      <c r="I19" s="484" t="s">
        <v>83</v>
      </c>
      <c r="J19" s="485"/>
      <c r="K19" s="484" t="s">
        <v>67</v>
      </c>
      <c r="L19" s="485"/>
      <c r="O19" s="41" t="s">
        <v>68</v>
      </c>
      <c r="P19" s="38" t="s">
        <v>84</v>
      </c>
      <c r="Q19" s="58" t="s">
        <v>357</v>
      </c>
      <c r="R19" s="58" t="s">
        <v>358</v>
      </c>
      <c r="S19" s="58" t="s">
        <v>359</v>
      </c>
      <c r="T19" s="58" t="s">
        <v>360</v>
      </c>
      <c r="U19" s="58" t="s">
        <v>361</v>
      </c>
      <c r="V19" s="58" t="s">
        <v>362</v>
      </c>
      <c r="W19" s="58" t="s">
        <v>363</v>
      </c>
      <c r="X19" s="58" t="s">
        <v>364</v>
      </c>
      <c r="Y19" s="58" t="s">
        <v>365</v>
      </c>
      <c r="Z19" s="58" t="s">
        <v>366</v>
      </c>
      <c r="AA19" s="58" t="s">
        <v>367</v>
      </c>
      <c r="AB19" s="58" t="s">
        <v>368</v>
      </c>
      <c r="AC19" s="58" t="s">
        <v>369</v>
      </c>
      <c r="AD19" s="58" t="s">
        <v>370</v>
      </c>
      <c r="AE19" s="38" t="s">
        <v>338</v>
      </c>
    </row>
    <row r="20" spans="2:38" s="35" customFormat="1" ht="13.5" customHeight="1">
      <c r="B20" s="42" t="s">
        <v>2</v>
      </c>
      <c r="C20" s="159">
        <f>SUM(P20:S20)</f>
        <v>0</v>
      </c>
      <c r="D20" s="426" t="str">
        <f>IFERROR(C20/$K20,"-")</f>
        <v>-</v>
      </c>
      <c r="E20" s="159">
        <f>SUM(T20:X20)</f>
        <v>0</v>
      </c>
      <c r="F20" s="426" t="str">
        <f>IFERROR(E20/$K20,"-")</f>
        <v>-</v>
      </c>
      <c r="G20" s="46">
        <f>SUM(Y20:AC20)</f>
        <v>0</v>
      </c>
      <c r="H20" s="426" t="str">
        <f>IFERROR(G20/$K20,"-")</f>
        <v>-</v>
      </c>
      <c r="I20" s="159">
        <f>SUM(AD20:AE20)</f>
        <v>0</v>
      </c>
      <c r="J20" s="426" t="str">
        <f>IFERROR(I20/$K20,"-")</f>
        <v>-</v>
      </c>
      <c r="K20" s="46">
        <f>SUM(C20,E20,G20,I20)</f>
        <v>0</v>
      </c>
      <c r="L20" s="426" t="str">
        <f>IFERROR(K20/$K20,"-")</f>
        <v>-</v>
      </c>
      <c r="O20" s="39" t="s">
        <v>2</v>
      </c>
      <c r="P20" s="56"/>
      <c r="Q20" s="56"/>
      <c r="R20" s="56"/>
      <c r="S20" s="56"/>
      <c r="T20" s="56"/>
      <c r="U20" s="56"/>
      <c r="V20" s="56"/>
      <c r="W20" s="56"/>
      <c r="X20" s="56"/>
      <c r="Y20" s="56"/>
      <c r="Z20" s="56"/>
      <c r="AA20" s="56"/>
      <c r="AB20" s="56"/>
      <c r="AC20" s="56"/>
      <c r="AD20" s="56"/>
      <c r="AE20" s="56"/>
    </row>
    <row r="21" spans="2:38" s="35" customFormat="1">
      <c r="B21" s="43" t="s">
        <v>3</v>
      </c>
      <c r="C21" s="158">
        <f t="shared" ref="C21:C28" si="29">SUM(P21:S21)</f>
        <v>0</v>
      </c>
      <c r="D21" s="427" t="str">
        <f t="shared" ref="D21:F21" si="30">IFERROR(C21/$K21,"-")</f>
        <v>-</v>
      </c>
      <c r="E21" s="158">
        <f t="shared" ref="E21:E28" si="31">SUM(T21:X21)</f>
        <v>0</v>
      </c>
      <c r="F21" s="427" t="str">
        <f t="shared" si="30"/>
        <v>-</v>
      </c>
      <c r="G21" s="48">
        <f t="shared" ref="G21:G28" si="32">SUM(Y21:AC21)</f>
        <v>0</v>
      </c>
      <c r="H21" s="427" t="str">
        <f t="shared" ref="H21:J21" si="33">IFERROR(G21/$K21,"-")</f>
        <v>-</v>
      </c>
      <c r="I21" s="158">
        <f t="shared" ref="I21:I28" si="34">SUM(AD21:AE21)</f>
        <v>0</v>
      </c>
      <c r="J21" s="427" t="str">
        <f t="shared" si="33"/>
        <v>-</v>
      </c>
      <c r="K21" s="48">
        <f t="shared" ref="K21:K28" si="35">SUM(C21,E21,G21,I21)</f>
        <v>0</v>
      </c>
      <c r="L21" s="427" t="str">
        <f t="shared" ref="L21" si="36">IFERROR(K21/$K21,"-")</f>
        <v>-</v>
      </c>
      <c r="O21" s="40" t="s">
        <v>3</v>
      </c>
      <c r="P21" s="56"/>
      <c r="Q21" s="56"/>
      <c r="R21" s="56"/>
      <c r="S21" s="56"/>
      <c r="T21" s="56"/>
      <c r="U21" s="56"/>
      <c r="V21" s="56"/>
      <c r="W21" s="56"/>
      <c r="X21" s="56"/>
      <c r="Y21" s="56"/>
      <c r="Z21" s="56"/>
      <c r="AA21" s="56"/>
      <c r="AB21" s="56"/>
      <c r="AC21" s="56"/>
      <c r="AD21" s="56"/>
      <c r="AE21" s="56"/>
    </row>
    <row r="22" spans="2:38" s="35" customFormat="1">
      <c r="B22" s="43" t="s">
        <v>4</v>
      </c>
      <c r="C22" s="48">
        <f t="shared" si="29"/>
        <v>0</v>
      </c>
      <c r="D22" s="427" t="str">
        <f t="shared" ref="D22:F22" si="37">IFERROR(C22/$K22,"-")</f>
        <v>-</v>
      </c>
      <c r="E22" s="158">
        <f t="shared" si="31"/>
        <v>0</v>
      </c>
      <c r="F22" s="427" t="str">
        <f t="shared" si="37"/>
        <v>-</v>
      </c>
      <c r="G22" s="161">
        <f t="shared" si="32"/>
        <v>0</v>
      </c>
      <c r="H22" s="427" t="str">
        <f t="shared" ref="H22:J22" si="38">IFERROR(G22/$K22,"-")</f>
        <v>-</v>
      </c>
      <c r="I22" s="48">
        <f t="shared" si="34"/>
        <v>0</v>
      </c>
      <c r="J22" s="427" t="str">
        <f t="shared" si="38"/>
        <v>-</v>
      </c>
      <c r="K22" s="48">
        <f t="shared" si="35"/>
        <v>0</v>
      </c>
      <c r="L22" s="427" t="str">
        <f t="shared" ref="L22" si="39">IFERROR(K22/$K22,"-")</f>
        <v>-</v>
      </c>
      <c r="O22" s="40" t="s">
        <v>4</v>
      </c>
      <c r="P22" s="56"/>
      <c r="Q22" s="56"/>
      <c r="R22" s="56"/>
      <c r="S22" s="56"/>
      <c r="T22" s="56"/>
      <c r="U22" s="56"/>
      <c r="V22" s="56"/>
      <c r="W22" s="56"/>
      <c r="X22" s="56"/>
      <c r="Y22" s="56"/>
      <c r="Z22" s="56"/>
      <c r="AA22" s="56"/>
      <c r="AB22" s="56"/>
      <c r="AC22" s="56"/>
      <c r="AD22" s="56"/>
      <c r="AE22" s="56"/>
    </row>
    <row r="23" spans="2:38" s="35" customFormat="1">
      <c r="B23" s="43" t="s">
        <v>5</v>
      </c>
      <c r="C23" s="48">
        <f t="shared" si="29"/>
        <v>0</v>
      </c>
      <c r="D23" s="427" t="str">
        <f t="shared" ref="D23:F23" si="40">IFERROR(C23/$K23,"-")</f>
        <v>-</v>
      </c>
      <c r="E23" s="48">
        <f t="shared" si="31"/>
        <v>0</v>
      </c>
      <c r="F23" s="427" t="str">
        <f t="shared" si="40"/>
        <v>-</v>
      </c>
      <c r="G23" s="48">
        <f t="shared" si="32"/>
        <v>0</v>
      </c>
      <c r="H23" s="427" t="str">
        <f t="shared" ref="H23:J23" si="41">IFERROR(G23/$K23,"-")</f>
        <v>-</v>
      </c>
      <c r="I23" s="48">
        <f t="shared" si="34"/>
        <v>0</v>
      </c>
      <c r="J23" s="427" t="str">
        <f t="shared" si="41"/>
        <v>-</v>
      </c>
      <c r="K23" s="48">
        <f t="shared" si="35"/>
        <v>0</v>
      </c>
      <c r="L23" s="427" t="str">
        <f t="shared" ref="L23" si="42">IFERROR(K23/$K23,"-")</f>
        <v>-</v>
      </c>
      <c r="O23" s="40" t="s">
        <v>5</v>
      </c>
      <c r="P23" s="56"/>
      <c r="Q23" s="56"/>
      <c r="R23" s="56"/>
      <c r="S23" s="56"/>
      <c r="T23" s="56"/>
      <c r="U23" s="56"/>
      <c r="V23" s="56"/>
      <c r="W23" s="56"/>
      <c r="X23" s="56"/>
      <c r="Y23" s="56"/>
      <c r="Z23" s="56"/>
      <c r="AA23" s="56"/>
      <c r="AB23" s="56"/>
      <c r="AC23" s="56"/>
      <c r="AD23" s="56"/>
      <c r="AE23" s="56"/>
    </row>
    <row r="24" spans="2:38" s="35" customFormat="1">
      <c r="B24" s="43" t="s">
        <v>6</v>
      </c>
      <c r="C24" s="161">
        <f t="shared" si="29"/>
        <v>0</v>
      </c>
      <c r="D24" s="427">
        <f t="shared" ref="D24:F24" si="43">IFERROR(C24/$K24,"-")</f>
        <v>0</v>
      </c>
      <c r="E24" s="48">
        <f t="shared" si="31"/>
        <v>1</v>
      </c>
      <c r="F24" s="427">
        <f t="shared" si="43"/>
        <v>1</v>
      </c>
      <c r="G24" s="161">
        <f t="shared" si="32"/>
        <v>0</v>
      </c>
      <c r="H24" s="427">
        <f t="shared" ref="H24:J24" si="44">IFERROR(G24/$K24,"-")</f>
        <v>0</v>
      </c>
      <c r="I24" s="48">
        <f t="shared" si="34"/>
        <v>0</v>
      </c>
      <c r="J24" s="427">
        <f t="shared" si="44"/>
        <v>0</v>
      </c>
      <c r="K24" s="48">
        <f t="shared" si="35"/>
        <v>1</v>
      </c>
      <c r="L24" s="427">
        <f t="shared" ref="L24" si="45">IFERROR(K24/$K24,"-")</f>
        <v>1</v>
      </c>
      <c r="O24" s="40" t="s">
        <v>6</v>
      </c>
      <c r="P24" s="56"/>
      <c r="Q24" s="56"/>
      <c r="R24" s="56"/>
      <c r="S24" s="56"/>
      <c r="T24" s="56"/>
      <c r="U24" s="56"/>
      <c r="V24" s="56">
        <v>1</v>
      </c>
      <c r="W24" s="56"/>
      <c r="X24" s="56"/>
      <c r="Y24" s="56"/>
      <c r="Z24" s="56"/>
      <c r="AA24" s="56"/>
      <c r="AB24" s="56"/>
      <c r="AC24" s="56"/>
      <c r="AD24" s="127"/>
      <c r="AE24" s="56"/>
    </row>
    <row r="25" spans="2:38" s="35" customFormat="1">
      <c r="B25" s="43" t="s">
        <v>7</v>
      </c>
      <c r="C25" s="158">
        <f t="shared" si="29"/>
        <v>5</v>
      </c>
      <c r="D25" s="427">
        <f t="shared" ref="D25:F25" si="46">IFERROR(C25/$K25,"-")</f>
        <v>0.55555555555555558</v>
      </c>
      <c r="E25" s="48">
        <f t="shared" si="31"/>
        <v>4</v>
      </c>
      <c r="F25" s="427">
        <f t="shared" si="46"/>
        <v>0.44444444444444442</v>
      </c>
      <c r="G25" s="158">
        <f t="shared" si="32"/>
        <v>0</v>
      </c>
      <c r="H25" s="427">
        <f t="shared" ref="H25:J25" si="47">IFERROR(G25/$K25,"-")</f>
        <v>0</v>
      </c>
      <c r="I25" s="48">
        <f t="shared" si="34"/>
        <v>0</v>
      </c>
      <c r="J25" s="427">
        <f t="shared" si="47"/>
        <v>0</v>
      </c>
      <c r="K25" s="48">
        <f t="shared" si="35"/>
        <v>9</v>
      </c>
      <c r="L25" s="427">
        <f t="shared" ref="L25" si="48">IFERROR(K25/$K25,"-")</f>
        <v>1</v>
      </c>
      <c r="O25" s="40" t="s">
        <v>7</v>
      </c>
      <c r="P25" s="56"/>
      <c r="Q25" s="56">
        <v>1</v>
      </c>
      <c r="R25" s="56">
        <v>1</v>
      </c>
      <c r="S25" s="56">
        <v>3</v>
      </c>
      <c r="T25" s="56">
        <v>1</v>
      </c>
      <c r="U25" s="56">
        <v>1</v>
      </c>
      <c r="V25" s="56">
        <v>1</v>
      </c>
      <c r="W25" s="56">
        <v>1</v>
      </c>
      <c r="X25" s="56"/>
      <c r="Y25" s="56"/>
      <c r="Z25" s="56"/>
      <c r="AA25" s="56"/>
      <c r="AB25" s="56"/>
      <c r="AC25" s="56"/>
      <c r="AD25" s="127"/>
      <c r="AE25" s="56"/>
    </row>
    <row r="26" spans="2:38" s="35" customFormat="1">
      <c r="B26" s="43" t="s">
        <v>8</v>
      </c>
      <c r="C26" s="48">
        <f t="shared" si="29"/>
        <v>32</v>
      </c>
      <c r="D26" s="427">
        <f t="shared" ref="D26:F26" si="49">IFERROR(C26/$K26,"-")</f>
        <v>0.66666666666666663</v>
      </c>
      <c r="E26" s="48">
        <f t="shared" si="31"/>
        <v>16</v>
      </c>
      <c r="F26" s="427">
        <f t="shared" si="49"/>
        <v>0.33333333333333331</v>
      </c>
      <c r="G26" s="158">
        <f t="shared" si="32"/>
        <v>0</v>
      </c>
      <c r="H26" s="427">
        <f t="shared" ref="H26:J26" si="50">IFERROR(G26/$K26,"-")</f>
        <v>0</v>
      </c>
      <c r="I26" s="48">
        <f t="shared" si="34"/>
        <v>0</v>
      </c>
      <c r="J26" s="427">
        <f t="shared" si="50"/>
        <v>0</v>
      </c>
      <c r="K26" s="48">
        <f t="shared" si="35"/>
        <v>48</v>
      </c>
      <c r="L26" s="427">
        <f t="shared" ref="L26" si="51">IFERROR(K26/$K26,"-")</f>
        <v>1</v>
      </c>
      <c r="O26" s="40" t="s">
        <v>8</v>
      </c>
      <c r="P26" s="56">
        <v>6</v>
      </c>
      <c r="Q26" s="56">
        <v>17</v>
      </c>
      <c r="R26" s="56">
        <v>6</v>
      </c>
      <c r="S26" s="56">
        <v>3</v>
      </c>
      <c r="T26" s="56">
        <v>6</v>
      </c>
      <c r="U26" s="56">
        <v>4</v>
      </c>
      <c r="V26" s="56">
        <v>1</v>
      </c>
      <c r="W26" s="56">
        <v>2</v>
      </c>
      <c r="X26" s="56">
        <v>3</v>
      </c>
      <c r="Y26" s="56"/>
      <c r="Z26" s="56"/>
      <c r="AA26" s="56"/>
      <c r="AB26" s="56"/>
      <c r="AC26" s="56"/>
      <c r="AD26" s="127"/>
      <c r="AE26" s="56"/>
    </row>
    <row r="27" spans="2:38" s="35" customFormat="1">
      <c r="B27" s="43" t="s">
        <v>9</v>
      </c>
      <c r="C27" s="161">
        <f>SUM(P27:S27)</f>
        <v>52</v>
      </c>
      <c r="D27" s="427">
        <f t="shared" ref="D27:F27" si="52">IFERROR(C27/$K27,"-")</f>
        <v>0.76470588235294112</v>
      </c>
      <c r="E27" s="161">
        <f t="shared" si="31"/>
        <v>10</v>
      </c>
      <c r="F27" s="427">
        <f t="shared" si="52"/>
        <v>0.14705882352941177</v>
      </c>
      <c r="G27" s="48">
        <f t="shared" si="32"/>
        <v>4</v>
      </c>
      <c r="H27" s="427">
        <f t="shared" ref="H27:J27" si="53">IFERROR(G27/$K27,"-")</f>
        <v>5.8823529411764705E-2</v>
      </c>
      <c r="I27" s="48">
        <f t="shared" si="34"/>
        <v>2</v>
      </c>
      <c r="J27" s="427">
        <f t="shared" si="53"/>
        <v>2.9411764705882353E-2</v>
      </c>
      <c r="K27" s="48">
        <f t="shared" si="35"/>
        <v>68</v>
      </c>
      <c r="L27" s="427">
        <f t="shared" ref="L27" si="54">IFERROR(K27/$K27,"-")</f>
        <v>1</v>
      </c>
      <c r="O27" s="40" t="s">
        <v>9</v>
      </c>
      <c r="P27" s="56">
        <v>8</v>
      </c>
      <c r="Q27" s="56">
        <v>18</v>
      </c>
      <c r="R27" s="56">
        <v>14</v>
      </c>
      <c r="S27" s="56">
        <v>12</v>
      </c>
      <c r="T27" s="56">
        <v>3</v>
      </c>
      <c r="U27" s="56">
        <v>1</v>
      </c>
      <c r="V27" s="56">
        <v>3</v>
      </c>
      <c r="W27" s="56">
        <v>2</v>
      </c>
      <c r="X27" s="56">
        <v>1</v>
      </c>
      <c r="Y27" s="56">
        <v>3</v>
      </c>
      <c r="Z27" s="56">
        <v>1</v>
      </c>
      <c r="AA27" s="56"/>
      <c r="AB27" s="56"/>
      <c r="AC27" s="56"/>
      <c r="AD27" s="127">
        <v>2</v>
      </c>
      <c r="AE27" s="56"/>
    </row>
    <row r="28" spans="2:38" s="35" customFormat="1">
      <c r="B28" s="44" t="s">
        <v>10</v>
      </c>
      <c r="C28" s="50">
        <f t="shared" si="29"/>
        <v>9</v>
      </c>
      <c r="D28" s="428">
        <f t="shared" ref="D28:F28" si="55">IFERROR(C28/$K28,"-")</f>
        <v>0.81818181818181823</v>
      </c>
      <c r="E28" s="50">
        <f t="shared" si="31"/>
        <v>2</v>
      </c>
      <c r="F28" s="428">
        <f t="shared" si="55"/>
        <v>0.18181818181818182</v>
      </c>
      <c r="G28" s="160">
        <f t="shared" si="32"/>
        <v>0</v>
      </c>
      <c r="H28" s="428">
        <f t="shared" ref="H28:J28" si="56">IFERROR(G28/$K28,"-")</f>
        <v>0</v>
      </c>
      <c r="I28" s="160">
        <f t="shared" si="34"/>
        <v>0</v>
      </c>
      <c r="J28" s="428">
        <f t="shared" si="56"/>
        <v>0</v>
      </c>
      <c r="K28" s="50">
        <f t="shared" si="35"/>
        <v>11</v>
      </c>
      <c r="L28" s="428">
        <f t="shared" ref="L28" si="57">IFERROR(K28/$K28,"-")</f>
        <v>1</v>
      </c>
      <c r="M28" s="181"/>
      <c r="O28" s="40" t="s">
        <v>10</v>
      </c>
      <c r="P28" s="56">
        <v>4</v>
      </c>
      <c r="Q28" s="56">
        <v>2</v>
      </c>
      <c r="R28" s="56">
        <v>1</v>
      </c>
      <c r="S28" s="56">
        <v>2</v>
      </c>
      <c r="T28" s="56">
        <v>1</v>
      </c>
      <c r="U28" s="56"/>
      <c r="V28" s="56">
        <v>1</v>
      </c>
      <c r="W28" s="56"/>
      <c r="X28" s="56"/>
      <c r="Y28" s="56"/>
      <c r="Z28" s="56"/>
      <c r="AA28" s="56"/>
      <c r="AB28" s="56"/>
      <c r="AC28" s="56"/>
      <c r="AD28" s="127"/>
      <c r="AE28" s="56"/>
    </row>
    <row r="29" spans="2:38" s="35" customFormat="1">
      <c r="B29" s="45" t="s">
        <v>377</v>
      </c>
      <c r="C29" s="52">
        <f>SUM(C20:C28)</f>
        <v>98</v>
      </c>
      <c r="D29" s="429">
        <f t="shared" ref="D29:F29" si="58">IFERROR(C29/$K29,"-")</f>
        <v>0.71532846715328469</v>
      </c>
      <c r="E29" s="52">
        <f>SUM(E20:E28)</f>
        <v>33</v>
      </c>
      <c r="F29" s="429">
        <f t="shared" si="58"/>
        <v>0.24087591240875914</v>
      </c>
      <c r="G29" s="52">
        <f>SUM(G20:G28)</f>
        <v>4</v>
      </c>
      <c r="H29" s="429">
        <f t="shared" ref="H29:J29" si="59">IFERROR(G29/$K29,"-")</f>
        <v>2.9197080291970802E-2</v>
      </c>
      <c r="I29" s="52">
        <f>SUM(I20:I28)</f>
        <v>2</v>
      </c>
      <c r="J29" s="429">
        <f t="shared" si="59"/>
        <v>1.4598540145985401E-2</v>
      </c>
      <c r="K29" s="52">
        <f>SUM(K20:K28)</f>
        <v>137</v>
      </c>
      <c r="L29" s="429">
        <f t="shared" ref="L29" si="60">IFERROR(K29/$K29,"-")</f>
        <v>1</v>
      </c>
      <c r="P29" s="38">
        <v>1</v>
      </c>
      <c r="Q29" s="38">
        <v>2</v>
      </c>
      <c r="R29" s="38">
        <v>3</v>
      </c>
      <c r="S29" s="38">
        <v>4</v>
      </c>
      <c r="T29" s="38">
        <v>5</v>
      </c>
      <c r="U29" s="38">
        <v>6</v>
      </c>
      <c r="V29" s="38">
        <v>7</v>
      </c>
      <c r="W29" s="38">
        <v>8</v>
      </c>
      <c r="X29" s="38">
        <v>9</v>
      </c>
      <c r="Y29" s="38">
        <v>10</v>
      </c>
      <c r="Z29" s="38">
        <v>11</v>
      </c>
      <c r="AA29" s="38">
        <v>12</v>
      </c>
      <c r="AB29" s="38">
        <v>13</v>
      </c>
      <c r="AC29" s="38">
        <v>14</v>
      </c>
      <c r="AD29" s="38">
        <v>15</v>
      </c>
      <c r="AE29" s="38">
        <v>16</v>
      </c>
      <c r="AL29" s="163"/>
    </row>
    <row r="30" spans="2:38" s="35" customFormat="1">
      <c r="B30" s="184" t="s">
        <v>279</v>
      </c>
      <c r="C30" s="414">
        <f>SUM(P30:S30)</f>
        <v>0</v>
      </c>
      <c r="D30" s="430">
        <f t="shared" ref="D30:F30" si="61">IFERROR(C30/$K30,"-")</f>
        <v>0</v>
      </c>
      <c r="E30" s="414">
        <f>SUM(T30:X30)</f>
        <v>1</v>
      </c>
      <c r="F30" s="430">
        <f t="shared" si="61"/>
        <v>1</v>
      </c>
      <c r="G30" s="414">
        <f>SUM(Y30:AC30)</f>
        <v>0</v>
      </c>
      <c r="H30" s="430">
        <f t="shared" ref="H30:J30" si="62">IFERROR(G30/$K30,"-")</f>
        <v>0</v>
      </c>
      <c r="I30" s="414">
        <f>SUM(AD30:AE30)</f>
        <v>0</v>
      </c>
      <c r="J30" s="430">
        <f t="shared" si="62"/>
        <v>0</v>
      </c>
      <c r="K30" s="414">
        <f>C30+E30+G30+I30</f>
        <v>1</v>
      </c>
      <c r="L30" s="430">
        <f t="shared" ref="L30" si="63">IFERROR(K30/$K30,"-")</f>
        <v>1</v>
      </c>
      <c r="O30" s="156" t="s">
        <v>371</v>
      </c>
      <c r="P30" s="365">
        <f>SUM(P20:P28)-P31</f>
        <v>0</v>
      </c>
      <c r="Q30" s="365">
        <f t="shared" ref="Q30:AE30" si="64">SUM(Q20:Q28)-Q31</f>
        <v>0</v>
      </c>
      <c r="R30" s="365">
        <f t="shared" si="64"/>
        <v>0</v>
      </c>
      <c r="S30" s="365">
        <f t="shared" si="64"/>
        <v>0</v>
      </c>
      <c r="T30" s="365">
        <f t="shared" si="64"/>
        <v>0</v>
      </c>
      <c r="U30" s="365">
        <f t="shared" si="64"/>
        <v>0</v>
      </c>
      <c r="V30" s="365">
        <f t="shared" si="64"/>
        <v>1</v>
      </c>
      <c r="W30" s="365">
        <f t="shared" si="64"/>
        <v>0</v>
      </c>
      <c r="X30" s="365">
        <f t="shared" si="64"/>
        <v>0</v>
      </c>
      <c r="Y30" s="365">
        <f t="shared" si="64"/>
        <v>0</v>
      </c>
      <c r="Z30" s="365">
        <f t="shared" si="64"/>
        <v>0</v>
      </c>
      <c r="AA30" s="365">
        <f t="shared" si="64"/>
        <v>0</v>
      </c>
      <c r="AB30" s="365">
        <f t="shared" si="64"/>
        <v>0</v>
      </c>
      <c r="AC30" s="365">
        <f t="shared" si="64"/>
        <v>0</v>
      </c>
      <c r="AD30" s="365">
        <f t="shared" si="64"/>
        <v>0</v>
      </c>
      <c r="AE30" s="365">
        <f t="shared" si="64"/>
        <v>0</v>
      </c>
    </row>
    <row r="31" spans="2:38">
      <c r="B31" s="185" t="s">
        <v>274</v>
      </c>
      <c r="C31" s="414">
        <f>SUM(P31:S31)</f>
        <v>98</v>
      </c>
      <c r="D31" s="430">
        <f t="shared" ref="D31:F31" si="65">IFERROR(C31/$K31,"-")</f>
        <v>0.72058823529411764</v>
      </c>
      <c r="E31" s="414">
        <f>SUM(T31:X31)</f>
        <v>32</v>
      </c>
      <c r="F31" s="430">
        <f t="shared" si="65"/>
        <v>0.23529411764705882</v>
      </c>
      <c r="G31" s="414">
        <f>SUM(Y31:AC31)</f>
        <v>4</v>
      </c>
      <c r="H31" s="430">
        <f t="shared" ref="H31:J31" si="66">IFERROR(G31/$K31,"-")</f>
        <v>2.9411764705882353E-2</v>
      </c>
      <c r="I31" s="414">
        <f>SUM(AD31:AE31)</f>
        <v>2</v>
      </c>
      <c r="J31" s="430">
        <f t="shared" si="66"/>
        <v>1.4705882352941176E-2</v>
      </c>
      <c r="K31" s="414">
        <f>C31+E31+G31+I31</f>
        <v>136</v>
      </c>
      <c r="L31" s="430">
        <f t="shared" ref="L31" si="67">IFERROR(K31/$K31,"-")</f>
        <v>1</v>
      </c>
      <c r="O31" s="156" t="s">
        <v>273</v>
      </c>
      <c r="P31" s="56">
        <v>18</v>
      </c>
      <c r="Q31" s="56">
        <v>38</v>
      </c>
      <c r="R31" s="56">
        <v>22</v>
      </c>
      <c r="S31" s="56">
        <v>20</v>
      </c>
      <c r="T31" s="56">
        <v>11</v>
      </c>
      <c r="U31" s="56">
        <v>6</v>
      </c>
      <c r="V31" s="56">
        <v>6</v>
      </c>
      <c r="W31" s="56">
        <v>5</v>
      </c>
      <c r="X31" s="56">
        <v>4</v>
      </c>
      <c r="Y31" s="56">
        <v>3</v>
      </c>
      <c r="Z31" s="56">
        <v>1</v>
      </c>
      <c r="AA31" s="56"/>
      <c r="AB31" s="56"/>
      <c r="AC31" s="56"/>
      <c r="AD31" s="56">
        <v>2</v>
      </c>
      <c r="AE31" s="56"/>
    </row>
    <row r="32" spans="2:38">
      <c r="F32" s="36"/>
      <c r="H32" s="36"/>
      <c r="J32" s="36"/>
      <c r="K32" s="7"/>
    </row>
    <row r="34" spans="2:49">
      <c r="C34" s="38"/>
      <c r="D34" s="58"/>
      <c r="E34" s="58"/>
      <c r="F34" s="58"/>
      <c r="G34" s="58"/>
      <c r="H34" s="58"/>
      <c r="I34" s="58"/>
      <c r="J34" s="58"/>
      <c r="K34" s="58"/>
      <c r="L34" s="58"/>
      <c r="M34" s="58"/>
      <c r="N34" s="58"/>
      <c r="O34" s="58"/>
      <c r="P34" s="58"/>
      <c r="Q34" s="58"/>
      <c r="R34" s="293"/>
    </row>
    <row r="35" spans="2:49">
      <c r="B35" s="4"/>
      <c r="C35" s="127"/>
      <c r="D35" s="127"/>
      <c r="E35" s="127"/>
      <c r="F35" s="127"/>
      <c r="G35" s="127"/>
      <c r="H35" s="127"/>
      <c r="I35" s="127"/>
      <c r="J35" s="127"/>
      <c r="K35" s="127"/>
      <c r="L35" s="127"/>
      <c r="M35" s="127"/>
      <c r="N35" s="127"/>
      <c r="O35" s="127"/>
      <c r="P35" s="127"/>
      <c r="Q35" s="127"/>
      <c r="R35" s="127"/>
      <c r="S35" s="127"/>
    </row>
    <row r="36" spans="2:49">
      <c r="B36" s="4"/>
      <c r="C36" s="127"/>
      <c r="D36" s="127"/>
      <c r="E36" s="127"/>
      <c r="F36" s="127"/>
      <c r="G36" s="127"/>
      <c r="H36" s="127"/>
      <c r="I36" s="127"/>
      <c r="J36" s="127"/>
      <c r="K36" s="127"/>
      <c r="L36" s="127"/>
      <c r="M36" s="127"/>
      <c r="N36" s="127"/>
      <c r="O36" s="127"/>
      <c r="P36" s="127"/>
      <c r="Q36" s="127"/>
      <c r="R36" s="127"/>
      <c r="S36" s="127"/>
    </row>
    <row r="37" spans="2:49">
      <c r="B37" s="201"/>
      <c r="C37" s="216"/>
      <c r="D37" s="216"/>
      <c r="E37" s="216"/>
      <c r="F37" s="216"/>
      <c r="G37" s="216"/>
      <c r="H37" s="216"/>
      <c r="I37" s="216"/>
      <c r="J37" s="216"/>
      <c r="K37" s="216"/>
      <c r="L37" s="216"/>
      <c r="M37" s="216"/>
      <c r="N37" s="216"/>
      <c r="O37" s="216"/>
      <c r="P37" s="216"/>
      <c r="Q37" s="216"/>
      <c r="R37" s="216"/>
      <c r="S37" s="216"/>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row>
    <row r="38" spans="2:49" ht="35.25" customHeight="1">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row>
    <row r="39" spans="2:49">
      <c r="B39" s="32"/>
      <c r="C39" s="131"/>
      <c r="D39" s="131"/>
      <c r="E39" s="131"/>
      <c r="F39" s="131"/>
      <c r="G39" s="131"/>
      <c r="H39" s="131"/>
      <c r="I39" s="131"/>
      <c r="J39" s="131"/>
      <c r="K39" s="131"/>
      <c r="L39" s="131"/>
      <c r="M39" s="131"/>
      <c r="N39" s="131"/>
      <c r="O39" s="131"/>
      <c r="P39" s="131"/>
      <c r="Q39" s="131"/>
      <c r="R39" s="131"/>
      <c r="S39" s="131"/>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row>
    <row r="40" spans="2:49">
      <c r="B40" s="32"/>
      <c r="C40" s="131"/>
      <c r="D40" s="131"/>
      <c r="E40" s="131"/>
      <c r="F40" s="131"/>
      <c r="G40" s="131"/>
      <c r="H40" s="131"/>
      <c r="I40" s="131"/>
      <c r="J40" s="131"/>
      <c r="K40" s="131"/>
      <c r="L40" s="131"/>
      <c r="M40" s="131"/>
      <c r="N40" s="131"/>
      <c r="O40" s="131"/>
      <c r="P40" s="131"/>
      <c r="Q40" s="131"/>
      <c r="R40" s="131"/>
      <c r="S40" s="131"/>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row>
    <row r="41" spans="2:49">
      <c r="B41" s="32"/>
      <c r="C41" s="131"/>
      <c r="D41" s="131"/>
      <c r="E41" s="131"/>
      <c r="F41" s="131"/>
      <c r="G41" s="131"/>
      <c r="H41" s="131"/>
      <c r="I41" s="131"/>
      <c r="J41" s="131"/>
      <c r="K41" s="131"/>
      <c r="L41" s="131"/>
      <c r="M41" s="131"/>
      <c r="N41" s="131"/>
      <c r="O41" s="131"/>
      <c r="P41" s="131"/>
      <c r="Q41" s="131"/>
      <c r="R41" s="131"/>
      <c r="S41" s="131"/>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row>
    <row r="42" spans="2:49">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row>
    <row r="43" spans="2:49">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row>
    <row r="44" spans="2:49">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row>
    <row r="45" spans="2:49">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row>
    <row r="46" spans="2:49">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row>
    <row r="47" spans="2:49">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row>
    <row r="48" spans="2:49">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row>
    <row r="49" spans="2:49">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row>
    <row r="50" spans="2:49">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row>
    <row r="51" spans="2:49">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row>
    <row r="52" spans="2:49">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row>
    <row r="53" spans="2:49">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row>
    <row r="54" spans="2:49">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row>
    <row r="55" spans="2:49">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row>
    <row r="56" spans="2:49">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row>
    <row r="57" spans="2:49">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row>
    <row r="58" spans="2:49">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row>
    <row r="59" spans="2:49">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row>
    <row r="60" spans="2:49">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row>
    <row r="61" spans="2:49">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row>
    <row r="62" spans="2:49">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row>
    <row r="63" spans="2:49">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row>
    <row r="64" spans="2:49">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row>
    <row r="65" spans="2:49">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row>
    <row r="66" spans="2:49">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row>
    <row r="67" spans="2:49">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row>
    <row r="68" spans="2:49">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row>
    <row r="69" spans="2:49">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row>
    <row r="70" spans="2:49">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row>
    <row r="71" spans="2:49">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row>
    <row r="72" spans="2:49">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row>
    <row r="73" spans="2:49">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row>
    <row r="74" spans="2:49">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row>
    <row r="75" spans="2:49">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row>
    <row r="76" spans="2:49">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row>
    <row r="77" spans="2:49">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row>
    <row r="78" spans="2:49">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row>
    <row r="79" spans="2:49">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row>
    <row r="80" spans="2:49">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row>
    <row r="81" spans="2:49">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row>
    <row r="82" spans="2:49">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row>
    <row r="83" spans="2:49">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row>
    <row r="84" spans="2:49">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row>
    <row r="85" spans="2:49">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row>
    <row r="86" spans="2:49">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row>
    <row r="87" spans="2:49">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row>
    <row r="88" spans="2:49">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row>
    <row r="89" spans="2:49">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row>
    <row r="90" spans="2:49">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row>
    <row r="91" spans="2:49">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row>
    <row r="92" spans="2:49">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row>
    <row r="93" spans="2:49">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row>
    <row r="94" spans="2:49">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row>
    <row r="95" spans="2:49">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row>
    <row r="96" spans="2:49">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row>
    <row r="97" spans="2:49">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row>
    <row r="98" spans="2:49">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row>
    <row r="99" spans="2:49">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row>
    <row r="100" spans="2:49">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row>
    <row r="101" spans="2:49">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row>
    <row r="102" spans="2:49">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row>
    <row r="103" spans="2:49">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row>
    <row r="104" spans="2:49">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row>
    <row r="105" spans="2:49">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row>
    <row r="106" spans="2:49">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row>
    <row r="107" spans="2:49">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row>
    <row r="108" spans="2:49">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row>
    <row r="109" spans="2:49">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row>
    <row r="110" spans="2:49">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row>
    <row r="111" spans="2:49">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row>
    <row r="112" spans="2:49">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row>
    <row r="113" spans="2:49">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row>
    <row r="114" spans="2:49">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row>
    <row r="115" spans="2:49">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row>
    <row r="116" spans="2:49">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row>
    <row r="117" spans="2:49">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row>
    <row r="118" spans="2:49">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row>
    <row r="119" spans="2:49">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row>
    <row r="120" spans="2:49">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row>
    <row r="121" spans="2:49">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row>
    <row r="122" spans="2:49">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row>
    <row r="123" spans="2:49">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row>
    <row r="124" spans="2:49">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row>
    <row r="125" spans="2:49">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row>
    <row r="126" spans="2:49">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row>
    <row r="127" spans="2:49">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row>
    <row r="128" spans="2:49">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row>
    <row r="129" spans="2:49">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row>
    <row r="130" spans="2:49">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row>
    <row r="131" spans="2:49">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row>
    <row r="132" spans="2:49">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row>
    <row r="133" spans="2:49">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row>
    <row r="134" spans="2:49">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row>
    <row r="135" spans="2:49">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row>
    <row r="136" spans="2:49">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row>
    <row r="137" spans="2:49">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row>
    <row r="138" spans="2:49">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row>
    <row r="139" spans="2:49">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row>
    <row r="140" spans="2:49">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row>
    <row r="141" spans="2:49">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row>
    <row r="142" spans="2:49">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row>
    <row r="143" spans="2:49">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row>
    <row r="144" spans="2:49">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row>
    <row r="145" spans="2:49">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row>
    <row r="146" spans="2:49">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row>
    <row r="147" spans="2:49">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row>
    <row r="148" spans="2:49">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row>
    <row r="149" spans="2:49">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row>
    <row r="150" spans="2:49">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row>
    <row r="151" spans="2:49">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row>
    <row r="152" spans="2:49">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row>
    <row r="153" spans="2:49">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row>
    <row r="154" spans="2:49">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row>
    <row r="155" spans="2:49">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c r="AL155" s="35"/>
      <c r="AM155" s="35"/>
      <c r="AN155" s="35"/>
      <c r="AO155" s="35"/>
      <c r="AP155" s="35"/>
      <c r="AQ155" s="35"/>
      <c r="AR155" s="35"/>
      <c r="AS155" s="35"/>
      <c r="AT155" s="35"/>
      <c r="AU155" s="35"/>
      <c r="AV155" s="35"/>
      <c r="AW155" s="35"/>
    </row>
    <row r="156" spans="2:49">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5"/>
      <c r="AM156" s="35"/>
      <c r="AN156" s="35"/>
      <c r="AO156" s="35"/>
      <c r="AP156" s="35"/>
      <c r="AQ156" s="35"/>
      <c r="AR156" s="35"/>
      <c r="AS156" s="35"/>
      <c r="AT156" s="35"/>
      <c r="AU156" s="35"/>
      <c r="AV156" s="35"/>
      <c r="AW156" s="35"/>
    </row>
    <row r="157" spans="2:49">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row>
    <row r="158" spans="2:49">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5"/>
      <c r="AS158" s="35"/>
      <c r="AT158" s="35"/>
      <c r="AU158" s="35"/>
      <c r="AV158" s="35"/>
      <c r="AW158" s="35"/>
    </row>
    <row r="159" spans="2:49">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row>
    <row r="160" spans="2:49">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35"/>
      <c r="AT160" s="35"/>
      <c r="AU160" s="35"/>
      <c r="AV160" s="35"/>
      <c r="AW160" s="35"/>
    </row>
    <row r="161" spans="2:49">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35"/>
    </row>
    <row r="162" spans="2:49">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row>
    <row r="163" spans="2:49">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row>
    <row r="164" spans="2:49">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35"/>
    </row>
    <row r="165" spans="2:49">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row>
    <row r="166" spans="2:49">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35"/>
    </row>
    <row r="167" spans="2:49">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row>
    <row r="168" spans="2:49">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35"/>
    </row>
    <row r="169" spans="2:49">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row>
    <row r="170" spans="2:49">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row>
    <row r="171" spans="2:49">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row>
    <row r="172" spans="2:49">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35"/>
      <c r="AW172" s="35"/>
    </row>
    <row r="173" spans="2:49">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35"/>
      <c r="AT173" s="35"/>
      <c r="AU173" s="35"/>
      <c r="AV173" s="35"/>
      <c r="AW173" s="35"/>
    </row>
    <row r="174" spans="2:49">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row>
    <row r="175" spans="2:49">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row>
    <row r="176" spans="2:49">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row>
    <row r="177" spans="2:49">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row>
    <row r="178" spans="2:49">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35"/>
      <c r="AN178" s="35"/>
      <c r="AO178" s="35"/>
      <c r="AP178" s="35"/>
      <c r="AQ178" s="35"/>
      <c r="AR178" s="35"/>
      <c r="AS178" s="35"/>
      <c r="AT178" s="35"/>
      <c r="AU178" s="35"/>
      <c r="AV178" s="35"/>
      <c r="AW178" s="35"/>
    </row>
    <row r="179" spans="2:49">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c r="AN179" s="35"/>
      <c r="AO179" s="35"/>
      <c r="AP179" s="35"/>
      <c r="AQ179" s="35"/>
      <c r="AR179" s="35"/>
      <c r="AS179" s="35"/>
      <c r="AT179" s="35"/>
      <c r="AU179" s="35"/>
      <c r="AV179" s="35"/>
      <c r="AW179" s="35"/>
    </row>
    <row r="180" spans="2:49">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35"/>
      <c r="AN180" s="35"/>
      <c r="AO180" s="35"/>
      <c r="AP180" s="35"/>
      <c r="AQ180" s="35"/>
      <c r="AR180" s="35"/>
      <c r="AS180" s="35"/>
      <c r="AT180" s="35"/>
      <c r="AU180" s="35"/>
      <c r="AV180" s="35"/>
      <c r="AW180" s="35"/>
    </row>
    <row r="181" spans="2:49">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row>
    <row r="182" spans="2:49">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row>
    <row r="183" spans="2:49">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35"/>
      <c r="AT183" s="35"/>
      <c r="AU183" s="35"/>
      <c r="AV183" s="35"/>
      <c r="AW183" s="35"/>
    </row>
    <row r="184" spans="2:49">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35"/>
      <c r="AT184" s="35"/>
      <c r="AU184" s="35"/>
      <c r="AV184" s="35"/>
      <c r="AW184" s="35"/>
    </row>
    <row r="185" spans="2:49">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row>
    <row r="186" spans="2:49">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35"/>
    </row>
    <row r="187" spans="2:49">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row>
    <row r="188" spans="2:49">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35"/>
    </row>
    <row r="189" spans="2:49">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row>
    <row r="190" spans="2:49">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35"/>
      <c r="AT190" s="35"/>
      <c r="AU190" s="35"/>
      <c r="AV190" s="35"/>
      <c r="AW190" s="35"/>
    </row>
    <row r="191" spans="2:49">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5"/>
      <c r="AW191" s="35"/>
    </row>
    <row r="192" spans="2:49">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35"/>
    </row>
    <row r="193" spans="2:49">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row>
    <row r="194" spans="2:49">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35"/>
    </row>
    <row r="195" spans="2:49">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35"/>
      <c r="AT195" s="35"/>
      <c r="AU195" s="35"/>
      <c r="AV195" s="35"/>
      <c r="AW195" s="35"/>
    </row>
    <row r="196" spans="2:49">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35"/>
    </row>
    <row r="197" spans="2:49">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35"/>
    </row>
    <row r="198" spans="2:49">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35"/>
    </row>
    <row r="199" spans="2:49">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35"/>
      <c r="AP199" s="35"/>
      <c r="AQ199" s="35"/>
      <c r="AR199" s="35"/>
      <c r="AS199" s="35"/>
      <c r="AT199" s="35"/>
      <c r="AU199" s="35"/>
      <c r="AV199" s="35"/>
      <c r="AW199" s="35"/>
    </row>
    <row r="200" spans="2:49">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5"/>
      <c r="AL200" s="35"/>
      <c r="AM200" s="35"/>
      <c r="AN200" s="35"/>
      <c r="AO200" s="35"/>
      <c r="AP200" s="35"/>
      <c r="AQ200" s="35"/>
      <c r="AR200" s="35"/>
      <c r="AS200" s="35"/>
      <c r="AT200" s="35"/>
      <c r="AU200" s="35"/>
      <c r="AV200" s="35"/>
      <c r="AW200" s="35"/>
    </row>
    <row r="201" spans="2:49">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35"/>
    </row>
    <row r="202" spans="2:49">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35"/>
      <c r="AN202" s="35"/>
      <c r="AO202" s="35"/>
      <c r="AP202" s="35"/>
      <c r="AQ202" s="35"/>
      <c r="AR202" s="35"/>
      <c r="AS202" s="35"/>
      <c r="AT202" s="35"/>
      <c r="AU202" s="35"/>
      <c r="AV202" s="35"/>
      <c r="AW202" s="35"/>
    </row>
    <row r="203" spans="2:49">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row>
    <row r="204" spans="2:49">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35"/>
      <c r="AW204" s="35"/>
    </row>
    <row r="205" spans="2:49">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35"/>
      <c r="AW205" s="35"/>
    </row>
    <row r="206" spans="2:49">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5"/>
      <c r="AW206" s="35"/>
    </row>
    <row r="207" spans="2:49">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35"/>
      <c r="AN207" s="35"/>
      <c r="AO207" s="35"/>
      <c r="AP207" s="35"/>
      <c r="AQ207" s="35"/>
      <c r="AR207" s="35"/>
      <c r="AS207" s="35"/>
      <c r="AT207" s="35"/>
      <c r="AU207" s="35"/>
      <c r="AV207" s="35"/>
      <c r="AW207" s="35"/>
    </row>
    <row r="208" spans="2:49">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35"/>
      <c r="AT208" s="35"/>
      <c r="AU208" s="35"/>
      <c r="AV208" s="35"/>
      <c r="AW208" s="35"/>
    </row>
    <row r="209" spans="2:49">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c r="AR209" s="35"/>
      <c r="AS209" s="35"/>
      <c r="AT209" s="35"/>
      <c r="AU209" s="35"/>
      <c r="AV209" s="35"/>
      <c r="AW209" s="35"/>
    </row>
    <row r="210" spans="2:49">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35"/>
    </row>
    <row r="211" spans="2:49">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row>
    <row r="212" spans="2:49">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5"/>
      <c r="AL212" s="35"/>
      <c r="AM212" s="35"/>
      <c r="AN212" s="35"/>
      <c r="AO212" s="35"/>
      <c r="AP212" s="35"/>
      <c r="AQ212" s="35"/>
      <c r="AR212" s="35"/>
      <c r="AS212" s="35"/>
      <c r="AT212" s="35"/>
      <c r="AU212" s="35"/>
      <c r="AV212" s="35"/>
      <c r="AW212" s="35"/>
    </row>
    <row r="213" spans="2:49">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35"/>
      <c r="AN213" s="35"/>
      <c r="AO213" s="35"/>
      <c r="AP213" s="35"/>
      <c r="AQ213" s="35"/>
      <c r="AR213" s="35"/>
      <c r="AS213" s="35"/>
      <c r="AT213" s="35"/>
      <c r="AU213" s="35"/>
      <c r="AV213" s="35"/>
      <c r="AW213" s="35"/>
    </row>
    <row r="214" spans="2:49">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5"/>
      <c r="AK214" s="35"/>
      <c r="AL214" s="35"/>
      <c r="AM214" s="35"/>
      <c r="AN214" s="35"/>
      <c r="AO214" s="35"/>
      <c r="AP214" s="35"/>
      <c r="AQ214" s="35"/>
      <c r="AR214" s="35"/>
      <c r="AS214" s="35"/>
      <c r="AT214" s="35"/>
      <c r="AU214" s="35"/>
      <c r="AV214" s="35"/>
      <c r="AW214" s="35"/>
    </row>
    <row r="215" spans="2:49">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35"/>
      <c r="AI215" s="35"/>
      <c r="AJ215" s="35"/>
      <c r="AK215" s="35"/>
      <c r="AL215" s="35"/>
      <c r="AM215" s="35"/>
      <c r="AN215" s="35"/>
      <c r="AO215" s="35"/>
      <c r="AP215" s="35"/>
      <c r="AQ215" s="35"/>
      <c r="AR215" s="35"/>
      <c r="AS215" s="35"/>
      <c r="AT215" s="35"/>
      <c r="AU215" s="35"/>
      <c r="AV215" s="35"/>
      <c r="AW215" s="35"/>
    </row>
    <row r="216" spans="2:49">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5"/>
      <c r="AJ216" s="35"/>
      <c r="AK216" s="35"/>
      <c r="AL216" s="35"/>
      <c r="AM216" s="35"/>
      <c r="AN216" s="35"/>
      <c r="AO216" s="35"/>
      <c r="AP216" s="35"/>
      <c r="AQ216" s="35"/>
      <c r="AR216" s="35"/>
      <c r="AS216" s="35"/>
      <c r="AT216" s="35"/>
      <c r="AU216" s="35"/>
      <c r="AV216" s="35"/>
      <c r="AW216" s="35"/>
    </row>
    <row r="217" spans="2:49">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35"/>
      <c r="AT217" s="35"/>
      <c r="AU217" s="35"/>
      <c r="AV217" s="35"/>
      <c r="AW217" s="35"/>
    </row>
    <row r="218" spans="2:49">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35"/>
      <c r="AI218" s="35"/>
      <c r="AJ218" s="35"/>
      <c r="AK218" s="35"/>
      <c r="AL218" s="35"/>
      <c r="AM218" s="35"/>
      <c r="AN218" s="35"/>
      <c r="AO218" s="35"/>
      <c r="AP218" s="35"/>
      <c r="AQ218" s="35"/>
      <c r="AR218" s="35"/>
      <c r="AS218" s="35"/>
      <c r="AT218" s="35"/>
      <c r="AU218" s="35"/>
      <c r="AV218" s="35"/>
      <c r="AW218" s="35"/>
    </row>
    <row r="219" spans="2:49">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35"/>
      <c r="AI219" s="35"/>
      <c r="AJ219" s="35"/>
      <c r="AK219" s="35"/>
      <c r="AL219" s="35"/>
      <c r="AM219" s="35"/>
      <c r="AN219" s="35"/>
      <c r="AO219" s="35"/>
      <c r="AP219" s="35"/>
      <c r="AQ219" s="35"/>
      <c r="AR219" s="35"/>
      <c r="AS219" s="35"/>
      <c r="AT219" s="35"/>
      <c r="AU219" s="35"/>
      <c r="AV219" s="35"/>
      <c r="AW219" s="35"/>
    </row>
    <row r="220" spans="2:49">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c r="AI220" s="35"/>
      <c r="AJ220" s="35"/>
      <c r="AK220" s="35"/>
      <c r="AL220" s="35"/>
      <c r="AM220" s="35"/>
      <c r="AN220" s="35"/>
      <c r="AO220" s="35"/>
      <c r="AP220" s="35"/>
      <c r="AQ220" s="35"/>
      <c r="AR220" s="35"/>
      <c r="AS220" s="35"/>
      <c r="AT220" s="35"/>
      <c r="AU220" s="35"/>
      <c r="AV220" s="35"/>
      <c r="AW220" s="35"/>
    </row>
    <row r="221" spans="2:49">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35"/>
      <c r="AI221" s="35"/>
      <c r="AJ221" s="35"/>
      <c r="AK221" s="35"/>
      <c r="AL221" s="35"/>
      <c r="AM221" s="35"/>
      <c r="AN221" s="35"/>
      <c r="AO221" s="35"/>
      <c r="AP221" s="35"/>
      <c r="AQ221" s="35"/>
      <c r="AR221" s="35"/>
      <c r="AS221" s="35"/>
      <c r="AT221" s="35"/>
      <c r="AU221" s="35"/>
      <c r="AV221" s="35"/>
      <c r="AW221" s="35"/>
    </row>
    <row r="222" spans="2:49">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35"/>
      <c r="AI222" s="35"/>
      <c r="AJ222" s="35"/>
      <c r="AK222" s="35"/>
      <c r="AL222" s="35"/>
      <c r="AM222" s="35"/>
      <c r="AN222" s="35"/>
      <c r="AO222" s="35"/>
      <c r="AP222" s="35"/>
      <c r="AQ222" s="35"/>
      <c r="AR222" s="35"/>
      <c r="AS222" s="35"/>
      <c r="AT222" s="35"/>
      <c r="AU222" s="35"/>
      <c r="AV222" s="35"/>
      <c r="AW222" s="35"/>
    </row>
    <row r="223" spans="2:49">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35"/>
      <c r="AN223" s="35"/>
      <c r="AO223" s="35"/>
      <c r="AP223" s="35"/>
      <c r="AQ223" s="35"/>
      <c r="AR223" s="35"/>
      <c r="AS223" s="35"/>
      <c r="AT223" s="35"/>
      <c r="AU223" s="35"/>
      <c r="AV223" s="35"/>
      <c r="AW223" s="35"/>
    </row>
    <row r="224" spans="2:49">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c r="AI224" s="35"/>
      <c r="AJ224" s="35"/>
      <c r="AK224" s="35"/>
      <c r="AL224" s="35"/>
      <c r="AM224" s="35"/>
      <c r="AN224" s="35"/>
      <c r="AO224" s="35"/>
      <c r="AP224" s="35"/>
      <c r="AQ224" s="35"/>
      <c r="AR224" s="35"/>
      <c r="AS224" s="35"/>
      <c r="AT224" s="35"/>
      <c r="AU224" s="35"/>
      <c r="AV224" s="35"/>
      <c r="AW224" s="35"/>
    </row>
    <row r="225" spans="2:49">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35"/>
      <c r="AI225" s="35"/>
      <c r="AJ225" s="35"/>
      <c r="AK225" s="35"/>
      <c r="AL225" s="35"/>
      <c r="AM225" s="35"/>
      <c r="AN225" s="35"/>
      <c r="AO225" s="35"/>
      <c r="AP225" s="35"/>
      <c r="AQ225" s="35"/>
      <c r="AR225" s="35"/>
      <c r="AS225" s="35"/>
      <c r="AT225" s="35"/>
      <c r="AU225" s="35"/>
      <c r="AV225" s="35"/>
      <c r="AW225" s="35"/>
    </row>
    <row r="226" spans="2:49">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35"/>
      <c r="AI226" s="35"/>
      <c r="AJ226" s="35"/>
      <c r="AK226" s="35"/>
      <c r="AL226" s="35"/>
      <c r="AM226" s="35"/>
      <c r="AN226" s="35"/>
      <c r="AO226" s="35"/>
      <c r="AP226" s="35"/>
      <c r="AQ226" s="35"/>
      <c r="AR226" s="35"/>
      <c r="AS226" s="35"/>
      <c r="AT226" s="35"/>
      <c r="AU226" s="35"/>
      <c r="AV226" s="35"/>
      <c r="AW226" s="35"/>
    </row>
    <row r="227" spans="2:49">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35"/>
      <c r="AI227" s="35"/>
      <c r="AJ227" s="35"/>
      <c r="AK227" s="35"/>
      <c r="AL227" s="35"/>
      <c r="AM227" s="35"/>
      <c r="AN227" s="35"/>
      <c r="AO227" s="35"/>
      <c r="AP227" s="35"/>
      <c r="AQ227" s="35"/>
      <c r="AR227" s="35"/>
      <c r="AS227" s="35"/>
      <c r="AT227" s="35"/>
      <c r="AU227" s="35"/>
      <c r="AV227" s="35"/>
      <c r="AW227" s="35"/>
    </row>
    <row r="228" spans="2:49">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35"/>
      <c r="AI228" s="35"/>
      <c r="AJ228" s="35"/>
      <c r="AK228" s="35"/>
      <c r="AL228" s="35"/>
      <c r="AM228" s="35"/>
      <c r="AN228" s="35"/>
      <c r="AO228" s="35"/>
      <c r="AP228" s="35"/>
      <c r="AQ228" s="35"/>
      <c r="AR228" s="35"/>
      <c r="AS228" s="35"/>
      <c r="AT228" s="35"/>
      <c r="AU228" s="35"/>
      <c r="AV228" s="35"/>
      <c r="AW228" s="35"/>
    </row>
    <row r="229" spans="2:49">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c r="AA229" s="35"/>
      <c r="AB229" s="35"/>
      <c r="AC229" s="35"/>
      <c r="AD229" s="35"/>
      <c r="AE229" s="35"/>
      <c r="AF229" s="35"/>
      <c r="AG229" s="35"/>
      <c r="AH229" s="35"/>
      <c r="AI229" s="35"/>
      <c r="AJ229" s="35"/>
      <c r="AK229" s="35"/>
      <c r="AL229" s="35"/>
      <c r="AM229" s="35"/>
      <c r="AN229" s="35"/>
      <c r="AO229" s="35"/>
      <c r="AP229" s="35"/>
      <c r="AQ229" s="35"/>
      <c r="AR229" s="35"/>
      <c r="AS229" s="35"/>
      <c r="AT229" s="35"/>
      <c r="AU229" s="35"/>
      <c r="AV229" s="35"/>
      <c r="AW229" s="35"/>
    </row>
    <row r="230" spans="2:49">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35"/>
      <c r="AI230" s="35"/>
      <c r="AJ230" s="35"/>
      <c r="AK230" s="35"/>
      <c r="AL230" s="35"/>
      <c r="AM230" s="35"/>
      <c r="AN230" s="35"/>
      <c r="AO230" s="35"/>
      <c r="AP230" s="35"/>
      <c r="AQ230" s="35"/>
      <c r="AR230" s="35"/>
      <c r="AS230" s="35"/>
      <c r="AT230" s="35"/>
      <c r="AU230" s="35"/>
      <c r="AV230" s="35"/>
      <c r="AW230" s="35"/>
    </row>
  </sheetData>
  <mergeCells count="14">
    <mergeCell ref="B18:B19"/>
    <mergeCell ref="C18:L18"/>
    <mergeCell ref="C19:D19"/>
    <mergeCell ref="E19:F19"/>
    <mergeCell ref="G19:H19"/>
    <mergeCell ref="I19:J19"/>
    <mergeCell ref="K19:L19"/>
    <mergeCell ref="B2:B3"/>
    <mergeCell ref="C2:L2"/>
    <mergeCell ref="C3:D3"/>
    <mergeCell ref="E3:F3"/>
    <mergeCell ref="G3:H3"/>
    <mergeCell ref="I3:J3"/>
    <mergeCell ref="K3:L3"/>
  </mergeCells>
  <phoneticPr fontId="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W232"/>
  <sheetViews>
    <sheetView view="pageBreakPreview" topLeftCell="A4" zoomScaleNormal="100" zoomScaleSheetLayoutView="100" workbookViewId="0">
      <selection activeCell="F4" sqref="F4"/>
    </sheetView>
  </sheetViews>
  <sheetFormatPr defaultRowHeight="13.5"/>
  <cols>
    <col min="1" max="1" width="4" customWidth="1"/>
    <col min="2" max="2" width="11.25" customWidth="1"/>
    <col min="3" max="3" width="7.625" customWidth="1"/>
    <col min="4" max="4" width="7.125" customWidth="1"/>
    <col min="5" max="5" width="7.625" customWidth="1"/>
    <col min="6" max="6" width="7.125" customWidth="1"/>
    <col min="7" max="7" width="7.625" customWidth="1"/>
    <col min="8" max="8" width="7.125" customWidth="1"/>
    <col min="9" max="9" width="7.625" customWidth="1"/>
    <col min="10" max="10" width="7.125" customWidth="1"/>
    <col min="11" max="11" width="7.625" customWidth="1"/>
    <col min="12" max="12" width="7.125" customWidth="1"/>
    <col min="13" max="13" width="16.5" customWidth="1"/>
    <col min="14" max="14" width="2.5" customWidth="1"/>
    <col min="15" max="15" width="17.75" bestFit="1" customWidth="1"/>
    <col min="16" max="17" width="11.125" bestFit="1" customWidth="1"/>
    <col min="18" max="18" width="12.375" bestFit="1" customWidth="1"/>
  </cols>
  <sheetData>
    <row r="1" spans="2:38" ht="19.5" customHeight="1">
      <c r="B1" s="24" t="s">
        <v>382</v>
      </c>
    </row>
    <row r="2" spans="2:38" ht="14.25">
      <c r="B2" s="24" t="s">
        <v>381</v>
      </c>
    </row>
    <row r="3" spans="2:38">
      <c r="B3" s="470" t="s">
        <v>70</v>
      </c>
      <c r="C3" s="472" t="s">
        <v>69</v>
      </c>
      <c r="D3" s="473"/>
      <c r="E3" s="473"/>
      <c r="F3" s="473"/>
      <c r="G3" s="473"/>
      <c r="H3" s="473"/>
      <c r="I3" s="473"/>
      <c r="J3" s="473"/>
      <c r="K3" s="473"/>
      <c r="L3" s="474"/>
    </row>
    <row r="4" spans="2:38" ht="22.5" customHeight="1">
      <c r="B4" s="471"/>
      <c r="C4" s="484" t="s">
        <v>80</v>
      </c>
      <c r="D4" s="485"/>
      <c r="E4" s="486" t="s">
        <v>81</v>
      </c>
      <c r="F4" s="485"/>
      <c r="G4" s="486" t="s">
        <v>82</v>
      </c>
      <c r="H4" s="485"/>
      <c r="I4" s="484" t="s">
        <v>83</v>
      </c>
      <c r="J4" s="485"/>
      <c r="K4" s="484" t="s">
        <v>67</v>
      </c>
      <c r="L4" s="485"/>
      <c r="O4" s="41" t="s">
        <v>68</v>
      </c>
      <c r="P4" s="38" t="s">
        <v>84</v>
      </c>
      <c r="Q4" s="58" t="s">
        <v>357</v>
      </c>
      <c r="R4" s="58" t="s">
        <v>358</v>
      </c>
      <c r="S4" s="58" t="s">
        <v>359</v>
      </c>
      <c r="T4" s="58" t="s">
        <v>360</v>
      </c>
      <c r="U4" s="58" t="s">
        <v>361</v>
      </c>
      <c r="V4" s="58" t="s">
        <v>362</v>
      </c>
      <c r="W4" s="58" t="s">
        <v>363</v>
      </c>
      <c r="X4" s="58" t="s">
        <v>364</v>
      </c>
      <c r="Y4" s="58" t="s">
        <v>365</v>
      </c>
      <c r="Z4" s="58" t="s">
        <v>366</v>
      </c>
      <c r="AA4" s="58" t="s">
        <v>367</v>
      </c>
      <c r="AB4" s="58" t="s">
        <v>368</v>
      </c>
      <c r="AC4" s="58" t="s">
        <v>369</v>
      </c>
      <c r="AD4" s="58" t="s">
        <v>370</v>
      </c>
      <c r="AE4" s="38" t="s">
        <v>338</v>
      </c>
    </row>
    <row r="5" spans="2:38" s="35" customFormat="1" ht="13.5" customHeight="1">
      <c r="B5" s="42" t="s">
        <v>2</v>
      </c>
      <c r="C5" s="159">
        <f>SUM(P5:S5)</f>
        <v>0</v>
      </c>
      <c r="D5" s="426" t="str">
        <f>IFERROR(C5/$K5,"-")</f>
        <v>-</v>
      </c>
      <c r="E5" s="159">
        <f>SUM(T5:X5)</f>
        <v>0</v>
      </c>
      <c r="F5" s="426" t="str">
        <f>IFERROR(E5/$K5,"-")</f>
        <v>-</v>
      </c>
      <c r="G5" s="159">
        <f>SUM(Y5:AC5)</f>
        <v>0</v>
      </c>
      <c r="H5" s="426" t="str">
        <f>IFERROR(G5/$K5,"-")</f>
        <v>-</v>
      </c>
      <c r="I5" s="46">
        <f>SUM(AD5:AE5)</f>
        <v>0</v>
      </c>
      <c r="J5" s="426" t="str">
        <f>IFERROR(I5/$K5,"-")</f>
        <v>-</v>
      </c>
      <c r="K5" s="46">
        <f>SUM(C5,E5,G5,I5)</f>
        <v>0</v>
      </c>
      <c r="L5" s="426" t="str">
        <f>IFERROR(K5/$K5,"-")</f>
        <v>-</v>
      </c>
      <c r="O5" s="39" t="s">
        <v>2</v>
      </c>
      <c r="P5" s="56"/>
      <c r="Q5" s="56"/>
      <c r="R5" s="56"/>
      <c r="S5" s="155"/>
      <c r="T5" s="155"/>
      <c r="U5" s="155"/>
      <c r="V5" s="155"/>
      <c r="W5" s="155"/>
      <c r="X5" s="155"/>
      <c r="Y5" s="155"/>
      <c r="Z5" s="155"/>
      <c r="AA5" s="155"/>
      <c r="AB5" s="155"/>
      <c r="AC5" s="155"/>
      <c r="AD5" s="155"/>
      <c r="AE5" s="155"/>
      <c r="AH5" s="36"/>
      <c r="AI5" s="36"/>
      <c r="AL5" s="162"/>
    </row>
    <row r="6" spans="2:38" s="35" customFormat="1">
      <c r="B6" s="43" t="s">
        <v>3</v>
      </c>
      <c r="C6" s="158">
        <f t="shared" ref="C6:C13" si="0">SUM(P6:S6)</f>
        <v>4</v>
      </c>
      <c r="D6" s="427">
        <f t="shared" ref="D6:F16" si="1">IFERROR(C6/$K6,"-")</f>
        <v>0.66666666666666663</v>
      </c>
      <c r="E6" s="48">
        <f t="shared" ref="E6:E13" si="2">SUM(T6:X6)</f>
        <v>2</v>
      </c>
      <c r="F6" s="427">
        <f t="shared" si="1"/>
        <v>0.33333333333333331</v>
      </c>
      <c r="G6" s="158">
        <f t="shared" ref="G6:G13" si="3">SUM(Y6:AC6)</f>
        <v>0</v>
      </c>
      <c r="H6" s="427">
        <f t="shared" ref="H6:J6" si="4">IFERROR(G6/$K6,"-")</f>
        <v>0</v>
      </c>
      <c r="I6" s="161">
        <f t="shared" ref="I6:I13" si="5">SUM(AD6:AE6)</f>
        <v>0</v>
      </c>
      <c r="J6" s="427">
        <f t="shared" si="4"/>
        <v>0</v>
      </c>
      <c r="K6" s="48">
        <f t="shared" ref="K6:K13" si="6">SUM(C6,E6,G6,I6)</f>
        <v>6</v>
      </c>
      <c r="L6" s="427">
        <f t="shared" ref="L6" si="7">IFERROR(K6/$K6,"-")</f>
        <v>1</v>
      </c>
      <c r="O6" s="40" t="s">
        <v>3</v>
      </c>
      <c r="P6" s="56">
        <v>1</v>
      </c>
      <c r="Q6" s="56">
        <v>2</v>
      </c>
      <c r="R6" s="56"/>
      <c r="S6" s="155">
        <v>1</v>
      </c>
      <c r="T6" s="155"/>
      <c r="U6" s="155">
        <v>1</v>
      </c>
      <c r="V6" s="155"/>
      <c r="W6" s="155">
        <v>1</v>
      </c>
      <c r="X6" s="155"/>
      <c r="Y6" s="155"/>
      <c r="Z6" s="155"/>
      <c r="AA6" s="155"/>
      <c r="AB6" s="155"/>
      <c r="AC6" s="155"/>
      <c r="AD6" s="155"/>
      <c r="AE6" s="155"/>
      <c r="AH6" s="36"/>
      <c r="AI6" s="36"/>
      <c r="AJ6" s="36"/>
      <c r="AL6" s="162"/>
    </row>
    <row r="7" spans="2:38" s="35" customFormat="1">
      <c r="B7" s="43" t="s">
        <v>4</v>
      </c>
      <c r="C7" s="158">
        <f t="shared" si="0"/>
        <v>9</v>
      </c>
      <c r="D7" s="427">
        <f t="shared" si="1"/>
        <v>0.52941176470588236</v>
      </c>
      <c r="E7" s="161">
        <f t="shared" si="2"/>
        <v>6</v>
      </c>
      <c r="F7" s="427">
        <f t="shared" si="1"/>
        <v>0.35294117647058826</v>
      </c>
      <c r="G7" s="158">
        <f t="shared" si="3"/>
        <v>1</v>
      </c>
      <c r="H7" s="427">
        <f t="shared" ref="H7:J7" si="8">IFERROR(G7/$K7,"-")</f>
        <v>5.8823529411764705E-2</v>
      </c>
      <c r="I7" s="48">
        <f t="shared" si="5"/>
        <v>1</v>
      </c>
      <c r="J7" s="427">
        <f t="shared" si="8"/>
        <v>5.8823529411764705E-2</v>
      </c>
      <c r="K7" s="48">
        <f t="shared" si="6"/>
        <v>17</v>
      </c>
      <c r="L7" s="427">
        <f t="shared" ref="L7" si="9">IFERROR(K7/$K7,"-")</f>
        <v>1</v>
      </c>
      <c r="O7" s="40" t="s">
        <v>4</v>
      </c>
      <c r="P7" s="56">
        <v>2</v>
      </c>
      <c r="Q7" s="56">
        <v>6</v>
      </c>
      <c r="R7" s="56">
        <v>1</v>
      </c>
      <c r="S7" s="155"/>
      <c r="T7" s="155">
        <v>1</v>
      </c>
      <c r="U7" s="155">
        <v>1</v>
      </c>
      <c r="V7" s="155">
        <v>1</v>
      </c>
      <c r="W7" s="155">
        <v>1</v>
      </c>
      <c r="X7" s="155">
        <v>2</v>
      </c>
      <c r="Y7" s="155"/>
      <c r="Z7" s="155">
        <v>1</v>
      </c>
      <c r="AA7" s="155"/>
      <c r="AB7" s="155"/>
      <c r="AC7" s="155"/>
      <c r="AD7" s="155">
        <v>1</v>
      </c>
      <c r="AE7" s="155"/>
      <c r="AH7" s="36"/>
      <c r="AI7" s="36"/>
      <c r="AJ7" s="36"/>
      <c r="AL7" s="162"/>
    </row>
    <row r="8" spans="2:38" s="35" customFormat="1">
      <c r="B8" s="43" t="s">
        <v>5</v>
      </c>
      <c r="C8" s="48">
        <f t="shared" si="0"/>
        <v>25</v>
      </c>
      <c r="D8" s="427">
        <f t="shared" si="1"/>
        <v>0.45454545454545453</v>
      </c>
      <c r="E8" s="48">
        <f t="shared" si="2"/>
        <v>18</v>
      </c>
      <c r="F8" s="427">
        <f t="shared" si="1"/>
        <v>0.32727272727272727</v>
      </c>
      <c r="G8" s="158">
        <f t="shared" si="3"/>
        <v>7</v>
      </c>
      <c r="H8" s="427">
        <f t="shared" ref="H8:J8" si="10">IFERROR(G8/$K8,"-")</f>
        <v>0.12727272727272726</v>
      </c>
      <c r="I8" s="161">
        <f t="shared" si="5"/>
        <v>5</v>
      </c>
      <c r="J8" s="427">
        <f t="shared" si="10"/>
        <v>9.0909090909090912E-2</v>
      </c>
      <c r="K8" s="48">
        <f t="shared" si="6"/>
        <v>55</v>
      </c>
      <c r="L8" s="427">
        <f t="shared" ref="L8" si="11">IFERROR(K8/$K8,"-")</f>
        <v>1</v>
      </c>
      <c r="O8" s="40" t="s">
        <v>5</v>
      </c>
      <c r="P8" s="56">
        <v>5</v>
      </c>
      <c r="Q8" s="56">
        <v>8</v>
      </c>
      <c r="R8" s="56">
        <v>5</v>
      </c>
      <c r="S8" s="155">
        <v>7</v>
      </c>
      <c r="T8" s="155">
        <v>3</v>
      </c>
      <c r="U8" s="155">
        <v>5</v>
      </c>
      <c r="V8" s="155">
        <v>4</v>
      </c>
      <c r="W8" s="155">
        <v>2</v>
      </c>
      <c r="X8" s="155">
        <v>4</v>
      </c>
      <c r="Y8" s="155">
        <v>3</v>
      </c>
      <c r="Z8" s="155">
        <v>2</v>
      </c>
      <c r="AA8" s="155">
        <v>1</v>
      </c>
      <c r="AB8" s="155">
        <v>1</v>
      </c>
      <c r="AC8" s="155"/>
      <c r="AD8" s="155">
        <v>4</v>
      </c>
      <c r="AE8" s="155">
        <v>1</v>
      </c>
      <c r="AH8" s="36"/>
      <c r="AI8" s="36"/>
      <c r="AJ8" s="36"/>
      <c r="AL8" s="162"/>
    </row>
    <row r="9" spans="2:38" s="35" customFormat="1">
      <c r="B9" s="43" t="s">
        <v>6</v>
      </c>
      <c r="C9" s="48">
        <f t="shared" si="0"/>
        <v>60</v>
      </c>
      <c r="D9" s="427">
        <f t="shared" si="1"/>
        <v>0.42553191489361702</v>
      </c>
      <c r="E9" s="48">
        <f t="shared" si="2"/>
        <v>45</v>
      </c>
      <c r="F9" s="427">
        <f t="shared" si="1"/>
        <v>0.31914893617021278</v>
      </c>
      <c r="G9" s="158">
        <f t="shared" si="3"/>
        <v>18</v>
      </c>
      <c r="H9" s="427">
        <f t="shared" ref="H9:J9" si="12">IFERROR(G9/$K9,"-")</f>
        <v>0.1276595744680851</v>
      </c>
      <c r="I9" s="158">
        <f t="shared" si="5"/>
        <v>18</v>
      </c>
      <c r="J9" s="427">
        <f t="shared" si="12"/>
        <v>0.1276595744680851</v>
      </c>
      <c r="K9" s="48">
        <f t="shared" si="6"/>
        <v>141</v>
      </c>
      <c r="L9" s="427">
        <f t="shared" ref="L9" si="13">IFERROR(K9/$K9,"-")</f>
        <v>1</v>
      </c>
      <c r="O9" s="40" t="s">
        <v>6</v>
      </c>
      <c r="P9" s="56">
        <v>12</v>
      </c>
      <c r="Q9" s="56">
        <v>15</v>
      </c>
      <c r="R9" s="56">
        <v>14</v>
      </c>
      <c r="S9" s="155">
        <v>19</v>
      </c>
      <c r="T9" s="155">
        <v>11</v>
      </c>
      <c r="U9" s="155">
        <v>8</v>
      </c>
      <c r="V9" s="155">
        <v>15</v>
      </c>
      <c r="W9" s="155">
        <v>3</v>
      </c>
      <c r="X9" s="155">
        <v>8</v>
      </c>
      <c r="Y9" s="155">
        <v>8</v>
      </c>
      <c r="Z9" s="155">
        <v>3</v>
      </c>
      <c r="AA9" s="155">
        <v>2</v>
      </c>
      <c r="AB9" s="155">
        <v>3</v>
      </c>
      <c r="AC9" s="155">
        <v>2</v>
      </c>
      <c r="AD9" s="155">
        <v>15</v>
      </c>
      <c r="AE9" s="155">
        <v>3</v>
      </c>
      <c r="AH9" s="36"/>
      <c r="AI9" s="36"/>
      <c r="AJ9" s="36"/>
      <c r="AL9" s="162"/>
    </row>
    <row r="10" spans="2:38" s="35" customFormat="1">
      <c r="B10" s="43" t="s">
        <v>7</v>
      </c>
      <c r="C10" s="48">
        <f t="shared" si="0"/>
        <v>121</v>
      </c>
      <c r="D10" s="427">
        <f t="shared" si="1"/>
        <v>0.43840579710144928</v>
      </c>
      <c r="E10" s="161">
        <f t="shared" si="2"/>
        <v>82</v>
      </c>
      <c r="F10" s="427">
        <f t="shared" si="1"/>
        <v>0.29710144927536231</v>
      </c>
      <c r="G10" s="158">
        <f t="shared" si="3"/>
        <v>40</v>
      </c>
      <c r="H10" s="427">
        <f t="shared" ref="H10:J10" si="14">IFERROR(G10/$K10,"-")</f>
        <v>0.14492753623188406</v>
      </c>
      <c r="I10" s="48">
        <f t="shared" si="5"/>
        <v>33</v>
      </c>
      <c r="J10" s="427">
        <f t="shared" si="14"/>
        <v>0.11956521739130435</v>
      </c>
      <c r="K10" s="48">
        <f t="shared" si="6"/>
        <v>276</v>
      </c>
      <c r="L10" s="427">
        <f t="shared" ref="L10" si="15">IFERROR(K10/$K10,"-")</f>
        <v>1</v>
      </c>
      <c r="O10" s="40" t="s">
        <v>7</v>
      </c>
      <c r="P10" s="56">
        <v>21</v>
      </c>
      <c r="Q10" s="56">
        <v>30</v>
      </c>
      <c r="R10" s="56">
        <v>31</v>
      </c>
      <c r="S10" s="155">
        <v>39</v>
      </c>
      <c r="T10" s="155">
        <v>28</v>
      </c>
      <c r="U10" s="155">
        <v>12</v>
      </c>
      <c r="V10" s="155">
        <v>13</v>
      </c>
      <c r="W10" s="155">
        <v>18</v>
      </c>
      <c r="X10" s="155">
        <v>11</v>
      </c>
      <c r="Y10" s="155">
        <v>11</v>
      </c>
      <c r="Z10" s="155">
        <v>9</v>
      </c>
      <c r="AA10" s="155">
        <v>12</v>
      </c>
      <c r="AB10" s="155">
        <v>4</v>
      </c>
      <c r="AC10" s="155">
        <v>4</v>
      </c>
      <c r="AD10" s="155">
        <v>21</v>
      </c>
      <c r="AE10" s="155">
        <v>12</v>
      </c>
      <c r="AH10" s="36"/>
      <c r="AI10" s="36"/>
      <c r="AJ10" s="36"/>
      <c r="AL10" s="162"/>
    </row>
    <row r="11" spans="2:38" s="35" customFormat="1">
      <c r="B11" s="43" t="s">
        <v>8</v>
      </c>
      <c r="C11" s="161">
        <f t="shared" si="0"/>
        <v>253</v>
      </c>
      <c r="D11" s="427">
        <f t="shared" si="1"/>
        <v>0.48190476190476189</v>
      </c>
      <c r="E11" s="158">
        <f t="shared" si="2"/>
        <v>172</v>
      </c>
      <c r="F11" s="427">
        <f t="shared" si="1"/>
        <v>0.32761904761904764</v>
      </c>
      <c r="G11" s="158">
        <f t="shared" si="3"/>
        <v>55</v>
      </c>
      <c r="H11" s="427">
        <f t="shared" ref="H11:J11" si="16">IFERROR(G11/$K11,"-")</f>
        <v>0.10476190476190476</v>
      </c>
      <c r="I11" s="48">
        <f t="shared" si="5"/>
        <v>45</v>
      </c>
      <c r="J11" s="427">
        <f t="shared" si="16"/>
        <v>8.5714285714285715E-2</v>
      </c>
      <c r="K11" s="48">
        <f t="shared" si="6"/>
        <v>525</v>
      </c>
      <c r="L11" s="427">
        <f t="shared" ref="L11" si="17">IFERROR(K11/$K11,"-")</f>
        <v>1</v>
      </c>
      <c r="O11" s="40" t="s">
        <v>8</v>
      </c>
      <c r="P11" s="56">
        <v>58</v>
      </c>
      <c r="Q11" s="56">
        <v>71</v>
      </c>
      <c r="R11" s="56">
        <v>63</v>
      </c>
      <c r="S11" s="155">
        <v>61</v>
      </c>
      <c r="T11" s="155">
        <v>52</v>
      </c>
      <c r="U11" s="155">
        <v>33</v>
      </c>
      <c r="V11" s="155">
        <v>45</v>
      </c>
      <c r="W11" s="155">
        <v>28</v>
      </c>
      <c r="X11" s="155">
        <v>14</v>
      </c>
      <c r="Y11" s="155">
        <v>14</v>
      </c>
      <c r="Z11" s="155">
        <v>16</v>
      </c>
      <c r="AA11" s="155">
        <v>8</v>
      </c>
      <c r="AB11" s="155">
        <v>10</v>
      </c>
      <c r="AC11" s="155">
        <v>7</v>
      </c>
      <c r="AD11" s="155">
        <v>34</v>
      </c>
      <c r="AE11" s="155">
        <v>11</v>
      </c>
      <c r="AH11" s="36"/>
      <c r="AI11" s="36"/>
      <c r="AJ11" s="36"/>
      <c r="AL11" s="162"/>
    </row>
    <row r="12" spans="2:38" s="35" customFormat="1">
      <c r="B12" s="43" t="s">
        <v>9</v>
      </c>
      <c r="C12" s="48">
        <f t="shared" si="0"/>
        <v>317</v>
      </c>
      <c r="D12" s="427">
        <f t="shared" si="1"/>
        <v>0.51797385620915037</v>
      </c>
      <c r="E12" s="158">
        <f t="shared" si="2"/>
        <v>185</v>
      </c>
      <c r="F12" s="427">
        <f t="shared" si="1"/>
        <v>0.30228758169934639</v>
      </c>
      <c r="G12" s="158">
        <f t="shared" si="3"/>
        <v>74</v>
      </c>
      <c r="H12" s="427">
        <f t="shared" ref="H12:J12" si="18">IFERROR(G12/$K12,"-")</f>
        <v>0.12091503267973856</v>
      </c>
      <c r="I12" s="161">
        <f t="shared" si="5"/>
        <v>36</v>
      </c>
      <c r="J12" s="427">
        <f t="shared" si="18"/>
        <v>5.8823529411764705E-2</v>
      </c>
      <c r="K12" s="48">
        <f t="shared" si="6"/>
        <v>612</v>
      </c>
      <c r="L12" s="427">
        <f t="shared" ref="L12" si="19">IFERROR(K12/$K12,"-")</f>
        <v>1</v>
      </c>
      <c r="O12" s="40" t="s">
        <v>9</v>
      </c>
      <c r="P12" s="56">
        <v>65</v>
      </c>
      <c r="Q12" s="56">
        <v>99</v>
      </c>
      <c r="R12" s="56">
        <v>76</v>
      </c>
      <c r="S12" s="155">
        <v>77</v>
      </c>
      <c r="T12" s="155">
        <v>48</v>
      </c>
      <c r="U12" s="155">
        <v>35</v>
      </c>
      <c r="V12" s="155">
        <v>48</v>
      </c>
      <c r="W12" s="155">
        <v>36</v>
      </c>
      <c r="X12" s="155">
        <v>18</v>
      </c>
      <c r="Y12" s="155">
        <v>27</v>
      </c>
      <c r="Z12" s="155">
        <v>16</v>
      </c>
      <c r="AA12" s="155">
        <v>12</v>
      </c>
      <c r="AB12" s="155">
        <v>8</v>
      </c>
      <c r="AC12" s="155">
        <v>11</v>
      </c>
      <c r="AD12" s="155">
        <v>29</v>
      </c>
      <c r="AE12" s="155">
        <v>7</v>
      </c>
      <c r="AH12" s="36"/>
      <c r="AI12" s="36"/>
      <c r="AJ12" s="36"/>
      <c r="AL12" s="162"/>
    </row>
    <row r="13" spans="2:38" s="35" customFormat="1">
      <c r="B13" s="44" t="s">
        <v>10</v>
      </c>
      <c r="C13" s="160">
        <f t="shared" si="0"/>
        <v>53</v>
      </c>
      <c r="D13" s="428">
        <f t="shared" si="1"/>
        <v>0.37062937062937062</v>
      </c>
      <c r="E13" s="50">
        <f t="shared" si="2"/>
        <v>52</v>
      </c>
      <c r="F13" s="428">
        <f t="shared" si="1"/>
        <v>0.36363636363636365</v>
      </c>
      <c r="G13" s="50">
        <f t="shared" si="3"/>
        <v>26</v>
      </c>
      <c r="H13" s="428">
        <f t="shared" ref="H13:J13" si="20">IFERROR(G13/$K13,"-")</f>
        <v>0.18181818181818182</v>
      </c>
      <c r="I13" s="50">
        <f t="shared" si="5"/>
        <v>12</v>
      </c>
      <c r="J13" s="428">
        <f t="shared" si="20"/>
        <v>8.3916083916083919E-2</v>
      </c>
      <c r="K13" s="50">
        <f t="shared" si="6"/>
        <v>143</v>
      </c>
      <c r="L13" s="428">
        <f t="shared" ref="L13" si="21">IFERROR(K13/$K13,"-")</f>
        <v>1</v>
      </c>
      <c r="O13" s="40" t="s">
        <v>10</v>
      </c>
      <c r="P13" s="56">
        <v>8</v>
      </c>
      <c r="Q13" s="56">
        <v>21</v>
      </c>
      <c r="R13" s="56">
        <v>11</v>
      </c>
      <c r="S13" s="155">
        <v>13</v>
      </c>
      <c r="T13" s="155">
        <v>15</v>
      </c>
      <c r="U13" s="155">
        <v>7</v>
      </c>
      <c r="V13" s="155">
        <v>20</v>
      </c>
      <c r="W13" s="155">
        <v>7</v>
      </c>
      <c r="X13" s="155">
        <v>3</v>
      </c>
      <c r="Y13" s="155">
        <v>6</v>
      </c>
      <c r="Z13" s="155">
        <v>9</v>
      </c>
      <c r="AA13" s="155">
        <v>6</v>
      </c>
      <c r="AB13" s="155">
        <v>3</v>
      </c>
      <c r="AC13" s="155">
        <v>2</v>
      </c>
      <c r="AD13" s="155">
        <v>12</v>
      </c>
      <c r="AE13" s="155"/>
      <c r="AH13" s="36"/>
      <c r="AI13" s="36"/>
      <c r="AJ13" s="36"/>
      <c r="AL13" s="162"/>
    </row>
    <row r="14" spans="2:38" s="35" customFormat="1">
      <c r="B14" s="45" t="s">
        <v>377</v>
      </c>
      <c r="C14" s="52">
        <f>SUM(C5:C13)</f>
        <v>842</v>
      </c>
      <c r="D14" s="429">
        <f t="shared" si="1"/>
        <v>0.47436619718309858</v>
      </c>
      <c r="E14" s="52">
        <f>SUM(E5:E13)</f>
        <v>562</v>
      </c>
      <c r="F14" s="429">
        <f t="shared" si="1"/>
        <v>0.31661971830985913</v>
      </c>
      <c r="G14" s="52">
        <f>SUM(G5:G13)</f>
        <v>221</v>
      </c>
      <c r="H14" s="429">
        <f t="shared" ref="H14:J14" si="22">IFERROR(G14/$K14,"-")</f>
        <v>0.12450704225352113</v>
      </c>
      <c r="I14" s="52">
        <f>SUM(I5:I13)</f>
        <v>150</v>
      </c>
      <c r="J14" s="429">
        <f t="shared" si="22"/>
        <v>8.4507042253521125E-2</v>
      </c>
      <c r="K14" s="52">
        <f>SUM(K5:K13)</f>
        <v>1775</v>
      </c>
      <c r="L14" s="429">
        <f t="shared" ref="L14" si="23">IFERROR(K14/$K14,"-")</f>
        <v>1</v>
      </c>
      <c r="P14" s="38">
        <v>1</v>
      </c>
      <c r="Q14" s="38">
        <v>2</v>
      </c>
      <c r="R14" s="38">
        <v>3</v>
      </c>
      <c r="S14" s="38">
        <v>4</v>
      </c>
      <c r="T14" s="38">
        <v>5</v>
      </c>
      <c r="U14" s="38">
        <v>6</v>
      </c>
      <c r="V14" s="38">
        <v>7</v>
      </c>
      <c r="W14" s="38">
        <v>8</v>
      </c>
      <c r="X14" s="38">
        <v>9</v>
      </c>
      <c r="Y14" s="38">
        <v>10</v>
      </c>
      <c r="Z14" s="38">
        <v>11</v>
      </c>
      <c r="AA14" s="38">
        <v>12</v>
      </c>
      <c r="AB14" s="38">
        <v>13</v>
      </c>
      <c r="AC14" s="38">
        <v>14</v>
      </c>
      <c r="AD14" s="38">
        <v>15</v>
      </c>
      <c r="AE14" s="38">
        <v>16</v>
      </c>
      <c r="AH14" s="162"/>
      <c r="AI14" s="162"/>
      <c r="AL14" s="162"/>
    </row>
    <row r="15" spans="2:38" s="35" customFormat="1">
      <c r="B15" s="184" t="s">
        <v>279</v>
      </c>
      <c r="C15" s="414">
        <f>SUM(P15:S15)</f>
        <v>136</v>
      </c>
      <c r="D15" s="430">
        <f t="shared" si="1"/>
        <v>0.45033112582781459</v>
      </c>
      <c r="E15" s="414">
        <f>SUM(T15:X15)</f>
        <v>87</v>
      </c>
      <c r="F15" s="430">
        <f t="shared" si="1"/>
        <v>0.28807947019867547</v>
      </c>
      <c r="G15" s="414">
        <f>SUM(Y15:AC15)</f>
        <v>40</v>
      </c>
      <c r="H15" s="430">
        <f t="shared" ref="H15:J15" si="24">IFERROR(G15/$K15,"-")</f>
        <v>0.13245033112582782</v>
      </c>
      <c r="I15" s="414">
        <f>SUM(AD15:AE15)</f>
        <v>39</v>
      </c>
      <c r="J15" s="430">
        <f t="shared" si="24"/>
        <v>0.12913907284768211</v>
      </c>
      <c r="K15" s="414">
        <f>C15+E15+G15+I15</f>
        <v>302</v>
      </c>
      <c r="L15" s="430">
        <f t="shared" ref="L15" si="25">IFERROR(K15/$K15,"-")</f>
        <v>1</v>
      </c>
      <c r="O15" s="156" t="s">
        <v>371</v>
      </c>
      <c r="P15" s="365">
        <f>SUM(P5:P13)-P16</f>
        <v>26</v>
      </c>
      <c r="Q15" s="365">
        <f t="shared" ref="Q15:AE15" si="26">SUM(Q5:Q13)-Q16</f>
        <v>39</v>
      </c>
      <c r="R15" s="365">
        <f t="shared" si="26"/>
        <v>29</v>
      </c>
      <c r="S15" s="365">
        <f t="shared" si="26"/>
        <v>42</v>
      </c>
      <c r="T15" s="365">
        <f t="shared" si="26"/>
        <v>21</v>
      </c>
      <c r="U15" s="365">
        <f t="shared" si="26"/>
        <v>18</v>
      </c>
      <c r="V15" s="365">
        <f t="shared" si="26"/>
        <v>22</v>
      </c>
      <c r="W15" s="365">
        <f t="shared" si="26"/>
        <v>10</v>
      </c>
      <c r="X15" s="365">
        <f t="shared" si="26"/>
        <v>16</v>
      </c>
      <c r="Y15" s="365">
        <f t="shared" si="26"/>
        <v>16</v>
      </c>
      <c r="Z15" s="365">
        <f t="shared" si="26"/>
        <v>9</v>
      </c>
      <c r="AA15" s="365">
        <f t="shared" si="26"/>
        <v>5</v>
      </c>
      <c r="AB15" s="365">
        <f t="shared" si="26"/>
        <v>5</v>
      </c>
      <c r="AC15" s="365">
        <f t="shared" si="26"/>
        <v>5</v>
      </c>
      <c r="AD15" s="365">
        <f t="shared" si="26"/>
        <v>30</v>
      </c>
      <c r="AE15" s="365">
        <f t="shared" si="26"/>
        <v>9</v>
      </c>
    </row>
    <row r="16" spans="2:38" s="35" customFormat="1">
      <c r="B16" s="185" t="s">
        <v>274</v>
      </c>
      <c r="C16" s="414">
        <f>SUM(P16:S16)</f>
        <v>706</v>
      </c>
      <c r="D16" s="430">
        <f t="shared" si="1"/>
        <v>0.47929395790902918</v>
      </c>
      <c r="E16" s="414">
        <f>SUM(T16:X16)</f>
        <v>475</v>
      </c>
      <c r="F16" s="430">
        <f t="shared" si="1"/>
        <v>0.32247114731839782</v>
      </c>
      <c r="G16" s="414">
        <f>SUM(Y16:AC16)</f>
        <v>181</v>
      </c>
      <c r="H16" s="430">
        <f t="shared" ref="H16:J16" si="27">IFERROR(G16/$K16,"-")</f>
        <v>0.12287847929395791</v>
      </c>
      <c r="I16" s="414">
        <f>SUM(AD16:AE16)</f>
        <v>111</v>
      </c>
      <c r="J16" s="430">
        <f t="shared" si="27"/>
        <v>7.5356415478615074E-2</v>
      </c>
      <c r="K16" s="414">
        <f>C16+E16+G16+I16</f>
        <v>1473</v>
      </c>
      <c r="L16" s="430">
        <f t="shared" ref="L16" si="28">IFERROR(K16/$K16,"-")</f>
        <v>1</v>
      </c>
      <c r="O16" s="156" t="s">
        <v>273</v>
      </c>
      <c r="P16" s="155">
        <v>146</v>
      </c>
      <c r="Q16" s="155">
        <v>213</v>
      </c>
      <c r="R16" s="155">
        <v>172</v>
      </c>
      <c r="S16" s="155">
        <v>175</v>
      </c>
      <c r="T16" s="155">
        <v>137</v>
      </c>
      <c r="U16" s="155">
        <v>84</v>
      </c>
      <c r="V16" s="155">
        <v>124</v>
      </c>
      <c r="W16" s="155">
        <v>86</v>
      </c>
      <c r="X16" s="155">
        <v>44</v>
      </c>
      <c r="Y16" s="155">
        <v>53</v>
      </c>
      <c r="Z16" s="155">
        <v>47</v>
      </c>
      <c r="AA16" s="155">
        <v>36</v>
      </c>
      <c r="AB16" s="155">
        <v>24</v>
      </c>
      <c r="AC16" s="155">
        <v>21</v>
      </c>
      <c r="AD16" s="155">
        <v>86</v>
      </c>
      <c r="AE16" s="155">
        <v>25</v>
      </c>
    </row>
    <row r="18" spans="2:38" ht="19.5" customHeight="1">
      <c r="B18" s="24" t="s">
        <v>382</v>
      </c>
    </row>
    <row r="19" spans="2:38">
      <c r="B19" s="1" t="s">
        <v>383</v>
      </c>
    </row>
    <row r="20" spans="2:38">
      <c r="B20" s="470" t="s">
        <v>70</v>
      </c>
      <c r="C20" s="472" t="s">
        <v>69</v>
      </c>
      <c r="D20" s="473"/>
      <c r="E20" s="473"/>
      <c r="F20" s="473"/>
      <c r="G20" s="473"/>
      <c r="H20" s="473"/>
      <c r="I20" s="473"/>
      <c r="J20" s="473"/>
      <c r="K20" s="473"/>
      <c r="L20" s="474"/>
    </row>
    <row r="21" spans="2:38" ht="28.5" customHeight="1">
      <c r="B21" s="471"/>
      <c r="C21" s="484" t="s">
        <v>80</v>
      </c>
      <c r="D21" s="485"/>
      <c r="E21" s="486" t="s">
        <v>81</v>
      </c>
      <c r="F21" s="485"/>
      <c r="G21" s="486" t="s">
        <v>82</v>
      </c>
      <c r="H21" s="485"/>
      <c r="I21" s="484" t="s">
        <v>83</v>
      </c>
      <c r="J21" s="485"/>
      <c r="K21" s="484" t="s">
        <v>67</v>
      </c>
      <c r="L21" s="485"/>
      <c r="O21" s="41" t="s">
        <v>68</v>
      </c>
      <c r="P21" s="38" t="s">
        <v>84</v>
      </c>
      <c r="Q21" s="58" t="s">
        <v>357</v>
      </c>
      <c r="R21" s="58" t="s">
        <v>358</v>
      </c>
      <c r="S21" s="58" t="s">
        <v>359</v>
      </c>
      <c r="T21" s="58" t="s">
        <v>360</v>
      </c>
      <c r="U21" s="58" t="s">
        <v>361</v>
      </c>
      <c r="V21" s="58" t="s">
        <v>362</v>
      </c>
      <c r="W21" s="58" t="s">
        <v>363</v>
      </c>
      <c r="X21" s="58" t="s">
        <v>364</v>
      </c>
      <c r="Y21" s="58" t="s">
        <v>365</v>
      </c>
      <c r="Z21" s="58" t="s">
        <v>366</v>
      </c>
      <c r="AA21" s="58" t="s">
        <v>367</v>
      </c>
      <c r="AB21" s="58" t="s">
        <v>368</v>
      </c>
      <c r="AC21" s="58" t="s">
        <v>369</v>
      </c>
      <c r="AD21" s="58" t="s">
        <v>370</v>
      </c>
      <c r="AE21" s="38" t="s">
        <v>338</v>
      </c>
    </row>
    <row r="22" spans="2:38" s="35" customFormat="1" ht="13.5" customHeight="1">
      <c r="B22" s="42" t="s">
        <v>2</v>
      </c>
      <c r="C22" s="159">
        <f>SUM(P22:S22)</f>
        <v>0</v>
      </c>
      <c r="D22" s="426" t="str">
        <f>IFERROR(C22/$K22,"-")</f>
        <v>-</v>
      </c>
      <c r="E22" s="159">
        <f>SUM(T22:X22)</f>
        <v>0</v>
      </c>
      <c r="F22" s="426" t="str">
        <f>IFERROR(E22/$K22,"-")</f>
        <v>-</v>
      </c>
      <c r="G22" s="46">
        <f>SUM(Y22:AC22)</f>
        <v>0</v>
      </c>
      <c r="H22" s="426" t="str">
        <f>IFERROR(G22/$K22,"-")</f>
        <v>-</v>
      </c>
      <c r="I22" s="159">
        <f>SUM(AD22:AE22)</f>
        <v>0</v>
      </c>
      <c r="J22" s="426" t="str">
        <f>IFERROR(I22/$K22,"-")</f>
        <v>-</v>
      </c>
      <c r="K22" s="46">
        <f>SUM(C22,E22,G22,I22)</f>
        <v>0</v>
      </c>
      <c r="L22" s="426" t="str">
        <f>IFERROR(K22/$K22,"-")</f>
        <v>-</v>
      </c>
      <c r="O22" s="39" t="s">
        <v>2</v>
      </c>
      <c r="P22" s="56"/>
      <c r="Q22" s="56"/>
      <c r="R22" s="56"/>
      <c r="S22" s="155"/>
      <c r="T22" s="155"/>
      <c r="U22" s="155"/>
      <c r="V22" s="155"/>
      <c r="W22" s="155"/>
      <c r="X22" s="155"/>
      <c r="Y22" s="155"/>
      <c r="Z22" s="155"/>
      <c r="AA22" s="155"/>
      <c r="AB22" s="155"/>
      <c r="AC22" s="155"/>
      <c r="AD22" s="155"/>
      <c r="AE22" s="155"/>
    </row>
    <row r="23" spans="2:38" s="35" customFormat="1">
      <c r="B23" s="43" t="s">
        <v>3</v>
      </c>
      <c r="C23" s="158">
        <f t="shared" ref="C23:C30" si="29">SUM(P23:S23)</f>
        <v>0</v>
      </c>
      <c r="D23" s="427" t="str">
        <f t="shared" ref="D23:F23" si="30">IFERROR(C23/$K23,"-")</f>
        <v>-</v>
      </c>
      <c r="E23" s="158">
        <f t="shared" ref="E23:E30" si="31">SUM(T23:X23)</f>
        <v>0</v>
      </c>
      <c r="F23" s="427" t="str">
        <f t="shared" si="30"/>
        <v>-</v>
      </c>
      <c r="G23" s="48">
        <f t="shared" ref="G23:G30" si="32">SUM(Y23:AC23)</f>
        <v>0</v>
      </c>
      <c r="H23" s="427" t="str">
        <f t="shared" ref="H23:J23" si="33">IFERROR(G23/$K23,"-")</f>
        <v>-</v>
      </c>
      <c r="I23" s="158">
        <f t="shared" ref="I23:I30" si="34">SUM(AD23:AE23)</f>
        <v>0</v>
      </c>
      <c r="J23" s="427" t="str">
        <f t="shared" si="33"/>
        <v>-</v>
      </c>
      <c r="K23" s="48">
        <f t="shared" ref="K23:K30" si="35">SUM(C23,E23,G23,I23)</f>
        <v>0</v>
      </c>
      <c r="L23" s="427" t="str">
        <f t="shared" ref="L23" si="36">IFERROR(K23/$K23,"-")</f>
        <v>-</v>
      </c>
      <c r="O23" s="40" t="s">
        <v>3</v>
      </c>
      <c r="P23" s="56"/>
      <c r="Q23" s="56"/>
      <c r="R23" s="56"/>
      <c r="S23" s="155"/>
      <c r="T23" s="155"/>
      <c r="U23" s="155"/>
      <c r="V23" s="155"/>
      <c r="W23" s="155"/>
      <c r="X23" s="155"/>
      <c r="Y23" s="155"/>
      <c r="Z23" s="155"/>
      <c r="AA23" s="155"/>
      <c r="AB23" s="155"/>
      <c r="AC23" s="155"/>
      <c r="AD23" s="155"/>
      <c r="AE23" s="155"/>
    </row>
    <row r="24" spans="2:38" s="35" customFormat="1">
      <c r="B24" s="43" t="s">
        <v>4</v>
      </c>
      <c r="C24" s="48">
        <f t="shared" si="29"/>
        <v>3</v>
      </c>
      <c r="D24" s="427">
        <f t="shared" ref="D24:F24" si="37">IFERROR(C24/$K24,"-")</f>
        <v>1</v>
      </c>
      <c r="E24" s="158">
        <f t="shared" si="31"/>
        <v>0</v>
      </c>
      <c r="F24" s="427">
        <f t="shared" si="37"/>
        <v>0</v>
      </c>
      <c r="G24" s="161">
        <f t="shared" si="32"/>
        <v>0</v>
      </c>
      <c r="H24" s="427">
        <f t="shared" ref="H24:J24" si="38">IFERROR(G24/$K24,"-")</f>
        <v>0</v>
      </c>
      <c r="I24" s="48">
        <f t="shared" si="34"/>
        <v>0</v>
      </c>
      <c r="J24" s="427">
        <f t="shared" si="38"/>
        <v>0</v>
      </c>
      <c r="K24" s="48">
        <f t="shared" si="35"/>
        <v>3</v>
      </c>
      <c r="L24" s="427">
        <f t="shared" ref="L24" si="39">IFERROR(K24/$K24,"-")</f>
        <v>1</v>
      </c>
      <c r="O24" s="40" t="s">
        <v>4</v>
      </c>
      <c r="P24" s="56">
        <v>1</v>
      </c>
      <c r="Q24" s="56">
        <v>2</v>
      </c>
      <c r="R24" s="56"/>
      <c r="S24" s="155"/>
      <c r="T24" s="155"/>
      <c r="U24" s="155"/>
      <c r="V24" s="155"/>
      <c r="W24" s="155"/>
      <c r="X24" s="155"/>
      <c r="Y24" s="155"/>
      <c r="Z24" s="155"/>
      <c r="AA24" s="155"/>
      <c r="AB24" s="155"/>
      <c r="AC24" s="155"/>
      <c r="AD24" s="155"/>
      <c r="AE24" s="155"/>
    </row>
    <row r="25" spans="2:38" s="35" customFormat="1">
      <c r="B25" s="43" t="s">
        <v>5</v>
      </c>
      <c r="C25" s="48">
        <f t="shared" si="29"/>
        <v>7</v>
      </c>
      <c r="D25" s="427">
        <f t="shared" ref="D25:F25" si="40">IFERROR(C25/$K25,"-")</f>
        <v>0.77777777777777779</v>
      </c>
      <c r="E25" s="48">
        <f t="shared" si="31"/>
        <v>2</v>
      </c>
      <c r="F25" s="427">
        <f t="shared" si="40"/>
        <v>0.22222222222222221</v>
      </c>
      <c r="G25" s="48">
        <f t="shared" si="32"/>
        <v>0</v>
      </c>
      <c r="H25" s="427">
        <f t="shared" ref="H25:J25" si="41">IFERROR(G25/$K25,"-")</f>
        <v>0</v>
      </c>
      <c r="I25" s="48">
        <f t="shared" si="34"/>
        <v>0</v>
      </c>
      <c r="J25" s="427">
        <f t="shared" si="41"/>
        <v>0</v>
      </c>
      <c r="K25" s="48">
        <f t="shared" si="35"/>
        <v>9</v>
      </c>
      <c r="L25" s="427">
        <f t="shared" ref="L25" si="42">IFERROR(K25/$K25,"-")</f>
        <v>1</v>
      </c>
      <c r="O25" s="40" t="s">
        <v>5</v>
      </c>
      <c r="P25" s="56">
        <v>2</v>
      </c>
      <c r="Q25" s="56">
        <v>3</v>
      </c>
      <c r="R25" s="56">
        <v>1</v>
      </c>
      <c r="S25" s="155">
        <v>1</v>
      </c>
      <c r="T25" s="155">
        <v>1</v>
      </c>
      <c r="U25" s="155"/>
      <c r="V25" s="155"/>
      <c r="W25" s="155">
        <v>1</v>
      </c>
      <c r="X25" s="155"/>
      <c r="Y25" s="155"/>
      <c r="Z25" s="155"/>
      <c r="AA25" s="155"/>
      <c r="AB25" s="155"/>
      <c r="AC25" s="155"/>
      <c r="AD25" s="155"/>
      <c r="AE25" s="155"/>
    </row>
    <row r="26" spans="2:38" s="35" customFormat="1">
      <c r="B26" s="43" t="s">
        <v>6</v>
      </c>
      <c r="C26" s="161">
        <f t="shared" si="29"/>
        <v>8</v>
      </c>
      <c r="D26" s="427">
        <f t="shared" ref="D26:F26" si="43">IFERROR(C26/$K26,"-")</f>
        <v>0.72727272727272729</v>
      </c>
      <c r="E26" s="48">
        <f t="shared" si="31"/>
        <v>2</v>
      </c>
      <c r="F26" s="427">
        <f t="shared" si="43"/>
        <v>0.18181818181818182</v>
      </c>
      <c r="G26" s="161">
        <f t="shared" si="32"/>
        <v>0</v>
      </c>
      <c r="H26" s="427">
        <f t="shared" ref="H26:J26" si="44">IFERROR(G26/$K26,"-")</f>
        <v>0</v>
      </c>
      <c r="I26" s="48">
        <f t="shared" si="34"/>
        <v>1</v>
      </c>
      <c r="J26" s="427">
        <f t="shared" si="44"/>
        <v>9.0909090909090912E-2</v>
      </c>
      <c r="K26" s="48">
        <f t="shared" si="35"/>
        <v>11</v>
      </c>
      <c r="L26" s="427">
        <f t="shared" ref="L26" si="45">IFERROR(K26/$K26,"-")</f>
        <v>1</v>
      </c>
      <c r="O26" s="40" t="s">
        <v>6</v>
      </c>
      <c r="P26" s="56">
        <v>3</v>
      </c>
      <c r="Q26" s="56">
        <v>3</v>
      </c>
      <c r="R26" s="56">
        <v>2</v>
      </c>
      <c r="S26" s="155"/>
      <c r="T26" s="155">
        <v>1</v>
      </c>
      <c r="U26" s="155"/>
      <c r="V26" s="155">
        <v>1</v>
      </c>
      <c r="W26" s="155"/>
      <c r="X26" s="155"/>
      <c r="Y26" s="155"/>
      <c r="Z26" s="155"/>
      <c r="AA26" s="155"/>
      <c r="AB26" s="155"/>
      <c r="AC26" s="155"/>
      <c r="AD26" s="155">
        <v>1</v>
      </c>
      <c r="AE26" s="155"/>
    </row>
    <row r="27" spans="2:38" s="35" customFormat="1">
      <c r="B27" s="43" t="s">
        <v>7</v>
      </c>
      <c r="C27" s="158">
        <f t="shared" si="29"/>
        <v>10</v>
      </c>
      <c r="D27" s="427">
        <f t="shared" ref="D27:F27" si="46">IFERROR(C27/$K27,"-")</f>
        <v>0.45454545454545453</v>
      </c>
      <c r="E27" s="48">
        <f t="shared" si="31"/>
        <v>6</v>
      </c>
      <c r="F27" s="427">
        <f t="shared" si="46"/>
        <v>0.27272727272727271</v>
      </c>
      <c r="G27" s="158">
        <f t="shared" si="32"/>
        <v>2</v>
      </c>
      <c r="H27" s="427">
        <f t="shared" ref="H27:J27" si="47">IFERROR(G27/$K27,"-")</f>
        <v>9.0909090909090912E-2</v>
      </c>
      <c r="I27" s="48">
        <f t="shared" si="34"/>
        <v>4</v>
      </c>
      <c r="J27" s="427">
        <f t="shared" si="47"/>
        <v>0.18181818181818182</v>
      </c>
      <c r="K27" s="48">
        <f t="shared" si="35"/>
        <v>22</v>
      </c>
      <c r="L27" s="427">
        <f t="shared" ref="L27" si="48">IFERROR(K27/$K27,"-")</f>
        <v>1</v>
      </c>
      <c r="O27" s="40" t="s">
        <v>7</v>
      </c>
      <c r="P27" s="56">
        <v>2</v>
      </c>
      <c r="Q27" s="56">
        <v>4</v>
      </c>
      <c r="R27" s="56">
        <v>3</v>
      </c>
      <c r="S27" s="155">
        <v>1</v>
      </c>
      <c r="T27" s="155">
        <v>2</v>
      </c>
      <c r="U27" s="155">
        <v>2</v>
      </c>
      <c r="V27" s="155"/>
      <c r="W27" s="155">
        <v>2</v>
      </c>
      <c r="X27" s="155"/>
      <c r="Y27" s="155"/>
      <c r="Z27" s="155"/>
      <c r="AA27" s="155"/>
      <c r="AB27" s="155">
        <v>1</v>
      </c>
      <c r="AC27" s="155">
        <v>1</v>
      </c>
      <c r="AD27" s="155">
        <v>3</v>
      </c>
      <c r="AE27" s="155">
        <v>1</v>
      </c>
    </row>
    <row r="28" spans="2:38" s="35" customFormat="1">
      <c r="B28" s="43" t="s">
        <v>8</v>
      </c>
      <c r="C28" s="48">
        <f t="shared" si="29"/>
        <v>30</v>
      </c>
      <c r="D28" s="427">
        <f t="shared" ref="D28:F28" si="49">IFERROR(C28/$K28,"-")</f>
        <v>0.65217391304347827</v>
      </c>
      <c r="E28" s="48">
        <f t="shared" si="31"/>
        <v>13</v>
      </c>
      <c r="F28" s="427">
        <f t="shared" si="49"/>
        <v>0.28260869565217389</v>
      </c>
      <c r="G28" s="158">
        <f t="shared" si="32"/>
        <v>1</v>
      </c>
      <c r="H28" s="427">
        <f t="shared" ref="H28:J28" si="50">IFERROR(G28/$K28,"-")</f>
        <v>2.1739130434782608E-2</v>
      </c>
      <c r="I28" s="48">
        <f t="shared" si="34"/>
        <v>2</v>
      </c>
      <c r="J28" s="427">
        <f t="shared" si="50"/>
        <v>4.3478260869565216E-2</v>
      </c>
      <c r="K28" s="48">
        <f t="shared" si="35"/>
        <v>46</v>
      </c>
      <c r="L28" s="427">
        <f t="shared" ref="L28" si="51">IFERROR(K28/$K28,"-")</f>
        <v>1</v>
      </c>
      <c r="O28" s="40" t="s">
        <v>8</v>
      </c>
      <c r="P28" s="56">
        <v>5</v>
      </c>
      <c r="Q28" s="56">
        <v>14</v>
      </c>
      <c r="R28" s="56">
        <v>7</v>
      </c>
      <c r="S28" s="155">
        <v>4</v>
      </c>
      <c r="T28" s="155">
        <v>5</v>
      </c>
      <c r="U28" s="155">
        <v>1</v>
      </c>
      <c r="V28" s="155">
        <v>3</v>
      </c>
      <c r="W28" s="155">
        <v>2</v>
      </c>
      <c r="X28" s="155">
        <v>2</v>
      </c>
      <c r="Y28" s="155"/>
      <c r="Z28" s="155">
        <v>1</v>
      </c>
      <c r="AA28" s="155"/>
      <c r="AB28" s="155"/>
      <c r="AC28" s="155"/>
      <c r="AD28" s="155">
        <v>2</v>
      </c>
      <c r="AE28" s="155"/>
    </row>
    <row r="29" spans="2:38" s="35" customFormat="1">
      <c r="B29" s="43" t="s">
        <v>9</v>
      </c>
      <c r="C29" s="161">
        <f>SUM(P29:S29)</f>
        <v>32</v>
      </c>
      <c r="D29" s="427">
        <f t="shared" ref="D29:F29" si="52">IFERROR(C29/$K29,"-")</f>
        <v>0.88888888888888884</v>
      </c>
      <c r="E29" s="161">
        <f t="shared" si="31"/>
        <v>3</v>
      </c>
      <c r="F29" s="427">
        <f t="shared" si="52"/>
        <v>8.3333333333333329E-2</v>
      </c>
      <c r="G29" s="48">
        <f t="shared" si="32"/>
        <v>0</v>
      </c>
      <c r="H29" s="427">
        <f t="shared" ref="H29:J29" si="53">IFERROR(G29/$K29,"-")</f>
        <v>0</v>
      </c>
      <c r="I29" s="48">
        <f t="shared" si="34"/>
        <v>1</v>
      </c>
      <c r="J29" s="427">
        <f t="shared" si="53"/>
        <v>2.7777777777777776E-2</v>
      </c>
      <c r="K29" s="48">
        <f t="shared" si="35"/>
        <v>36</v>
      </c>
      <c r="L29" s="427">
        <f t="shared" ref="L29" si="54">IFERROR(K29/$K29,"-")</f>
        <v>1</v>
      </c>
      <c r="O29" s="40" t="s">
        <v>9</v>
      </c>
      <c r="P29" s="56">
        <v>9</v>
      </c>
      <c r="Q29" s="56">
        <v>13</v>
      </c>
      <c r="R29" s="56">
        <v>6</v>
      </c>
      <c r="S29" s="155">
        <v>4</v>
      </c>
      <c r="T29" s="155">
        <v>1</v>
      </c>
      <c r="U29" s="155"/>
      <c r="V29" s="155">
        <v>2</v>
      </c>
      <c r="W29" s="155"/>
      <c r="X29" s="155"/>
      <c r="Y29" s="155"/>
      <c r="Z29" s="155"/>
      <c r="AA29" s="155"/>
      <c r="AB29" s="155"/>
      <c r="AC29" s="155"/>
      <c r="AD29" s="155">
        <v>1</v>
      </c>
      <c r="AE29" s="155"/>
    </row>
    <row r="30" spans="2:38" s="35" customFormat="1">
      <c r="B30" s="44" t="s">
        <v>10</v>
      </c>
      <c r="C30" s="50">
        <f t="shared" si="29"/>
        <v>3</v>
      </c>
      <c r="D30" s="428">
        <f t="shared" ref="D30:F30" si="55">IFERROR(C30/$K30,"-")</f>
        <v>0.375</v>
      </c>
      <c r="E30" s="50">
        <f t="shared" si="31"/>
        <v>2</v>
      </c>
      <c r="F30" s="428">
        <f t="shared" si="55"/>
        <v>0.25</v>
      </c>
      <c r="G30" s="160">
        <f t="shared" si="32"/>
        <v>3</v>
      </c>
      <c r="H30" s="428">
        <f t="shared" ref="H30:J30" si="56">IFERROR(G30/$K30,"-")</f>
        <v>0.375</v>
      </c>
      <c r="I30" s="160">
        <f t="shared" si="34"/>
        <v>0</v>
      </c>
      <c r="J30" s="428">
        <f t="shared" si="56"/>
        <v>0</v>
      </c>
      <c r="K30" s="50">
        <f t="shared" si="35"/>
        <v>8</v>
      </c>
      <c r="L30" s="428">
        <f t="shared" ref="L30" si="57">IFERROR(K30/$K30,"-")</f>
        <v>1</v>
      </c>
      <c r="M30" s="181"/>
      <c r="O30" s="40" t="s">
        <v>10</v>
      </c>
      <c r="P30" s="56">
        <v>1</v>
      </c>
      <c r="Q30" s="56">
        <v>2</v>
      </c>
      <c r="R30" s="56"/>
      <c r="S30" s="155"/>
      <c r="T30" s="155"/>
      <c r="U30" s="155">
        <v>1</v>
      </c>
      <c r="V30" s="155">
        <v>1</v>
      </c>
      <c r="W30" s="155"/>
      <c r="X30" s="155"/>
      <c r="Y30" s="155">
        <v>1</v>
      </c>
      <c r="Z30" s="155">
        <v>1</v>
      </c>
      <c r="AA30" s="155"/>
      <c r="AB30" s="155">
        <v>1</v>
      </c>
      <c r="AC30" s="155"/>
      <c r="AD30" s="155"/>
      <c r="AE30" s="155"/>
    </row>
    <row r="31" spans="2:38" s="35" customFormat="1">
      <c r="B31" s="45" t="s">
        <v>377</v>
      </c>
      <c r="C31" s="52">
        <f>SUM(C22:C30)</f>
        <v>93</v>
      </c>
      <c r="D31" s="429">
        <f t="shared" ref="D31:F31" si="58">IFERROR(C31/$K31,"-")</f>
        <v>0.68888888888888888</v>
      </c>
      <c r="E31" s="52">
        <f>SUM(E22:E30)</f>
        <v>28</v>
      </c>
      <c r="F31" s="429">
        <f t="shared" si="58"/>
        <v>0.2074074074074074</v>
      </c>
      <c r="G31" s="52">
        <f>SUM(G22:G30)</f>
        <v>6</v>
      </c>
      <c r="H31" s="429">
        <f t="shared" ref="H31:J31" si="59">IFERROR(G31/$K31,"-")</f>
        <v>4.4444444444444446E-2</v>
      </c>
      <c r="I31" s="52">
        <f>SUM(I22:I30)</f>
        <v>8</v>
      </c>
      <c r="J31" s="429">
        <f t="shared" si="59"/>
        <v>5.9259259259259262E-2</v>
      </c>
      <c r="K31" s="52">
        <f>SUM(K22:K30)</f>
        <v>135</v>
      </c>
      <c r="L31" s="429">
        <f t="shared" ref="L31" si="60">IFERROR(K31/$K31,"-")</f>
        <v>1</v>
      </c>
      <c r="P31" s="38">
        <v>1</v>
      </c>
      <c r="Q31" s="38">
        <v>2</v>
      </c>
      <c r="R31" s="38">
        <v>3</v>
      </c>
      <c r="S31" s="38">
        <v>4</v>
      </c>
      <c r="T31" s="38">
        <v>5</v>
      </c>
      <c r="U31" s="38">
        <v>6</v>
      </c>
      <c r="V31" s="38">
        <v>7</v>
      </c>
      <c r="W31" s="38">
        <v>8</v>
      </c>
      <c r="X31" s="38">
        <v>9</v>
      </c>
      <c r="Y31" s="38">
        <v>10</v>
      </c>
      <c r="Z31" s="38">
        <v>11</v>
      </c>
      <c r="AA31" s="38">
        <v>12</v>
      </c>
      <c r="AB31" s="38">
        <v>13</v>
      </c>
      <c r="AC31" s="38">
        <v>14</v>
      </c>
      <c r="AD31" s="38">
        <v>15</v>
      </c>
      <c r="AE31" s="38">
        <v>16</v>
      </c>
      <c r="AL31" s="163"/>
    </row>
    <row r="32" spans="2:38" s="35" customFormat="1">
      <c r="B32" s="184" t="s">
        <v>279</v>
      </c>
      <c r="C32" s="414">
        <f>SUM(P32:S32)</f>
        <v>20</v>
      </c>
      <c r="D32" s="430">
        <f t="shared" ref="D32:F32" si="61">IFERROR(C32/$K32,"-")</f>
        <v>0.68965517241379315</v>
      </c>
      <c r="E32" s="414">
        <f>SUM(T32:X32)</f>
        <v>6</v>
      </c>
      <c r="F32" s="430">
        <f t="shared" si="61"/>
        <v>0.20689655172413793</v>
      </c>
      <c r="G32" s="414">
        <f>SUM(Y32:AC32)</f>
        <v>0</v>
      </c>
      <c r="H32" s="430">
        <f t="shared" ref="H32:J32" si="62">IFERROR(G32/$K32,"-")</f>
        <v>0</v>
      </c>
      <c r="I32" s="414">
        <f>SUM(AD32:AE32)</f>
        <v>3</v>
      </c>
      <c r="J32" s="430">
        <f t="shared" si="62"/>
        <v>0.10344827586206896</v>
      </c>
      <c r="K32" s="414">
        <f>C32+E32+G32+I32</f>
        <v>29</v>
      </c>
      <c r="L32" s="430">
        <f t="shared" ref="L32" si="63">IFERROR(K32/$K32,"-")</f>
        <v>1</v>
      </c>
      <c r="O32" s="156" t="s">
        <v>371</v>
      </c>
      <c r="P32" s="365">
        <f>SUM(P22:P30)-P33</f>
        <v>6</v>
      </c>
      <c r="Q32" s="365">
        <f t="shared" ref="Q32" si="64">SUM(Q22:Q30)-Q33</f>
        <v>8</v>
      </c>
      <c r="R32" s="365">
        <f t="shared" ref="R32" si="65">SUM(R22:R30)-R33</f>
        <v>5</v>
      </c>
      <c r="S32" s="365">
        <f t="shared" ref="S32" si="66">SUM(S22:S30)-S33</f>
        <v>1</v>
      </c>
      <c r="T32" s="365">
        <f t="shared" ref="T32" si="67">SUM(T22:T30)-T33</f>
        <v>3</v>
      </c>
      <c r="U32" s="365">
        <f t="shared" ref="U32" si="68">SUM(U22:U30)-U33</f>
        <v>1</v>
      </c>
      <c r="V32" s="365">
        <f t="shared" ref="V32" si="69">SUM(V22:V30)-V33</f>
        <v>1</v>
      </c>
      <c r="W32" s="365">
        <f t="shared" ref="W32" si="70">SUM(W22:W30)-W33</f>
        <v>1</v>
      </c>
      <c r="X32" s="365">
        <f t="shared" ref="X32" si="71">SUM(X22:X30)-X33</f>
        <v>0</v>
      </c>
      <c r="Y32" s="365">
        <f t="shared" ref="Y32" si="72">SUM(Y22:Y30)-Y33</f>
        <v>0</v>
      </c>
      <c r="Z32" s="365">
        <f t="shared" ref="Z32" si="73">SUM(Z22:Z30)-Z33</f>
        <v>0</v>
      </c>
      <c r="AA32" s="365">
        <f t="shared" ref="AA32" si="74">SUM(AA22:AA30)-AA33</f>
        <v>0</v>
      </c>
      <c r="AB32" s="365">
        <f t="shared" ref="AB32" si="75">SUM(AB22:AB30)-AB33</f>
        <v>0</v>
      </c>
      <c r="AC32" s="365">
        <f t="shared" ref="AC32" si="76">SUM(AC22:AC30)-AC33</f>
        <v>0</v>
      </c>
      <c r="AD32" s="365">
        <f t="shared" ref="AD32" si="77">SUM(AD22:AD30)-AD33</f>
        <v>3</v>
      </c>
      <c r="AE32" s="365">
        <f t="shared" ref="AE32" si="78">SUM(AE22:AE30)-AE33</f>
        <v>0</v>
      </c>
    </row>
    <row r="33" spans="2:49">
      <c r="B33" s="185" t="s">
        <v>274</v>
      </c>
      <c r="C33" s="414">
        <f>SUM(P33:S33)</f>
        <v>73</v>
      </c>
      <c r="D33" s="430">
        <f t="shared" ref="D33:F33" si="79">IFERROR(C33/$K33,"-")</f>
        <v>0.68867924528301883</v>
      </c>
      <c r="E33" s="414">
        <f>SUM(T33:X33)</f>
        <v>22</v>
      </c>
      <c r="F33" s="430">
        <f t="shared" si="79"/>
        <v>0.20754716981132076</v>
      </c>
      <c r="G33" s="414">
        <f>SUM(Y33:AC33)</f>
        <v>6</v>
      </c>
      <c r="H33" s="430">
        <f t="shared" ref="H33:J33" si="80">IFERROR(G33/$K33,"-")</f>
        <v>5.6603773584905662E-2</v>
      </c>
      <c r="I33" s="414">
        <f>SUM(AD33:AE33)</f>
        <v>5</v>
      </c>
      <c r="J33" s="430">
        <f t="shared" si="80"/>
        <v>4.716981132075472E-2</v>
      </c>
      <c r="K33" s="414">
        <f>C33+E33+G33+I33</f>
        <v>106</v>
      </c>
      <c r="L33" s="430">
        <f t="shared" ref="L33" si="81">IFERROR(K33/$K33,"-")</f>
        <v>1</v>
      </c>
      <c r="O33" s="156" t="s">
        <v>273</v>
      </c>
      <c r="P33" s="155">
        <v>17</v>
      </c>
      <c r="Q33" s="155">
        <v>33</v>
      </c>
      <c r="R33" s="155">
        <v>14</v>
      </c>
      <c r="S33" s="155">
        <v>9</v>
      </c>
      <c r="T33" s="155">
        <v>7</v>
      </c>
      <c r="U33" s="155">
        <v>3</v>
      </c>
      <c r="V33" s="155">
        <v>6</v>
      </c>
      <c r="W33" s="155">
        <v>4</v>
      </c>
      <c r="X33" s="155">
        <v>2</v>
      </c>
      <c r="Y33" s="155">
        <v>1</v>
      </c>
      <c r="Z33" s="155">
        <v>2</v>
      </c>
      <c r="AA33" s="155"/>
      <c r="AB33" s="155">
        <v>2</v>
      </c>
      <c r="AC33" s="155">
        <v>1</v>
      </c>
      <c r="AD33" s="155">
        <v>4</v>
      </c>
      <c r="AE33" s="155">
        <v>1</v>
      </c>
    </row>
    <row r="34" spans="2:49">
      <c r="F34" s="36"/>
      <c r="H34" s="36"/>
      <c r="J34" s="36"/>
      <c r="K34" s="7"/>
    </row>
    <row r="36" spans="2:49">
      <c r="C36" s="38"/>
      <c r="D36" s="58"/>
      <c r="E36" s="58"/>
      <c r="F36" s="58"/>
      <c r="G36" s="58"/>
      <c r="H36" s="58"/>
      <c r="I36" s="58"/>
      <c r="J36" s="58"/>
      <c r="K36" s="58"/>
      <c r="L36" s="58"/>
      <c r="M36" s="58"/>
      <c r="N36" s="58"/>
      <c r="O36" s="58"/>
      <c r="P36" s="58"/>
      <c r="Q36" s="58"/>
      <c r="R36" s="293"/>
    </row>
    <row r="37" spans="2:49">
      <c r="B37" s="4"/>
      <c r="C37" s="127"/>
      <c r="D37" s="127"/>
      <c r="E37" s="127"/>
      <c r="F37" s="127"/>
      <c r="G37" s="127"/>
      <c r="H37" s="127"/>
      <c r="I37" s="127"/>
      <c r="J37" s="127"/>
      <c r="K37" s="127"/>
      <c r="L37" s="127"/>
      <c r="M37" s="127"/>
      <c r="N37" s="127"/>
      <c r="O37" s="127"/>
      <c r="P37" s="127"/>
      <c r="Q37" s="127"/>
      <c r="R37" s="127"/>
      <c r="S37" s="127"/>
    </row>
    <row r="38" spans="2:49">
      <c r="B38" s="4"/>
      <c r="C38" s="127"/>
      <c r="D38" s="127"/>
      <c r="E38" s="127"/>
      <c r="F38" s="127"/>
      <c r="G38" s="127"/>
      <c r="H38" s="127"/>
      <c r="I38" s="127"/>
      <c r="J38" s="127"/>
      <c r="K38" s="127"/>
      <c r="L38" s="127"/>
      <c r="M38" s="127"/>
      <c r="N38" s="127"/>
      <c r="O38" s="127"/>
      <c r="P38" s="127"/>
      <c r="Q38" s="127"/>
      <c r="R38" s="127"/>
      <c r="S38" s="127"/>
    </row>
    <row r="39" spans="2:49">
      <c r="B39" s="201"/>
      <c r="C39" s="216"/>
      <c r="D39" s="216"/>
      <c r="E39" s="216"/>
      <c r="F39" s="216"/>
      <c r="G39" s="216"/>
      <c r="H39" s="216"/>
      <c r="I39" s="216"/>
      <c r="J39" s="216"/>
      <c r="K39" s="216"/>
      <c r="L39" s="216"/>
      <c r="M39" s="216"/>
      <c r="N39" s="216"/>
      <c r="O39" s="216"/>
      <c r="P39" s="216"/>
      <c r="Q39" s="216"/>
      <c r="R39" s="216"/>
      <c r="S39" s="216"/>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row>
    <row r="40" spans="2:49" ht="35.25" customHeight="1">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row>
    <row r="41" spans="2:49">
      <c r="B41" s="32"/>
      <c r="C41" s="131"/>
      <c r="D41" s="131"/>
      <c r="E41" s="131"/>
      <c r="F41" s="131"/>
      <c r="G41" s="131"/>
      <c r="H41" s="131"/>
      <c r="I41" s="131"/>
      <c r="J41" s="131"/>
      <c r="K41" s="131"/>
      <c r="L41" s="131"/>
      <c r="M41" s="131"/>
      <c r="N41" s="131"/>
      <c r="O41" s="131"/>
      <c r="P41" s="131"/>
      <c r="Q41" s="131"/>
      <c r="R41" s="131"/>
      <c r="S41" s="131"/>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row>
    <row r="42" spans="2:49">
      <c r="B42" s="32"/>
      <c r="C42" s="131"/>
      <c r="D42" s="131"/>
      <c r="E42" s="131"/>
      <c r="F42" s="131"/>
      <c r="G42" s="131"/>
      <c r="H42" s="131"/>
      <c r="I42" s="131"/>
      <c r="J42" s="131"/>
      <c r="K42" s="131"/>
      <c r="L42" s="131"/>
      <c r="M42" s="131"/>
      <c r="N42" s="131"/>
      <c r="O42" s="131"/>
      <c r="P42" s="131"/>
      <c r="Q42" s="131"/>
      <c r="R42" s="131"/>
      <c r="S42" s="131"/>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row>
    <row r="43" spans="2:49">
      <c r="B43" s="32"/>
      <c r="C43" s="131"/>
      <c r="D43" s="131"/>
      <c r="E43" s="131"/>
      <c r="F43" s="131"/>
      <c r="G43" s="131"/>
      <c r="H43" s="131"/>
      <c r="I43" s="131"/>
      <c r="J43" s="131"/>
      <c r="K43" s="131"/>
      <c r="L43" s="131"/>
      <c r="M43" s="131"/>
      <c r="N43" s="131"/>
      <c r="O43" s="131"/>
      <c r="P43" s="131"/>
      <c r="Q43" s="131"/>
      <c r="R43" s="131"/>
      <c r="S43" s="131"/>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row>
    <row r="44" spans="2:49">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row>
    <row r="45" spans="2:49">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row>
    <row r="46" spans="2:49">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row>
    <row r="47" spans="2:49">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row>
    <row r="48" spans="2:49">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row>
    <row r="49" spans="2:49">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row>
    <row r="50" spans="2:49">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row>
    <row r="51" spans="2:49">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row>
    <row r="52" spans="2:49">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row>
    <row r="53" spans="2:49">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row>
    <row r="54" spans="2:49">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row>
    <row r="55" spans="2:49">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row>
    <row r="56" spans="2:49">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row>
    <row r="57" spans="2:49">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row>
    <row r="58" spans="2:49">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row>
    <row r="59" spans="2:49">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row>
    <row r="60" spans="2:49">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row>
    <row r="61" spans="2:49">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row>
    <row r="62" spans="2:49">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row>
    <row r="63" spans="2:49">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row>
    <row r="64" spans="2:49">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row>
    <row r="65" spans="2:49">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row>
    <row r="66" spans="2:49">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row>
    <row r="67" spans="2:49">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row>
    <row r="68" spans="2:49">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row>
    <row r="69" spans="2:49">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row>
    <row r="70" spans="2:49">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row>
    <row r="71" spans="2:49">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row>
    <row r="72" spans="2:49">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row>
    <row r="73" spans="2:49">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row>
    <row r="74" spans="2:49">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row>
    <row r="75" spans="2:49">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row>
    <row r="76" spans="2:49">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row>
    <row r="77" spans="2:49">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row>
    <row r="78" spans="2:49">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row>
    <row r="79" spans="2:49">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row>
    <row r="80" spans="2:49">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row>
    <row r="81" spans="2:49">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row>
    <row r="82" spans="2:49">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row>
    <row r="83" spans="2:49">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row>
    <row r="84" spans="2:49">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row>
    <row r="85" spans="2:49">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row>
    <row r="86" spans="2:49">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row>
    <row r="87" spans="2:49">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row>
    <row r="88" spans="2:49">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row>
    <row r="89" spans="2:49">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row>
    <row r="90" spans="2:49">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row>
    <row r="91" spans="2:49">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row>
    <row r="92" spans="2:49">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row>
    <row r="93" spans="2:49">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row>
    <row r="94" spans="2:49">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row>
    <row r="95" spans="2:49">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row>
    <row r="96" spans="2:49">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row>
    <row r="97" spans="2:49">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row>
    <row r="98" spans="2:49">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row>
    <row r="99" spans="2:49">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row>
    <row r="100" spans="2:49">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row>
    <row r="101" spans="2:49">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row>
    <row r="102" spans="2:49">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row>
    <row r="103" spans="2:49">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row>
    <row r="104" spans="2:49">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row>
    <row r="105" spans="2:49">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row>
    <row r="106" spans="2:49">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row>
    <row r="107" spans="2:49">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row>
    <row r="108" spans="2:49">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row>
    <row r="109" spans="2:49">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row>
    <row r="110" spans="2:49">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row>
    <row r="111" spans="2:49">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row>
    <row r="112" spans="2:49">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row>
    <row r="113" spans="2:49">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row>
    <row r="114" spans="2:49">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row>
    <row r="115" spans="2:49">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row>
    <row r="116" spans="2:49">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row>
    <row r="117" spans="2:49">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row>
    <row r="118" spans="2:49">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row>
    <row r="119" spans="2:49">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row>
    <row r="120" spans="2:49">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row>
    <row r="121" spans="2:49">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row>
    <row r="122" spans="2:49">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row>
    <row r="123" spans="2:49">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row>
    <row r="124" spans="2:49">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row>
    <row r="125" spans="2:49">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row>
    <row r="126" spans="2:49">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row>
    <row r="127" spans="2:49">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row>
    <row r="128" spans="2:49">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row>
    <row r="129" spans="2:49">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row>
    <row r="130" spans="2:49">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row>
    <row r="131" spans="2:49">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row>
    <row r="132" spans="2:49">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row>
    <row r="133" spans="2:49">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row>
    <row r="134" spans="2:49">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row>
    <row r="135" spans="2:49">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row>
    <row r="136" spans="2:49">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row>
    <row r="137" spans="2:49">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row>
    <row r="138" spans="2:49">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row>
    <row r="139" spans="2:49">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row>
    <row r="140" spans="2:49">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row>
    <row r="141" spans="2:49">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row>
    <row r="142" spans="2:49">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row>
    <row r="143" spans="2:49">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row>
    <row r="144" spans="2:49">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row>
    <row r="145" spans="2:49">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row>
    <row r="146" spans="2:49">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row>
    <row r="147" spans="2:49">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row>
    <row r="148" spans="2:49">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row>
    <row r="149" spans="2:49">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row>
    <row r="150" spans="2:49">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row>
    <row r="151" spans="2:49">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row>
    <row r="152" spans="2:49">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row>
    <row r="153" spans="2:49">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row>
    <row r="154" spans="2:49">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row>
    <row r="155" spans="2:49">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c r="AL155" s="35"/>
      <c r="AM155" s="35"/>
      <c r="AN155" s="35"/>
      <c r="AO155" s="35"/>
      <c r="AP155" s="35"/>
      <c r="AQ155" s="35"/>
      <c r="AR155" s="35"/>
      <c r="AS155" s="35"/>
      <c r="AT155" s="35"/>
      <c r="AU155" s="35"/>
      <c r="AV155" s="35"/>
      <c r="AW155" s="35"/>
    </row>
    <row r="156" spans="2:49">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5"/>
      <c r="AM156" s="35"/>
      <c r="AN156" s="35"/>
      <c r="AO156" s="35"/>
      <c r="AP156" s="35"/>
      <c r="AQ156" s="35"/>
      <c r="AR156" s="35"/>
      <c r="AS156" s="35"/>
      <c r="AT156" s="35"/>
      <c r="AU156" s="35"/>
      <c r="AV156" s="35"/>
      <c r="AW156" s="35"/>
    </row>
    <row r="157" spans="2:49">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row>
    <row r="158" spans="2:49">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5"/>
      <c r="AS158" s="35"/>
      <c r="AT158" s="35"/>
      <c r="AU158" s="35"/>
      <c r="AV158" s="35"/>
      <c r="AW158" s="35"/>
    </row>
    <row r="159" spans="2:49">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row>
    <row r="160" spans="2:49">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35"/>
      <c r="AT160" s="35"/>
      <c r="AU160" s="35"/>
      <c r="AV160" s="35"/>
      <c r="AW160" s="35"/>
    </row>
    <row r="161" spans="2:49">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35"/>
    </row>
    <row r="162" spans="2:49">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row>
    <row r="163" spans="2:49">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row>
    <row r="164" spans="2:49">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35"/>
    </row>
    <row r="165" spans="2:49">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row>
    <row r="166" spans="2:49">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35"/>
    </row>
    <row r="167" spans="2:49">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row>
    <row r="168" spans="2:49">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35"/>
    </row>
    <row r="169" spans="2:49">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row>
    <row r="170" spans="2:49">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row>
    <row r="171" spans="2:49">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row>
    <row r="172" spans="2:49">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35"/>
      <c r="AW172" s="35"/>
    </row>
    <row r="173" spans="2:49">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35"/>
      <c r="AT173" s="35"/>
      <c r="AU173" s="35"/>
      <c r="AV173" s="35"/>
      <c r="AW173" s="35"/>
    </row>
    <row r="174" spans="2:49">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row>
    <row r="175" spans="2:49">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row>
    <row r="176" spans="2:49">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row>
    <row r="177" spans="2:49">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row>
    <row r="178" spans="2:49">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35"/>
      <c r="AN178" s="35"/>
      <c r="AO178" s="35"/>
      <c r="AP178" s="35"/>
      <c r="AQ178" s="35"/>
      <c r="AR178" s="35"/>
      <c r="AS178" s="35"/>
      <c r="AT178" s="35"/>
      <c r="AU178" s="35"/>
      <c r="AV178" s="35"/>
      <c r="AW178" s="35"/>
    </row>
    <row r="179" spans="2:49">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c r="AN179" s="35"/>
      <c r="AO179" s="35"/>
      <c r="AP179" s="35"/>
      <c r="AQ179" s="35"/>
      <c r="AR179" s="35"/>
      <c r="AS179" s="35"/>
      <c r="AT179" s="35"/>
      <c r="AU179" s="35"/>
      <c r="AV179" s="35"/>
      <c r="AW179" s="35"/>
    </row>
    <row r="180" spans="2:49">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35"/>
      <c r="AN180" s="35"/>
      <c r="AO180" s="35"/>
      <c r="AP180" s="35"/>
      <c r="AQ180" s="35"/>
      <c r="AR180" s="35"/>
      <c r="AS180" s="35"/>
      <c r="AT180" s="35"/>
      <c r="AU180" s="35"/>
      <c r="AV180" s="35"/>
      <c r="AW180" s="35"/>
    </row>
    <row r="181" spans="2:49">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row>
    <row r="182" spans="2:49">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row>
    <row r="183" spans="2:49">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35"/>
      <c r="AT183" s="35"/>
      <c r="AU183" s="35"/>
      <c r="AV183" s="35"/>
      <c r="AW183" s="35"/>
    </row>
    <row r="184" spans="2:49">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35"/>
      <c r="AT184" s="35"/>
      <c r="AU184" s="35"/>
      <c r="AV184" s="35"/>
      <c r="AW184" s="35"/>
    </row>
    <row r="185" spans="2:49">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row>
    <row r="186" spans="2:49">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35"/>
    </row>
    <row r="187" spans="2:49">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row>
    <row r="188" spans="2:49">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35"/>
    </row>
    <row r="189" spans="2:49">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row>
    <row r="190" spans="2:49">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35"/>
      <c r="AT190" s="35"/>
      <c r="AU190" s="35"/>
      <c r="AV190" s="35"/>
      <c r="AW190" s="35"/>
    </row>
    <row r="191" spans="2:49">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5"/>
      <c r="AW191" s="35"/>
    </row>
    <row r="192" spans="2:49">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35"/>
    </row>
    <row r="193" spans="2:49">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row>
    <row r="194" spans="2:49">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35"/>
    </row>
    <row r="195" spans="2:49">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35"/>
      <c r="AT195" s="35"/>
      <c r="AU195" s="35"/>
      <c r="AV195" s="35"/>
      <c r="AW195" s="35"/>
    </row>
    <row r="196" spans="2:49">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35"/>
    </row>
    <row r="197" spans="2:49">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35"/>
    </row>
    <row r="198" spans="2:49">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35"/>
    </row>
    <row r="199" spans="2:49">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35"/>
      <c r="AP199" s="35"/>
      <c r="AQ199" s="35"/>
      <c r="AR199" s="35"/>
      <c r="AS199" s="35"/>
      <c r="AT199" s="35"/>
      <c r="AU199" s="35"/>
      <c r="AV199" s="35"/>
      <c r="AW199" s="35"/>
    </row>
    <row r="200" spans="2:49">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5"/>
      <c r="AL200" s="35"/>
      <c r="AM200" s="35"/>
      <c r="AN200" s="35"/>
      <c r="AO200" s="35"/>
      <c r="AP200" s="35"/>
      <c r="AQ200" s="35"/>
      <c r="AR200" s="35"/>
      <c r="AS200" s="35"/>
      <c r="AT200" s="35"/>
      <c r="AU200" s="35"/>
      <c r="AV200" s="35"/>
      <c r="AW200" s="35"/>
    </row>
    <row r="201" spans="2:49">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35"/>
    </row>
    <row r="202" spans="2:49">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35"/>
      <c r="AN202" s="35"/>
      <c r="AO202" s="35"/>
      <c r="AP202" s="35"/>
      <c r="AQ202" s="35"/>
      <c r="AR202" s="35"/>
      <c r="AS202" s="35"/>
      <c r="AT202" s="35"/>
      <c r="AU202" s="35"/>
      <c r="AV202" s="35"/>
      <c r="AW202" s="35"/>
    </row>
    <row r="203" spans="2:49">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row>
    <row r="204" spans="2:49">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35"/>
      <c r="AW204" s="35"/>
    </row>
    <row r="205" spans="2:49">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35"/>
      <c r="AW205" s="35"/>
    </row>
    <row r="206" spans="2:49">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5"/>
      <c r="AW206" s="35"/>
    </row>
    <row r="207" spans="2:49">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35"/>
      <c r="AN207" s="35"/>
      <c r="AO207" s="35"/>
      <c r="AP207" s="35"/>
      <c r="AQ207" s="35"/>
      <c r="AR207" s="35"/>
      <c r="AS207" s="35"/>
      <c r="AT207" s="35"/>
      <c r="AU207" s="35"/>
      <c r="AV207" s="35"/>
      <c r="AW207" s="35"/>
    </row>
    <row r="208" spans="2:49">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35"/>
      <c r="AT208" s="35"/>
      <c r="AU208" s="35"/>
      <c r="AV208" s="35"/>
      <c r="AW208" s="35"/>
    </row>
    <row r="209" spans="2:49">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c r="AR209" s="35"/>
      <c r="AS209" s="35"/>
      <c r="AT209" s="35"/>
      <c r="AU209" s="35"/>
      <c r="AV209" s="35"/>
      <c r="AW209" s="35"/>
    </row>
    <row r="210" spans="2:49">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35"/>
    </row>
    <row r="211" spans="2:49">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row>
    <row r="212" spans="2:49">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5"/>
      <c r="AL212" s="35"/>
      <c r="AM212" s="35"/>
      <c r="AN212" s="35"/>
      <c r="AO212" s="35"/>
      <c r="AP212" s="35"/>
      <c r="AQ212" s="35"/>
      <c r="AR212" s="35"/>
      <c r="AS212" s="35"/>
      <c r="AT212" s="35"/>
      <c r="AU212" s="35"/>
      <c r="AV212" s="35"/>
      <c r="AW212" s="35"/>
    </row>
    <row r="213" spans="2:49">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35"/>
      <c r="AN213" s="35"/>
      <c r="AO213" s="35"/>
      <c r="AP213" s="35"/>
      <c r="AQ213" s="35"/>
      <c r="AR213" s="35"/>
      <c r="AS213" s="35"/>
      <c r="AT213" s="35"/>
      <c r="AU213" s="35"/>
      <c r="AV213" s="35"/>
      <c r="AW213" s="35"/>
    </row>
    <row r="214" spans="2:49">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5"/>
      <c r="AK214" s="35"/>
      <c r="AL214" s="35"/>
      <c r="AM214" s="35"/>
      <c r="AN214" s="35"/>
      <c r="AO214" s="35"/>
      <c r="AP214" s="35"/>
      <c r="AQ214" s="35"/>
      <c r="AR214" s="35"/>
      <c r="AS214" s="35"/>
      <c r="AT214" s="35"/>
      <c r="AU214" s="35"/>
      <c r="AV214" s="35"/>
      <c r="AW214" s="35"/>
    </row>
    <row r="215" spans="2:49">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35"/>
      <c r="AI215" s="35"/>
      <c r="AJ215" s="35"/>
      <c r="AK215" s="35"/>
      <c r="AL215" s="35"/>
      <c r="AM215" s="35"/>
      <c r="AN215" s="35"/>
      <c r="AO215" s="35"/>
      <c r="AP215" s="35"/>
      <c r="AQ215" s="35"/>
      <c r="AR215" s="35"/>
      <c r="AS215" s="35"/>
      <c r="AT215" s="35"/>
      <c r="AU215" s="35"/>
      <c r="AV215" s="35"/>
      <c r="AW215" s="35"/>
    </row>
    <row r="216" spans="2:49">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5"/>
      <c r="AJ216" s="35"/>
      <c r="AK216" s="35"/>
      <c r="AL216" s="35"/>
      <c r="AM216" s="35"/>
      <c r="AN216" s="35"/>
      <c r="AO216" s="35"/>
      <c r="AP216" s="35"/>
      <c r="AQ216" s="35"/>
      <c r="AR216" s="35"/>
      <c r="AS216" s="35"/>
      <c r="AT216" s="35"/>
      <c r="AU216" s="35"/>
      <c r="AV216" s="35"/>
      <c r="AW216" s="35"/>
    </row>
    <row r="217" spans="2:49">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35"/>
      <c r="AT217" s="35"/>
      <c r="AU217" s="35"/>
      <c r="AV217" s="35"/>
      <c r="AW217" s="35"/>
    </row>
    <row r="218" spans="2:49">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35"/>
      <c r="AI218" s="35"/>
      <c r="AJ218" s="35"/>
      <c r="AK218" s="35"/>
      <c r="AL218" s="35"/>
      <c r="AM218" s="35"/>
      <c r="AN218" s="35"/>
      <c r="AO218" s="35"/>
      <c r="AP218" s="35"/>
      <c r="AQ218" s="35"/>
      <c r="AR218" s="35"/>
      <c r="AS218" s="35"/>
      <c r="AT218" s="35"/>
      <c r="AU218" s="35"/>
      <c r="AV218" s="35"/>
      <c r="AW218" s="35"/>
    </row>
    <row r="219" spans="2:49">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35"/>
      <c r="AI219" s="35"/>
      <c r="AJ219" s="35"/>
      <c r="AK219" s="35"/>
      <c r="AL219" s="35"/>
      <c r="AM219" s="35"/>
      <c r="AN219" s="35"/>
      <c r="AO219" s="35"/>
      <c r="AP219" s="35"/>
      <c r="AQ219" s="35"/>
      <c r="AR219" s="35"/>
      <c r="AS219" s="35"/>
      <c r="AT219" s="35"/>
      <c r="AU219" s="35"/>
      <c r="AV219" s="35"/>
      <c r="AW219" s="35"/>
    </row>
    <row r="220" spans="2:49">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c r="AI220" s="35"/>
      <c r="AJ220" s="35"/>
      <c r="AK220" s="35"/>
      <c r="AL220" s="35"/>
      <c r="AM220" s="35"/>
      <c r="AN220" s="35"/>
      <c r="AO220" s="35"/>
      <c r="AP220" s="35"/>
      <c r="AQ220" s="35"/>
      <c r="AR220" s="35"/>
      <c r="AS220" s="35"/>
      <c r="AT220" s="35"/>
      <c r="AU220" s="35"/>
      <c r="AV220" s="35"/>
      <c r="AW220" s="35"/>
    </row>
    <row r="221" spans="2:49">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35"/>
      <c r="AI221" s="35"/>
      <c r="AJ221" s="35"/>
      <c r="AK221" s="35"/>
      <c r="AL221" s="35"/>
      <c r="AM221" s="35"/>
      <c r="AN221" s="35"/>
      <c r="AO221" s="35"/>
      <c r="AP221" s="35"/>
      <c r="AQ221" s="35"/>
      <c r="AR221" s="35"/>
      <c r="AS221" s="35"/>
      <c r="AT221" s="35"/>
      <c r="AU221" s="35"/>
      <c r="AV221" s="35"/>
      <c r="AW221" s="35"/>
    </row>
    <row r="222" spans="2:49">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35"/>
      <c r="AI222" s="35"/>
      <c r="AJ222" s="35"/>
      <c r="AK222" s="35"/>
      <c r="AL222" s="35"/>
      <c r="AM222" s="35"/>
      <c r="AN222" s="35"/>
      <c r="AO222" s="35"/>
      <c r="AP222" s="35"/>
      <c r="AQ222" s="35"/>
      <c r="AR222" s="35"/>
      <c r="AS222" s="35"/>
      <c r="AT222" s="35"/>
      <c r="AU222" s="35"/>
      <c r="AV222" s="35"/>
      <c r="AW222" s="35"/>
    </row>
    <row r="223" spans="2:49">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35"/>
      <c r="AN223" s="35"/>
      <c r="AO223" s="35"/>
      <c r="AP223" s="35"/>
      <c r="AQ223" s="35"/>
      <c r="AR223" s="35"/>
      <c r="AS223" s="35"/>
      <c r="AT223" s="35"/>
      <c r="AU223" s="35"/>
      <c r="AV223" s="35"/>
      <c r="AW223" s="35"/>
    </row>
    <row r="224" spans="2:49">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c r="AI224" s="35"/>
      <c r="AJ224" s="35"/>
      <c r="AK224" s="35"/>
      <c r="AL224" s="35"/>
      <c r="AM224" s="35"/>
      <c r="AN224" s="35"/>
      <c r="AO224" s="35"/>
      <c r="AP224" s="35"/>
      <c r="AQ224" s="35"/>
      <c r="AR224" s="35"/>
      <c r="AS224" s="35"/>
      <c r="AT224" s="35"/>
      <c r="AU224" s="35"/>
      <c r="AV224" s="35"/>
      <c r="AW224" s="35"/>
    </row>
    <row r="225" spans="2:49">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35"/>
      <c r="AI225" s="35"/>
      <c r="AJ225" s="35"/>
      <c r="AK225" s="35"/>
      <c r="AL225" s="35"/>
      <c r="AM225" s="35"/>
      <c r="AN225" s="35"/>
      <c r="AO225" s="35"/>
      <c r="AP225" s="35"/>
      <c r="AQ225" s="35"/>
      <c r="AR225" s="35"/>
      <c r="AS225" s="35"/>
      <c r="AT225" s="35"/>
      <c r="AU225" s="35"/>
      <c r="AV225" s="35"/>
      <c r="AW225" s="35"/>
    </row>
    <row r="226" spans="2:49">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35"/>
      <c r="AI226" s="35"/>
      <c r="AJ226" s="35"/>
      <c r="AK226" s="35"/>
      <c r="AL226" s="35"/>
      <c r="AM226" s="35"/>
      <c r="AN226" s="35"/>
      <c r="AO226" s="35"/>
      <c r="AP226" s="35"/>
      <c r="AQ226" s="35"/>
      <c r="AR226" s="35"/>
      <c r="AS226" s="35"/>
      <c r="AT226" s="35"/>
      <c r="AU226" s="35"/>
      <c r="AV226" s="35"/>
      <c r="AW226" s="35"/>
    </row>
    <row r="227" spans="2:49">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35"/>
      <c r="AI227" s="35"/>
      <c r="AJ227" s="35"/>
      <c r="AK227" s="35"/>
      <c r="AL227" s="35"/>
      <c r="AM227" s="35"/>
      <c r="AN227" s="35"/>
      <c r="AO227" s="35"/>
      <c r="AP227" s="35"/>
      <c r="AQ227" s="35"/>
      <c r="AR227" s="35"/>
      <c r="AS227" s="35"/>
      <c r="AT227" s="35"/>
      <c r="AU227" s="35"/>
      <c r="AV227" s="35"/>
      <c r="AW227" s="35"/>
    </row>
    <row r="228" spans="2:49">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35"/>
      <c r="AI228" s="35"/>
      <c r="AJ228" s="35"/>
      <c r="AK228" s="35"/>
      <c r="AL228" s="35"/>
      <c r="AM228" s="35"/>
      <c r="AN228" s="35"/>
      <c r="AO228" s="35"/>
      <c r="AP228" s="35"/>
      <c r="AQ228" s="35"/>
      <c r="AR228" s="35"/>
      <c r="AS228" s="35"/>
      <c r="AT228" s="35"/>
      <c r="AU228" s="35"/>
      <c r="AV228" s="35"/>
      <c r="AW228" s="35"/>
    </row>
    <row r="229" spans="2:49">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c r="AA229" s="35"/>
      <c r="AB229" s="35"/>
      <c r="AC229" s="35"/>
      <c r="AD229" s="35"/>
      <c r="AE229" s="35"/>
      <c r="AF229" s="35"/>
      <c r="AG229" s="35"/>
      <c r="AH229" s="35"/>
      <c r="AI229" s="35"/>
      <c r="AJ229" s="35"/>
      <c r="AK229" s="35"/>
      <c r="AL229" s="35"/>
      <c r="AM229" s="35"/>
      <c r="AN229" s="35"/>
      <c r="AO229" s="35"/>
      <c r="AP229" s="35"/>
      <c r="AQ229" s="35"/>
      <c r="AR229" s="35"/>
      <c r="AS229" s="35"/>
      <c r="AT229" s="35"/>
      <c r="AU229" s="35"/>
      <c r="AV229" s="35"/>
      <c r="AW229" s="35"/>
    </row>
    <row r="230" spans="2:49">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35"/>
      <c r="AI230" s="35"/>
      <c r="AJ230" s="35"/>
      <c r="AK230" s="35"/>
      <c r="AL230" s="35"/>
      <c r="AM230" s="35"/>
      <c r="AN230" s="35"/>
      <c r="AO230" s="35"/>
      <c r="AP230" s="35"/>
      <c r="AQ230" s="35"/>
      <c r="AR230" s="35"/>
      <c r="AS230" s="35"/>
      <c r="AT230" s="35"/>
      <c r="AU230" s="35"/>
      <c r="AV230" s="35"/>
      <c r="AW230" s="35"/>
    </row>
    <row r="231" spans="2:49">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c r="AA231" s="35"/>
      <c r="AB231" s="35"/>
      <c r="AC231" s="35"/>
      <c r="AD231" s="35"/>
      <c r="AE231" s="35"/>
      <c r="AF231" s="35"/>
      <c r="AG231" s="35"/>
      <c r="AH231" s="35"/>
      <c r="AI231" s="35"/>
      <c r="AJ231" s="35"/>
      <c r="AK231" s="35"/>
      <c r="AL231" s="35"/>
      <c r="AM231" s="35"/>
      <c r="AN231" s="35"/>
      <c r="AO231" s="35"/>
      <c r="AP231" s="35"/>
      <c r="AQ231" s="35"/>
      <c r="AR231" s="35"/>
      <c r="AS231" s="35"/>
      <c r="AT231" s="35"/>
      <c r="AU231" s="35"/>
      <c r="AV231" s="35"/>
      <c r="AW231" s="35"/>
    </row>
    <row r="232" spans="2:49">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c r="AA232" s="35"/>
      <c r="AB232" s="35"/>
      <c r="AC232" s="35"/>
      <c r="AD232" s="35"/>
      <c r="AE232" s="35"/>
      <c r="AF232" s="35"/>
      <c r="AG232" s="35"/>
      <c r="AH232" s="35"/>
      <c r="AI232" s="35"/>
      <c r="AJ232" s="35"/>
      <c r="AK232" s="35"/>
      <c r="AL232" s="35"/>
      <c r="AM232" s="35"/>
      <c r="AN232" s="35"/>
      <c r="AO232" s="35"/>
      <c r="AP232" s="35"/>
      <c r="AQ232" s="35"/>
      <c r="AR232" s="35"/>
      <c r="AS232" s="35"/>
      <c r="AT232" s="35"/>
      <c r="AU232" s="35"/>
      <c r="AV232" s="35"/>
      <c r="AW232" s="35"/>
    </row>
  </sheetData>
  <mergeCells count="14">
    <mergeCell ref="B20:B21"/>
    <mergeCell ref="C20:L20"/>
    <mergeCell ref="C21:D21"/>
    <mergeCell ref="E21:F21"/>
    <mergeCell ref="G21:H21"/>
    <mergeCell ref="I21:J21"/>
    <mergeCell ref="K21:L21"/>
    <mergeCell ref="B3:B4"/>
    <mergeCell ref="C3:L3"/>
    <mergeCell ref="C4:D4"/>
    <mergeCell ref="E4:F4"/>
    <mergeCell ref="G4:H4"/>
    <mergeCell ref="I4:J4"/>
    <mergeCell ref="K4:L4"/>
  </mergeCells>
  <phoneticPr fontId="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W230"/>
  <sheetViews>
    <sheetView view="pageBreakPreview" topLeftCell="A14" zoomScaleNormal="100" zoomScaleSheetLayoutView="100" workbookViewId="0">
      <selection activeCell="F4" sqref="F4"/>
    </sheetView>
  </sheetViews>
  <sheetFormatPr defaultRowHeight="13.5"/>
  <cols>
    <col min="1" max="1" width="4" customWidth="1"/>
    <col min="2" max="2" width="11.25" customWidth="1"/>
    <col min="3" max="3" width="6.875" customWidth="1"/>
    <col min="4" max="4" width="7.125" customWidth="1"/>
    <col min="5" max="5" width="6.875" customWidth="1"/>
    <col min="6" max="6" width="7.125" customWidth="1"/>
    <col min="7" max="7" width="6.875" customWidth="1"/>
    <col min="8" max="8" width="7.125" customWidth="1"/>
    <col min="9" max="9" width="6.875" customWidth="1"/>
    <col min="10" max="10" width="7.125" customWidth="1"/>
    <col min="11" max="11" width="6.875" customWidth="1"/>
    <col min="12" max="12" width="7.125" customWidth="1"/>
    <col min="13" max="13" width="16.5" customWidth="1"/>
    <col min="14" max="14" width="2.5" customWidth="1"/>
    <col min="15" max="15" width="17.75" bestFit="1" customWidth="1"/>
    <col min="16" max="17" width="11.125" bestFit="1" customWidth="1"/>
    <col min="18" max="18" width="12.375" bestFit="1" customWidth="1"/>
  </cols>
  <sheetData>
    <row r="1" spans="2:38" ht="19.5" customHeight="1">
      <c r="B1" s="24" t="s">
        <v>372</v>
      </c>
    </row>
    <row r="2" spans="2:38">
      <c r="B2" s="470" t="s">
        <v>70</v>
      </c>
      <c r="C2" s="472" t="s">
        <v>69</v>
      </c>
      <c r="D2" s="473"/>
      <c r="E2" s="473"/>
      <c r="F2" s="473"/>
      <c r="G2" s="473"/>
      <c r="H2" s="473"/>
      <c r="I2" s="473"/>
      <c r="J2" s="473"/>
      <c r="K2" s="473"/>
      <c r="L2" s="474"/>
    </row>
    <row r="3" spans="2:38" ht="22.5" customHeight="1">
      <c r="B3" s="471"/>
      <c r="C3" s="484" t="s">
        <v>80</v>
      </c>
      <c r="D3" s="485"/>
      <c r="E3" s="486" t="s">
        <v>81</v>
      </c>
      <c r="F3" s="485"/>
      <c r="G3" s="486" t="s">
        <v>82</v>
      </c>
      <c r="H3" s="485"/>
      <c r="I3" s="484" t="s">
        <v>83</v>
      </c>
      <c r="J3" s="485"/>
      <c r="K3" s="484" t="s">
        <v>67</v>
      </c>
      <c r="L3" s="485"/>
      <c r="O3" s="41" t="s">
        <v>68</v>
      </c>
      <c r="P3" s="38" t="s">
        <v>84</v>
      </c>
      <c r="Q3" s="58" t="s">
        <v>357</v>
      </c>
      <c r="R3" s="58" t="s">
        <v>358</v>
      </c>
      <c r="S3" s="58" t="s">
        <v>359</v>
      </c>
      <c r="T3" s="58" t="s">
        <v>360</v>
      </c>
      <c r="U3" s="58" t="s">
        <v>361</v>
      </c>
      <c r="V3" s="58" t="s">
        <v>362</v>
      </c>
      <c r="W3" s="58" t="s">
        <v>363</v>
      </c>
      <c r="X3" s="58" t="s">
        <v>364</v>
      </c>
      <c r="Y3" s="58" t="s">
        <v>365</v>
      </c>
      <c r="Z3" s="58" t="s">
        <v>366</v>
      </c>
      <c r="AA3" s="58" t="s">
        <v>367</v>
      </c>
      <c r="AB3" s="58" t="s">
        <v>368</v>
      </c>
      <c r="AC3" s="58" t="s">
        <v>369</v>
      </c>
      <c r="AD3" s="58" t="s">
        <v>370</v>
      </c>
      <c r="AE3" s="38" t="s">
        <v>338</v>
      </c>
    </row>
    <row r="4" spans="2:38" s="35" customFormat="1" ht="13.5" customHeight="1">
      <c r="B4" s="42" t="s">
        <v>2</v>
      </c>
      <c r="C4" s="159">
        <f>SUM(P4:S4)</f>
        <v>6</v>
      </c>
      <c r="D4" s="426">
        <f>IFERROR(C4/$K4,"-")</f>
        <v>0.8571428571428571</v>
      </c>
      <c r="E4" s="159">
        <f>SUM(T4:X4)</f>
        <v>1</v>
      </c>
      <c r="F4" s="426">
        <f>IFERROR(E4/$K4,"-")</f>
        <v>0.14285714285714285</v>
      </c>
      <c r="G4" s="46">
        <f>SUM(Y4:AC4)</f>
        <v>0</v>
      </c>
      <c r="H4" s="426">
        <f>IFERROR(G4/$K4,"-")</f>
        <v>0</v>
      </c>
      <c r="I4" s="159">
        <f>SUM(AD4:AE4)</f>
        <v>0</v>
      </c>
      <c r="J4" s="426">
        <f>IFERROR(I4/$K4,"-")</f>
        <v>0</v>
      </c>
      <c r="K4" s="46">
        <f>SUM(C4,E4,G4,I4)</f>
        <v>7</v>
      </c>
      <c r="L4" s="426">
        <f>IFERROR(K4/$K4,"-")</f>
        <v>1</v>
      </c>
      <c r="O4" s="39" t="s">
        <v>2</v>
      </c>
      <c r="P4" s="56">
        <v>3</v>
      </c>
      <c r="Q4" s="56">
        <v>3</v>
      </c>
      <c r="R4" s="56"/>
      <c r="S4" s="155"/>
      <c r="T4" s="155">
        <v>1</v>
      </c>
      <c r="U4" s="155"/>
      <c r="V4" s="155"/>
      <c r="W4" s="155"/>
      <c r="X4" s="155"/>
      <c r="Y4" s="155"/>
      <c r="Z4" s="155"/>
      <c r="AA4" s="155"/>
      <c r="AB4" s="155"/>
      <c r="AC4" s="155"/>
      <c r="AD4" s="155"/>
      <c r="AE4" s="155"/>
      <c r="AH4" s="36"/>
      <c r="AI4" s="36"/>
      <c r="AL4" s="162"/>
    </row>
    <row r="5" spans="2:38" s="35" customFormat="1">
      <c r="B5" s="43" t="s">
        <v>3</v>
      </c>
      <c r="C5" s="158">
        <f t="shared" ref="C5:C12" si="0">SUM(P5:S5)</f>
        <v>31</v>
      </c>
      <c r="D5" s="427">
        <f t="shared" ref="D5:F15" si="1">IFERROR(C5/$K5,"-")</f>
        <v>0.93939393939393945</v>
      </c>
      <c r="E5" s="158">
        <f t="shared" ref="E5:E12" si="2">SUM(T5:X5)</f>
        <v>2</v>
      </c>
      <c r="F5" s="427">
        <f t="shared" si="1"/>
        <v>6.0606060606060608E-2</v>
      </c>
      <c r="G5" s="48">
        <f t="shared" ref="G5:G12" si="3">SUM(Y5:AC5)</f>
        <v>0</v>
      </c>
      <c r="H5" s="427">
        <f t="shared" ref="H5:J5" si="4">IFERROR(G5/$K5,"-")</f>
        <v>0</v>
      </c>
      <c r="I5" s="158">
        <f t="shared" ref="I5:I12" si="5">SUM(AD5:AE5)</f>
        <v>0</v>
      </c>
      <c r="J5" s="427">
        <f t="shared" si="4"/>
        <v>0</v>
      </c>
      <c r="K5" s="48">
        <f t="shared" ref="K5:K12" si="6">SUM(C5,E5,G5,I5)</f>
        <v>33</v>
      </c>
      <c r="L5" s="427">
        <f t="shared" ref="L5" si="7">IFERROR(K5/$K5,"-")</f>
        <v>1</v>
      </c>
      <c r="O5" s="40" t="s">
        <v>3</v>
      </c>
      <c r="P5" s="56">
        <v>16</v>
      </c>
      <c r="Q5" s="56">
        <v>13</v>
      </c>
      <c r="R5" s="56">
        <v>1</v>
      </c>
      <c r="S5" s="155">
        <v>1</v>
      </c>
      <c r="T5" s="155"/>
      <c r="U5" s="155">
        <v>1</v>
      </c>
      <c r="V5" s="155"/>
      <c r="W5" s="155"/>
      <c r="X5" s="155">
        <v>1</v>
      </c>
      <c r="Y5" s="155"/>
      <c r="Z5" s="155"/>
      <c r="AA5" s="155"/>
      <c r="AB5" s="155"/>
      <c r="AC5" s="155"/>
      <c r="AD5" s="155"/>
      <c r="AE5" s="155"/>
      <c r="AH5" s="36"/>
      <c r="AI5" s="36"/>
      <c r="AJ5" s="36"/>
      <c r="AL5" s="162"/>
    </row>
    <row r="6" spans="2:38" s="35" customFormat="1">
      <c r="B6" s="43" t="s">
        <v>4</v>
      </c>
      <c r="C6" s="48">
        <f t="shared" si="0"/>
        <v>69</v>
      </c>
      <c r="D6" s="427">
        <f t="shared" si="1"/>
        <v>0.93243243243243246</v>
      </c>
      <c r="E6" s="48">
        <f t="shared" si="2"/>
        <v>5</v>
      </c>
      <c r="F6" s="427">
        <f t="shared" si="1"/>
        <v>6.7567567567567571E-2</v>
      </c>
      <c r="G6" s="48">
        <f t="shared" si="3"/>
        <v>0</v>
      </c>
      <c r="H6" s="427">
        <f t="shared" ref="H6:J6" si="8">IFERROR(G6/$K6,"-")</f>
        <v>0</v>
      </c>
      <c r="I6" s="158">
        <f t="shared" si="5"/>
        <v>0</v>
      </c>
      <c r="J6" s="427">
        <f t="shared" si="8"/>
        <v>0</v>
      </c>
      <c r="K6" s="48">
        <f t="shared" si="6"/>
        <v>74</v>
      </c>
      <c r="L6" s="427">
        <f t="shared" ref="L6" si="9">IFERROR(K6/$K6,"-")</f>
        <v>1</v>
      </c>
      <c r="O6" s="40" t="s">
        <v>4</v>
      </c>
      <c r="P6" s="56">
        <v>39</v>
      </c>
      <c r="Q6" s="56">
        <v>21</v>
      </c>
      <c r="R6" s="56">
        <v>6</v>
      </c>
      <c r="S6" s="155">
        <v>3</v>
      </c>
      <c r="T6" s="155">
        <v>2</v>
      </c>
      <c r="U6" s="155"/>
      <c r="V6" s="155">
        <v>1</v>
      </c>
      <c r="W6" s="155"/>
      <c r="X6" s="155">
        <v>2</v>
      </c>
      <c r="Y6" s="155"/>
      <c r="Z6" s="155"/>
      <c r="AA6" s="155"/>
      <c r="AB6" s="155"/>
      <c r="AC6" s="155"/>
      <c r="AD6" s="155"/>
      <c r="AE6" s="155"/>
      <c r="AH6" s="36"/>
      <c r="AI6" s="36"/>
      <c r="AJ6" s="36"/>
      <c r="AL6" s="162"/>
    </row>
    <row r="7" spans="2:38" s="35" customFormat="1">
      <c r="B7" s="43" t="s">
        <v>5</v>
      </c>
      <c r="C7" s="48">
        <f t="shared" si="0"/>
        <v>144</v>
      </c>
      <c r="D7" s="427">
        <f t="shared" si="1"/>
        <v>0.86746987951807231</v>
      </c>
      <c r="E7" s="161">
        <f t="shared" si="2"/>
        <v>19</v>
      </c>
      <c r="F7" s="427">
        <f t="shared" si="1"/>
        <v>0.1144578313253012</v>
      </c>
      <c r="G7" s="161">
        <f t="shared" si="3"/>
        <v>1</v>
      </c>
      <c r="H7" s="427">
        <f t="shared" ref="H7:J7" si="10">IFERROR(G7/$K7,"-")</f>
        <v>6.024096385542169E-3</v>
      </c>
      <c r="I7" s="48">
        <f t="shared" si="5"/>
        <v>2</v>
      </c>
      <c r="J7" s="427">
        <f t="shared" si="10"/>
        <v>1.2048192771084338E-2</v>
      </c>
      <c r="K7" s="48">
        <f t="shared" si="6"/>
        <v>166</v>
      </c>
      <c r="L7" s="427">
        <f t="shared" ref="L7" si="11">IFERROR(K7/$K7,"-")</f>
        <v>1</v>
      </c>
      <c r="O7" s="40" t="s">
        <v>5</v>
      </c>
      <c r="P7" s="56">
        <v>62</v>
      </c>
      <c r="Q7" s="56">
        <v>56</v>
      </c>
      <c r="R7" s="56">
        <v>16</v>
      </c>
      <c r="S7" s="155">
        <v>10</v>
      </c>
      <c r="T7" s="155">
        <v>5</v>
      </c>
      <c r="U7" s="155">
        <v>3</v>
      </c>
      <c r="V7" s="155">
        <v>4</v>
      </c>
      <c r="W7" s="155">
        <v>1</v>
      </c>
      <c r="X7" s="155">
        <v>6</v>
      </c>
      <c r="Y7" s="155">
        <v>1</v>
      </c>
      <c r="Z7" s="155"/>
      <c r="AA7" s="155"/>
      <c r="AB7" s="155"/>
      <c r="AC7" s="155"/>
      <c r="AD7" s="155">
        <v>2</v>
      </c>
      <c r="AE7" s="155"/>
      <c r="AH7" s="36"/>
      <c r="AI7" s="36"/>
      <c r="AJ7" s="36"/>
      <c r="AL7" s="162"/>
    </row>
    <row r="8" spans="2:38" s="35" customFormat="1">
      <c r="B8" s="43" t="s">
        <v>6</v>
      </c>
      <c r="C8" s="161">
        <f t="shared" si="0"/>
        <v>226</v>
      </c>
      <c r="D8" s="427">
        <f t="shared" si="1"/>
        <v>0.74587458745874591</v>
      </c>
      <c r="E8" s="158">
        <f t="shared" si="2"/>
        <v>60</v>
      </c>
      <c r="F8" s="427">
        <f t="shared" si="1"/>
        <v>0.19801980198019803</v>
      </c>
      <c r="G8" s="48">
        <f t="shared" si="3"/>
        <v>13</v>
      </c>
      <c r="H8" s="427">
        <f t="shared" ref="H8:J8" si="12">IFERROR(G8/$K8,"-")</f>
        <v>4.2904290429042903E-2</v>
      </c>
      <c r="I8" s="48">
        <f t="shared" si="5"/>
        <v>4</v>
      </c>
      <c r="J8" s="427">
        <f t="shared" si="12"/>
        <v>1.3201320132013201E-2</v>
      </c>
      <c r="K8" s="48">
        <f t="shared" si="6"/>
        <v>303</v>
      </c>
      <c r="L8" s="427">
        <f t="shared" ref="L8" si="13">IFERROR(K8/$K8,"-")</f>
        <v>1</v>
      </c>
      <c r="O8" s="40" t="s">
        <v>6</v>
      </c>
      <c r="P8" s="56">
        <v>95</v>
      </c>
      <c r="Q8" s="56">
        <v>82</v>
      </c>
      <c r="R8" s="56">
        <v>29</v>
      </c>
      <c r="S8" s="155">
        <v>20</v>
      </c>
      <c r="T8" s="155">
        <v>13</v>
      </c>
      <c r="U8" s="155">
        <v>11</v>
      </c>
      <c r="V8" s="155">
        <v>18</v>
      </c>
      <c r="W8" s="155">
        <v>12</v>
      </c>
      <c r="X8" s="155">
        <v>6</v>
      </c>
      <c r="Y8" s="155">
        <v>8</v>
      </c>
      <c r="Z8" s="155">
        <v>2</v>
      </c>
      <c r="AA8" s="155"/>
      <c r="AB8" s="155">
        <v>2</v>
      </c>
      <c r="AC8" s="155">
        <v>1</v>
      </c>
      <c r="AD8" s="155">
        <v>3</v>
      </c>
      <c r="AE8" s="155">
        <v>1</v>
      </c>
      <c r="AH8" s="36"/>
      <c r="AI8" s="36"/>
      <c r="AJ8" s="36"/>
      <c r="AL8" s="162"/>
    </row>
    <row r="9" spans="2:38" s="35" customFormat="1">
      <c r="B9" s="43" t="s">
        <v>7</v>
      </c>
      <c r="C9" s="48">
        <f t="shared" si="0"/>
        <v>208</v>
      </c>
      <c r="D9" s="427">
        <f t="shared" si="1"/>
        <v>0.574585635359116</v>
      </c>
      <c r="E9" s="48">
        <f t="shared" si="2"/>
        <v>96</v>
      </c>
      <c r="F9" s="427">
        <f t="shared" si="1"/>
        <v>0.26519337016574585</v>
      </c>
      <c r="G9" s="161">
        <f t="shared" si="3"/>
        <v>35</v>
      </c>
      <c r="H9" s="427">
        <f t="shared" ref="H9:J9" si="14">IFERROR(G9/$K9,"-")</f>
        <v>9.668508287292818E-2</v>
      </c>
      <c r="I9" s="161">
        <f t="shared" si="5"/>
        <v>23</v>
      </c>
      <c r="J9" s="427">
        <f t="shared" si="14"/>
        <v>6.3535911602209949E-2</v>
      </c>
      <c r="K9" s="48">
        <f t="shared" si="6"/>
        <v>362</v>
      </c>
      <c r="L9" s="427">
        <f t="shared" ref="L9" si="15">IFERROR(K9/$K9,"-")</f>
        <v>1</v>
      </c>
      <c r="O9" s="40" t="s">
        <v>7</v>
      </c>
      <c r="P9" s="56">
        <v>58</v>
      </c>
      <c r="Q9" s="56">
        <v>85</v>
      </c>
      <c r="R9" s="56">
        <v>34</v>
      </c>
      <c r="S9" s="155">
        <v>31</v>
      </c>
      <c r="T9" s="155">
        <v>18</v>
      </c>
      <c r="U9" s="155">
        <v>16</v>
      </c>
      <c r="V9" s="155">
        <v>27</v>
      </c>
      <c r="W9" s="155">
        <v>21</v>
      </c>
      <c r="X9" s="155">
        <v>14</v>
      </c>
      <c r="Y9" s="155">
        <v>6</v>
      </c>
      <c r="Z9" s="155">
        <v>10</v>
      </c>
      <c r="AA9" s="155">
        <v>7</v>
      </c>
      <c r="AB9" s="155">
        <v>9</v>
      </c>
      <c r="AC9" s="155">
        <v>3</v>
      </c>
      <c r="AD9" s="155">
        <v>22</v>
      </c>
      <c r="AE9" s="155">
        <v>1</v>
      </c>
      <c r="AH9" s="36"/>
      <c r="AI9" s="36"/>
      <c r="AJ9" s="36"/>
      <c r="AL9" s="162"/>
    </row>
    <row r="10" spans="2:38" s="35" customFormat="1">
      <c r="B10" s="43" t="s">
        <v>8</v>
      </c>
      <c r="C10" s="48">
        <f t="shared" si="0"/>
        <v>272</v>
      </c>
      <c r="D10" s="427">
        <f t="shared" si="1"/>
        <v>0.6167800453514739</v>
      </c>
      <c r="E10" s="161">
        <f t="shared" si="2"/>
        <v>106</v>
      </c>
      <c r="F10" s="427">
        <f t="shared" si="1"/>
        <v>0.24036281179138322</v>
      </c>
      <c r="G10" s="158">
        <f t="shared" si="3"/>
        <v>42</v>
      </c>
      <c r="H10" s="427">
        <f t="shared" ref="H10:J10" si="16">IFERROR(G10/$K10,"-")</f>
        <v>9.5238095238095233E-2</v>
      </c>
      <c r="I10" s="48">
        <f t="shared" si="5"/>
        <v>21</v>
      </c>
      <c r="J10" s="427">
        <f t="shared" si="16"/>
        <v>4.7619047619047616E-2</v>
      </c>
      <c r="K10" s="48">
        <f t="shared" si="6"/>
        <v>441</v>
      </c>
      <c r="L10" s="427">
        <f t="shared" ref="L10" si="17">IFERROR(K10/$K10,"-")</f>
        <v>1</v>
      </c>
      <c r="O10" s="40" t="s">
        <v>8</v>
      </c>
      <c r="P10" s="56">
        <v>79</v>
      </c>
      <c r="Q10" s="56">
        <v>98</v>
      </c>
      <c r="R10" s="56">
        <v>48</v>
      </c>
      <c r="S10" s="155">
        <v>47</v>
      </c>
      <c r="T10" s="155">
        <v>29</v>
      </c>
      <c r="U10" s="155">
        <v>12</v>
      </c>
      <c r="V10" s="155">
        <v>33</v>
      </c>
      <c r="W10" s="155">
        <v>20</v>
      </c>
      <c r="X10" s="155">
        <v>12</v>
      </c>
      <c r="Y10" s="155">
        <v>12</v>
      </c>
      <c r="Z10" s="155">
        <v>8</v>
      </c>
      <c r="AA10" s="155">
        <v>7</v>
      </c>
      <c r="AB10" s="155">
        <v>10</v>
      </c>
      <c r="AC10" s="155">
        <v>5</v>
      </c>
      <c r="AD10" s="155">
        <v>18</v>
      </c>
      <c r="AE10" s="155">
        <v>3</v>
      </c>
      <c r="AH10" s="36"/>
      <c r="AI10" s="36"/>
      <c r="AJ10" s="36"/>
      <c r="AL10" s="162"/>
    </row>
    <row r="11" spans="2:38" s="35" customFormat="1">
      <c r="B11" s="43" t="s">
        <v>9</v>
      </c>
      <c r="C11" s="48">
        <f t="shared" si="0"/>
        <v>112</v>
      </c>
      <c r="D11" s="427">
        <f t="shared" si="1"/>
        <v>0.55172413793103448</v>
      </c>
      <c r="E11" s="48">
        <f t="shared" si="2"/>
        <v>65</v>
      </c>
      <c r="F11" s="427">
        <f t="shared" si="1"/>
        <v>0.32019704433497537</v>
      </c>
      <c r="G11" s="158">
        <f t="shared" si="3"/>
        <v>15</v>
      </c>
      <c r="H11" s="427">
        <f t="shared" ref="H11:J11" si="18">IFERROR(G11/$K11,"-")</f>
        <v>7.3891625615763554E-2</v>
      </c>
      <c r="I11" s="48">
        <f t="shared" si="5"/>
        <v>11</v>
      </c>
      <c r="J11" s="427">
        <f t="shared" si="18"/>
        <v>5.4187192118226604E-2</v>
      </c>
      <c r="K11" s="48">
        <f t="shared" si="6"/>
        <v>203</v>
      </c>
      <c r="L11" s="427">
        <f t="shared" ref="L11" si="19">IFERROR(K11/$K11,"-")</f>
        <v>1</v>
      </c>
      <c r="O11" s="40" t="s">
        <v>9</v>
      </c>
      <c r="P11" s="56">
        <v>35</v>
      </c>
      <c r="Q11" s="56">
        <v>40</v>
      </c>
      <c r="R11" s="56">
        <v>19</v>
      </c>
      <c r="S11" s="155">
        <v>18</v>
      </c>
      <c r="T11" s="155">
        <v>9</v>
      </c>
      <c r="U11" s="155">
        <v>9</v>
      </c>
      <c r="V11" s="155">
        <v>22</v>
      </c>
      <c r="W11" s="155">
        <v>19</v>
      </c>
      <c r="X11" s="155">
        <v>6</v>
      </c>
      <c r="Y11" s="155">
        <v>3</v>
      </c>
      <c r="Z11" s="155">
        <v>5</v>
      </c>
      <c r="AA11" s="155">
        <v>5</v>
      </c>
      <c r="AB11" s="155">
        <v>1</v>
      </c>
      <c r="AC11" s="155">
        <v>1</v>
      </c>
      <c r="AD11" s="155">
        <v>10</v>
      </c>
      <c r="AE11" s="155">
        <v>1</v>
      </c>
      <c r="AH11" s="36"/>
      <c r="AI11" s="36"/>
      <c r="AJ11" s="36"/>
      <c r="AL11" s="162"/>
    </row>
    <row r="12" spans="2:38" s="35" customFormat="1">
      <c r="B12" s="44" t="s">
        <v>10</v>
      </c>
      <c r="C12" s="160">
        <f t="shared" si="0"/>
        <v>13</v>
      </c>
      <c r="D12" s="428">
        <f t="shared" si="1"/>
        <v>0.54166666666666663</v>
      </c>
      <c r="E12" s="160">
        <f t="shared" si="2"/>
        <v>4</v>
      </c>
      <c r="F12" s="428">
        <f t="shared" si="1"/>
        <v>0.16666666666666666</v>
      </c>
      <c r="G12" s="50">
        <f t="shared" si="3"/>
        <v>4</v>
      </c>
      <c r="H12" s="428">
        <f t="shared" ref="H12:J12" si="20">IFERROR(G12/$K12,"-")</f>
        <v>0.16666666666666666</v>
      </c>
      <c r="I12" s="160">
        <f t="shared" si="5"/>
        <v>3</v>
      </c>
      <c r="J12" s="428">
        <f t="shared" si="20"/>
        <v>0.125</v>
      </c>
      <c r="K12" s="50">
        <f t="shared" si="6"/>
        <v>24</v>
      </c>
      <c r="L12" s="428">
        <f t="shared" ref="L12" si="21">IFERROR(K12/$K12,"-")</f>
        <v>1</v>
      </c>
      <c r="O12" s="40" t="s">
        <v>10</v>
      </c>
      <c r="P12" s="56">
        <v>5</v>
      </c>
      <c r="Q12" s="56">
        <v>4</v>
      </c>
      <c r="R12" s="56">
        <v>3</v>
      </c>
      <c r="S12" s="155">
        <v>1</v>
      </c>
      <c r="T12" s="155"/>
      <c r="U12" s="155">
        <v>2</v>
      </c>
      <c r="V12" s="155">
        <v>1</v>
      </c>
      <c r="W12" s="155">
        <v>1</v>
      </c>
      <c r="X12" s="155"/>
      <c r="Y12" s="155">
        <v>1</v>
      </c>
      <c r="Z12" s="155">
        <v>1</v>
      </c>
      <c r="AA12" s="155">
        <v>1</v>
      </c>
      <c r="AB12" s="155"/>
      <c r="AC12" s="155">
        <v>1</v>
      </c>
      <c r="AD12" s="155">
        <v>3</v>
      </c>
      <c r="AE12" s="155"/>
      <c r="AH12" s="36"/>
      <c r="AI12" s="36"/>
      <c r="AJ12" s="36"/>
      <c r="AL12" s="162"/>
    </row>
    <row r="13" spans="2:38" s="35" customFormat="1" ht="17.25" customHeight="1">
      <c r="B13" s="45" t="s">
        <v>377</v>
      </c>
      <c r="C13" s="52">
        <f>SUM(C4:C12)</f>
        <v>1081</v>
      </c>
      <c r="D13" s="429">
        <f t="shared" si="1"/>
        <v>0.6701797892126472</v>
      </c>
      <c r="E13" s="52">
        <f>SUM(E4:E12)</f>
        <v>358</v>
      </c>
      <c r="F13" s="429">
        <f t="shared" si="1"/>
        <v>0.22194668319900807</v>
      </c>
      <c r="G13" s="52">
        <f>SUM(G4:G12)</f>
        <v>110</v>
      </c>
      <c r="H13" s="429">
        <f t="shared" ref="H13:J13" si="22">IFERROR(G13/$K13,"-")</f>
        <v>6.8195908245505268E-2</v>
      </c>
      <c r="I13" s="52">
        <f>SUM(I4:I12)</f>
        <v>64</v>
      </c>
      <c r="J13" s="429">
        <f t="shared" si="22"/>
        <v>3.9677619342839428E-2</v>
      </c>
      <c r="K13" s="52">
        <f>SUM(K4:K12)</f>
        <v>1613</v>
      </c>
      <c r="L13" s="429">
        <f t="shared" ref="L13" si="23">IFERROR(K13/$K13,"-")</f>
        <v>1</v>
      </c>
      <c r="P13" s="38">
        <v>1</v>
      </c>
      <c r="Q13" s="38">
        <v>2</v>
      </c>
      <c r="R13" s="38">
        <v>3</v>
      </c>
      <c r="S13" s="38">
        <v>4</v>
      </c>
      <c r="T13" s="38">
        <v>5</v>
      </c>
      <c r="U13" s="38">
        <v>6</v>
      </c>
      <c r="V13" s="38">
        <v>7</v>
      </c>
      <c r="W13" s="38">
        <v>8</v>
      </c>
      <c r="X13" s="38">
        <v>9</v>
      </c>
      <c r="Y13" s="38">
        <v>10</v>
      </c>
      <c r="Z13" s="38">
        <v>11</v>
      </c>
      <c r="AA13" s="38">
        <v>12</v>
      </c>
      <c r="AB13" s="38">
        <v>13</v>
      </c>
      <c r="AC13" s="38">
        <v>14</v>
      </c>
      <c r="AD13" s="38">
        <v>15</v>
      </c>
      <c r="AE13" s="38">
        <v>16</v>
      </c>
      <c r="AH13" s="162"/>
      <c r="AI13" s="162"/>
      <c r="AL13" s="162"/>
    </row>
    <row r="14" spans="2:38" s="35" customFormat="1">
      <c r="B14" s="184" t="s">
        <v>279</v>
      </c>
      <c r="C14" s="414">
        <f>SUM(P14:S14)</f>
        <v>559</v>
      </c>
      <c r="D14" s="430">
        <f t="shared" si="1"/>
        <v>0.77209944751381221</v>
      </c>
      <c r="E14" s="414">
        <f>SUM(T14:X14)</f>
        <v>130</v>
      </c>
      <c r="F14" s="430">
        <f t="shared" si="1"/>
        <v>0.17955801104972377</v>
      </c>
      <c r="G14" s="414">
        <f>SUM(Y14:AC14)</f>
        <v>24</v>
      </c>
      <c r="H14" s="430">
        <f t="shared" ref="H14:J14" si="24">IFERROR(G14/$K14,"-")</f>
        <v>3.3149171270718231E-2</v>
      </c>
      <c r="I14" s="414">
        <f>SUM(AD14:AE14)</f>
        <v>11</v>
      </c>
      <c r="J14" s="430">
        <f t="shared" si="24"/>
        <v>1.5193370165745856E-2</v>
      </c>
      <c r="K14" s="414">
        <f>C14+E14+G14+I14</f>
        <v>724</v>
      </c>
      <c r="L14" s="430">
        <f t="shared" ref="L14" si="25">IFERROR(K14/$K14,"-")</f>
        <v>1</v>
      </c>
      <c r="O14" s="156" t="s">
        <v>371</v>
      </c>
      <c r="P14" s="365">
        <f>SUM(P4:P12)-P15</f>
        <v>235</v>
      </c>
      <c r="Q14" s="365">
        <f t="shared" ref="Q14:AE14" si="26">SUM(Q4:Q12)-Q15</f>
        <v>208</v>
      </c>
      <c r="R14" s="365">
        <f t="shared" si="26"/>
        <v>70</v>
      </c>
      <c r="S14" s="365">
        <f t="shared" si="26"/>
        <v>46</v>
      </c>
      <c r="T14" s="365">
        <f t="shared" si="26"/>
        <v>31</v>
      </c>
      <c r="U14" s="365">
        <f t="shared" si="26"/>
        <v>22</v>
      </c>
      <c r="V14" s="365">
        <f t="shared" si="26"/>
        <v>34</v>
      </c>
      <c r="W14" s="365">
        <f t="shared" si="26"/>
        <v>26</v>
      </c>
      <c r="X14" s="365">
        <f t="shared" si="26"/>
        <v>17</v>
      </c>
      <c r="Y14" s="365">
        <f t="shared" si="26"/>
        <v>11</v>
      </c>
      <c r="Z14" s="365">
        <f t="shared" si="26"/>
        <v>3</v>
      </c>
      <c r="AA14" s="365">
        <f t="shared" si="26"/>
        <v>4</v>
      </c>
      <c r="AB14" s="365">
        <f t="shared" si="26"/>
        <v>5</v>
      </c>
      <c r="AC14" s="365">
        <f t="shared" si="26"/>
        <v>1</v>
      </c>
      <c r="AD14" s="365">
        <f t="shared" si="26"/>
        <v>10</v>
      </c>
      <c r="AE14" s="365">
        <f t="shared" si="26"/>
        <v>1</v>
      </c>
    </row>
    <row r="15" spans="2:38" s="35" customFormat="1">
      <c r="B15" s="185" t="s">
        <v>274</v>
      </c>
      <c r="C15" s="414">
        <f>SUM(P15:S15)</f>
        <v>522</v>
      </c>
      <c r="D15" s="430">
        <f t="shared" si="1"/>
        <v>0.58717660292463447</v>
      </c>
      <c r="E15" s="414">
        <f>SUM(T15:X15)</f>
        <v>228</v>
      </c>
      <c r="F15" s="430">
        <f t="shared" si="1"/>
        <v>0.25646794150731156</v>
      </c>
      <c r="G15" s="414">
        <f>SUM(Y15:AC15)</f>
        <v>86</v>
      </c>
      <c r="H15" s="430">
        <f t="shared" ref="H15:J15" si="27">IFERROR(G15/$K15,"-")</f>
        <v>9.6737907761529809E-2</v>
      </c>
      <c r="I15" s="414">
        <f>SUM(AD15:AE15)</f>
        <v>53</v>
      </c>
      <c r="J15" s="430">
        <f t="shared" si="27"/>
        <v>5.9617547806524188E-2</v>
      </c>
      <c r="K15" s="414">
        <f>C15+E15+G15+I15</f>
        <v>889</v>
      </c>
      <c r="L15" s="430">
        <f t="shared" ref="L15" si="28">IFERROR(K15/$K15,"-")</f>
        <v>1</v>
      </c>
      <c r="O15" s="156" t="s">
        <v>273</v>
      </c>
      <c r="P15" s="155">
        <v>157</v>
      </c>
      <c r="Q15" s="155">
        <v>194</v>
      </c>
      <c r="R15" s="155">
        <v>86</v>
      </c>
      <c r="S15" s="155">
        <v>85</v>
      </c>
      <c r="T15" s="155">
        <v>46</v>
      </c>
      <c r="U15" s="155">
        <v>32</v>
      </c>
      <c r="V15" s="155">
        <v>72</v>
      </c>
      <c r="W15" s="155">
        <v>48</v>
      </c>
      <c r="X15" s="155">
        <v>30</v>
      </c>
      <c r="Y15" s="155">
        <v>20</v>
      </c>
      <c r="Z15" s="155">
        <v>23</v>
      </c>
      <c r="AA15" s="155">
        <v>16</v>
      </c>
      <c r="AB15" s="155">
        <v>17</v>
      </c>
      <c r="AC15" s="155">
        <v>10</v>
      </c>
      <c r="AD15" s="155">
        <v>48</v>
      </c>
      <c r="AE15" s="155">
        <v>5</v>
      </c>
    </row>
    <row r="17" spans="2:38" ht="19.5" customHeight="1">
      <c r="B17" s="24" t="s">
        <v>373</v>
      </c>
    </row>
    <row r="18" spans="2:38">
      <c r="B18" s="470" t="s">
        <v>70</v>
      </c>
      <c r="C18" s="472" t="s">
        <v>69</v>
      </c>
      <c r="D18" s="473"/>
      <c r="E18" s="473"/>
      <c r="F18" s="473"/>
      <c r="G18" s="473"/>
      <c r="H18" s="473"/>
      <c r="I18" s="473"/>
      <c r="J18" s="473"/>
      <c r="K18" s="473"/>
      <c r="L18" s="474"/>
    </row>
    <row r="19" spans="2:38" ht="28.5" customHeight="1">
      <c r="B19" s="471"/>
      <c r="C19" s="484" t="s">
        <v>80</v>
      </c>
      <c r="D19" s="485"/>
      <c r="E19" s="486" t="s">
        <v>81</v>
      </c>
      <c r="F19" s="485"/>
      <c r="G19" s="486" t="s">
        <v>82</v>
      </c>
      <c r="H19" s="485"/>
      <c r="I19" s="484" t="s">
        <v>83</v>
      </c>
      <c r="J19" s="485"/>
      <c r="K19" s="484" t="s">
        <v>67</v>
      </c>
      <c r="L19" s="485"/>
      <c r="O19" s="41" t="s">
        <v>68</v>
      </c>
      <c r="P19" s="38" t="s">
        <v>84</v>
      </c>
      <c r="Q19" s="58" t="s">
        <v>357</v>
      </c>
      <c r="R19" s="58" t="s">
        <v>358</v>
      </c>
      <c r="S19" s="58" t="s">
        <v>359</v>
      </c>
      <c r="T19" s="58" t="s">
        <v>360</v>
      </c>
      <c r="U19" s="58" t="s">
        <v>361</v>
      </c>
      <c r="V19" s="58" t="s">
        <v>362</v>
      </c>
      <c r="W19" s="58" t="s">
        <v>363</v>
      </c>
      <c r="X19" s="58" t="s">
        <v>364</v>
      </c>
      <c r="Y19" s="58" t="s">
        <v>365</v>
      </c>
      <c r="Z19" s="58" t="s">
        <v>366</v>
      </c>
      <c r="AA19" s="58" t="s">
        <v>367</v>
      </c>
      <c r="AB19" s="58" t="s">
        <v>368</v>
      </c>
      <c r="AC19" s="58" t="s">
        <v>369</v>
      </c>
      <c r="AD19" s="58" t="s">
        <v>370</v>
      </c>
      <c r="AE19" s="38" t="s">
        <v>338</v>
      </c>
    </row>
    <row r="20" spans="2:38" s="35" customFormat="1" ht="13.5" customHeight="1">
      <c r="B20" s="42" t="s">
        <v>2</v>
      </c>
      <c r="C20" s="46">
        <f>SUM(P20:S20)</f>
        <v>4</v>
      </c>
      <c r="D20" s="426">
        <f>IFERROR(C20/$K20,"-")</f>
        <v>1</v>
      </c>
      <c r="E20" s="159">
        <f>SUM(T20:X20)</f>
        <v>0</v>
      </c>
      <c r="F20" s="426">
        <f>IFERROR(E20/$K20,"-")</f>
        <v>0</v>
      </c>
      <c r="G20" s="46">
        <f>SUM(Y20:AC20)</f>
        <v>0</v>
      </c>
      <c r="H20" s="426">
        <f>IFERROR(G20/$K20,"-")</f>
        <v>0</v>
      </c>
      <c r="I20" s="46">
        <f>SUM(AD20:AE20)</f>
        <v>0</v>
      </c>
      <c r="J20" s="426">
        <f>IFERROR(I20/$K20,"-")</f>
        <v>0</v>
      </c>
      <c r="K20" s="46">
        <f>SUM(C20,E20,G20,I20)</f>
        <v>4</v>
      </c>
      <c r="L20" s="426">
        <f>IFERROR(K20/$K20,"-")</f>
        <v>1</v>
      </c>
      <c r="O20" s="39" t="s">
        <v>2</v>
      </c>
      <c r="P20" s="56">
        <v>3</v>
      </c>
      <c r="Q20" s="56">
        <v>1</v>
      </c>
      <c r="R20" s="56"/>
      <c r="S20" s="155"/>
      <c r="T20" s="155"/>
      <c r="U20" s="155"/>
      <c r="V20" s="155"/>
      <c r="W20" s="155"/>
      <c r="X20" s="155"/>
      <c r="Y20" s="155"/>
      <c r="Z20" s="155"/>
      <c r="AA20" s="155"/>
      <c r="AB20" s="155"/>
      <c r="AC20" s="155"/>
      <c r="AD20" s="155"/>
      <c r="AE20" s="155"/>
    </row>
    <row r="21" spans="2:38" s="35" customFormat="1">
      <c r="B21" s="43" t="s">
        <v>3</v>
      </c>
      <c r="C21" s="161">
        <f t="shared" ref="C21:C28" si="29">SUM(P21:S21)</f>
        <v>9</v>
      </c>
      <c r="D21" s="427">
        <f t="shared" ref="D21:F21" si="30">IFERROR(C21/$K21,"-")</f>
        <v>1</v>
      </c>
      <c r="E21" s="158">
        <f t="shared" ref="E21:E28" si="31">SUM(T21:X21)</f>
        <v>0</v>
      </c>
      <c r="F21" s="427">
        <f t="shared" si="30"/>
        <v>0</v>
      </c>
      <c r="G21" s="161">
        <f t="shared" ref="G21:G28" si="32">SUM(Y21:AC21)</f>
        <v>0</v>
      </c>
      <c r="H21" s="427">
        <f t="shared" ref="H21:J21" si="33">IFERROR(G21/$K21,"-")</f>
        <v>0</v>
      </c>
      <c r="I21" s="48">
        <f t="shared" ref="I21:I28" si="34">SUM(AD21:AE21)</f>
        <v>0</v>
      </c>
      <c r="J21" s="427">
        <f t="shared" si="33"/>
        <v>0</v>
      </c>
      <c r="K21" s="48">
        <f t="shared" ref="K21:K28" si="35">SUM(C21,E21,G21,I21)</f>
        <v>9</v>
      </c>
      <c r="L21" s="427">
        <f t="shared" ref="L21" si="36">IFERROR(K21/$K21,"-")</f>
        <v>1</v>
      </c>
      <c r="O21" s="40" t="s">
        <v>3</v>
      </c>
      <c r="P21" s="56">
        <v>4</v>
      </c>
      <c r="Q21" s="56">
        <v>4</v>
      </c>
      <c r="R21" s="56"/>
      <c r="S21" s="155">
        <v>1</v>
      </c>
      <c r="T21" s="155"/>
      <c r="U21" s="155"/>
      <c r="V21" s="155"/>
      <c r="W21" s="155"/>
      <c r="X21" s="155"/>
      <c r="Y21" s="155"/>
      <c r="Z21" s="155"/>
      <c r="AA21" s="155"/>
      <c r="AB21" s="155"/>
      <c r="AC21" s="155"/>
      <c r="AD21" s="155"/>
      <c r="AE21" s="155"/>
    </row>
    <row r="22" spans="2:38" s="35" customFormat="1">
      <c r="B22" s="43" t="s">
        <v>4</v>
      </c>
      <c r="C22" s="158">
        <f t="shared" si="29"/>
        <v>28</v>
      </c>
      <c r="D22" s="427">
        <f t="shared" ref="D22:F22" si="37">IFERROR(C22/$K22,"-")</f>
        <v>0.96551724137931039</v>
      </c>
      <c r="E22" s="158">
        <f t="shared" si="31"/>
        <v>1</v>
      </c>
      <c r="F22" s="427">
        <f t="shared" si="37"/>
        <v>3.4482758620689655E-2</v>
      </c>
      <c r="G22" s="158">
        <f t="shared" si="32"/>
        <v>0</v>
      </c>
      <c r="H22" s="427">
        <f t="shared" ref="H22:J22" si="38">IFERROR(G22/$K22,"-")</f>
        <v>0</v>
      </c>
      <c r="I22" s="161">
        <f t="shared" si="34"/>
        <v>0</v>
      </c>
      <c r="J22" s="427">
        <f t="shared" si="38"/>
        <v>0</v>
      </c>
      <c r="K22" s="48">
        <f t="shared" si="35"/>
        <v>29</v>
      </c>
      <c r="L22" s="427">
        <f t="shared" ref="L22" si="39">IFERROR(K22/$K22,"-")</f>
        <v>1</v>
      </c>
      <c r="O22" s="40" t="s">
        <v>4</v>
      </c>
      <c r="P22" s="56">
        <v>17</v>
      </c>
      <c r="Q22" s="56">
        <v>9</v>
      </c>
      <c r="R22" s="56">
        <v>1</v>
      </c>
      <c r="S22" s="155">
        <v>1</v>
      </c>
      <c r="T22" s="155"/>
      <c r="U22" s="155"/>
      <c r="V22" s="155">
        <v>1</v>
      </c>
      <c r="W22" s="155"/>
      <c r="X22" s="155"/>
      <c r="Y22" s="155"/>
      <c r="Z22" s="155"/>
      <c r="AA22" s="155"/>
      <c r="AB22" s="155"/>
      <c r="AC22" s="155"/>
      <c r="AD22" s="155"/>
      <c r="AE22" s="155"/>
    </row>
    <row r="23" spans="2:38" s="35" customFormat="1">
      <c r="B23" s="43" t="s">
        <v>5</v>
      </c>
      <c r="C23" s="48">
        <f t="shared" si="29"/>
        <v>57</v>
      </c>
      <c r="D23" s="427">
        <f t="shared" ref="D23:F23" si="40">IFERROR(C23/$K23,"-")</f>
        <v>0.91935483870967738</v>
      </c>
      <c r="E23" s="48">
        <f t="shared" si="31"/>
        <v>5</v>
      </c>
      <c r="F23" s="427">
        <f t="shared" si="40"/>
        <v>8.0645161290322578E-2</v>
      </c>
      <c r="G23" s="48">
        <f t="shared" si="32"/>
        <v>0</v>
      </c>
      <c r="H23" s="427">
        <f t="shared" ref="H23:J23" si="41">IFERROR(G23/$K23,"-")</f>
        <v>0</v>
      </c>
      <c r="I23" s="48">
        <f t="shared" si="34"/>
        <v>0</v>
      </c>
      <c r="J23" s="427">
        <f t="shared" si="41"/>
        <v>0</v>
      </c>
      <c r="K23" s="48">
        <f t="shared" si="35"/>
        <v>62</v>
      </c>
      <c r="L23" s="427">
        <f t="shared" ref="L23" si="42">IFERROR(K23/$K23,"-")</f>
        <v>1</v>
      </c>
      <c r="O23" s="40" t="s">
        <v>5</v>
      </c>
      <c r="P23" s="56">
        <v>19</v>
      </c>
      <c r="Q23" s="56">
        <v>29</v>
      </c>
      <c r="R23" s="56">
        <v>5</v>
      </c>
      <c r="S23" s="155">
        <v>4</v>
      </c>
      <c r="T23" s="155">
        <v>3</v>
      </c>
      <c r="U23" s="155">
        <v>1</v>
      </c>
      <c r="V23" s="155">
        <v>1</v>
      </c>
      <c r="W23" s="155"/>
      <c r="X23" s="155"/>
      <c r="Y23" s="155"/>
      <c r="Z23" s="155"/>
      <c r="AA23" s="155"/>
      <c r="AB23" s="155"/>
      <c r="AC23" s="155"/>
      <c r="AD23" s="155"/>
      <c r="AE23" s="155"/>
    </row>
    <row r="24" spans="2:38" s="35" customFormat="1">
      <c r="B24" s="43" t="s">
        <v>6</v>
      </c>
      <c r="C24" s="48">
        <f t="shared" si="29"/>
        <v>87</v>
      </c>
      <c r="D24" s="427">
        <f t="shared" ref="D24:F24" si="43">IFERROR(C24/$K24,"-")</f>
        <v>0.88775510204081631</v>
      </c>
      <c r="E24" s="48">
        <f t="shared" si="31"/>
        <v>7</v>
      </c>
      <c r="F24" s="427">
        <f t="shared" si="43"/>
        <v>7.1428571428571425E-2</v>
      </c>
      <c r="G24" s="48">
        <f t="shared" si="32"/>
        <v>2</v>
      </c>
      <c r="H24" s="427">
        <f t="shared" ref="H24:J24" si="44">IFERROR(G24/$K24,"-")</f>
        <v>2.0408163265306121E-2</v>
      </c>
      <c r="I24" s="161">
        <f t="shared" si="34"/>
        <v>2</v>
      </c>
      <c r="J24" s="427">
        <f t="shared" si="44"/>
        <v>2.0408163265306121E-2</v>
      </c>
      <c r="K24" s="48">
        <f t="shared" si="35"/>
        <v>98</v>
      </c>
      <c r="L24" s="427">
        <f t="shared" ref="L24" si="45">IFERROR(K24/$K24,"-")</f>
        <v>1</v>
      </c>
      <c r="O24" s="40" t="s">
        <v>6</v>
      </c>
      <c r="P24" s="56">
        <v>34</v>
      </c>
      <c r="Q24" s="56">
        <v>39</v>
      </c>
      <c r="R24" s="56">
        <v>9</v>
      </c>
      <c r="S24" s="155">
        <v>5</v>
      </c>
      <c r="T24" s="155">
        <v>1</v>
      </c>
      <c r="U24" s="155">
        <v>2</v>
      </c>
      <c r="V24" s="155">
        <v>3</v>
      </c>
      <c r="W24" s="155">
        <v>1</v>
      </c>
      <c r="X24" s="155"/>
      <c r="Y24" s="155">
        <v>1</v>
      </c>
      <c r="Z24" s="155">
        <v>1</v>
      </c>
      <c r="AA24" s="155"/>
      <c r="AB24" s="155"/>
      <c r="AC24" s="155"/>
      <c r="AD24" s="155">
        <v>1</v>
      </c>
      <c r="AE24" s="155">
        <v>1</v>
      </c>
    </row>
    <row r="25" spans="2:38" s="35" customFormat="1">
      <c r="B25" s="43" t="s">
        <v>7</v>
      </c>
      <c r="C25" s="48">
        <f t="shared" si="29"/>
        <v>48</v>
      </c>
      <c r="D25" s="427">
        <f t="shared" ref="D25:F25" si="46">IFERROR(C25/$K25,"-")</f>
        <v>0.69565217391304346</v>
      </c>
      <c r="E25" s="48">
        <f t="shared" si="31"/>
        <v>14</v>
      </c>
      <c r="F25" s="427">
        <f t="shared" si="46"/>
        <v>0.20289855072463769</v>
      </c>
      <c r="G25" s="48">
        <f t="shared" si="32"/>
        <v>5</v>
      </c>
      <c r="H25" s="427">
        <f t="shared" ref="H25:J25" si="47">IFERROR(G25/$K25,"-")</f>
        <v>7.2463768115942032E-2</v>
      </c>
      <c r="I25" s="48">
        <f t="shared" si="34"/>
        <v>2</v>
      </c>
      <c r="J25" s="427">
        <f t="shared" si="47"/>
        <v>2.8985507246376812E-2</v>
      </c>
      <c r="K25" s="48">
        <f t="shared" si="35"/>
        <v>69</v>
      </c>
      <c r="L25" s="427">
        <f t="shared" ref="L25" si="48">IFERROR(K25/$K25,"-")</f>
        <v>1</v>
      </c>
      <c r="O25" s="40" t="s">
        <v>7</v>
      </c>
      <c r="P25" s="56">
        <v>10</v>
      </c>
      <c r="Q25" s="56">
        <v>26</v>
      </c>
      <c r="R25" s="56">
        <v>4</v>
      </c>
      <c r="S25" s="155">
        <v>8</v>
      </c>
      <c r="T25" s="155">
        <v>3</v>
      </c>
      <c r="U25" s="155">
        <v>3</v>
      </c>
      <c r="V25" s="155">
        <v>4</v>
      </c>
      <c r="W25" s="155">
        <v>3</v>
      </c>
      <c r="X25" s="155">
        <v>1</v>
      </c>
      <c r="Y25" s="155">
        <v>1</v>
      </c>
      <c r="Z25" s="155">
        <v>2</v>
      </c>
      <c r="AA25" s="155">
        <v>2</v>
      </c>
      <c r="AB25" s="155"/>
      <c r="AC25" s="155"/>
      <c r="AD25" s="155">
        <v>2</v>
      </c>
      <c r="AE25" s="155"/>
    </row>
    <row r="26" spans="2:38" s="35" customFormat="1">
      <c r="B26" s="43" t="s">
        <v>8</v>
      </c>
      <c r="C26" s="48">
        <f t="shared" si="29"/>
        <v>72</v>
      </c>
      <c r="D26" s="427">
        <f t="shared" ref="D26:F26" si="49">IFERROR(C26/$K26,"-")</f>
        <v>0.75</v>
      </c>
      <c r="E26" s="161">
        <f t="shared" si="31"/>
        <v>14</v>
      </c>
      <c r="F26" s="427">
        <f t="shared" si="49"/>
        <v>0.14583333333333334</v>
      </c>
      <c r="G26" s="161">
        <f t="shared" si="32"/>
        <v>7</v>
      </c>
      <c r="H26" s="427">
        <f t="shared" ref="H26:J26" si="50">IFERROR(G26/$K26,"-")</f>
        <v>7.2916666666666671E-2</v>
      </c>
      <c r="I26" s="161">
        <f t="shared" si="34"/>
        <v>3</v>
      </c>
      <c r="J26" s="427">
        <f t="shared" si="50"/>
        <v>3.125E-2</v>
      </c>
      <c r="K26" s="48">
        <f t="shared" si="35"/>
        <v>96</v>
      </c>
      <c r="L26" s="427">
        <f t="shared" ref="L26" si="51">IFERROR(K26/$K26,"-")</f>
        <v>1</v>
      </c>
      <c r="O26" s="40" t="s">
        <v>8</v>
      </c>
      <c r="P26" s="56">
        <v>18</v>
      </c>
      <c r="Q26" s="56">
        <v>32</v>
      </c>
      <c r="R26" s="56">
        <v>14</v>
      </c>
      <c r="S26" s="155">
        <v>8</v>
      </c>
      <c r="T26" s="155">
        <v>3</v>
      </c>
      <c r="U26" s="155">
        <v>3</v>
      </c>
      <c r="V26" s="155">
        <v>3</v>
      </c>
      <c r="W26" s="155">
        <v>4</v>
      </c>
      <c r="X26" s="155">
        <v>1</v>
      </c>
      <c r="Y26" s="155"/>
      <c r="Z26" s="155">
        <v>2</v>
      </c>
      <c r="AA26" s="155">
        <v>2</v>
      </c>
      <c r="AB26" s="155">
        <v>2</v>
      </c>
      <c r="AC26" s="155">
        <v>1</v>
      </c>
      <c r="AD26" s="155">
        <v>2</v>
      </c>
      <c r="AE26" s="155">
        <v>1</v>
      </c>
    </row>
    <row r="27" spans="2:38" s="35" customFormat="1">
      <c r="B27" s="43" t="s">
        <v>9</v>
      </c>
      <c r="C27" s="48">
        <f t="shared" si="29"/>
        <v>26</v>
      </c>
      <c r="D27" s="427">
        <f t="shared" ref="D27:F27" si="52">IFERROR(C27/$K27,"-")</f>
        <v>0.8666666666666667</v>
      </c>
      <c r="E27" s="48">
        <f t="shared" si="31"/>
        <v>3</v>
      </c>
      <c r="F27" s="427">
        <f t="shared" si="52"/>
        <v>0.1</v>
      </c>
      <c r="G27" s="48">
        <f t="shared" si="32"/>
        <v>1</v>
      </c>
      <c r="H27" s="427">
        <f t="shared" ref="H27:J27" si="53">IFERROR(G27/$K27,"-")</f>
        <v>3.3333333333333333E-2</v>
      </c>
      <c r="I27" s="158">
        <f t="shared" si="34"/>
        <v>0</v>
      </c>
      <c r="J27" s="427">
        <f t="shared" si="53"/>
        <v>0</v>
      </c>
      <c r="K27" s="48">
        <f t="shared" si="35"/>
        <v>30</v>
      </c>
      <c r="L27" s="427">
        <f t="shared" ref="L27" si="54">IFERROR(K27/$K27,"-")</f>
        <v>1</v>
      </c>
      <c r="O27" s="40" t="s">
        <v>9</v>
      </c>
      <c r="P27" s="56">
        <v>13</v>
      </c>
      <c r="Q27" s="56">
        <v>9</v>
      </c>
      <c r="R27" s="56">
        <v>3</v>
      </c>
      <c r="S27" s="155">
        <v>1</v>
      </c>
      <c r="T27" s="155"/>
      <c r="U27" s="155"/>
      <c r="V27" s="155">
        <v>1</v>
      </c>
      <c r="W27" s="155">
        <v>2</v>
      </c>
      <c r="X27" s="155"/>
      <c r="Y27" s="155"/>
      <c r="Z27" s="155"/>
      <c r="AA27" s="155"/>
      <c r="AB27" s="155">
        <v>1</v>
      </c>
      <c r="AC27" s="155"/>
      <c r="AD27" s="155"/>
      <c r="AE27" s="155"/>
    </row>
    <row r="28" spans="2:38" s="35" customFormat="1">
      <c r="B28" s="44" t="s">
        <v>10</v>
      </c>
      <c r="C28" s="160">
        <f t="shared" si="29"/>
        <v>2</v>
      </c>
      <c r="D28" s="428">
        <f t="shared" ref="D28:F28" si="55">IFERROR(C28/$K28,"-")</f>
        <v>1</v>
      </c>
      <c r="E28" s="160">
        <f t="shared" si="31"/>
        <v>0</v>
      </c>
      <c r="F28" s="428">
        <f t="shared" si="55"/>
        <v>0</v>
      </c>
      <c r="G28" s="160">
        <f t="shared" si="32"/>
        <v>0</v>
      </c>
      <c r="H28" s="428">
        <f t="shared" ref="H28:J28" si="56">IFERROR(G28/$K28,"-")</f>
        <v>0</v>
      </c>
      <c r="I28" s="50">
        <f t="shared" si="34"/>
        <v>0</v>
      </c>
      <c r="J28" s="428">
        <f t="shared" si="56"/>
        <v>0</v>
      </c>
      <c r="K28" s="50">
        <f t="shared" si="35"/>
        <v>2</v>
      </c>
      <c r="L28" s="428">
        <f t="shared" ref="L28" si="57">IFERROR(K28/$K28,"-")</f>
        <v>1</v>
      </c>
      <c r="M28" s="181"/>
      <c r="O28" s="40" t="s">
        <v>10</v>
      </c>
      <c r="P28" s="56"/>
      <c r="Q28" s="56">
        <v>1</v>
      </c>
      <c r="R28" s="56">
        <v>1</v>
      </c>
      <c r="S28" s="155"/>
      <c r="T28" s="155"/>
      <c r="U28" s="155"/>
      <c r="V28" s="155"/>
      <c r="W28" s="155"/>
      <c r="X28" s="155"/>
      <c r="Y28" s="155"/>
      <c r="Z28" s="155"/>
      <c r="AA28" s="155"/>
      <c r="AB28" s="155"/>
      <c r="AC28" s="155"/>
      <c r="AD28" s="155"/>
      <c r="AE28" s="155"/>
    </row>
    <row r="29" spans="2:38" s="35" customFormat="1" ht="17.25" customHeight="1">
      <c r="B29" s="45" t="s">
        <v>377</v>
      </c>
      <c r="C29" s="52">
        <f>SUM(C20:C28)</f>
        <v>333</v>
      </c>
      <c r="D29" s="429">
        <f t="shared" ref="D29:F29" si="58">IFERROR(C29/$K29,"-")</f>
        <v>0.83458646616541354</v>
      </c>
      <c r="E29" s="52">
        <f>SUM(E20:E28)</f>
        <v>44</v>
      </c>
      <c r="F29" s="429">
        <f t="shared" si="58"/>
        <v>0.11027568922305764</v>
      </c>
      <c r="G29" s="52">
        <f>SUM(G20:G28)</f>
        <v>15</v>
      </c>
      <c r="H29" s="429">
        <f t="shared" ref="H29:J29" si="59">IFERROR(G29/$K29,"-")</f>
        <v>3.7593984962406013E-2</v>
      </c>
      <c r="I29" s="52">
        <f>SUM(I20:I28)</f>
        <v>7</v>
      </c>
      <c r="J29" s="429">
        <f t="shared" si="59"/>
        <v>1.7543859649122806E-2</v>
      </c>
      <c r="K29" s="52">
        <f>SUM(K20:K28)</f>
        <v>399</v>
      </c>
      <c r="L29" s="429">
        <f t="shared" ref="L29" si="60">IFERROR(K29/$K29,"-")</f>
        <v>1</v>
      </c>
      <c r="P29" s="38">
        <v>1</v>
      </c>
      <c r="Q29" s="38">
        <v>2</v>
      </c>
      <c r="R29" s="38">
        <v>3</v>
      </c>
      <c r="S29" s="38">
        <v>4</v>
      </c>
      <c r="T29" s="38">
        <v>5</v>
      </c>
      <c r="U29" s="38">
        <v>6</v>
      </c>
      <c r="V29" s="38">
        <v>7</v>
      </c>
      <c r="W29" s="38">
        <v>8</v>
      </c>
      <c r="X29" s="38">
        <v>9</v>
      </c>
      <c r="Y29" s="38">
        <v>10</v>
      </c>
      <c r="Z29" s="38">
        <v>11</v>
      </c>
      <c r="AA29" s="38">
        <v>12</v>
      </c>
      <c r="AB29" s="38">
        <v>13</v>
      </c>
      <c r="AC29" s="38">
        <v>14</v>
      </c>
      <c r="AD29" s="38">
        <v>15</v>
      </c>
      <c r="AE29" s="38">
        <v>16</v>
      </c>
      <c r="AL29" s="163"/>
    </row>
    <row r="30" spans="2:38" s="35" customFormat="1">
      <c r="B30" s="184" t="s">
        <v>279</v>
      </c>
      <c r="C30" s="414">
        <f>SUM(P30:S30)</f>
        <v>207</v>
      </c>
      <c r="D30" s="430">
        <f t="shared" ref="D30:F30" si="61">IFERROR(C30/$K30,"-")</f>
        <v>0.89224137931034486</v>
      </c>
      <c r="E30" s="414">
        <f>SUM(T30:X30)</f>
        <v>20</v>
      </c>
      <c r="F30" s="430">
        <f t="shared" si="61"/>
        <v>8.6206896551724144E-2</v>
      </c>
      <c r="G30" s="414">
        <f>SUM(Y30:AC30)</f>
        <v>3</v>
      </c>
      <c r="H30" s="430">
        <f t="shared" ref="H30:J30" si="62">IFERROR(G30/$K30,"-")</f>
        <v>1.2931034482758621E-2</v>
      </c>
      <c r="I30" s="414">
        <f>SUM(AD30:AE30)</f>
        <v>2</v>
      </c>
      <c r="J30" s="430">
        <f t="shared" si="62"/>
        <v>8.6206896551724137E-3</v>
      </c>
      <c r="K30" s="414">
        <f>C30+E30+G30+I30</f>
        <v>232</v>
      </c>
      <c r="L30" s="430">
        <f t="shared" ref="L30" si="63">IFERROR(K30/$K30,"-")</f>
        <v>1</v>
      </c>
      <c r="O30" s="156" t="s">
        <v>371</v>
      </c>
      <c r="P30" s="365">
        <f>SUM(P20:P28)-P31</f>
        <v>83</v>
      </c>
      <c r="Q30" s="365">
        <f t="shared" ref="Q30" si="64">SUM(Q20:Q28)-Q31</f>
        <v>93</v>
      </c>
      <c r="R30" s="365">
        <f t="shared" ref="R30" si="65">SUM(R20:R28)-R31</f>
        <v>18</v>
      </c>
      <c r="S30" s="365">
        <f t="shared" ref="S30" si="66">SUM(S20:S28)-S31</f>
        <v>13</v>
      </c>
      <c r="T30" s="365">
        <f t="shared" ref="T30" si="67">SUM(T20:T28)-T31</f>
        <v>6</v>
      </c>
      <c r="U30" s="365">
        <f t="shared" ref="U30" si="68">SUM(U20:U28)-U31</f>
        <v>4</v>
      </c>
      <c r="V30" s="365">
        <f t="shared" ref="V30" si="69">SUM(V20:V28)-V31</f>
        <v>7</v>
      </c>
      <c r="W30" s="365">
        <f t="shared" ref="W30" si="70">SUM(W20:W28)-W31</f>
        <v>3</v>
      </c>
      <c r="X30" s="365">
        <f t="shared" ref="X30" si="71">SUM(X20:X28)-X31</f>
        <v>0</v>
      </c>
      <c r="Y30" s="365">
        <f t="shared" ref="Y30" si="72">SUM(Y20:Y28)-Y31</f>
        <v>1</v>
      </c>
      <c r="Z30" s="365">
        <f t="shared" ref="Z30" si="73">SUM(Z20:Z28)-Z31</f>
        <v>1</v>
      </c>
      <c r="AA30" s="365">
        <f t="shared" ref="AA30" si="74">SUM(AA20:AA28)-AA31</f>
        <v>1</v>
      </c>
      <c r="AB30" s="365">
        <f t="shared" ref="AB30" si="75">SUM(AB20:AB28)-AB31</f>
        <v>0</v>
      </c>
      <c r="AC30" s="365">
        <f t="shared" ref="AC30" si="76">SUM(AC20:AC28)-AC31</f>
        <v>0</v>
      </c>
      <c r="AD30" s="365">
        <f t="shared" ref="AD30" si="77">SUM(AD20:AD28)-AD31</f>
        <v>1</v>
      </c>
      <c r="AE30" s="365">
        <f t="shared" ref="AE30" si="78">SUM(AE20:AE28)-AE31</f>
        <v>1</v>
      </c>
    </row>
    <row r="31" spans="2:38">
      <c r="B31" s="185" t="s">
        <v>274</v>
      </c>
      <c r="C31" s="414">
        <f>SUM(P31:S31)</f>
        <v>126</v>
      </c>
      <c r="D31" s="430">
        <f t="shared" ref="D31:F31" si="79">IFERROR(C31/$K31,"-")</f>
        <v>0.75449101796407181</v>
      </c>
      <c r="E31" s="414">
        <f>SUM(T31:X31)</f>
        <v>24</v>
      </c>
      <c r="F31" s="430">
        <f t="shared" si="79"/>
        <v>0.1437125748502994</v>
      </c>
      <c r="G31" s="414">
        <f>SUM(Y31:AC31)</f>
        <v>12</v>
      </c>
      <c r="H31" s="430">
        <f t="shared" ref="H31:J31" si="80">IFERROR(G31/$K31,"-")</f>
        <v>7.1856287425149698E-2</v>
      </c>
      <c r="I31" s="414">
        <f>SUM(AD31:AE31)</f>
        <v>5</v>
      </c>
      <c r="J31" s="430">
        <f t="shared" si="80"/>
        <v>2.9940119760479042E-2</v>
      </c>
      <c r="K31" s="414">
        <f>C31+E31+G31+I31</f>
        <v>167</v>
      </c>
      <c r="L31" s="430">
        <f t="shared" ref="L31" si="81">IFERROR(K31/$K31,"-")</f>
        <v>1</v>
      </c>
      <c r="O31" s="156" t="s">
        <v>273</v>
      </c>
      <c r="P31" s="155">
        <v>35</v>
      </c>
      <c r="Q31" s="155">
        <v>57</v>
      </c>
      <c r="R31" s="155">
        <v>19</v>
      </c>
      <c r="S31" s="155">
        <v>15</v>
      </c>
      <c r="T31" s="155">
        <v>4</v>
      </c>
      <c r="U31" s="155">
        <v>5</v>
      </c>
      <c r="V31" s="155">
        <v>6</v>
      </c>
      <c r="W31" s="155">
        <v>7</v>
      </c>
      <c r="X31" s="155">
        <v>2</v>
      </c>
      <c r="Y31" s="155">
        <v>1</v>
      </c>
      <c r="Z31" s="155">
        <v>4</v>
      </c>
      <c r="AA31" s="155">
        <v>3</v>
      </c>
      <c r="AB31" s="155">
        <v>3</v>
      </c>
      <c r="AC31" s="155">
        <v>1</v>
      </c>
      <c r="AD31" s="155">
        <v>4</v>
      </c>
      <c r="AE31" s="155">
        <v>1</v>
      </c>
    </row>
    <row r="32" spans="2:38">
      <c r="F32" s="36"/>
      <c r="H32" s="36"/>
      <c r="J32" s="36"/>
      <c r="K32" s="7"/>
    </row>
    <row r="34" spans="2:49">
      <c r="C34" s="38"/>
      <c r="D34" s="58"/>
      <c r="E34" s="58"/>
      <c r="F34" s="58"/>
      <c r="G34" s="58"/>
      <c r="H34" s="58"/>
      <c r="I34" s="58"/>
      <c r="J34" s="58"/>
      <c r="K34" s="58"/>
      <c r="L34" s="58"/>
      <c r="M34" s="58"/>
      <c r="N34" s="58"/>
      <c r="O34" s="58"/>
      <c r="P34" s="58"/>
      <c r="Q34" s="58"/>
      <c r="R34" s="293"/>
    </row>
    <row r="35" spans="2:49">
      <c r="B35" s="4"/>
      <c r="C35" s="127"/>
      <c r="D35" s="127"/>
      <c r="E35" s="127"/>
      <c r="F35" s="127"/>
      <c r="G35" s="127"/>
      <c r="H35" s="127"/>
      <c r="I35" s="127"/>
      <c r="J35" s="127"/>
      <c r="K35" s="127"/>
      <c r="L35" s="127"/>
      <c r="M35" s="127"/>
      <c r="N35" s="127"/>
      <c r="O35" s="127"/>
      <c r="P35" s="127"/>
      <c r="Q35" s="127"/>
      <c r="R35" s="127"/>
      <c r="S35" s="127"/>
    </row>
    <row r="36" spans="2:49">
      <c r="B36" s="4"/>
      <c r="C36" s="127"/>
      <c r="D36" s="127"/>
      <c r="E36" s="127"/>
      <c r="F36" s="127"/>
      <c r="G36" s="127"/>
      <c r="H36" s="127"/>
      <c r="I36" s="127"/>
      <c r="J36" s="127"/>
      <c r="K36" s="127"/>
      <c r="L36" s="127"/>
      <c r="M36" s="127"/>
      <c r="N36" s="127"/>
      <c r="O36" s="127"/>
      <c r="P36" s="127"/>
      <c r="Q36" s="127"/>
      <c r="R36" s="127"/>
      <c r="S36" s="127"/>
    </row>
    <row r="37" spans="2:49">
      <c r="B37" s="201"/>
      <c r="C37" s="216"/>
      <c r="D37" s="216"/>
      <c r="E37" s="216"/>
      <c r="F37" s="216"/>
      <c r="G37" s="216"/>
      <c r="H37" s="216"/>
      <c r="I37" s="216"/>
      <c r="J37" s="216"/>
      <c r="K37" s="216"/>
      <c r="L37" s="216"/>
      <c r="M37" s="216"/>
      <c r="N37" s="216"/>
      <c r="O37" s="216"/>
      <c r="P37" s="216"/>
      <c r="Q37" s="216"/>
      <c r="R37" s="216"/>
      <c r="S37" s="216"/>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row>
    <row r="38" spans="2:49" ht="35.25" customHeight="1">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row>
    <row r="39" spans="2:49">
      <c r="B39" s="32"/>
      <c r="C39" s="131"/>
      <c r="D39" s="131"/>
      <c r="E39" s="131"/>
      <c r="F39" s="131"/>
      <c r="G39" s="131"/>
      <c r="H39" s="131"/>
      <c r="I39" s="131"/>
      <c r="J39" s="131"/>
      <c r="K39" s="131"/>
      <c r="L39" s="131"/>
      <c r="M39" s="131"/>
      <c r="N39" s="131"/>
      <c r="O39" s="131"/>
      <c r="P39" s="131"/>
      <c r="Q39" s="131"/>
      <c r="R39" s="131"/>
      <c r="S39" s="131"/>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row>
    <row r="40" spans="2:49">
      <c r="B40" s="32"/>
      <c r="C40" s="131"/>
      <c r="D40" s="131"/>
      <c r="E40" s="131"/>
      <c r="F40" s="131"/>
      <c r="G40" s="131"/>
      <c r="H40" s="131"/>
      <c r="I40" s="131"/>
      <c r="J40" s="131"/>
      <c r="K40" s="131"/>
      <c r="L40" s="131"/>
      <c r="M40" s="131"/>
      <c r="N40" s="131"/>
      <c r="O40" s="131"/>
      <c r="P40" s="131"/>
      <c r="Q40" s="131"/>
      <c r="R40" s="131"/>
      <c r="S40" s="131"/>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row>
    <row r="41" spans="2:49">
      <c r="B41" s="32"/>
      <c r="C41" s="131"/>
      <c r="D41" s="131"/>
      <c r="E41" s="131"/>
      <c r="F41" s="131"/>
      <c r="G41" s="131"/>
      <c r="H41" s="131"/>
      <c r="I41" s="131"/>
      <c r="J41" s="131"/>
      <c r="K41" s="131"/>
      <c r="L41" s="131"/>
      <c r="M41" s="131"/>
      <c r="N41" s="131"/>
      <c r="O41" s="131"/>
      <c r="P41" s="131"/>
      <c r="Q41" s="131"/>
      <c r="R41" s="131"/>
      <c r="S41" s="131"/>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row>
    <row r="42" spans="2:49">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row>
    <row r="43" spans="2:49">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row>
    <row r="44" spans="2:49">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row>
    <row r="45" spans="2:49">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row>
    <row r="46" spans="2:49">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row>
    <row r="47" spans="2:49">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row>
    <row r="48" spans="2:49">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row>
    <row r="49" spans="2:49">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row>
    <row r="50" spans="2:49">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row>
    <row r="51" spans="2:49">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row>
    <row r="52" spans="2:49">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row>
    <row r="53" spans="2:49">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row>
    <row r="54" spans="2:49">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row>
    <row r="55" spans="2:49">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row>
    <row r="56" spans="2:49">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row>
    <row r="57" spans="2:49">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row>
    <row r="58" spans="2:49">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row>
    <row r="59" spans="2:49">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row>
    <row r="60" spans="2:49">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row>
    <row r="61" spans="2:49">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row>
    <row r="62" spans="2:49">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row>
    <row r="63" spans="2:49">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row>
    <row r="64" spans="2:49">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row>
    <row r="65" spans="2:49">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row>
    <row r="66" spans="2:49">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row>
    <row r="67" spans="2:49">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row>
    <row r="68" spans="2:49">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row>
    <row r="69" spans="2:49">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row>
    <row r="70" spans="2:49">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row>
    <row r="71" spans="2:49">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row>
    <row r="72" spans="2:49">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row>
    <row r="73" spans="2:49">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row>
    <row r="74" spans="2:49">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row>
    <row r="75" spans="2:49">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row>
    <row r="76" spans="2:49">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row>
    <row r="77" spans="2:49">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row>
    <row r="78" spans="2:49">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row>
    <row r="79" spans="2:49">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row>
    <row r="80" spans="2:49">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row>
    <row r="81" spans="2:49">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row>
    <row r="82" spans="2:49">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row>
    <row r="83" spans="2:49">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row>
    <row r="84" spans="2:49">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row>
    <row r="85" spans="2:49">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row>
    <row r="86" spans="2:49">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row>
    <row r="87" spans="2:49">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row>
    <row r="88" spans="2:49">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row>
    <row r="89" spans="2:49">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row>
    <row r="90" spans="2:49">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row>
    <row r="91" spans="2:49">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row>
    <row r="92" spans="2:49">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row>
    <row r="93" spans="2:49">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row>
    <row r="94" spans="2:49">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row>
    <row r="95" spans="2:49">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row>
    <row r="96" spans="2:49">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row>
    <row r="97" spans="2:49">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row>
    <row r="98" spans="2:49">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row>
    <row r="99" spans="2:49">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row>
    <row r="100" spans="2:49">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row>
    <row r="101" spans="2:49">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row>
    <row r="102" spans="2:49">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row>
    <row r="103" spans="2:49">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row>
    <row r="104" spans="2:49">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row>
    <row r="105" spans="2:49">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row>
    <row r="106" spans="2:49">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row>
    <row r="107" spans="2:49">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row>
    <row r="108" spans="2:49">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row>
    <row r="109" spans="2:49">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row>
    <row r="110" spans="2:49">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row>
    <row r="111" spans="2:49">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row>
    <row r="112" spans="2:49">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row>
    <row r="113" spans="2:49">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row>
    <row r="114" spans="2:49">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row>
    <row r="115" spans="2:49">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row>
    <row r="116" spans="2:49">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row>
    <row r="117" spans="2:49">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row>
    <row r="118" spans="2:49">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row>
    <row r="119" spans="2:49">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row>
    <row r="120" spans="2:49">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row>
    <row r="121" spans="2:49">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row>
    <row r="122" spans="2:49">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row>
    <row r="123" spans="2:49">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row>
    <row r="124" spans="2:49">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row>
    <row r="125" spans="2:49">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row>
    <row r="126" spans="2:49">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row>
    <row r="127" spans="2:49">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row>
    <row r="128" spans="2:49">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row>
    <row r="129" spans="2:49">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row>
    <row r="130" spans="2:49">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row>
    <row r="131" spans="2:49">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row>
    <row r="132" spans="2:49">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row>
    <row r="133" spans="2:49">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row>
    <row r="134" spans="2:49">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row>
    <row r="135" spans="2:49">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row>
    <row r="136" spans="2:49">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row>
    <row r="137" spans="2:49">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row>
    <row r="138" spans="2:49">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row>
    <row r="139" spans="2:49">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row>
    <row r="140" spans="2:49">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row>
    <row r="141" spans="2:49">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row>
    <row r="142" spans="2:49">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row>
    <row r="143" spans="2:49">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row>
    <row r="144" spans="2:49">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row>
    <row r="145" spans="2:49">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row>
    <row r="146" spans="2:49">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row>
    <row r="147" spans="2:49">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row>
    <row r="148" spans="2:49">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row>
    <row r="149" spans="2:49">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row>
    <row r="150" spans="2:49">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row>
    <row r="151" spans="2:49">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row>
    <row r="152" spans="2:49">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row>
    <row r="153" spans="2:49">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row>
    <row r="154" spans="2:49">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row>
    <row r="155" spans="2:49">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c r="AL155" s="35"/>
      <c r="AM155" s="35"/>
      <c r="AN155" s="35"/>
      <c r="AO155" s="35"/>
      <c r="AP155" s="35"/>
      <c r="AQ155" s="35"/>
      <c r="AR155" s="35"/>
      <c r="AS155" s="35"/>
      <c r="AT155" s="35"/>
      <c r="AU155" s="35"/>
      <c r="AV155" s="35"/>
      <c r="AW155" s="35"/>
    </row>
    <row r="156" spans="2:49">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5"/>
      <c r="AM156" s="35"/>
      <c r="AN156" s="35"/>
      <c r="AO156" s="35"/>
      <c r="AP156" s="35"/>
      <c r="AQ156" s="35"/>
      <c r="AR156" s="35"/>
      <c r="AS156" s="35"/>
      <c r="AT156" s="35"/>
      <c r="AU156" s="35"/>
      <c r="AV156" s="35"/>
      <c r="AW156" s="35"/>
    </row>
    <row r="157" spans="2:49">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row>
    <row r="158" spans="2:49">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5"/>
      <c r="AS158" s="35"/>
      <c r="AT158" s="35"/>
      <c r="AU158" s="35"/>
      <c r="AV158" s="35"/>
      <c r="AW158" s="35"/>
    </row>
    <row r="159" spans="2:49">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row>
    <row r="160" spans="2:49">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35"/>
      <c r="AT160" s="35"/>
      <c r="AU160" s="35"/>
      <c r="AV160" s="35"/>
      <c r="AW160" s="35"/>
    </row>
    <row r="161" spans="2:49">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35"/>
    </row>
    <row r="162" spans="2:49">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row>
    <row r="163" spans="2:49">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row>
    <row r="164" spans="2:49">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35"/>
    </row>
    <row r="165" spans="2:49">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row>
    <row r="166" spans="2:49">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35"/>
    </row>
    <row r="167" spans="2:49">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row>
    <row r="168" spans="2:49">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35"/>
    </row>
    <row r="169" spans="2:49">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row>
    <row r="170" spans="2:49">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row>
    <row r="171" spans="2:49">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row>
    <row r="172" spans="2:49">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35"/>
      <c r="AW172" s="35"/>
    </row>
    <row r="173" spans="2:49">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35"/>
      <c r="AT173" s="35"/>
      <c r="AU173" s="35"/>
      <c r="AV173" s="35"/>
      <c r="AW173" s="35"/>
    </row>
    <row r="174" spans="2:49">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row>
    <row r="175" spans="2:49">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row>
    <row r="176" spans="2:49">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row>
    <row r="177" spans="2:49">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row>
    <row r="178" spans="2:49">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35"/>
      <c r="AN178" s="35"/>
      <c r="AO178" s="35"/>
      <c r="AP178" s="35"/>
      <c r="AQ178" s="35"/>
      <c r="AR178" s="35"/>
      <c r="AS178" s="35"/>
      <c r="AT178" s="35"/>
      <c r="AU178" s="35"/>
      <c r="AV178" s="35"/>
      <c r="AW178" s="35"/>
    </row>
    <row r="179" spans="2:49">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c r="AN179" s="35"/>
      <c r="AO179" s="35"/>
      <c r="AP179" s="35"/>
      <c r="AQ179" s="35"/>
      <c r="AR179" s="35"/>
      <c r="AS179" s="35"/>
      <c r="AT179" s="35"/>
      <c r="AU179" s="35"/>
      <c r="AV179" s="35"/>
      <c r="AW179" s="35"/>
    </row>
    <row r="180" spans="2:49">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35"/>
      <c r="AN180" s="35"/>
      <c r="AO180" s="35"/>
      <c r="AP180" s="35"/>
      <c r="AQ180" s="35"/>
      <c r="AR180" s="35"/>
      <c r="AS180" s="35"/>
      <c r="AT180" s="35"/>
      <c r="AU180" s="35"/>
      <c r="AV180" s="35"/>
      <c r="AW180" s="35"/>
    </row>
    <row r="181" spans="2:49">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row>
    <row r="182" spans="2:49">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row>
    <row r="183" spans="2:49">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35"/>
      <c r="AT183" s="35"/>
      <c r="AU183" s="35"/>
      <c r="AV183" s="35"/>
      <c r="AW183" s="35"/>
    </row>
    <row r="184" spans="2:49">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35"/>
      <c r="AT184" s="35"/>
      <c r="AU184" s="35"/>
      <c r="AV184" s="35"/>
      <c r="AW184" s="35"/>
    </row>
    <row r="185" spans="2:49">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row>
    <row r="186" spans="2:49">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35"/>
    </row>
    <row r="187" spans="2:49">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row>
    <row r="188" spans="2:49">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35"/>
    </row>
    <row r="189" spans="2:49">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row>
    <row r="190" spans="2:49">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35"/>
      <c r="AT190" s="35"/>
      <c r="AU190" s="35"/>
      <c r="AV190" s="35"/>
      <c r="AW190" s="35"/>
    </row>
    <row r="191" spans="2:49">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5"/>
      <c r="AW191" s="35"/>
    </row>
    <row r="192" spans="2:49">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35"/>
    </row>
    <row r="193" spans="2:49">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row>
    <row r="194" spans="2:49">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35"/>
    </row>
    <row r="195" spans="2:49">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35"/>
      <c r="AT195" s="35"/>
      <c r="AU195" s="35"/>
      <c r="AV195" s="35"/>
      <c r="AW195" s="35"/>
    </row>
    <row r="196" spans="2:49">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35"/>
    </row>
    <row r="197" spans="2:49">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35"/>
    </row>
    <row r="198" spans="2:49">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35"/>
    </row>
    <row r="199" spans="2:49">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35"/>
      <c r="AP199" s="35"/>
      <c r="AQ199" s="35"/>
      <c r="AR199" s="35"/>
      <c r="AS199" s="35"/>
      <c r="AT199" s="35"/>
      <c r="AU199" s="35"/>
      <c r="AV199" s="35"/>
      <c r="AW199" s="35"/>
    </row>
    <row r="200" spans="2:49">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5"/>
      <c r="AL200" s="35"/>
      <c r="AM200" s="35"/>
      <c r="AN200" s="35"/>
      <c r="AO200" s="35"/>
      <c r="AP200" s="35"/>
      <c r="AQ200" s="35"/>
      <c r="AR200" s="35"/>
      <c r="AS200" s="35"/>
      <c r="AT200" s="35"/>
      <c r="AU200" s="35"/>
      <c r="AV200" s="35"/>
      <c r="AW200" s="35"/>
    </row>
    <row r="201" spans="2:49">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35"/>
    </row>
    <row r="202" spans="2:49">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35"/>
      <c r="AN202" s="35"/>
      <c r="AO202" s="35"/>
      <c r="AP202" s="35"/>
      <c r="AQ202" s="35"/>
      <c r="AR202" s="35"/>
      <c r="AS202" s="35"/>
      <c r="AT202" s="35"/>
      <c r="AU202" s="35"/>
      <c r="AV202" s="35"/>
      <c r="AW202" s="35"/>
    </row>
    <row r="203" spans="2:49">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row>
    <row r="204" spans="2:49">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35"/>
      <c r="AW204" s="35"/>
    </row>
    <row r="205" spans="2:49">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35"/>
      <c r="AW205" s="35"/>
    </row>
    <row r="206" spans="2:49">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5"/>
      <c r="AW206" s="35"/>
    </row>
    <row r="207" spans="2:49">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35"/>
      <c r="AN207" s="35"/>
      <c r="AO207" s="35"/>
      <c r="AP207" s="35"/>
      <c r="AQ207" s="35"/>
      <c r="AR207" s="35"/>
      <c r="AS207" s="35"/>
      <c r="AT207" s="35"/>
      <c r="AU207" s="35"/>
      <c r="AV207" s="35"/>
      <c r="AW207" s="35"/>
    </row>
    <row r="208" spans="2:49">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35"/>
      <c r="AT208" s="35"/>
      <c r="AU208" s="35"/>
      <c r="AV208" s="35"/>
      <c r="AW208" s="35"/>
    </row>
    <row r="209" spans="2:49">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c r="AR209" s="35"/>
      <c r="AS209" s="35"/>
      <c r="AT209" s="35"/>
      <c r="AU209" s="35"/>
      <c r="AV209" s="35"/>
      <c r="AW209" s="35"/>
    </row>
    <row r="210" spans="2:49">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35"/>
    </row>
    <row r="211" spans="2:49">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row>
    <row r="212" spans="2:49">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5"/>
      <c r="AL212" s="35"/>
      <c r="AM212" s="35"/>
      <c r="AN212" s="35"/>
      <c r="AO212" s="35"/>
      <c r="AP212" s="35"/>
      <c r="AQ212" s="35"/>
      <c r="AR212" s="35"/>
      <c r="AS212" s="35"/>
      <c r="AT212" s="35"/>
      <c r="AU212" s="35"/>
      <c r="AV212" s="35"/>
      <c r="AW212" s="35"/>
    </row>
    <row r="213" spans="2:49">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35"/>
      <c r="AN213" s="35"/>
      <c r="AO213" s="35"/>
      <c r="AP213" s="35"/>
      <c r="AQ213" s="35"/>
      <c r="AR213" s="35"/>
      <c r="AS213" s="35"/>
      <c r="AT213" s="35"/>
      <c r="AU213" s="35"/>
      <c r="AV213" s="35"/>
      <c r="AW213" s="35"/>
    </row>
    <row r="214" spans="2:49">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5"/>
      <c r="AK214" s="35"/>
      <c r="AL214" s="35"/>
      <c r="AM214" s="35"/>
      <c r="AN214" s="35"/>
      <c r="AO214" s="35"/>
      <c r="AP214" s="35"/>
      <c r="AQ214" s="35"/>
      <c r="AR214" s="35"/>
      <c r="AS214" s="35"/>
      <c r="AT214" s="35"/>
      <c r="AU214" s="35"/>
      <c r="AV214" s="35"/>
      <c r="AW214" s="35"/>
    </row>
    <row r="215" spans="2:49">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35"/>
      <c r="AI215" s="35"/>
      <c r="AJ215" s="35"/>
      <c r="AK215" s="35"/>
      <c r="AL215" s="35"/>
      <c r="AM215" s="35"/>
      <c r="AN215" s="35"/>
      <c r="AO215" s="35"/>
      <c r="AP215" s="35"/>
      <c r="AQ215" s="35"/>
      <c r="AR215" s="35"/>
      <c r="AS215" s="35"/>
      <c r="AT215" s="35"/>
      <c r="AU215" s="35"/>
      <c r="AV215" s="35"/>
      <c r="AW215" s="35"/>
    </row>
    <row r="216" spans="2:49">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5"/>
      <c r="AJ216" s="35"/>
      <c r="AK216" s="35"/>
      <c r="AL216" s="35"/>
      <c r="AM216" s="35"/>
      <c r="AN216" s="35"/>
      <c r="AO216" s="35"/>
      <c r="AP216" s="35"/>
      <c r="AQ216" s="35"/>
      <c r="AR216" s="35"/>
      <c r="AS216" s="35"/>
      <c r="AT216" s="35"/>
      <c r="AU216" s="35"/>
      <c r="AV216" s="35"/>
      <c r="AW216" s="35"/>
    </row>
    <row r="217" spans="2:49">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35"/>
      <c r="AT217" s="35"/>
      <c r="AU217" s="35"/>
      <c r="AV217" s="35"/>
      <c r="AW217" s="35"/>
    </row>
    <row r="218" spans="2:49">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35"/>
      <c r="AI218" s="35"/>
      <c r="AJ218" s="35"/>
      <c r="AK218" s="35"/>
      <c r="AL218" s="35"/>
      <c r="AM218" s="35"/>
      <c r="AN218" s="35"/>
      <c r="AO218" s="35"/>
      <c r="AP218" s="35"/>
      <c r="AQ218" s="35"/>
      <c r="AR218" s="35"/>
      <c r="AS218" s="35"/>
      <c r="AT218" s="35"/>
      <c r="AU218" s="35"/>
      <c r="AV218" s="35"/>
      <c r="AW218" s="35"/>
    </row>
    <row r="219" spans="2:49">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35"/>
      <c r="AI219" s="35"/>
      <c r="AJ219" s="35"/>
      <c r="AK219" s="35"/>
      <c r="AL219" s="35"/>
      <c r="AM219" s="35"/>
      <c r="AN219" s="35"/>
      <c r="AO219" s="35"/>
      <c r="AP219" s="35"/>
      <c r="AQ219" s="35"/>
      <c r="AR219" s="35"/>
      <c r="AS219" s="35"/>
      <c r="AT219" s="35"/>
      <c r="AU219" s="35"/>
      <c r="AV219" s="35"/>
      <c r="AW219" s="35"/>
    </row>
    <row r="220" spans="2:49">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c r="AI220" s="35"/>
      <c r="AJ220" s="35"/>
      <c r="AK220" s="35"/>
      <c r="AL220" s="35"/>
      <c r="AM220" s="35"/>
      <c r="AN220" s="35"/>
      <c r="AO220" s="35"/>
      <c r="AP220" s="35"/>
      <c r="AQ220" s="35"/>
      <c r="AR220" s="35"/>
      <c r="AS220" s="35"/>
      <c r="AT220" s="35"/>
      <c r="AU220" s="35"/>
      <c r="AV220" s="35"/>
      <c r="AW220" s="35"/>
    </row>
    <row r="221" spans="2:49">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35"/>
      <c r="AI221" s="35"/>
      <c r="AJ221" s="35"/>
      <c r="AK221" s="35"/>
      <c r="AL221" s="35"/>
      <c r="AM221" s="35"/>
      <c r="AN221" s="35"/>
      <c r="AO221" s="35"/>
      <c r="AP221" s="35"/>
      <c r="AQ221" s="35"/>
      <c r="AR221" s="35"/>
      <c r="AS221" s="35"/>
      <c r="AT221" s="35"/>
      <c r="AU221" s="35"/>
      <c r="AV221" s="35"/>
      <c r="AW221" s="35"/>
    </row>
    <row r="222" spans="2:49">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35"/>
      <c r="AI222" s="35"/>
      <c r="AJ222" s="35"/>
      <c r="AK222" s="35"/>
      <c r="AL222" s="35"/>
      <c r="AM222" s="35"/>
      <c r="AN222" s="35"/>
      <c r="AO222" s="35"/>
      <c r="AP222" s="35"/>
      <c r="AQ222" s="35"/>
      <c r="AR222" s="35"/>
      <c r="AS222" s="35"/>
      <c r="AT222" s="35"/>
      <c r="AU222" s="35"/>
      <c r="AV222" s="35"/>
      <c r="AW222" s="35"/>
    </row>
    <row r="223" spans="2:49">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35"/>
      <c r="AN223" s="35"/>
      <c r="AO223" s="35"/>
      <c r="AP223" s="35"/>
      <c r="AQ223" s="35"/>
      <c r="AR223" s="35"/>
      <c r="AS223" s="35"/>
      <c r="AT223" s="35"/>
      <c r="AU223" s="35"/>
      <c r="AV223" s="35"/>
      <c r="AW223" s="35"/>
    </row>
    <row r="224" spans="2:49">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c r="AI224" s="35"/>
      <c r="AJ224" s="35"/>
      <c r="AK224" s="35"/>
      <c r="AL224" s="35"/>
      <c r="AM224" s="35"/>
      <c r="AN224" s="35"/>
      <c r="AO224" s="35"/>
      <c r="AP224" s="35"/>
      <c r="AQ224" s="35"/>
      <c r="AR224" s="35"/>
      <c r="AS224" s="35"/>
      <c r="AT224" s="35"/>
      <c r="AU224" s="35"/>
      <c r="AV224" s="35"/>
      <c r="AW224" s="35"/>
    </row>
    <row r="225" spans="2:49">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35"/>
      <c r="AI225" s="35"/>
      <c r="AJ225" s="35"/>
      <c r="AK225" s="35"/>
      <c r="AL225" s="35"/>
      <c r="AM225" s="35"/>
      <c r="AN225" s="35"/>
      <c r="AO225" s="35"/>
      <c r="AP225" s="35"/>
      <c r="AQ225" s="35"/>
      <c r="AR225" s="35"/>
      <c r="AS225" s="35"/>
      <c r="AT225" s="35"/>
      <c r="AU225" s="35"/>
      <c r="AV225" s="35"/>
      <c r="AW225" s="35"/>
    </row>
    <row r="226" spans="2:49">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35"/>
      <c r="AI226" s="35"/>
      <c r="AJ226" s="35"/>
      <c r="AK226" s="35"/>
      <c r="AL226" s="35"/>
      <c r="AM226" s="35"/>
      <c r="AN226" s="35"/>
      <c r="AO226" s="35"/>
      <c r="AP226" s="35"/>
      <c r="AQ226" s="35"/>
      <c r="AR226" s="35"/>
      <c r="AS226" s="35"/>
      <c r="AT226" s="35"/>
      <c r="AU226" s="35"/>
      <c r="AV226" s="35"/>
      <c r="AW226" s="35"/>
    </row>
    <row r="227" spans="2:49">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35"/>
      <c r="AI227" s="35"/>
      <c r="AJ227" s="35"/>
      <c r="AK227" s="35"/>
      <c r="AL227" s="35"/>
      <c r="AM227" s="35"/>
      <c r="AN227" s="35"/>
      <c r="AO227" s="35"/>
      <c r="AP227" s="35"/>
      <c r="AQ227" s="35"/>
      <c r="AR227" s="35"/>
      <c r="AS227" s="35"/>
      <c r="AT227" s="35"/>
      <c r="AU227" s="35"/>
      <c r="AV227" s="35"/>
      <c r="AW227" s="35"/>
    </row>
    <row r="228" spans="2:49">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35"/>
      <c r="AI228" s="35"/>
      <c r="AJ228" s="35"/>
      <c r="AK228" s="35"/>
      <c r="AL228" s="35"/>
      <c r="AM228" s="35"/>
      <c r="AN228" s="35"/>
      <c r="AO228" s="35"/>
      <c r="AP228" s="35"/>
      <c r="AQ228" s="35"/>
      <c r="AR228" s="35"/>
      <c r="AS228" s="35"/>
      <c r="AT228" s="35"/>
      <c r="AU228" s="35"/>
      <c r="AV228" s="35"/>
      <c r="AW228" s="35"/>
    </row>
    <row r="229" spans="2:49">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c r="AA229" s="35"/>
      <c r="AB229" s="35"/>
      <c r="AC229" s="35"/>
      <c r="AD229" s="35"/>
      <c r="AE229" s="35"/>
      <c r="AF229" s="35"/>
      <c r="AG229" s="35"/>
      <c r="AH229" s="35"/>
      <c r="AI229" s="35"/>
      <c r="AJ229" s="35"/>
      <c r="AK229" s="35"/>
      <c r="AL229" s="35"/>
      <c r="AM229" s="35"/>
      <c r="AN229" s="35"/>
      <c r="AO229" s="35"/>
      <c r="AP229" s="35"/>
      <c r="AQ229" s="35"/>
      <c r="AR229" s="35"/>
      <c r="AS229" s="35"/>
      <c r="AT229" s="35"/>
      <c r="AU229" s="35"/>
      <c r="AV229" s="35"/>
      <c r="AW229" s="35"/>
    </row>
    <row r="230" spans="2:49">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35"/>
      <c r="AI230" s="35"/>
      <c r="AJ230" s="35"/>
      <c r="AK230" s="35"/>
      <c r="AL230" s="35"/>
      <c r="AM230" s="35"/>
      <c r="AN230" s="35"/>
      <c r="AO230" s="35"/>
      <c r="AP230" s="35"/>
      <c r="AQ230" s="35"/>
      <c r="AR230" s="35"/>
      <c r="AS230" s="35"/>
      <c r="AT230" s="35"/>
      <c r="AU230" s="35"/>
      <c r="AV230" s="35"/>
      <c r="AW230" s="35"/>
    </row>
  </sheetData>
  <mergeCells count="14">
    <mergeCell ref="B2:B3"/>
    <mergeCell ref="C2:L2"/>
    <mergeCell ref="C3:D3"/>
    <mergeCell ref="E3:F3"/>
    <mergeCell ref="G3:H3"/>
    <mergeCell ref="I3:J3"/>
    <mergeCell ref="K3:L3"/>
    <mergeCell ref="B18:B19"/>
    <mergeCell ref="C18:L18"/>
    <mergeCell ref="C19:D19"/>
    <mergeCell ref="E19:F19"/>
    <mergeCell ref="G19:H19"/>
    <mergeCell ref="I19:J19"/>
    <mergeCell ref="K19:L19"/>
  </mergeCells>
  <phoneticPr fontId="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S42"/>
  <sheetViews>
    <sheetView view="pageBreakPreview" topLeftCell="A2" zoomScaleNormal="100" zoomScaleSheetLayoutView="100" workbookViewId="0">
      <selection activeCell="A3" sqref="A3:J27"/>
    </sheetView>
  </sheetViews>
  <sheetFormatPr defaultColWidth="13.75" defaultRowHeight="13.5"/>
  <cols>
    <col min="1" max="1" width="15.375" style="9" bestFit="1" customWidth="1"/>
    <col min="2" max="9" width="7.5" style="9" customWidth="1"/>
    <col min="10" max="10" width="8.625" style="9" bestFit="1" customWidth="1"/>
    <col min="11" max="19" width="8" style="9" customWidth="1"/>
    <col min="20" max="16384" width="13.75" style="9"/>
  </cols>
  <sheetData>
    <row r="1" spans="1:10" s="25" customFormat="1" ht="14.25">
      <c r="A1" s="24" t="s">
        <v>166</v>
      </c>
    </row>
    <row r="2" spans="1:10" customFormat="1">
      <c r="A2" s="1"/>
      <c r="B2" s="2"/>
      <c r="C2" s="2"/>
      <c r="D2" s="2"/>
      <c r="E2" s="2"/>
      <c r="F2" s="2"/>
      <c r="G2" s="2"/>
      <c r="H2" s="2"/>
    </row>
    <row r="3" spans="1:10" customFormat="1">
      <c r="A3" s="81"/>
      <c r="B3" s="81" t="s">
        <v>97</v>
      </c>
      <c r="C3" s="81" t="s">
        <v>98</v>
      </c>
      <c r="D3" s="81" t="s">
        <v>99</v>
      </c>
      <c r="E3" s="81" t="s">
        <v>100</v>
      </c>
      <c r="F3" s="81" t="s">
        <v>101</v>
      </c>
      <c r="G3" s="81" t="s">
        <v>102</v>
      </c>
      <c r="H3" s="81" t="s">
        <v>103</v>
      </c>
      <c r="I3" s="81" t="s">
        <v>104</v>
      </c>
      <c r="J3" s="81" t="s">
        <v>67</v>
      </c>
    </row>
    <row r="4" spans="1:10" s="35" customFormat="1" ht="12" customHeight="1">
      <c r="A4" s="68" t="s">
        <v>2</v>
      </c>
      <c r="B4" s="69">
        <f>SUM(B32:D32)</f>
        <v>4</v>
      </c>
      <c r="C4" s="69">
        <f>SUM(E32:F32)</f>
        <v>3</v>
      </c>
      <c r="D4" s="69">
        <f>SUM(G32:J32)</f>
        <v>41</v>
      </c>
      <c r="E4" s="69">
        <f>SUM(K32:L32)</f>
        <v>4</v>
      </c>
      <c r="F4" s="69">
        <f>SUM(M32:N32)</f>
        <v>5</v>
      </c>
      <c r="G4" s="69">
        <f>SUM(O32:Q32)</f>
        <v>5</v>
      </c>
      <c r="H4" s="69">
        <f>R32</f>
        <v>25</v>
      </c>
      <c r="I4" s="69">
        <f>S32</f>
        <v>45</v>
      </c>
      <c r="J4" s="70">
        <f>SUM(B4:I4)</f>
        <v>132</v>
      </c>
    </row>
    <row r="5" spans="1:10" s="35" customFormat="1" ht="12" customHeight="1">
      <c r="A5" s="71"/>
      <c r="B5" s="72">
        <f>B4/B$22</f>
        <v>2.1822149481723948E-3</v>
      </c>
      <c r="C5" s="72">
        <f t="shared" ref="C5:J5" si="0">C4/C$22</f>
        <v>1.3774104683195593E-3</v>
      </c>
      <c r="D5" s="72">
        <f t="shared" si="0"/>
        <v>2.8120713305898493E-2</v>
      </c>
      <c r="E5" s="72">
        <f t="shared" si="0"/>
        <v>2.5990903183885639E-3</v>
      </c>
      <c r="F5" s="72">
        <f t="shared" si="0"/>
        <v>3.4387895460797797E-3</v>
      </c>
      <c r="G5" s="72">
        <f t="shared" si="0"/>
        <v>9.2233905183545476E-4</v>
      </c>
      <c r="H5" s="72">
        <f t="shared" si="0"/>
        <v>0.1358695652173913</v>
      </c>
      <c r="I5" s="72">
        <f t="shared" si="0"/>
        <v>1.9728189390618149E-2</v>
      </c>
      <c r="J5" s="72">
        <f t="shared" si="0"/>
        <v>8.0743821874235382E-3</v>
      </c>
    </row>
    <row r="6" spans="1:10" s="35" customFormat="1" ht="12" customHeight="1">
      <c r="A6" s="68" t="s">
        <v>3</v>
      </c>
      <c r="B6" s="69">
        <f>SUM(B33:D33)</f>
        <v>39</v>
      </c>
      <c r="C6" s="69">
        <f>SUM(E33:F33)</f>
        <v>46</v>
      </c>
      <c r="D6" s="69">
        <f>SUM(G33:J33)</f>
        <v>39</v>
      </c>
      <c r="E6" s="69">
        <f>SUM(K33:L33)</f>
        <v>36</v>
      </c>
      <c r="F6" s="69">
        <f>SUM(M33:N33)</f>
        <v>30</v>
      </c>
      <c r="G6" s="69">
        <f>SUM(O33:Q33)</f>
        <v>71</v>
      </c>
      <c r="H6" s="69">
        <f>R33</f>
        <v>12</v>
      </c>
      <c r="I6" s="69">
        <f>S33</f>
        <v>62</v>
      </c>
      <c r="J6" s="70">
        <f>SUM(B6:I6)</f>
        <v>335</v>
      </c>
    </row>
    <row r="7" spans="1:10" s="35" customFormat="1" ht="12" customHeight="1">
      <c r="A7" s="71"/>
      <c r="B7" s="72">
        <f>B6/B$22</f>
        <v>2.1276595744680851E-2</v>
      </c>
      <c r="C7" s="72">
        <f t="shared" ref="C7:J7" si="1">C6/C$22</f>
        <v>2.1120293847566574E-2</v>
      </c>
      <c r="D7" s="72">
        <f t="shared" si="1"/>
        <v>2.6748971193415638E-2</v>
      </c>
      <c r="E7" s="72">
        <f t="shared" si="1"/>
        <v>2.3391812865497075E-2</v>
      </c>
      <c r="F7" s="72">
        <f t="shared" si="1"/>
        <v>2.0632737276478678E-2</v>
      </c>
      <c r="G7" s="72">
        <f t="shared" si="1"/>
        <v>1.3097214536063457E-2</v>
      </c>
      <c r="H7" s="72">
        <f t="shared" si="1"/>
        <v>6.5217391304347824E-2</v>
      </c>
      <c r="I7" s="72">
        <f t="shared" si="1"/>
        <v>2.7181060938185005E-2</v>
      </c>
      <c r="J7" s="72">
        <f t="shared" si="1"/>
        <v>2.0491803278688523E-2</v>
      </c>
    </row>
    <row r="8" spans="1:10" s="35" customFormat="1" ht="12" customHeight="1">
      <c r="A8" s="68" t="s">
        <v>4</v>
      </c>
      <c r="B8" s="69">
        <f>SUM(B34:D34)</f>
        <v>114</v>
      </c>
      <c r="C8" s="69">
        <f>SUM(E34:F34)</f>
        <v>93</v>
      </c>
      <c r="D8" s="69">
        <f>SUM(G34:J34)</f>
        <v>116</v>
      </c>
      <c r="E8" s="69">
        <f>SUM(K34:L34)</f>
        <v>98</v>
      </c>
      <c r="F8" s="69">
        <f>SUM(M34:N34)</f>
        <v>74</v>
      </c>
      <c r="G8" s="69">
        <f>SUM(O34:Q34)</f>
        <v>172</v>
      </c>
      <c r="H8" s="69">
        <f>R34</f>
        <v>24</v>
      </c>
      <c r="I8" s="69">
        <f>S34</f>
        <v>128</v>
      </c>
      <c r="J8" s="70">
        <f>SUM(B8:I8)</f>
        <v>819</v>
      </c>
    </row>
    <row r="9" spans="1:10" s="35" customFormat="1" ht="12" customHeight="1">
      <c r="A9" s="71"/>
      <c r="B9" s="72">
        <f>B8/B$22</f>
        <v>6.2193126022913256E-2</v>
      </c>
      <c r="C9" s="72">
        <f t="shared" ref="C9:J9" si="2">C8/C$22</f>
        <v>4.2699724517906337E-2</v>
      </c>
      <c r="D9" s="72">
        <f t="shared" si="2"/>
        <v>7.956104252400549E-2</v>
      </c>
      <c r="E9" s="72">
        <f t="shared" si="2"/>
        <v>6.3677712800519815E-2</v>
      </c>
      <c r="F9" s="72">
        <f t="shared" si="2"/>
        <v>5.0894085281980743E-2</v>
      </c>
      <c r="G9" s="72">
        <f t="shared" si="2"/>
        <v>3.1728463383139643E-2</v>
      </c>
      <c r="H9" s="72">
        <f t="shared" si="2"/>
        <v>0.13043478260869565</v>
      </c>
      <c r="I9" s="72">
        <f t="shared" si="2"/>
        <v>5.6115738711091628E-2</v>
      </c>
      <c r="J9" s="72">
        <f t="shared" si="2"/>
        <v>5.0097871299241495E-2</v>
      </c>
    </row>
    <row r="10" spans="1:10" s="35" customFormat="1" ht="12" customHeight="1">
      <c r="A10" s="68" t="s">
        <v>5</v>
      </c>
      <c r="B10" s="69">
        <f>SUM(B35:D35)</f>
        <v>231</v>
      </c>
      <c r="C10" s="69">
        <f>SUM(E35:F35)</f>
        <v>213</v>
      </c>
      <c r="D10" s="69">
        <f>SUM(G35:J35)</f>
        <v>220</v>
      </c>
      <c r="E10" s="69">
        <f>SUM(K35:L35)</f>
        <v>213</v>
      </c>
      <c r="F10" s="69">
        <f>SUM(M35:N35)</f>
        <v>196</v>
      </c>
      <c r="G10" s="69">
        <f>SUM(O35:Q35)</f>
        <v>545</v>
      </c>
      <c r="H10" s="69">
        <f>R35</f>
        <v>35</v>
      </c>
      <c r="I10" s="69">
        <f>S35</f>
        <v>261</v>
      </c>
      <c r="J10" s="70">
        <f>SUM(B10:I10)</f>
        <v>1914</v>
      </c>
    </row>
    <row r="11" spans="1:10" s="35" customFormat="1" ht="12" customHeight="1">
      <c r="A11" s="71"/>
      <c r="B11" s="72">
        <f>B10/B$22</f>
        <v>0.1260229132569558</v>
      </c>
      <c r="C11" s="72">
        <f t="shared" ref="C11:J11" si="3">C10/C$22</f>
        <v>9.7796143250688708E-2</v>
      </c>
      <c r="D11" s="72">
        <f t="shared" si="3"/>
        <v>0.15089163237311384</v>
      </c>
      <c r="E11" s="72">
        <f t="shared" si="3"/>
        <v>0.13840155945419103</v>
      </c>
      <c r="F11" s="72">
        <f t="shared" si="3"/>
        <v>0.13480055020632736</v>
      </c>
      <c r="G11" s="72">
        <f t="shared" si="3"/>
        <v>0.10053495665006457</v>
      </c>
      <c r="H11" s="72">
        <f t="shared" si="3"/>
        <v>0.19021739130434784</v>
      </c>
      <c r="I11" s="72">
        <f t="shared" si="3"/>
        <v>0.11442349846558526</v>
      </c>
      <c r="J11" s="72">
        <f t="shared" si="3"/>
        <v>0.1170785417176413</v>
      </c>
    </row>
    <row r="12" spans="1:10" s="35" customFormat="1" ht="12" customHeight="1">
      <c r="A12" s="68" t="s">
        <v>6</v>
      </c>
      <c r="B12" s="69">
        <f>SUM(B36:D36)</f>
        <v>309</v>
      </c>
      <c r="C12" s="69">
        <f>SUM(E36:F36)</f>
        <v>321</v>
      </c>
      <c r="D12" s="69">
        <f>SUM(G36:J36)</f>
        <v>252</v>
      </c>
      <c r="E12" s="69">
        <f>SUM(K36:L36)</f>
        <v>298</v>
      </c>
      <c r="F12" s="69">
        <f>SUM(M36:N36)</f>
        <v>310</v>
      </c>
      <c r="G12" s="69">
        <f>SUM(O36:Q36)</f>
        <v>727</v>
      </c>
      <c r="H12" s="69">
        <f>R36</f>
        <v>29</v>
      </c>
      <c r="I12" s="69">
        <f>S36</f>
        <v>357</v>
      </c>
      <c r="J12" s="70">
        <f>SUM(B12:I12)</f>
        <v>2603</v>
      </c>
    </row>
    <row r="13" spans="1:10" s="35" customFormat="1" ht="12" customHeight="1">
      <c r="A13" s="71"/>
      <c r="B13" s="72">
        <f>B12/B$22</f>
        <v>0.16857610474631751</v>
      </c>
      <c r="C13" s="72">
        <f t="shared" ref="C13:J13" si="4">C12/C$22</f>
        <v>0.14738292011019283</v>
      </c>
      <c r="D13" s="72">
        <f t="shared" si="4"/>
        <v>0.1728395061728395</v>
      </c>
      <c r="E13" s="72">
        <f t="shared" si="4"/>
        <v>0.19363222871994801</v>
      </c>
      <c r="F13" s="72">
        <f t="shared" si="4"/>
        <v>0.21320495185694635</v>
      </c>
      <c r="G13" s="72">
        <f t="shared" si="4"/>
        <v>0.1341080981368751</v>
      </c>
      <c r="H13" s="72">
        <f t="shared" si="4"/>
        <v>0.15760869565217392</v>
      </c>
      <c r="I13" s="72">
        <f t="shared" si="4"/>
        <v>0.15651030249890399</v>
      </c>
      <c r="J13" s="72">
        <f t="shared" si="4"/>
        <v>0.15922436995351114</v>
      </c>
    </row>
    <row r="14" spans="1:10" s="35" customFormat="1" ht="12" customHeight="1">
      <c r="A14" s="68" t="s">
        <v>7</v>
      </c>
      <c r="B14" s="69">
        <f>SUM(B37:D37)</f>
        <v>443</v>
      </c>
      <c r="C14" s="69">
        <f>SUM(E37:F37)</f>
        <v>447</v>
      </c>
      <c r="D14" s="69">
        <f>SUM(G37:J37)</f>
        <v>321</v>
      </c>
      <c r="E14" s="69">
        <f>SUM(K37:L37)</f>
        <v>337</v>
      </c>
      <c r="F14" s="69">
        <f>SUM(M37:N37)</f>
        <v>355</v>
      </c>
      <c r="G14" s="69">
        <f>SUM(O37:Q37)</f>
        <v>1237</v>
      </c>
      <c r="H14" s="69">
        <f>R37</f>
        <v>32</v>
      </c>
      <c r="I14" s="69">
        <f>S37</f>
        <v>495</v>
      </c>
      <c r="J14" s="70">
        <f>SUM(B14:I14)</f>
        <v>3667</v>
      </c>
    </row>
    <row r="15" spans="1:10" s="35" customFormat="1" ht="12" customHeight="1">
      <c r="A15" s="71"/>
      <c r="B15" s="72">
        <f>B14/B$22</f>
        <v>0.24168030551009276</v>
      </c>
      <c r="C15" s="72">
        <f t="shared" ref="C15:J15" si="5">C14/C$22</f>
        <v>0.20523415977961432</v>
      </c>
      <c r="D15" s="72">
        <f t="shared" si="5"/>
        <v>0.22016460905349794</v>
      </c>
      <c r="E15" s="72">
        <f t="shared" si="5"/>
        <v>0.21897335932423651</v>
      </c>
      <c r="F15" s="72">
        <f t="shared" si="5"/>
        <v>0.24415405777166438</v>
      </c>
      <c r="G15" s="72">
        <f t="shared" si="5"/>
        <v>0.22818668142409149</v>
      </c>
      <c r="H15" s="72">
        <f t="shared" si="5"/>
        <v>0.17391304347826086</v>
      </c>
      <c r="I15" s="72">
        <f t="shared" si="5"/>
        <v>0.21701008329679966</v>
      </c>
      <c r="J15" s="72">
        <f t="shared" si="5"/>
        <v>0.22430878394910692</v>
      </c>
    </row>
    <row r="16" spans="1:10" s="35" customFormat="1" ht="12" customHeight="1">
      <c r="A16" s="68" t="s">
        <v>8</v>
      </c>
      <c r="B16" s="69">
        <f>SUM(B38:D38)</f>
        <v>413</v>
      </c>
      <c r="C16" s="69">
        <f>SUM(E38:F38)</f>
        <v>536</v>
      </c>
      <c r="D16" s="69">
        <f>SUM(G38:J38)</f>
        <v>289</v>
      </c>
      <c r="E16" s="69">
        <f>SUM(K38:L38)</f>
        <v>336</v>
      </c>
      <c r="F16" s="69">
        <f>SUM(M38:N38)</f>
        <v>326</v>
      </c>
      <c r="G16" s="69">
        <f>SUM(O38:Q38)</f>
        <v>1312</v>
      </c>
      <c r="H16" s="69">
        <f>R38</f>
        <v>18</v>
      </c>
      <c r="I16" s="69">
        <f>S38</f>
        <v>570</v>
      </c>
      <c r="J16" s="70">
        <f>SUM(B16:I16)</f>
        <v>3800</v>
      </c>
    </row>
    <row r="17" spans="1:19" s="35" customFormat="1" ht="12" customHeight="1">
      <c r="A17" s="71"/>
      <c r="B17" s="72">
        <f>B16/B$22</f>
        <v>0.22531369339879978</v>
      </c>
      <c r="C17" s="72">
        <f t="shared" ref="C17:J17" si="6">C16/C$22</f>
        <v>0.24609733700642791</v>
      </c>
      <c r="D17" s="72">
        <f t="shared" si="6"/>
        <v>0.19821673525377229</v>
      </c>
      <c r="E17" s="72">
        <f t="shared" si="6"/>
        <v>0.21832358674463936</v>
      </c>
      <c r="F17" s="72">
        <f t="shared" si="6"/>
        <v>0.22420907840440166</v>
      </c>
      <c r="G17" s="72">
        <f t="shared" si="6"/>
        <v>0.24202176720162333</v>
      </c>
      <c r="H17" s="72">
        <f t="shared" si="6"/>
        <v>9.7826086956521743E-2</v>
      </c>
      <c r="I17" s="72">
        <f t="shared" si="6"/>
        <v>0.24989039894782991</v>
      </c>
      <c r="J17" s="72">
        <f t="shared" si="6"/>
        <v>0.23244433569855641</v>
      </c>
    </row>
    <row r="18" spans="1:19" s="35" customFormat="1" ht="12" customHeight="1">
      <c r="A18" s="68" t="s">
        <v>9</v>
      </c>
      <c r="B18" s="69">
        <f>SUM(B39:D39)</f>
        <v>249</v>
      </c>
      <c r="C18" s="69">
        <f>SUM(E39:F39)</f>
        <v>427</v>
      </c>
      <c r="D18" s="69">
        <f>SUM(G39:J39)</f>
        <v>157</v>
      </c>
      <c r="E18" s="69">
        <f>SUM(K39:L39)</f>
        <v>188</v>
      </c>
      <c r="F18" s="69">
        <f>SUM(M39:N39)</f>
        <v>141</v>
      </c>
      <c r="G18" s="69">
        <f>SUM(O39:Q39)</f>
        <v>1070</v>
      </c>
      <c r="H18" s="69">
        <f>R39</f>
        <v>8</v>
      </c>
      <c r="I18" s="69">
        <f>S39</f>
        <v>315</v>
      </c>
      <c r="J18" s="70">
        <f>SUM(B18:I18)</f>
        <v>2555</v>
      </c>
    </row>
    <row r="19" spans="1:19" s="35" customFormat="1" ht="12" customHeight="1">
      <c r="A19" s="71"/>
      <c r="B19" s="72">
        <f>B18/B$22</f>
        <v>0.13584288052373159</v>
      </c>
      <c r="C19" s="72">
        <f t="shared" ref="C19:J19" si="7">C18/C$22</f>
        <v>0.1960514233241506</v>
      </c>
      <c r="D19" s="72">
        <f t="shared" si="7"/>
        <v>0.10768175582990398</v>
      </c>
      <c r="E19" s="72">
        <f t="shared" si="7"/>
        <v>0.1221572449642625</v>
      </c>
      <c r="F19" s="72">
        <f t="shared" si="7"/>
        <v>9.6973865199449796E-2</v>
      </c>
      <c r="G19" s="72">
        <f t="shared" si="7"/>
        <v>0.19738055709278732</v>
      </c>
      <c r="H19" s="72">
        <f t="shared" si="7"/>
        <v>4.3478260869565216E-2</v>
      </c>
      <c r="I19" s="72">
        <f t="shared" si="7"/>
        <v>0.13809732573432704</v>
      </c>
      <c r="J19" s="72">
        <f t="shared" si="7"/>
        <v>0.15628823097626621</v>
      </c>
    </row>
    <row r="20" spans="1:19" s="35" customFormat="1" ht="12" customHeight="1">
      <c r="A20" s="68" t="s">
        <v>10</v>
      </c>
      <c r="B20" s="69">
        <f>SUM(B40:D40)</f>
        <v>31</v>
      </c>
      <c r="C20" s="69">
        <f>SUM(E40:F40)</f>
        <v>92</v>
      </c>
      <c r="D20" s="69">
        <f>SUM(G40:J40)</f>
        <v>23</v>
      </c>
      <c r="E20" s="69">
        <f>SUM(K40:L40)</f>
        <v>29</v>
      </c>
      <c r="F20" s="69">
        <f>SUM(M40:N40)</f>
        <v>17</v>
      </c>
      <c r="G20" s="69">
        <f>SUM(O40:Q40)</f>
        <v>282</v>
      </c>
      <c r="H20" s="69">
        <f>R40</f>
        <v>1</v>
      </c>
      <c r="I20" s="69">
        <f>S40</f>
        <v>48</v>
      </c>
      <c r="J20" s="70">
        <f>SUM(B20:I20)</f>
        <v>523</v>
      </c>
    </row>
    <row r="21" spans="1:19" s="35" customFormat="1" ht="12" customHeight="1">
      <c r="A21" s="71"/>
      <c r="B21" s="72">
        <f>B20/B$22</f>
        <v>1.6912165848336061E-2</v>
      </c>
      <c r="C21" s="72">
        <f t="shared" ref="C21:J21" si="8">C20/C$22</f>
        <v>4.2240587695133149E-2</v>
      </c>
      <c r="D21" s="72">
        <f t="shared" si="8"/>
        <v>1.5775034293552811E-2</v>
      </c>
      <c r="E21" s="72">
        <f t="shared" si="8"/>
        <v>1.8843404808317088E-2</v>
      </c>
      <c r="F21" s="72">
        <f t="shared" si="8"/>
        <v>1.1691884456671253E-2</v>
      </c>
      <c r="G21" s="72">
        <f t="shared" si="8"/>
        <v>5.2019922523519647E-2</v>
      </c>
      <c r="H21" s="72">
        <f t="shared" si="8"/>
        <v>5.434782608695652E-3</v>
      </c>
      <c r="I21" s="72">
        <f t="shared" si="8"/>
        <v>2.1043402016659361E-2</v>
      </c>
      <c r="J21" s="72">
        <f t="shared" si="8"/>
        <v>3.1991680939564469E-2</v>
      </c>
    </row>
    <row r="22" spans="1:19" s="35" customFormat="1">
      <c r="A22" s="77" t="s">
        <v>11</v>
      </c>
      <c r="B22" s="78">
        <f>SUM(B4,B6,B8,B10,B12,B14,B16,B18,B20)</f>
        <v>1833</v>
      </c>
      <c r="C22" s="78">
        <f t="shared" ref="C22:J23" si="9">SUM(C4,C6,C8,C10,C12,C14,C16,C18,C20)</f>
        <v>2178</v>
      </c>
      <c r="D22" s="78">
        <f t="shared" si="9"/>
        <v>1458</v>
      </c>
      <c r="E22" s="78">
        <f t="shared" si="9"/>
        <v>1539</v>
      </c>
      <c r="F22" s="78">
        <f t="shared" si="9"/>
        <v>1454</v>
      </c>
      <c r="G22" s="78">
        <f t="shared" si="9"/>
        <v>5421</v>
      </c>
      <c r="H22" s="78">
        <f t="shared" si="9"/>
        <v>184</v>
      </c>
      <c r="I22" s="78">
        <f t="shared" si="9"/>
        <v>2281</v>
      </c>
      <c r="J22" s="82">
        <f>SUM(B22:I22)</f>
        <v>16348</v>
      </c>
    </row>
    <row r="23" spans="1:19" s="35" customFormat="1">
      <c r="A23" s="79"/>
      <c r="B23" s="80">
        <f>SUM(B5,B7,B9,B11,B13,B15,B17,B19,B21)</f>
        <v>1</v>
      </c>
      <c r="C23" s="80">
        <f t="shared" si="9"/>
        <v>1</v>
      </c>
      <c r="D23" s="80">
        <f t="shared" si="9"/>
        <v>0.99999999999999989</v>
      </c>
      <c r="E23" s="80">
        <f t="shared" si="9"/>
        <v>1</v>
      </c>
      <c r="F23" s="80">
        <f t="shared" si="9"/>
        <v>1</v>
      </c>
      <c r="G23" s="80">
        <f t="shared" si="9"/>
        <v>1</v>
      </c>
      <c r="H23" s="80">
        <f t="shared" si="9"/>
        <v>1</v>
      </c>
      <c r="I23" s="80">
        <f t="shared" si="9"/>
        <v>1.0000000000000002</v>
      </c>
      <c r="J23" s="83">
        <f t="shared" si="9"/>
        <v>1</v>
      </c>
    </row>
    <row r="24" spans="1:19" ht="12" customHeight="1">
      <c r="A24" s="175" t="s">
        <v>275</v>
      </c>
      <c r="B24" s="373">
        <f>B22-B26</f>
        <v>856</v>
      </c>
      <c r="C24" s="373">
        <f t="shared" ref="C24:I24" si="10">C22-C26</f>
        <v>850</v>
      </c>
      <c r="D24" s="373">
        <f t="shared" si="10"/>
        <v>787</v>
      </c>
      <c r="E24" s="373">
        <f t="shared" si="10"/>
        <v>788</v>
      </c>
      <c r="F24" s="373">
        <f t="shared" si="10"/>
        <v>768</v>
      </c>
      <c r="G24" s="373">
        <f t="shared" si="10"/>
        <v>1998</v>
      </c>
      <c r="H24" s="373">
        <f t="shared" si="10"/>
        <v>138</v>
      </c>
      <c r="I24" s="373">
        <f t="shared" si="10"/>
        <v>1047</v>
      </c>
      <c r="J24" s="373">
        <f>SUM(B24:I24)</f>
        <v>7232</v>
      </c>
    </row>
    <row r="25" spans="1:19" ht="12" customHeight="1">
      <c r="A25" s="76"/>
      <c r="B25" s="177">
        <f>B24/B$22</f>
        <v>0.46699399890889254</v>
      </c>
      <c r="C25" s="177">
        <f t="shared" ref="C25:J25" si="11">C24/C$22</f>
        <v>0.39026629935720847</v>
      </c>
      <c r="D25" s="177">
        <f t="shared" si="11"/>
        <v>0.53978052126200271</v>
      </c>
      <c r="E25" s="177">
        <f t="shared" si="11"/>
        <v>0.51202079272254708</v>
      </c>
      <c r="F25" s="177">
        <f t="shared" si="11"/>
        <v>0.52819807427785415</v>
      </c>
      <c r="G25" s="177">
        <f t="shared" si="11"/>
        <v>0.3685666851134477</v>
      </c>
      <c r="H25" s="177">
        <f t="shared" si="11"/>
        <v>0.75</v>
      </c>
      <c r="I25" s="177">
        <f t="shared" si="11"/>
        <v>0.45900920648838228</v>
      </c>
      <c r="J25" s="177">
        <f t="shared" si="11"/>
        <v>0.44237827257156837</v>
      </c>
    </row>
    <row r="26" spans="1:19" ht="12" customHeight="1">
      <c r="A26" s="176" t="s">
        <v>276</v>
      </c>
      <c r="B26" s="69">
        <f>SUM(B42:D42)</f>
        <v>977</v>
      </c>
      <c r="C26" s="69">
        <f>SUM(E42:F42)</f>
        <v>1328</v>
      </c>
      <c r="D26" s="69">
        <f>SUM(G42:J42)</f>
        <v>671</v>
      </c>
      <c r="E26" s="69">
        <f>SUM(K42:L42)</f>
        <v>751</v>
      </c>
      <c r="F26" s="69">
        <f>SUM(M42:N42)</f>
        <v>686</v>
      </c>
      <c r="G26" s="69">
        <f>SUM(O42:Q42)</f>
        <v>3423</v>
      </c>
      <c r="H26" s="69">
        <f>R42</f>
        <v>46</v>
      </c>
      <c r="I26" s="69">
        <f>S42</f>
        <v>1234</v>
      </c>
      <c r="J26" s="374">
        <f>SUM(B26:I26)</f>
        <v>9116</v>
      </c>
    </row>
    <row r="27" spans="1:19" ht="12" customHeight="1">
      <c r="A27" s="76"/>
      <c r="B27" s="177">
        <f>B26/B$22</f>
        <v>0.53300600109110752</v>
      </c>
      <c r="C27" s="177">
        <f t="shared" ref="C27:J27" si="12">C26/C$22</f>
        <v>0.60973370064279153</v>
      </c>
      <c r="D27" s="177">
        <f t="shared" si="12"/>
        <v>0.46021947873799723</v>
      </c>
      <c r="E27" s="177">
        <f t="shared" si="12"/>
        <v>0.48797920727745286</v>
      </c>
      <c r="F27" s="177">
        <f t="shared" si="12"/>
        <v>0.4718019257221458</v>
      </c>
      <c r="G27" s="177">
        <f t="shared" si="12"/>
        <v>0.6314333148865523</v>
      </c>
      <c r="H27" s="177">
        <f t="shared" si="12"/>
        <v>0.25</v>
      </c>
      <c r="I27" s="177">
        <f t="shared" si="12"/>
        <v>0.54099079351161772</v>
      </c>
      <c r="J27" s="177">
        <f t="shared" si="12"/>
        <v>0.55762172742843163</v>
      </c>
    </row>
    <row r="29" spans="1:19">
      <c r="A29" s="40"/>
    </row>
    <row r="31" spans="1:19">
      <c r="A31" s="37" t="s">
        <v>68</v>
      </c>
      <c r="B31" s="37" t="s">
        <v>438</v>
      </c>
      <c r="C31" s="37" t="s">
        <v>439</v>
      </c>
      <c r="D31" s="37" t="s">
        <v>440</v>
      </c>
      <c r="E31" s="37" t="s">
        <v>441</v>
      </c>
      <c r="F31" s="37" t="s">
        <v>442</v>
      </c>
      <c r="G31" s="37" t="s">
        <v>443</v>
      </c>
      <c r="H31" s="37" t="s">
        <v>444</v>
      </c>
      <c r="I31" s="37" t="s">
        <v>445</v>
      </c>
      <c r="J31" s="37" t="s">
        <v>446</v>
      </c>
      <c r="K31" s="37" t="s">
        <v>447</v>
      </c>
      <c r="L31" s="37" t="s">
        <v>448</v>
      </c>
      <c r="M31" s="37" t="s">
        <v>449</v>
      </c>
      <c r="N31" s="37" t="s">
        <v>450</v>
      </c>
      <c r="O31" s="37" t="s">
        <v>451</v>
      </c>
      <c r="P31" s="37" t="s">
        <v>452</v>
      </c>
      <c r="Q31" s="37" t="s">
        <v>453</v>
      </c>
      <c r="R31" s="37" t="s">
        <v>454</v>
      </c>
      <c r="S31" s="37" t="s">
        <v>455</v>
      </c>
    </row>
    <row r="32" spans="1:19">
      <c r="A32" s="41" t="s">
        <v>456</v>
      </c>
      <c r="B32" s="56"/>
      <c r="C32" s="56">
        <v>2</v>
      </c>
      <c r="D32" s="56">
        <v>2</v>
      </c>
      <c r="E32" s="56"/>
      <c r="F32" s="56">
        <v>3</v>
      </c>
      <c r="G32" s="56">
        <v>40</v>
      </c>
      <c r="H32" s="56"/>
      <c r="I32" s="56">
        <v>1</v>
      </c>
      <c r="J32" s="56"/>
      <c r="K32" s="56">
        <v>3</v>
      </c>
      <c r="L32" s="56">
        <v>1</v>
      </c>
      <c r="M32" s="56">
        <v>1</v>
      </c>
      <c r="N32" s="56">
        <v>4</v>
      </c>
      <c r="O32" s="56">
        <v>1</v>
      </c>
      <c r="P32" s="56">
        <v>4</v>
      </c>
      <c r="Q32" s="56"/>
      <c r="R32" s="56">
        <v>25</v>
      </c>
      <c r="S32" s="56">
        <v>45</v>
      </c>
    </row>
    <row r="33" spans="1:19">
      <c r="A33" s="41" t="s">
        <v>457</v>
      </c>
      <c r="B33" s="56">
        <v>3</v>
      </c>
      <c r="C33" s="56">
        <v>29</v>
      </c>
      <c r="D33" s="56">
        <v>7</v>
      </c>
      <c r="E33" s="56">
        <v>21</v>
      </c>
      <c r="F33" s="56">
        <v>25</v>
      </c>
      <c r="G33" s="56">
        <v>28</v>
      </c>
      <c r="H33" s="56">
        <v>6</v>
      </c>
      <c r="I33" s="56">
        <v>4</v>
      </c>
      <c r="J33" s="56">
        <v>1</v>
      </c>
      <c r="K33" s="56">
        <v>23</v>
      </c>
      <c r="L33" s="56">
        <v>13</v>
      </c>
      <c r="M33" s="56">
        <v>9</v>
      </c>
      <c r="N33" s="56">
        <v>21</v>
      </c>
      <c r="O33" s="56">
        <v>10</v>
      </c>
      <c r="P33" s="56">
        <v>38</v>
      </c>
      <c r="Q33" s="56">
        <v>23</v>
      </c>
      <c r="R33" s="56">
        <v>12</v>
      </c>
      <c r="S33" s="56">
        <v>62</v>
      </c>
    </row>
    <row r="34" spans="1:19">
      <c r="A34" s="41" t="s">
        <v>458</v>
      </c>
      <c r="B34" s="56">
        <v>13</v>
      </c>
      <c r="C34" s="56">
        <v>84</v>
      </c>
      <c r="D34" s="56">
        <v>17</v>
      </c>
      <c r="E34" s="56">
        <v>44</v>
      </c>
      <c r="F34" s="56">
        <v>49</v>
      </c>
      <c r="G34" s="56">
        <v>74</v>
      </c>
      <c r="H34" s="56">
        <v>28</v>
      </c>
      <c r="I34" s="56">
        <v>11</v>
      </c>
      <c r="J34" s="56">
        <v>3</v>
      </c>
      <c r="K34" s="56">
        <v>53</v>
      </c>
      <c r="L34" s="56">
        <v>45</v>
      </c>
      <c r="M34" s="56">
        <v>17</v>
      </c>
      <c r="N34" s="56">
        <v>57</v>
      </c>
      <c r="O34" s="56">
        <v>32</v>
      </c>
      <c r="P34" s="56">
        <v>94</v>
      </c>
      <c r="Q34" s="56">
        <v>46</v>
      </c>
      <c r="R34" s="56">
        <v>24</v>
      </c>
      <c r="S34" s="56">
        <v>128</v>
      </c>
    </row>
    <row r="35" spans="1:19">
      <c r="A35" s="41" t="s">
        <v>459</v>
      </c>
      <c r="B35" s="56">
        <v>27</v>
      </c>
      <c r="C35" s="56">
        <v>159</v>
      </c>
      <c r="D35" s="56">
        <v>45</v>
      </c>
      <c r="E35" s="56">
        <v>145</v>
      </c>
      <c r="F35" s="56">
        <v>68</v>
      </c>
      <c r="G35" s="56">
        <v>127</v>
      </c>
      <c r="H35" s="56">
        <v>50</v>
      </c>
      <c r="I35" s="56">
        <v>25</v>
      </c>
      <c r="J35" s="56">
        <v>18</v>
      </c>
      <c r="K35" s="56">
        <v>133</v>
      </c>
      <c r="L35" s="56">
        <v>80</v>
      </c>
      <c r="M35" s="56">
        <v>62</v>
      </c>
      <c r="N35" s="56">
        <v>134</v>
      </c>
      <c r="O35" s="56">
        <v>136</v>
      </c>
      <c r="P35" s="56">
        <v>272</v>
      </c>
      <c r="Q35" s="56">
        <v>137</v>
      </c>
      <c r="R35" s="56">
        <v>35</v>
      </c>
      <c r="S35" s="56">
        <v>261</v>
      </c>
    </row>
    <row r="36" spans="1:19">
      <c r="A36" s="41" t="s">
        <v>460</v>
      </c>
      <c r="B36" s="56">
        <v>72</v>
      </c>
      <c r="C36" s="56">
        <v>160</v>
      </c>
      <c r="D36" s="56">
        <v>77</v>
      </c>
      <c r="E36" s="56">
        <v>220</v>
      </c>
      <c r="F36" s="56">
        <v>101</v>
      </c>
      <c r="G36" s="56">
        <v>136</v>
      </c>
      <c r="H36" s="56">
        <v>52</v>
      </c>
      <c r="I36" s="56">
        <v>33</v>
      </c>
      <c r="J36" s="56">
        <v>31</v>
      </c>
      <c r="K36" s="56">
        <v>181</v>
      </c>
      <c r="L36" s="56">
        <v>117</v>
      </c>
      <c r="M36" s="56">
        <v>88</v>
      </c>
      <c r="N36" s="56">
        <v>222</v>
      </c>
      <c r="O36" s="56">
        <v>213</v>
      </c>
      <c r="P36" s="56">
        <v>343</v>
      </c>
      <c r="Q36" s="56">
        <v>171</v>
      </c>
      <c r="R36" s="56">
        <v>29</v>
      </c>
      <c r="S36" s="56">
        <v>357</v>
      </c>
    </row>
    <row r="37" spans="1:19">
      <c r="A37" s="41" t="s">
        <v>461</v>
      </c>
      <c r="B37" s="56">
        <v>149</v>
      </c>
      <c r="C37" s="56">
        <v>184</v>
      </c>
      <c r="D37" s="56">
        <v>110</v>
      </c>
      <c r="E37" s="56">
        <v>315</v>
      </c>
      <c r="F37" s="56">
        <v>132</v>
      </c>
      <c r="G37" s="56">
        <v>152</v>
      </c>
      <c r="H37" s="56">
        <v>42</v>
      </c>
      <c r="I37" s="56">
        <v>68</v>
      </c>
      <c r="J37" s="56">
        <v>59</v>
      </c>
      <c r="K37" s="56">
        <v>208</v>
      </c>
      <c r="L37" s="56">
        <v>129</v>
      </c>
      <c r="M37" s="56">
        <v>138</v>
      </c>
      <c r="N37" s="56">
        <v>217</v>
      </c>
      <c r="O37" s="56">
        <v>365</v>
      </c>
      <c r="P37" s="56">
        <v>576</v>
      </c>
      <c r="Q37" s="56">
        <v>296</v>
      </c>
      <c r="R37" s="56">
        <v>32</v>
      </c>
      <c r="S37" s="56">
        <v>495</v>
      </c>
    </row>
    <row r="38" spans="1:19">
      <c r="A38" s="41" t="s">
        <v>462</v>
      </c>
      <c r="B38" s="56">
        <v>160</v>
      </c>
      <c r="C38" s="56">
        <v>186</v>
      </c>
      <c r="D38" s="56">
        <v>67</v>
      </c>
      <c r="E38" s="56">
        <v>368</v>
      </c>
      <c r="F38" s="56">
        <v>168</v>
      </c>
      <c r="G38" s="56">
        <v>122</v>
      </c>
      <c r="H38" s="56">
        <v>45</v>
      </c>
      <c r="I38" s="56">
        <v>64</v>
      </c>
      <c r="J38" s="56">
        <v>58</v>
      </c>
      <c r="K38" s="56">
        <v>212</v>
      </c>
      <c r="L38" s="56">
        <v>124</v>
      </c>
      <c r="M38" s="56">
        <v>112</v>
      </c>
      <c r="N38" s="56">
        <v>214</v>
      </c>
      <c r="O38" s="56">
        <v>377</v>
      </c>
      <c r="P38" s="56">
        <v>603</v>
      </c>
      <c r="Q38" s="56">
        <v>332</v>
      </c>
      <c r="R38" s="56">
        <v>18</v>
      </c>
      <c r="S38" s="56">
        <v>570</v>
      </c>
    </row>
    <row r="39" spans="1:19">
      <c r="A39" s="41" t="s">
        <v>463</v>
      </c>
      <c r="B39" s="56">
        <v>115</v>
      </c>
      <c r="C39" s="56">
        <v>106</v>
      </c>
      <c r="D39" s="56">
        <v>28</v>
      </c>
      <c r="E39" s="56">
        <v>308</v>
      </c>
      <c r="F39" s="56">
        <v>119</v>
      </c>
      <c r="G39" s="56">
        <v>63</v>
      </c>
      <c r="H39" s="56">
        <v>30</v>
      </c>
      <c r="I39" s="56">
        <v>31</v>
      </c>
      <c r="J39" s="56">
        <v>33</v>
      </c>
      <c r="K39" s="56">
        <v>115</v>
      </c>
      <c r="L39" s="56">
        <v>73</v>
      </c>
      <c r="M39" s="56">
        <v>56</v>
      </c>
      <c r="N39" s="56">
        <v>85</v>
      </c>
      <c r="O39" s="56">
        <v>290</v>
      </c>
      <c r="P39" s="56">
        <v>473</v>
      </c>
      <c r="Q39" s="56">
        <v>307</v>
      </c>
      <c r="R39" s="56">
        <v>8</v>
      </c>
      <c r="S39" s="56">
        <v>315</v>
      </c>
    </row>
    <row r="40" spans="1:19">
      <c r="A40" s="41" t="s">
        <v>464</v>
      </c>
      <c r="B40" s="56">
        <v>18</v>
      </c>
      <c r="C40" s="56">
        <v>10</v>
      </c>
      <c r="D40" s="56">
        <v>3</v>
      </c>
      <c r="E40" s="56">
        <v>78</v>
      </c>
      <c r="F40" s="56">
        <v>14</v>
      </c>
      <c r="G40" s="56">
        <v>11</v>
      </c>
      <c r="H40" s="56">
        <v>8</v>
      </c>
      <c r="I40" s="56">
        <v>1</v>
      </c>
      <c r="J40" s="56">
        <v>3</v>
      </c>
      <c r="K40" s="56">
        <v>14</v>
      </c>
      <c r="L40" s="56">
        <v>15</v>
      </c>
      <c r="M40" s="56">
        <v>3</v>
      </c>
      <c r="N40" s="56">
        <v>14</v>
      </c>
      <c r="O40" s="56">
        <v>83</v>
      </c>
      <c r="P40" s="56">
        <v>121</v>
      </c>
      <c r="Q40" s="56">
        <v>78</v>
      </c>
      <c r="R40" s="56">
        <v>1</v>
      </c>
      <c r="S40" s="56">
        <v>48</v>
      </c>
    </row>
    <row r="41" spans="1:19">
      <c r="A41" s="37"/>
      <c r="B41" s="37" t="s">
        <v>438</v>
      </c>
      <c r="C41" s="37" t="s">
        <v>439</v>
      </c>
      <c r="D41" s="37" t="s">
        <v>440</v>
      </c>
      <c r="E41" s="37" t="s">
        <v>441</v>
      </c>
      <c r="F41" s="37" t="s">
        <v>442</v>
      </c>
      <c r="G41" s="37" t="s">
        <v>443</v>
      </c>
      <c r="H41" s="37" t="s">
        <v>444</v>
      </c>
      <c r="I41" s="37" t="s">
        <v>445</v>
      </c>
      <c r="J41" s="37" t="s">
        <v>446</v>
      </c>
      <c r="K41" s="37" t="s">
        <v>447</v>
      </c>
      <c r="L41" s="37" t="s">
        <v>448</v>
      </c>
      <c r="M41" s="37" t="s">
        <v>449</v>
      </c>
      <c r="N41" s="37" t="s">
        <v>450</v>
      </c>
      <c r="O41" s="37" t="s">
        <v>451</v>
      </c>
      <c r="P41" s="37" t="s">
        <v>452</v>
      </c>
      <c r="Q41" s="37" t="s">
        <v>453</v>
      </c>
      <c r="R41" s="37" t="s">
        <v>454</v>
      </c>
      <c r="S41" s="37" t="s">
        <v>455</v>
      </c>
    </row>
    <row r="42" spans="1:19">
      <c r="A42" s="41" t="s">
        <v>276</v>
      </c>
      <c r="B42" s="56">
        <v>388</v>
      </c>
      <c r="C42" s="56">
        <v>425</v>
      </c>
      <c r="D42" s="56">
        <v>164</v>
      </c>
      <c r="E42" s="56">
        <v>946</v>
      </c>
      <c r="F42" s="56">
        <v>382</v>
      </c>
      <c r="G42" s="56">
        <v>288</v>
      </c>
      <c r="H42" s="56">
        <v>108</v>
      </c>
      <c r="I42" s="56">
        <v>140</v>
      </c>
      <c r="J42" s="56">
        <v>135</v>
      </c>
      <c r="K42" s="56">
        <v>461</v>
      </c>
      <c r="L42" s="56">
        <v>290</v>
      </c>
      <c r="M42" s="56">
        <v>248</v>
      </c>
      <c r="N42" s="56">
        <v>438</v>
      </c>
      <c r="O42" s="56">
        <v>966</v>
      </c>
      <c r="P42" s="56">
        <v>1553</v>
      </c>
      <c r="Q42" s="56">
        <v>904</v>
      </c>
      <c r="R42" s="56">
        <v>46</v>
      </c>
      <c r="S42" s="56">
        <v>1234</v>
      </c>
    </row>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S26"/>
  <sheetViews>
    <sheetView view="pageBreakPreview" zoomScaleNormal="100" zoomScaleSheetLayoutView="100" workbookViewId="0">
      <selection activeCell="A3" sqref="A3:J15"/>
    </sheetView>
  </sheetViews>
  <sheetFormatPr defaultColWidth="13.75" defaultRowHeight="13.5"/>
  <cols>
    <col min="1" max="1" width="13.625" style="9" customWidth="1"/>
    <col min="2" max="9" width="7.5" style="9" customWidth="1"/>
    <col min="10" max="10" width="8.625" style="9" bestFit="1" customWidth="1"/>
    <col min="11" max="19" width="7.625" style="9" customWidth="1"/>
    <col min="20" max="16384" width="13.75" style="9"/>
  </cols>
  <sheetData>
    <row r="1" spans="1:10" s="25" customFormat="1" ht="14.25">
      <c r="A1" s="24" t="s">
        <v>167</v>
      </c>
    </row>
    <row r="2" spans="1:10" customFormat="1">
      <c r="A2" s="1"/>
      <c r="B2" s="2"/>
      <c r="C2" s="2"/>
      <c r="D2" s="2"/>
      <c r="E2" s="2"/>
      <c r="F2" s="2"/>
      <c r="G2" s="2"/>
      <c r="H2" s="2"/>
    </row>
    <row r="3" spans="1:10" customFormat="1">
      <c r="A3" s="81"/>
      <c r="B3" s="81" t="s">
        <v>97</v>
      </c>
      <c r="C3" s="81" t="s">
        <v>98</v>
      </c>
      <c r="D3" s="81" t="s">
        <v>99</v>
      </c>
      <c r="E3" s="81" t="s">
        <v>100</v>
      </c>
      <c r="F3" s="81" t="s">
        <v>101</v>
      </c>
      <c r="G3" s="81" t="s">
        <v>102</v>
      </c>
      <c r="H3" s="81" t="s">
        <v>103</v>
      </c>
      <c r="I3" s="81" t="s">
        <v>104</v>
      </c>
      <c r="J3" s="81" t="s">
        <v>67</v>
      </c>
    </row>
    <row r="4" spans="1:10" s="35" customFormat="1" ht="12" customHeight="1">
      <c r="A4" s="68" t="s">
        <v>281</v>
      </c>
      <c r="B4" s="69">
        <f>SUM(B25:D25)</f>
        <v>9</v>
      </c>
      <c r="C4" s="69">
        <f>SUM(E25:F25)</f>
        <v>2</v>
      </c>
      <c r="D4" s="69">
        <f>SUM(G25:J25)</f>
        <v>13</v>
      </c>
      <c r="E4" s="69">
        <f>SUM(K25:L25)</f>
        <v>17</v>
      </c>
      <c r="F4" s="69">
        <f>SUM(M25:N25)</f>
        <v>1</v>
      </c>
      <c r="G4" s="69">
        <f>SUM(O25:Q25)</f>
        <v>12</v>
      </c>
      <c r="H4" s="69">
        <f>R25</f>
        <v>1</v>
      </c>
      <c r="I4" s="69">
        <f>S25</f>
        <v>10</v>
      </c>
      <c r="J4" s="84">
        <f>SUM(B4:I4)</f>
        <v>65</v>
      </c>
    </row>
    <row r="5" spans="1:10" s="35" customFormat="1" ht="12" customHeight="1">
      <c r="A5" s="71" t="s">
        <v>280</v>
      </c>
      <c r="B5" s="72">
        <f t="shared" ref="B5:J5" si="0">B4/B$14</f>
        <v>4.9099836333878887E-3</v>
      </c>
      <c r="C5" s="72">
        <f t="shared" si="0"/>
        <v>9.1827364554637281E-4</v>
      </c>
      <c r="D5" s="72">
        <f t="shared" si="0"/>
        <v>8.9163237311385458E-3</v>
      </c>
      <c r="E5" s="72">
        <f t="shared" si="0"/>
        <v>1.1046133853151396E-2</v>
      </c>
      <c r="F5" s="72">
        <f t="shared" si="0"/>
        <v>6.8775790921595599E-4</v>
      </c>
      <c r="G5" s="72">
        <f t="shared" si="0"/>
        <v>2.2136137244050912E-3</v>
      </c>
      <c r="H5" s="72">
        <f t="shared" si="0"/>
        <v>5.434782608695652E-3</v>
      </c>
      <c r="I5" s="72">
        <f t="shared" si="0"/>
        <v>4.384042086804033E-3</v>
      </c>
      <c r="J5" s="85">
        <f t="shared" si="0"/>
        <v>3.9760215316858331E-3</v>
      </c>
    </row>
    <row r="6" spans="1:10" s="35" customFormat="1" ht="12" customHeight="1">
      <c r="A6" s="68" t="s">
        <v>15</v>
      </c>
      <c r="B6" s="69">
        <f>SUM(B22:D22)</f>
        <v>848</v>
      </c>
      <c r="C6" s="69">
        <f>SUM(E22:F22)</f>
        <v>1413</v>
      </c>
      <c r="D6" s="69">
        <f>SUM(G22:J22)</f>
        <v>798</v>
      </c>
      <c r="E6" s="69">
        <f>SUM(K22:L22)</f>
        <v>765</v>
      </c>
      <c r="F6" s="69">
        <f>SUM(M22:N22)</f>
        <v>548</v>
      </c>
      <c r="G6" s="69">
        <f>SUM(O22:Q22)</f>
        <v>2664</v>
      </c>
      <c r="H6" s="69">
        <f>R22</f>
        <v>91</v>
      </c>
      <c r="I6" s="69">
        <f>S22</f>
        <v>1417</v>
      </c>
      <c r="J6" s="84">
        <f>SUM(B6:I6)</f>
        <v>8544</v>
      </c>
    </row>
    <row r="7" spans="1:10" s="35" customFormat="1" ht="12" customHeight="1">
      <c r="A7" s="71"/>
      <c r="B7" s="72">
        <f t="shared" ref="B7:J7" si="1">B6/B$14</f>
        <v>0.46262956901254776</v>
      </c>
      <c r="C7" s="72">
        <f t="shared" si="1"/>
        <v>0.64876033057851235</v>
      </c>
      <c r="D7" s="72">
        <f t="shared" si="1"/>
        <v>0.54732510288065839</v>
      </c>
      <c r="E7" s="72">
        <f t="shared" si="1"/>
        <v>0.49707602339181284</v>
      </c>
      <c r="F7" s="72">
        <f t="shared" si="1"/>
        <v>0.37689133425034388</v>
      </c>
      <c r="G7" s="72">
        <f t="shared" si="1"/>
        <v>0.49142224681793029</v>
      </c>
      <c r="H7" s="72">
        <f t="shared" si="1"/>
        <v>0.49456521739130432</v>
      </c>
      <c r="I7" s="72">
        <f t="shared" si="1"/>
        <v>0.62121876370013152</v>
      </c>
      <c r="J7" s="85">
        <f t="shared" si="1"/>
        <v>0.5226327379495963</v>
      </c>
    </row>
    <row r="8" spans="1:10" s="35" customFormat="1" ht="12" customHeight="1">
      <c r="A8" s="68" t="s">
        <v>16</v>
      </c>
      <c r="B8" s="69">
        <f>SUM(B26:D26)</f>
        <v>973</v>
      </c>
      <c r="C8" s="69">
        <f>SUM(E26:F26)</f>
        <v>762</v>
      </c>
      <c r="D8" s="69">
        <f>SUM(G26:J26)</f>
        <v>615</v>
      </c>
      <c r="E8" s="69">
        <f>SUM(K26:L26)</f>
        <v>757</v>
      </c>
      <c r="F8" s="69">
        <f>SUM(M26:N26)</f>
        <v>805</v>
      </c>
      <c r="G8" s="69">
        <f>SUM(O26:Q26)</f>
        <v>2744</v>
      </c>
      <c r="H8" s="69">
        <f>R26</f>
        <v>92</v>
      </c>
      <c r="I8" s="69">
        <f>S26</f>
        <v>845</v>
      </c>
      <c r="J8" s="84">
        <f>SUM(B8:I8)</f>
        <v>7593</v>
      </c>
    </row>
    <row r="9" spans="1:10" s="35" customFormat="1" ht="12" customHeight="1">
      <c r="A9" s="71"/>
      <c r="B9" s="72">
        <f t="shared" ref="B9:J9" si="2">B8/B$14</f>
        <v>0.53082378614293513</v>
      </c>
      <c r="C9" s="72">
        <f t="shared" si="2"/>
        <v>0.34986225895316803</v>
      </c>
      <c r="D9" s="72">
        <f t="shared" si="2"/>
        <v>0.42181069958847739</v>
      </c>
      <c r="E9" s="72">
        <f t="shared" si="2"/>
        <v>0.49187784275503571</v>
      </c>
      <c r="F9" s="72">
        <f t="shared" si="2"/>
        <v>0.55364511691884455</v>
      </c>
      <c r="G9" s="72">
        <f t="shared" si="2"/>
        <v>0.50617967164729749</v>
      </c>
      <c r="H9" s="72">
        <f t="shared" si="2"/>
        <v>0.5</v>
      </c>
      <c r="I9" s="72">
        <f t="shared" si="2"/>
        <v>0.37045155633494081</v>
      </c>
      <c r="J9" s="85">
        <f t="shared" si="2"/>
        <v>0.46446048446293126</v>
      </c>
    </row>
    <row r="10" spans="1:10" s="35" customFormat="1" ht="12" customHeight="1">
      <c r="A10" s="68" t="s">
        <v>17</v>
      </c>
      <c r="B10" s="69">
        <f>SUM(B23:D23)</f>
        <v>2</v>
      </c>
      <c r="C10" s="69">
        <f>SUM(E23:F23)</f>
        <v>0</v>
      </c>
      <c r="D10" s="69">
        <f>SUM(G23:J23)</f>
        <v>0</v>
      </c>
      <c r="E10" s="69">
        <f>SUM(K23:L23)</f>
        <v>0</v>
      </c>
      <c r="F10" s="69">
        <f>SUM(M23:N23)</f>
        <v>0</v>
      </c>
      <c r="G10" s="69">
        <f>SUM(O23:Q23)</f>
        <v>0</v>
      </c>
      <c r="H10" s="69">
        <f>R23</f>
        <v>0</v>
      </c>
      <c r="I10" s="69">
        <f>S23</f>
        <v>0</v>
      </c>
      <c r="J10" s="84">
        <f>SUM(B10:I10)</f>
        <v>2</v>
      </c>
    </row>
    <row r="11" spans="1:10" s="35" customFormat="1" ht="12" customHeight="1">
      <c r="A11" s="71"/>
      <c r="B11" s="72">
        <f t="shared" ref="B11:J11" si="3">B10/B$14</f>
        <v>1.0911074740861974E-3</v>
      </c>
      <c r="C11" s="72">
        <f t="shared" si="3"/>
        <v>0</v>
      </c>
      <c r="D11" s="72">
        <f t="shared" si="3"/>
        <v>0</v>
      </c>
      <c r="E11" s="72">
        <f t="shared" si="3"/>
        <v>0</v>
      </c>
      <c r="F11" s="72">
        <f t="shared" si="3"/>
        <v>0</v>
      </c>
      <c r="G11" s="72">
        <f t="shared" si="3"/>
        <v>0</v>
      </c>
      <c r="H11" s="72">
        <f t="shared" si="3"/>
        <v>0</v>
      </c>
      <c r="I11" s="72">
        <f t="shared" si="3"/>
        <v>0</v>
      </c>
      <c r="J11" s="85">
        <f t="shared" si="3"/>
        <v>1.2233912405187178E-4</v>
      </c>
    </row>
    <row r="12" spans="1:10" s="35" customFormat="1" ht="12" customHeight="1">
      <c r="A12" s="68" t="s">
        <v>18</v>
      </c>
      <c r="B12" s="69">
        <f>SUM(B20:D21,B24:D24)</f>
        <v>1</v>
      </c>
      <c r="C12" s="69">
        <f>SUM(E20:F21,E24:F24)</f>
        <v>1</v>
      </c>
      <c r="D12" s="69">
        <f>SUM(G20:J21,G24:J24)</f>
        <v>32</v>
      </c>
      <c r="E12" s="69">
        <f>SUM(K20:L21,K24:L24)</f>
        <v>0</v>
      </c>
      <c r="F12" s="69">
        <f>SUM(M20:N21,M24:N24)</f>
        <v>100</v>
      </c>
      <c r="G12" s="69">
        <f>SUM(O20:Q21,O24:Q24)</f>
        <v>1</v>
      </c>
      <c r="H12" s="69">
        <f>SUM(R20:R21,R24)</f>
        <v>0</v>
      </c>
      <c r="I12" s="69">
        <f>SUM(S20:S21,S24)</f>
        <v>9</v>
      </c>
      <c r="J12" s="84">
        <f>SUM(B12:I12)</f>
        <v>144</v>
      </c>
    </row>
    <row r="13" spans="1:10" s="35" customFormat="1" ht="12" customHeight="1">
      <c r="A13" s="71"/>
      <c r="B13" s="72">
        <f t="shared" ref="B13:J13" si="4">B12/B$14</f>
        <v>5.455537370430987E-4</v>
      </c>
      <c r="C13" s="72">
        <f t="shared" si="4"/>
        <v>4.591368227731864E-4</v>
      </c>
      <c r="D13" s="72">
        <f t="shared" si="4"/>
        <v>2.194787379972565E-2</v>
      </c>
      <c r="E13" s="72">
        <f t="shared" si="4"/>
        <v>0</v>
      </c>
      <c r="F13" s="72">
        <f t="shared" si="4"/>
        <v>6.8775790921595595E-2</v>
      </c>
      <c r="G13" s="72">
        <f t="shared" si="4"/>
        <v>1.8446781036709093E-4</v>
      </c>
      <c r="H13" s="72">
        <f t="shared" si="4"/>
        <v>0</v>
      </c>
      <c r="I13" s="72">
        <f t="shared" si="4"/>
        <v>3.9456378781236303E-3</v>
      </c>
      <c r="J13" s="85">
        <f t="shared" si="4"/>
        <v>8.8084169317347687E-3</v>
      </c>
    </row>
    <row r="14" spans="1:10" s="35" customFormat="1" ht="12" customHeight="1">
      <c r="A14" s="77" t="s">
        <v>11</v>
      </c>
      <c r="B14" s="78">
        <f>SUM(B4,B6,B8,B10,B12)</f>
        <v>1833</v>
      </c>
      <c r="C14" s="78">
        <f t="shared" ref="C14:I14" si="5">SUM(C4,C6,C8,C10,C12)</f>
        <v>2178</v>
      </c>
      <c r="D14" s="78">
        <f t="shared" si="5"/>
        <v>1458</v>
      </c>
      <c r="E14" s="78">
        <f t="shared" si="5"/>
        <v>1539</v>
      </c>
      <c r="F14" s="78">
        <f t="shared" si="5"/>
        <v>1454</v>
      </c>
      <c r="G14" s="78">
        <f t="shared" si="5"/>
        <v>5421</v>
      </c>
      <c r="H14" s="78">
        <f t="shared" si="5"/>
        <v>184</v>
      </c>
      <c r="I14" s="78">
        <f t="shared" si="5"/>
        <v>2281</v>
      </c>
      <c r="J14" s="82">
        <f>SUM(B14:I14)</f>
        <v>16348</v>
      </c>
    </row>
    <row r="15" spans="1:10" s="35" customFormat="1" ht="12" customHeight="1">
      <c r="A15" s="79"/>
      <c r="B15" s="80">
        <f>SUM(B5,B7,B9,B11,B13)</f>
        <v>1.0000000000000002</v>
      </c>
      <c r="C15" s="80">
        <f t="shared" ref="C15:J15" si="6">SUM(C5,C7,C9,C11,C13)</f>
        <v>1</v>
      </c>
      <c r="D15" s="80">
        <f t="shared" si="6"/>
        <v>1</v>
      </c>
      <c r="E15" s="80">
        <f t="shared" si="6"/>
        <v>1</v>
      </c>
      <c r="F15" s="80">
        <f t="shared" si="6"/>
        <v>1</v>
      </c>
      <c r="G15" s="80">
        <f t="shared" si="6"/>
        <v>1</v>
      </c>
      <c r="H15" s="80">
        <f t="shared" si="6"/>
        <v>1</v>
      </c>
      <c r="I15" s="80">
        <f t="shared" si="6"/>
        <v>0.99999999999999989</v>
      </c>
      <c r="J15" s="83">
        <f t="shared" si="6"/>
        <v>1.0000000000000002</v>
      </c>
    </row>
    <row r="18" spans="1:19">
      <c r="A18" s="37"/>
      <c r="B18" s="38"/>
      <c r="C18" s="38"/>
      <c r="D18" s="38"/>
      <c r="E18" s="38"/>
      <c r="F18" s="38"/>
      <c r="G18" s="38"/>
      <c r="H18" s="38"/>
      <c r="I18" s="38"/>
    </row>
    <row r="19" spans="1:19">
      <c r="A19" s="37" t="s">
        <v>68</v>
      </c>
      <c r="B19" s="37" t="s">
        <v>438</v>
      </c>
      <c r="C19" s="37" t="s">
        <v>439</v>
      </c>
      <c r="D19" s="37" t="s">
        <v>440</v>
      </c>
      <c r="E19" s="37" t="s">
        <v>441</v>
      </c>
      <c r="F19" s="37" t="s">
        <v>442</v>
      </c>
      <c r="G19" s="37" t="s">
        <v>443</v>
      </c>
      <c r="H19" s="37" t="s">
        <v>444</v>
      </c>
      <c r="I19" s="37" t="s">
        <v>445</v>
      </c>
      <c r="J19" s="37" t="s">
        <v>446</v>
      </c>
      <c r="K19" s="37" t="s">
        <v>447</v>
      </c>
      <c r="L19" s="37" t="s">
        <v>448</v>
      </c>
      <c r="M19" s="37" t="s">
        <v>449</v>
      </c>
      <c r="N19" s="37" t="s">
        <v>450</v>
      </c>
      <c r="O19" s="37" t="s">
        <v>451</v>
      </c>
      <c r="P19" s="37" t="s">
        <v>452</v>
      </c>
      <c r="Q19" s="37" t="s">
        <v>453</v>
      </c>
      <c r="R19" s="37" t="s">
        <v>454</v>
      </c>
      <c r="S19" s="37" t="s">
        <v>455</v>
      </c>
    </row>
    <row r="20" spans="1:19">
      <c r="A20" s="366" t="s">
        <v>465</v>
      </c>
      <c r="B20" s="367"/>
      <c r="C20" s="367"/>
      <c r="D20" s="367"/>
      <c r="E20" s="367"/>
      <c r="F20" s="367"/>
      <c r="G20" s="367"/>
      <c r="H20" s="367"/>
      <c r="I20" s="367"/>
      <c r="J20" s="367"/>
      <c r="K20" s="367"/>
      <c r="L20" s="367"/>
      <c r="M20" s="367"/>
      <c r="N20" s="367">
        <v>100</v>
      </c>
      <c r="O20" s="367"/>
      <c r="P20" s="367"/>
      <c r="Q20" s="367"/>
      <c r="R20" s="367"/>
      <c r="S20" s="367">
        <v>7</v>
      </c>
    </row>
    <row r="21" spans="1:19">
      <c r="A21" s="366" t="s">
        <v>466</v>
      </c>
      <c r="B21" s="367"/>
      <c r="C21" s="367"/>
      <c r="D21" s="367"/>
      <c r="E21" s="367"/>
      <c r="F21" s="367"/>
      <c r="G21" s="367">
        <v>30</v>
      </c>
      <c r="H21" s="367"/>
      <c r="I21" s="367"/>
      <c r="J21" s="367"/>
      <c r="K21" s="367"/>
      <c r="L21" s="367"/>
      <c r="M21" s="367"/>
      <c r="N21" s="367"/>
      <c r="O21" s="367"/>
      <c r="P21" s="367"/>
      <c r="Q21" s="367"/>
      <c r="R21" s="367"/>
      <c r="S21" s="367">
        <v>1</v>
      </c>
    </row>
    <row r="22" spans="1:19">
      <c r="A22" s="366" t="s">
        <v>15</v>
      </c>
      <c r="B22" s="368">
        <v>312</v>
      </c>
      <c r="C22" s="368">
        <v>374</v>
      </c>
      <c r="D22" s="368">
        <v>162</v>
      </c>
      <c r="E22" s="368">
        <v>1122</v>
      </c>
      <c r="F22" s="368">
        <v>291</v>
      </c>
      <c r="G22" s="368">
        <v>440</v>
      </c>
      <c r="H22" s="368">
        <v>166</v>
      </c>
      <c r="I22" s="368">
        <v>144</v>
      </c>
      <c r="J22" s="368">
        <v>48</v>
      </c>
      <c r="K22" s="368">
        <v>512</v>
      </c>
      <c r="L22" s="368">
        <v>253</v>
      </c>
      <c r="M22" s="368">
        <v>137</v>
      </c>
      <c r="N22" s="368">
        <v>411</v>
      </c>
      <c r="O22" s="368">
        <v>536</v>
      </c>
      <c r="P22" s="368">
        <v>1168</v>
      </c>
      <c r="Q22" s="368">
        <v>960</v>
      </c>
      <c r="R22" s="368">
        <v>91</v>
      </c>
      <c r="S22" s="368">
        <v>1417</v>
      </c>
    </row>
    <row r="23" spans="1:19">
      <c r="A23" s="366" t="s">
        <v>17</v>
      </c>
      <c r="B23" s="368"/>
      <c r="C23" s="368">
        <v>2</v>
      </c>
      <c r="D23" s="368"/>
      <c r="E23" s="368"/>
      <c r="F23" s="368"/>
      <c r="G23" s="368"/>
      <c r="H23" s="368"/>
      <c r="I23" s="368"/>
      <c r="J23" s="368"/>
      <c r="K23" s="368"/>
      <c r="L23" s="368"/>
      <c r="M23" s="368"/>
      <c r="N23" s="368"/>
      <c r="O23" s="368"/>
      <c r="P23" s="368"/>
      <c r="Q23" s="368"/>
      <c r="R23" s="368"/>
      <c r="S23" s="368"/>
    </row>
    <row r="24" spans="1:19">
      <c r="A24" s="366" t="s">
        <v>467</v>
      </c>
      <c r="B24" s="367"/>
      <c r="C24" s="367">
        <v>1</v>
      </c>
      <c r="D24" s="367"/>
      <c r="E24" s="367">
        <v>1</v>
      </c>
      <c r="F24" s="367"/>
      <c r="G24" s="367">
        <v>1</v>
      </c>
      <c r="H24" s="367"/>
      <c r="I24" s="367">
        <v>1</v>
      </c>
      <c r="J24" s="367"/>
      <c r="K24" s="367"/>
      <c r="L24" s="367"/>
      <c r="M24" s="367"/>
      <c r="N24" s="367"/>
      <c r="O24" s="367">
        <v>1</v>
      </c>
      <c r="P24" s="367"/>
      <c r="Q24" s="367"/>
      <c r="R24" s="367"/>
      <c r="S24" s="367">
        <v>1</v>
      </c>
    </row>
    <row r="25" spans="1:19">
      <c r="A25" s="366" t="s">
        <v>468</v>
      </c>
      <c r="B25" s="367"/>
      <c r="C25" s="367">
        <v>8</v>
      </c>
      <c r="D25" s="367">
        <v>1</v>
      </c>
      <c r="E25" s="367"/>
      <c r="F25" s="367">
        <v>2</v>
      </c>
      <c r="G25" s="367">
        <v>7</v>
      </c>
      <c r="H25" s="367">
        <v>5</v>
      </c>
      <c r="I25" s="367">
        <v>1</v>
      </c>
      <c r="J25" s="367"/>
      <c r="K25" s="367">
        <v>2</v>
      </c>
      <c r="L25" s="367">
        <v>15</v>
      </c>
      <c r="M25" s="367"/>
      <c r="N25" s="367">
        <v>1</v>
      </c>
      <c r="O25" s="367"/>
      <c r="P25" s="367">
        <v>10</v>
      </c>
      <c r="Q25" s="367">
        <v>2</v>
      </c>
      <c r="R25" s="367">
        <v>1</v>
      </c>
      <c r="S25" s="367">
        <v>10</v>
      </c>
    </row>
    <row r="26" spans="1:19">
      <c r="A26" s="366" t="s">
        <v>16</v>
      </c>
      <c r="B26" s="368">
        <v>245</v>
      </c>
      <c r="C26" s="368">
        <v>535</v>
      </c>
      <c r="D26" s="368">
        <v>193</v>
      </c>
      <c r="E26" s="368">
        <v>376</v>
      </c>
      <c r="F26" s="368">
        <v>386</v>
      </c>
      <c r="G26" s="368">
        <v>275</v>
      </c>
      <c r="H26" s="368">
        <v>90</v>
      </c>
      <c r="I26" s="368">
        <v>92</v>
      </c>
      <c r="J26" s="368">
        <v>158</v>
      </c>
      <c r="K26" s="368">
        <v>428</v>
      </c>
      <c r="L26" s="368">
        <v>329</v>
      </c>
      <c r="M26" s="368">
        <v>349</v>
      </c>
      <c r="N26" s="368">
        <v>456</v>
      </c>
      <c r="O26" s="368">
        <v>970</v>
      </c>
      <c r="P26" s="368">
        <v>1346</v>
      </c>
      <c r="Q26" s="368">
        <v>428</v>
      </c>
      <c r="R26" s="368">
        <v>92</v>
      </c>
      <c r="S26" s="368">
        <v>845</v>
      </c>
    </row>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S55"/>
  <sheetViews>
    <sheetView view="pageBreakPreview" topLeftCell="A19" zoomScaleNormal="100" zoomScaleSheetLayoutView="100" workbookViewId="0">
      <selection activeCell="A3" sqref="A3:J35"/>
    </sheetView>
  </sheetViews>
  <sheetFormatPr defaultColWidth="13.75" defaultRowHeight="13.5"/>
  <cols>
    <col min="1" max="1" width="17.75" style="9" customWidth="1"/>
    <col min="2" max="9" width="7.5" style="9" customWidth="1"/>
    <col min="10" max="10" width="8.625" style="9" bestFit="1" customWidth="1"/>
    <col min="11" max="19" width="7.625" style="9" customWidth="1"/>
    <col min="20" max="16384" width="13.75" style="9"/>
  </cols>
  <sheetData>
    <row r="1" spans="1:10" s="25" customFormat="1" ht="14.25">
      <c r="A1" s="24" t="s">
        <v>168</v>
      </c>
    </row>
    <row r="2" spans="1:10" customFormat="1">
      <c r="A2" s="1"/>
      <c r="B2" s="2"/>
      <c r="C2" s="2"/>
      <c r="D2" s="2"/>
      <c r="E2" s="2"/>
      <c r="F2" s="2"/>
      <c r="G2" s="2"/>
      <c r="H2" s="2"/>
    </row>
    <row r="3" spans="1:10" customFormat="1" ht="18" customHeight="1">
      <c r="A3" s="81"/>
      <c r="B3" s="81" t="s">
        <v>97</v>
      </c>
      <c r="C3" s="81" t="s">
        <v>98</v>
      </c>
      <c r="D3" s="81" t="s">
        <v>99</v>
      </c>
      <c r="E3" s="81" t="s">
        <v>100</v>
      </c>
      <c r="F3" s="81" t="s">
        <v>101</v>
      </c>
      <c r="G3" s="81" t="s">
        <v>102</v>
      </c>
      <c r="H3" s="81" t="s">
        <v>103</v>
      </c>
      <c r="I3" s="81" t="s">
        <v>104</v>
      </c>
      <c r="J3" s="81" t="s">
        <v>67</v>
      </c>
    </row>
    <row r="4" spans="1:10" s="35" customFormat="1" ht="18" customHeight="1">
      <c r="A4" s="489" t="s">
        <v>72</v>
      </c>
      <c r="B4" s="69">
        <f>SUM(B6,B8,B10)</f>
        <v>287</v>
      </c>
      <c r="C4" s="69">
        <f t="shared" ref="C4:I4" si="0">SUM(C6,C8,C10)</f>
        <v>632</v>
      </c>
      <c r="D4" s="69">
        <f t="shared" si="0"/>
        <v>288</v>
      </c>
      <c r="E4" s="69">
        <f t="shared" si="0"/>
        <v>312</v>
      </c>
      <c r="F4" s="69">
        <f t="shared" si="0"/>
        <v>187</v>
      </c>
      <c r="G4" s="69">
        <f t="shared" si="0"/>
        <v>1809</v>
      </c>
      <c r="H4" s="69">
        <f t="shared" si="0"/>
        <v>13</v>
      </c>
      <c r="I4" s="69">
        <f t="shared" si="0"/>
        <v>446</v>
      </c>
      <c r="J4" s="70">
        <f>SUM(B4:I4)</f>
        <v>3974</v>
      </c>
    </row>
    <row r="5" spans="1:10" s="35" customFormat="1" ht="18" customHeight="1">
      <c r="A5" s="488"/>
      <c r="B5" s="72">
        <f>B4/B$34</f>
        <v>0.15657392253136934</v>
      </c>
      <c r="C5" s="72">
        <f t="shared" ref="C5:I5" si="1">C4/C$34</f>
        <v>0.29017447199265384</v>
      </c>
      <c r="D5" s="72">
        <f t="shared" si="1"/>
        <v>0.19753086419753085</v>
      </c>
      <c r="E5" s="72">
        <f t="shared" si="1"/>
        <v>0.20272904483430798</v>
      </c>
      <c r="F5" s="72">
        <f t="shared" si="1"/>
        <v>0.12861072902338377</v>
      </c>
      <c r="G5" s="72">
        <f t="shared" si="1"/>
        <v>0.33370226895406752</v>
      </c>
      <c r="H5" s="72">
        <f t="shared" si="1"/>
        <v>7.0652173913043473E-2</v>
      </c>
      <c r="I5" s="72">
        <f t="shared" si="1"/>
        <v>0.19552827707145989</v>
      </c>
      <c r="J5" s="72">
        <f t="shared" ref="J5" si="2">J4/J$34</f>
        <v>0.24308783949106924</v>
      </c>
    </row>
    <row r="6" spans="1:10" s="35" customFormat="1" ht="18" customHeight="1">
      <c r="A6" s="490" t="s">
        <v>73</v>
      </c>
      <c r="B6" s="69">
        <f>SUM(B39:D39)</f>
        <v>111</v>
      </c>
      <c r="C6" s="69">
        <f>SUM(E39:F39)</f>
        <v>338</v>
      </c>
      <c r="D6" s="69">
        <f>SUM(G39:J39)</f>
        <v>117</v>
      </c>
      <c r="E6" s="69">
        <f>SUM(K39:L39)</f>
        <v>139</v>
      </c>
      <c r="F6" s="69">
        <f>SUM(M39:N39)</f>
        <v>82</v>
      </c>
      <c r="G6" s="69">
        <f>SUM(O39:Q39)</f>
        <v>768</v>
      </c>
      <c r="H6" s="69">
        <f>R39</f>
        <v>5</v>
      </c>
      <c r="I6" s="69">
        <f>S39</f>
        <v>220</v>
      </c>
      <c r="J6" s="70">
        <f>SUM(B6:I6)</f>
        <v>1780</v>
      </c>
    </row>
    <row r="7" spans="1:10" s="35" customFormat="1" ht="18" customHeight="1">
      <c r="A7" s="491"/>
      <c r="B7" s="72">
        <f>B6/B$34</f>
        <v>6.0556464811783964E-2</v>
      </c>
      <c r="C7" s="72">
        <f t="shared" ref="C7:I7" si="3">C6/C$34</f>
        <v>0.155188246097337</v>
      </c>
      <c r="D7" s="72">
        <f t="shared" si="3"/>
        <v>8.0246913580246909E-2</v>
      </c>
      <c r="E7" s="72">
        <f t="shared" si="3"/>
        <v>9.0318388564002594E-2</v>
      </c>
      <c r="F7" s="72">
        <f t="shared" si="3"/>
        <v>5.6396148555708389E-2</v>
      </c>
      <c r="G7" s="72">
        <f t="shared" si="3"/>
        <v>0.14167127836192583</v>
      </c>
      <c r="H7" s="72">
        <f t="shared" si="3"/>
        <v>2.717391304347826E-2</v>
      </c>
      <c r="I7" s="72">
        <f t="shared" si="3"/>
        <v>9.6448925909688732E-2</v>
      </c>
      <c r="J7" s="72">
        <f t="shared" ref="J7" si="4">J6/J$34</f>
        <v>0.1088818204061659</v>
      </c>
    </row>
    <row r="8" spans="1:10" s="35" customFormat="1" ht="18" customHeight="1">
      <c r="A8" s="492" t="s">
        <v>74</v>
      </c>
      <c r="B8" s="69">
        <f>SUM(B40:D40)</f>
        <v>14</v>
      </c>
      <c r="C8" s="69">
        <f>SUM(E40:F40)</f>
        <v>46</v>
      </c>
      <c r="D8" s="69">
        <f>SUM(G40:J40)</f>
        <v>33</v>
      </c>
      <c r="E8" s="69">
        <f>SUM(K40:L40)</f>
        <v>22</v>
      </c>
      <c r="F8" s="69">
        <f>SUM(M40:N40)</f>
        <v>16</v>
      </c>
      <c r="G8" s="69">
        <f>SUM(O40:Q40)</f>
        <v>264</v>
      </c>
      <c r="H8" s="69">
        <f>R40</f>
        <v>0</v>
      </c>
      <c r="I8" s="69">
        <f>S40</f>
        <v>24</v>
      </c>
      <c r="J8" s="70">
        <f>SUM(B8:I8)</f>
        <v>419</v>
      </c>
    </row>
    <row r="9" spans="1:10" s="35" customFormat="1" ht="18" customHeight="1">
      <c r="A9" s="491"/>
      <c r="B9" s="72">
        <f>B8/B$34</f>
        <v>7.6377523186033826E-3</v>
      </c>
      <c r="C9" s="72">
        <f t="shared" ref="C9:I9" si="5">C8/C$34</f>
        <v>2.1120293847566574E-2</v>
      </c>
      <c r="D9" s="72">
        <f t="shared" si="5"/>
        <v>2.2633744855967079E-2</v>
      </c>
      <c r="E9" s="72">
        <f t="shared" si="5"/>
        <v>1.4294996751137101E-2</v>
      </c>
      <c r="F9" s="72">
        <f t="shared" si="5"/>
        <v>1.1004126547455296E-2</v>
      </c>
      <c r="G9" s="72">
        <f t="shared" si="5"/>
        <v>4.8699501936912006E-2</v>
      </c>
      <c r="H9" s="72">
        <f t="shared" si="5"/>
        <v>0</v>
      </c>
      <c r="I9" s="72">
        <f t="shared" si="5"/>
        <v>1.052170100832968E-2</v>
      </c>
      <c r="J9" s="72">
        <f t="shared" ref="J9" si="6">J8/J$34</f>
        <v>2.5630046488867141E-2</v>
      </c>
    </row>
    <row r="10" spans="1:10" s="35" customFormat="1" ht="21" customHeight="1">
      <c r="A10" s="492" t="s">
        <v>105</v>
      </c>
      <c r="B10" s="69">
        <f>SUM(B41:D41)</f>
        <v>162</v>
      </c>
      <c r="C10" s="69">
        <f>SUM(E41:F41)</f>
        <v>248</v>
      </c>
      <c r="D10" s="69">
        <f>SUM(G41:J41)</f>
        <v>138</v>
      </c>
      <c r="E10" s="69">
        <f>SUM(K41:L41)</f>
        <v>151</v>
      </c>
      <c r="F10" s="69">
        <f>SUM(M41:N41)</f>
        <v>89</v>
      </c>
      <c r="G10" s="69">
        <f>SUM(O41:Q41)</f>
        <v>777</v>
      </c>
      <c r="H10" s="69">
        <f>R41</f>
        <v>8</v>
      </c>
      <c r="I10" s="69">
        <f>S41</f>
        <v>202</v>
      </c>
      <c r="J10" s="70">
        <f>SUM(B10:I10)</f>
        <v>1775</v>
      </c>
    </row>
    <row r="11" spans="1:10" s="35" customFormat="1" ht="21" customHeight="1">
      <c r="A11" s="491"/>
      <c r="B11" s="72">
        <f>B10/B$34</f>
        <v>8.8379705400982E-2</v>
      </c>
      <c r="C11" s="72">
        <f t="shared" ref="C11:I11" si="7">C10/C$34</f>
        <v>0.11386593204775022</v>
      </c>
      <c r="D11" s="72">
        <f t="shared" si="7"/>
        <v>9.4650205761316872E-2</v>
      </c>
      <c r="E11" s="72">
        <f t="shared" si="7"/>
        <v>9.8115659519168286E-2</v>
      </c>
      <c r="F11" s="72">
        <f t="shared" si="7"/>
        <v>6.1210453920220086E-2</v>
      </c>
      <c r="G11" s="72">
        <f t="shared" si="7"/>
        <v>0.14333148865522966</v>
      </c>
      <c r="H11" s="72">
        <f t="shared" si="7"/>
        <v>4.3478260869565216E-2</v>
      </c>
      <c r="I11" s="72">
        <f t="shared" si="7"/>
        <v>8.855765015344147E-2</v>
      </c>
      <c r="J11" s="72">
        <f t="shared" ref="J11" si="8">J10/J$34</f>
        <v>0.10857597259603621</v>
      </c>
    </row>
    <row r="12" spans="1:10" s="35" customFormat="1" ht="18" customHeight="1">
      <c r="A12" s="489" t="s">
        <v>20</v>
      </c>
      <c r="B12" s="69">
        <f>SUM(B42:D42,B52:D52,B55:D55)</f>
        <v>43</v>
      </c>
      <c r="C12" s="69">
        <f>SUM(E42:F42,E52:F52,E55:F55)</f>
        <v>124</v>
      </c>
      <c r="D12" s="69">
        <f>SUM(G42:J42,G52:J52,G55:J55)</f>
        <v>37</v>
      </c>
      <c r="E12" s="69">
        <f>SUM(K42:L42,K52:L52,K55:L55)</f>
        <v>20</v>
      </c>
      <c r="F12" s="69">
        <f>SUM(M42:N42,M52:N52,M55:N55)</f>
        <v>67</v>
      </c>
      <c r="G12" s="69">
        <f>SUM(O42:Q42,O52:Q52,O55:Q55)</f>
        <v>579</v>
      </c>
      <c r="H12" s="69">
        <f>SUM(R42,R52,R55)</f>
        <v>4</v>
      </c>
      <c r="I12" s="69">
        <f>SUM(S42,S52,S55)</f>
        <v>83</v>
      </c>
      <c r="J12" s="70">
        <f>SUM(B12:I12)</f>
        <v>957</v>
      </c>
    </row>
    <row r="13" spans="1:10" s="35" customFormat="1" ht="18" customHeight="1">
      <c r="A13" s="488"/>
      <c r="B13" s="72">
        <f>B12/B$34</f>
        <v>2.3458810692853247E-2</v>
      </c>
      <c r="C13" s="72">
        <f t="shared" ref="C13:I13" si="9">C12/C$34</f>
        <v>5.6932966023875112E-2</v>
      </c>
      <c r="D13" s="72">
        <f t="shared" si="9"/>
        <v>2.5377229080932786E-2</v>
      </c>
      <c r="E13" s="72">
        <f t="shared" si="9"/>
        <v>1.2995451591942819E-2</v>
      </c>
      <c r="F13" s="72">
        <f t="shared" si="9"/>
        <v>4.6079779917469053E-2</v>
      </c>
      <c r="G13" s="72">
        <f t="shared" si="9"/>
        <v>0.10680686220254565</v>
      </c>
      <c r="H13" s="72">
        <f t="shared" si="9"/>
        <v>2.1739130434782608E-2</v>
      </c>
      <c r="I13" s="72">
        <f t="shared" si="9"/>
        <v>3.6387549320473479E-2</v>
      </c>
      <c r="J13" s="72">
        <f t="shared" ref="J13" si="10">J12/J$34</f>
        <v>5.8539270858820651E-2</v>
      </c>
    </row>
    <row r="14" spans="1:10" s="35" customFormat="1" ht="18" customHeight="1">
      <c r="A14" s="487" t="s">
        <v>21</v>
      </c>
      <c r="B14" s="69">
        <f>SUM(B43:D43)</f>
        <v>1208</v>
      </c>
      <c r="C14" s="69">
        <f>SUM(E43:F43)</f>
        <v>1139</v>
      </c>
      <c r="D14" s="69">
        <f>SUM(G43:J43)</f>
        <v>879</v>
      </c>
      <c r="E14" s="69">
        <f>SUM(K43:L43)</f>
        <v>897</v>
      </c>
      <c r="F14" s="69">
        <f>SUM(M43:N43)</f>
        <v>835</v>
      </c>
      <c r="G14" s="69">
        <f>SUM(O43:Q43)</f>
        <v>2358</v>
      </c>
      <c r="H14" s="69">
        <f>R43</f>
        <v>67</v>
      </c>
      <c r="I14" s="69">
        <f>S43</f>
        <v>1294</v>
      </c>
      <c r="J14" s="70">
        <f>SUM(B14:I14)</f>
        <v>8677</v>
      </c>
    </row>
    <row r="15" spans="1:10" s="35" customFormat="1" ht="18" customHeight="1">
      <c r="A15" s="488"/>
      <c r="B15" s="72">
        <f>B14/B$34</f>
        <v>0.65902891434806332</v>
      </c>
      <c r="C15" s="72">
        <f t="shared" ref="C15:I15" si="11">C14/C$34</f>
        <v>0.52295684113865937</v>
      </c>
      <c r="D15" s="72">
        <f t="shared" si="11"/>
        <v>0.60288065843621397</v>
      </c>
      <c r="E15" s="72">
        <f t="shared" si="11"/>
        <v>0.5828460038986355</v>
      </c>
      <c r="F15" s="72">
        <f t="shared" si="11"/>
        <v>0.57427785419532329</v>
      </c>
      <c r="G15" s="72">
        <f t="shared" si="11"/>
        <v>0.43497509684560043</v>
      </c>
      <c r="H15" s="72">
        <f t="shared" si="11"/>
        <v>0.3641304347826087</v>
      </c>
      <c r="I15" s="72">
        <f t="shared" si="11"/>
        <v>0.56729504603244196</v>
      </c>
      <c r="J15" s="72">
        <f t="shared" ref="J15" si="12">J14/J$34</f>
        <v>0.53076828969904577</v>
      </c>
    </row>
    <row r="16" spans="1:10" s="35" customFormat="1" ht="18" customHeight="1">
      <c r="A16" s="487" t="s">
        <v>22</v>
      </c>
      <c r="B16" s="69">
        <f>SUM(B44:D45)</f>
        <v>193</v>
      </c>
      <c r="C16" s="69">
        <f>SUM(E44:F45)</f>
        <v>167</v>
      </c>
      <c r="D16" s="69">
        <f>SUM(G44:J45)</f>
        <v>146</v>
      </c>
      <c r="E16" s="69">
        <f>SUM(K44:L45)</f>
        <v>185</v>
      </c>
      <c r="F16" s="69">
        <f>SUM(M44:N45)</f>
        <v>188</v>
      </c>
      <c r="G16" s="69">
        <f>SUM(O44:Q45)</f>
        <v>395</v>
      </c>
      <c r="H16" s="69">
        <f>SUM(R44:R45)</f>
        <v>54</v>
      </c>
      <c r="I16" s="69">
        <f>SUM(S44:S45)</f>
        <v>285</v>
      </c>
      <c r="J16" s="70">
        <f>SUM(B16:I16)</f>
        <v>1613</v>
      </c>
    </row>
    <row r="17" spans="1:10" s="35" customFormat="1" ht="18" customHeight="1">
      <c r="A17" s="488"/>
      <c r="B17" s="72">
        <f>B16/B$34</f>
        <v>0.10529187124931806</v>
      </c>
      <c r="C17" s="72">
        <f t="shared" ref="C17:I17" si="13">C16/C$34</f>
        <v>7.6675849403122137E-2</v>
      </c>
      <c r="D17" s="72">
        <f t="shared" si="13"/>
        <v>0.10013717421124829</v>
      </c>
      <c r="E17" s="72">
        <f t="shared" si="13"/>
        <v>0.12020792722547108</v>
      </c>
      <c r="F17" s="72">
        <f t="shared" si="13"/>
        <v>0.12929848693259974</v>
      </c>
      <c r="G17" s="72">
        <f t="shared" si="13"/>
        <v>7.2864785095000925E-2</v>
      </c>
      <c r="H17" s="72">
        <f t="shared" si="13"/>
        <v>0.29347826086956524</v>
      </c>
      <c r="I17" s="72">
        <f t="shared" si="13"/>
        <v>0.12494519947391496</v>
      </c>
      <c r="J17" s="72">
        <f t="shared" ref="J17" si="14">J16/J$34</f>
        <v>9.86665035478346E-2</v>
      </c>
    </row>
    <row r="18" spans="1:10" s="35" customFormat="1" ht="18" customHeight="1">
      <c r="A18" s="487" t="s">
        <v>75</v>
      </c>
      <c r="B18" s="69">
        <f>SUM(B46:D46)</f>
        <v>34</v>
      </c>
      <c r="C18" s="69">
        <f>SUM(E46:F46)</f>
        <v>30</v>
      </c>
      <c r="D18" s="69">
        <f>SUM(G46:J46)</f>
        <v>37</v>
      </c>
      <c r="E18" s="69">
        <f>SUM(K46:L46)</f>
        <v>33</v>
      </c>
      <c r="F18" s="69">
        <f>SUM(M46:N46)</f>
        <v>37</v>
      </c>
      <c r="G18" s="69">
        <f>SUM(O46:Q46)</f>
        <v>70</v>
      </c>
      <c r="H18" s="69">
        <f>R46</f>
        <v>20</v>
      </c>
      <c r="I18" s="69">
        <f>S46</f>
        <v>61</v>
      </c>
      <c r="J18" s="70">
        <f>SUM(B18:I18)</f>
        <v>322</v>
      </c>
    </row>
    <row r="19" spans="1:10" s="35" customFormat="1" ht="18" customHeight="1">
      <c r="A19" s="488"/>
      <c r="B19" s="72">
        <f>B18/B$34</f>
        <v>1.8548827059465357E-2</v>
      </c>
      <c r="C19" s="72">
        <f t="shared" ref="C19:I19" si="15">C18/C$34</f>
        <v>1.3774104683195593E-2</v>
      </c>
      <c r="D19" s="72">
        <f t="shared" si="15"/>
        <v>2.5377229080932786E-2</v>
      </c>
      <c r="E19" s="72">
        <f t="shared" si="15"/>
        <v>2.1442495126705652E-2</v>
      </c>
      <c r="F19" s="72">
        <f t="shared" si="15"/>
        <v>2.5447042640990371E-2</v>
      </c>
      <c r="G19" s="72">
        <f t="shared" si="15"/>
        <v>1.2912746725696367E-2</v>
      </c>
      <c r="H19" s="72">
        <f t="shared" si="15"/>
        <v>0.10869565217391304</v>
      </c>
      <c r="I19" s="72">
        <f t="shared" si="15"/>
        <v>2.6742656729504603E-2</v>
      </c>
      <c r="J19" s="72">
        <f t="shared" ref="J19" si="16">J18/J$34</f>
        <v>1.9696598972351358E-2</v>
      </c>
    </row>
    <row r="20" spans="1:10" s="35" customFormat="1" ht="18" customHeight="1">
      <c r="A20" s="487" t="s">
        <v>76</v>
      </c>
      <c r="B20" s="69">
        <f>SUM(B47:D47)</f>
        <v>0</v>
      </c>
      <c r="C20" s="69">
        <f>SUM(E47:F47)</f>
        <v>8</v>
      </c>
      <c r="D20" s="69">
        <f>SUM(G47:J47)</f>
        <v>2</v>
      </c>
      <c r="E20" s="69">
        <f>SUM(K47:L47)</f>
        <v>5</v>
      </c>
      <c r="F20" s="69">
        <f>SUM(M47:N47)</f>
        <v>4</v>
      </c>
      <c r="G20" s="69">
        <f>SUM(O47:Q47)</f>
        <v>7</v>
      </c>
      <c r="H20" s="69">
        <f>R47</f>
        <v>12</v>
      </c>
      <c r="I20" s="69">
        <f>S47</f>
        <v>7</v>
      </c>
      <c r="J20" s="70">
        <f>SUM(B20:I20)</f>
        <v>45</v>
      </c>
    </row>
    <row r="21" spans="1:10" s="35" customFormat="1" ht="18" customHeight="1">
      <c r="A21" s="488"/>
      <c r="B21" s="72">
        <f>B20/B$34</f>
        <v>0</v>
      </c>
      <c r="C21" s="72">
        <f t="shared" ref="C21:I21" si="17">C20/C$34</f>
        <v>3.6730945821854912E-3</v>
      </c>
      <c r="D21" s="72">
        <f t="shared" si="17"/>
        <v>1.3717421124828531E-3</v>
      </c>
      <c r="E21" s="72">
        <f t="shared" si="17"/>
        <v>3.2488628979857048E-3</v>
      </c>
      <c r="F21" s="72">
        <f t="shared" si="17"/>
        <v>2.751031636863824E-3</v>
      </c>
      <c r="G21" s="72">
        <f t="shared" si="17"/>
        <v>1.2912746725696365E-3</v>
      </c>
      <c r="H21" s="72">
        <f t="shared" si="17"/>
        <v>6.5217391304347824E-2</v>
      </c>
      <c r="I21" s="72">
        <f t="shared" si="17"/>
        <v>3.0688294607628232E-3</v>
      </c>
      <c r="J21" s="72">
        <f t="shared" ref="J21" si="18">J20/J$34</f>
        <v>2.7526302911671154E-3</v>
      </c>
    </row>
    <row r="22" spans="1:10" s="35" customFormat="1" ht="18" customHeight="1">
      <c r="A22" s="487" t="s">
        <v>106</v>
      </c>
      <c r="B22" s="69">
        <f>SUM(B48:D48)</f>
        <v>4</v>
      </c>
      <c r="C22" s="69">
        <f>SUM(E48:F48)</f>
        <v>4</v>
      </c>
      <c r="D22" s="69">
        <f>SUM(G48:J48)</f>
        <v>4</v>
      </c>
      <c r="E22" s="69">
        <f>SUM(K48:L48)</f>
        <v>3</v>
      </c>
      <c r="F22" s="69">
        <f>SUM(M48:N48)</f>
        <v>6</v>
      </c>
      <c r="G22" s="69">
        <f>SUM(O48:Q48)</f>
        <v>18</v>
      </c>
      <c r="H22" s="69">
        <f>R48</f>
        <v>2</v>
      </c>
      <c r="I22" s="69">
        <f>S48</f>
        <v>9</v>
      </c>
      <c r="J22" s="70">
        <f>SUM(B22:I22)</f>
        <v>50</v>
      </c>
    </row>
    <row r="23" spans="1:10" s="35" customFormat="1" ht="18" customHeight="1">
      <c r="A23" s="488"/>
      <c r="B23" s="72">
        <f>B22/B$34</f>
        <v>2.1822149481723948E-3</v>
      </c>
      <c r="C23" s="72">
        <f t="shared" ref="C23:I23" si="19">C22/C$34</f>
        <v>1.8365472910927456E-3</v>
      </c>
      <c r="D23" s="72">
        <f t="shared" si="19"/>
        <v>2.7434842249657062E-3</v>
      </c>
      <c r="E23" s="72">
        <f t="shared" si="19"/>
        <v>1.9493177387914229E-3</v>
      </c>
      <c r="F23" s="72">
        <f t="shared" si="19"/>
        <v>4.1265474552957355E-3</v>
      </c>
      <c r="G23" s="72">
        <f t="shared" si="19"/>
        <v>3.3204205866076372E-3</v>
      </c>
      <c r="H23" s="72">
        <f t="shared" si="19"/>
        <v>1.0869565217391304E-2</v>
      </c>
      <c r="I23" s="72">
        <f t="shared" si="19"/>
        <v>3.9456378781236303E-3</v>
      </c>
      <c r="J23" s="72">
        <f t="shared" ref="J23" si="20">J22/J$34</f>
        <v>3.0584781012967946E-3</v>
      </c>
    </row>
    <row r="24" spans="1:10" s="35" customFormat="1" ht="18" customHeight="1">
      <c r="A24" s="487" t="s">
        <v>107</v>
      </c>
      <c r="B24" s="69">
        <f>SUM(B49:D49)</f>
        <v>19</v>
      </c>
      <c r="C24" s="69">
        <f>SUM(E49:F49)</f>
        <v>30</v>
      </c>
      <c r="D24" s="69">
        <f>SUM(G49:J49)</f>
        <v>24</v>
      </c>
      <c r="E24" s="69">
        <f>SUM(K49:L49)</f>
        <v>26</v>
      </c>
      <c r="F24" s="69">
        <f>SUM(M49:N49)</f>
        <v>92</v>
      </c>
      <c r="G24" s="69">
        <f>SUM(O49:Q49)</f>
        <v>115</v>
      </c>
      <c r="H24" s="69">
        <f>R49</f>
        <v>4</v>
      </c>
      <c r="I24" s="69">
        <f>S49</f>
        <v>47</v>
      </c>
      <c r="J24" s="70">
        <f>SUM(B24:I24)</f>
        <v>357</v>
      </c>
    </row>
    <row r="25" spans="1:10" s="35" customFormat="1" ht="18" customHeight="1">
      <c r="A25" s="488"/>
      <c r="B25" s="72">
        <f>B24/B$34</f>
        <v>1.0365521003818877E-2</v>
      </c>
      <c r="C25" s="72">
        <f t="shared" ref="C25:I25" si="21">C24/C$34</f>
        <v>1.3774104683195593E-2</v>
      </c>
      <c r="D25" s="72">
        <f t="shared" si="21"/>
        <v>1.646090534979424E-2</v>
      </c>
      <c r="E25" s="72">
        <f t="shared" si="21"/>
        <v>1.6894087069525665E-2</v>
      </c>
      <c r="F25" s="72">
        <f t="shared" si="21"/>
        <v>6.3273727647867956E-2</v>
      </c>
      <c r="G25" s="72">
        <f t="shared" si="21"/>
        <v>2.1213798192215458E-2</v>
      </c>
      <c r="H25" s="72">
        <f t="shared" si="21"/>
        <v>2.1739130434782608E-2</v>
      </c>
      <c r="I25" s="72">
        <f t="shared" si="21"/>
        <v>2.0604997807978958E-2</v>
      </c>
      <c r="J25" s="72">
        <f t="shared" ref="J25" si="22">J24/J$34</f>
        <v>2.1837533643259115E-2</v>
      </c>
    </row>
    <row r="26" spans="1:10" s="35" customFormat="1" ht="18" customHeight="1">
      <c r="A26" s="487" t="s">
        <v>108</v>
      </c>
      <c r="B26" s="69">
        <f>SUM(B50:D50)</f>
        <v>15</v>
      </c>
      <c r="C26" s="69">
        <f>SUM(E50:F50)</f>
        <v>11</v>
      </c>
      <c r="D26" s="69">
        <f>SUM(G50:J50)</f>
        <v>27</v>
      </c>
      <c r="E26" s="69">
        <f>SUM(K50:L50)</f>
        <v>15</v>
      </c>
      <c r="F26" s="69">
        <f>SUM(M50:N50)</f>
        <v>15</v>
      </c>
      <c r="G26" s="69">
        <f>SUM(O50:Q50)</f>
        <v>19</v>
      </c>
      <c r="H26" s="69">
        <f>R50</f>
        <v>4</v>
      </c>
      <c r="I26" s="69">
        <f>S50</f>
        <v>24</v>
      </c>
      <c r="J26" s="70">
        <f>SUM(B26:I26)</f>
        <v>130</v>
      </c>
    </row>
    <row r="27" spans="1:10" s="35" customFormat="1" ht="18" customHeight="1">
      <c r="A27" s="488"/>
      <c r="B27" s="72">
        <f>B26/B$34</f>
        <v>8.1833060556464818E-3</v>
      </c>
      <c r="C27" s="72">
        <f t="shared" ref="C27:I27" si="23">C26/C$34</f>
        <v>5.0505050505050509E-3</v>
      </c>
      <c r="D27" s="72">
        <f t="shared" si="23"/>
        <v>1.8518518518518517E-2</v>
      </c>
      <c r="E27" s="72">
        <f t="shared" si="23"/>
        <v>9.7465886939571145E-3</v>
      </c>
      <c r="F27" s="72">
        <f t="shared" si="23"/>
        <v>1.0316368638239339E-2</v>
      </c>
      <c r="G27" s="72">
        <f t="shared" si="23"/>
        <v>3.5048883969747281E-3</v>
      </c>
      <c r="H27" s="72">
        <f t="shared" si="23"/>
        <v>2.1739130434782608E-2</v>
      </c>
      <c r="I27" s="72">
        <f t="shared" si="23"/>
        <v>1.052170100832968E-2</v>
      </c>
      <c r="J27" s="72">
        <f t="shared" ref="J27" si="24">J26/J$34</f>
        <v>7.9520430633716662E-3</v>
      </c>
    </row>
    <row r="28" spans="1:10" s="35" customFormat="1" ht="22.5" customHeight="1">
      <c r="A28" s="487" t="s">
        <v>109</v>
      </c>
      <c r="B28" s="69">
        <f>SUM(B51:D51)</f>
        <v>7</v>
      </c>
      <c r="C28" s="69">
        <f>SUM(E51:F51)</f>
        <v>3</v>
      </c>
      <c r="D28" s="69">
        <f>SUM(G51:J51)</f>
        <v>9</v>
      </c>
      <c r="E28" s="69">
        <f>SUM(K51:L51)</f>
        <v>5</v>
      </c>
      <c r="F28" s="69">
        <f>SUM(M51:N51)</f>
        <v>4</v>
      </c>
      <c r="G28" s="69">
        <f>SUM(O51:Q51)</f>
        <v>1</v>
      </c>
      <c r="H28" s="69">
        <f>R51</f>
        <v>4</v>
      </c>
      <c r="I28" s="69">
        <f>S51</f>
        <v>9</v>
      </c>
      <c r="J28" s="70">
        <f>SUM(B28:I28)</f>
        <v>42</v>
      </c>
    </row>
    <row r="29" spans="1:10" s="35" customFormat="1" ht="22.5" customHeight="1">
      <c r="A29" s="488"/>
      <c r="B29" s="72">
        <f>B28/B$34</f>
        <v>3.8188761593016913E-3</v>
      </c>
      <c r="C29" s="72">
        <f t="shared" ref="C29:I29" si="25">C28/C$34</f>
        <v>1.3774104683195593E-3</v>
      </c>
      <c r="D29" s="72">
        <f t="shared" si="25"/>
        <v>6.1728395061728392E-3</v>
      </c>
      <c r="E29" s="72">
        <f t="shared" si="25"/>
        <v>3.2488628979857048E-3</v>
      </c>
      <c r="F29" s="72">
        <f t="shared" si="25"/>
        <v>2.751031636863824E-3</v>
      </c>
      <c r="G29" s="72">
        <f t="shared" si="25"/>
        <v>1.8446781036709093E-4</v>
      </c>
      <c r="H29" s="72">
        <f t="shared" si="25"/>
        <v>2.1739130434782608E-2</v>
      </c>
      <c r="I29" s="72">
        <f t="shared" si="25"/>
        <v>3.9456378781236303E-3</v>
      </c>
      <c r="J29" s="72">
        <f t="shared" ref="J29" si="26">J28/J$34</f>
        <v>2.5691216050893074E-3</v>
      </c>
    </row>
    <row r="30" spans="1:10" s="35" customFormat="1" ht="18" customHeight="1">
      <c r="A30" s="487" t="s">
        <v>110</v>
      </c>
      <c r="B30" s="69">
        <f>SUM(B54:D54)</f>
        <v>10</v>
      </c>
      <c r="C30" s="69">
        <f>SUM(E54:F54)</f>
        <v>15</v>
      </c>
      <c r="D30" s="69">
        <f>SUM(G54:J54)</f>
        <v>1</v>
      </c>
      <c r="E30" s="69">
        <f>SUM(K54:L54)</f>
        <v>10</v>
      </c>
      <c r="F30" s="69">
        <f>SUM(M54:N54)</f>
        <v>7</v>
      </c>
      <c r="G30" s="69">
        <f>SUM(O54:Q54)</f>
        <v>23</v>
      </c>
      <c r="H30" s="69">
        <f>R54</f>
        <v>0</v>
      </c>
      <c r="I30" s="69">
        <f>S54</f>
        <v>6</v>
      </c>
      <c r="J30" s="70">
        <f>SUM(B30:I30)</f>
        <v>72</v>
      </c>
    </row>
    <row r="31" spans="1:10" s="35" customFormat="1" ht="18" customHeight="1">
      <c r="A31" s="488"/>
      <c r="B31" s="72">
        <f>B30/B$34</f>
        <v>5.4555373704309879E-3</v>
      </c>
      <c r="C31" s="72">
        <f t="shared" ref="C31:I31" si="27">C30/C$34</f>
        <v>6.8870523415977963E-3</v>
      </c>
      <c r="D31" s="72">
        <f t="shared" si="27"/>
        <v>6.8587105624142656E-4</v>
      </c>
      <c r="E31" s="72">
        <f t="shared" si="27"/>
        <v>6.4977257959714096E-3</v>
      </c>
      <c r="F31" s="72">
        <f t="shared" si="27"/>
        <v>4.8143053645116922E-3</v>
      </c>
      <c r="G31" s="72">
        <f t="shared" si="27"/>
        <v>4.2427596384430914E-3</v>
      </c>
      <c r="H31" s="72">
        <f t="shared" si="27"/>
        <v>0</v>
      </c>
      <c r="I31" s="72">
        <f t="shared" si="27"/>
        <v>2.6304252520824201E-3</v>
      </c>
      <c r="J31" s="72">
        <f t="shared" ref="J31" si="28">J30/J$34</f>
        <v>4.4042084658673843E-3</v>
      </c>
    </row>
    <row r="32" spans="1:10" s="35" customFormat="1" ht="18" customHeight="1">
      <c r="A32" s="487" t="s">
        <v>111</v>
      </c>
      <c r="B32" s="69">
        <f>SUM(B53:D53)</f>
        <v>13</v>
      </c>
      <c r="C32" s="69">
        <f>SUM(E53:F53)</f>
        <v>15</v>
      </c>
      <c r="D32" s="69">
        <f>SUM(G53:J53)</f>
        <v>4</v>
      </c>
      <c r="E32" s="69">
        <f>SUM(K53:L53)</f>
        <v>28</v>
      </c>
      <c r="F32" s="69">
        <f>SUM(M53:N53)</f>
        <v>12</v>
      </c>
      <c r="G32" s="69">
        <f>SUM(O53:Q53)</f>
        <v>27</v>
      </c>
      <c r="H32" s="69">
        <f>R53</f>
        <v>0</v>
      </c>
      <c r="I32" s="69">
        <f>S53</f>
        <v>10</v>
      </c>
      <c r="J32" s="70">
        <f>SUM(B32:I32)</f>
        <v>109</v>
      </c>
    </row>
    <row r="33" spans="1:19" s="35" customFormat="1" ht="18" customHeight="1">
      <c r="A33" s="488"/>
      <c r="B33" s="72">
        <f>B32/B$34</f>
        <v>7.0921985815602835E-3</v>
      </c>
      <c r="C33" s="72">
        <f t="shared" ref="C33:I33" si="29">C32/C$34</f>
        <v>6.8870523415977963E-3</v>
      </c>
      <c r="D33" s="72">
        <f t="shared" si="29"/>
        <v>2.7434842249657062E-3</v>
      </c>
      <c r="E33" s="72">
        <f t="shared" si="29"/>
        <v>1.8193632228719947E-2</v>
      </c>
      <c r="F33" s="72">
        <f t="shared" si="29"/>
        <v>8.253094910591471E-3</v>
      </c>
      <c r="G33" s="72">
        <f t="shared" si="29"/>
        <v>4.9806308799114551E-3</v>
      </c>
      <c r="H33" s="72">
        <f t="shared" si="29"/>
        <v>0</v>
      </c>
      <c r="I33" s="72">
        <f t="shared" si="29"/>
        <v>4.384042086804033E-3</v>
      </c>
      <c r="J33" s="72">
        <f t="shared" ref="J33" si="30">J32/J$34</f>
        <v>6.6674822608270125E-3</v>
      </c>
    </row>
    <row r="34" spans="1:19" s="35" customFormat="1">
      <c r="A34" s="77" t="s">
        <v>11</v>
      </c>
      <c r="B34" s="78">
        <f>SUM(B6,B8,B10,B12,B14,B16,B18,B20,B22,B24,B26,B28,B30,B32)</f>
        <v>1833</v>
      </c>
      <c r="C34" s="78">
        <f t="shared" ref="C34:I34" si="31">SUM(C6,C8,C10,C12,C14,C16,C18,C20,C22,C24,C26,C28,C30,C32)</f>
        <v>2178</v>
      </c>
      <c r="D34" s="78">
        <f t="shared" si="31"/>
        <v>1458</v>
      </c>
      <c r="E34" s="78">
        <f t="shared" si="31"/>
        <v>1539</v>
      </c>
      <c r="F34" s="78">
        <f t="shared" si="31"/>
        <v>1454</v>
      </c>
      <c r="G34" s="78">
        <f t="shared" si="31"/>
        <v>5421</v>
      </c>
      <c r="H34" s="78">
        <f t="shared" si="31"/>
        <v>184</v>
      </c>
      <c r="I34" s="78">
        <f t="shared" si="31"/>
        <v>2281</v>
      </c>
      <c r="J34" s="82">
        <f>SUM(B34:I34)</f>
        <v>16348</v>
      </c>
    </row>
    <row r="35" spans="1:19" s="35" customFormat="1">
      <c r="A35" s="79"/>
      <c r="B35" s="80">
        <f>SUM(B7,B9,B11,B13,B15,B17,B19,B21,B23,B25,B27,B29,B31,B33)</f>
        <v>0.99999999999999989</v>
      </c>
      <c r="C35" s="80">
        <f t="shared" ref="C35:J35" si="32">SUM(C7,C9,C11,C13,C15,C17,C19,C21,C23,C25,C27,C29,C31,C33)</f>
        <v>1</v>
      </c>
      <c r="D35" s="80">
        <f t="shared" si="32"/>
        <v>0.99999999999999989</v>
      </c>
      <c r="E35" s="80">
        <f t="shared" si="32"/>
        <v>0.99999999999999989</v>
      </c>
      <c r="F35" s="80">
        <f t="shared" si="32"/>
        <v>1.0000000000000002</v>
      </c>
      <c r="G35" s="80">
        <f t="shared" si="32"/>
        <v>1</v>
      </c>
      <c r="H35" s="80">
        <f t="shared" si="32"/>
        <v>1</v>
      </c>
      <c r="I35" s="80">
        <f t="shared" si="32"/>
        <v>1</v>
      </c>
      <c r="J35" s="83">
        <f t="shared" si="32"/>
        <v>1</v>
      </c>
    </row>
    <row r="38" spans="1:19">
      <c r="A38" s="37" t="s">
        <v>68</v>
      </c>
      <c r="B38" s="37" t="s">
        <v>438</v>
      </c>
      <c r="C38" s="37" t="s">
        <v>439</v>
      </c>
      <c r="D38" s="37" t="s">
        <v>440</v>
      </c>
      <c r="E38" s="37" t="s">
        <v>441</v>
      </c>
      <c r="F38" s="37" t="s">
        <v>442</v>
      </c>
      <c r="G38" s="37" t="s">
        <v>443</v>
      </c>
      <c r="H38" s="37" t="s">
        <v>444</v>
      </c>
      <c r="I38" s="37" t="s">
        <v>445</v>
      </c>
      <c r="J38" s="37" t="s">
        <v>446</v>
      </c>
      <c r="K38" s="37" t="s">
        <v>447</v>
      </c>
      <c r="L38" s="37" t="s">
        <v>448</v>
      </c>
      <c r="M38" s="37" t="s">
        <v>449</v>
      </c>
      <c r="N38" s="37" t="s">
        <v>450</v>
      </c>
      <c r="O38" s="37" t="s">
        <v>451</v>
      </c>
      <c r="P38" s="37" t="s">
        <v>452</v>
      </c>
      <c r="Q38" s="37" t="s">
        <v>453</v>
      </c>
      <c r="R38" s="37" t="s">
        <v>454</v>
      </c>
      <c r="S38" s="37" t="s">
        <v>455</v>
      </c>
    </row>
    <row r="39" spans="1:19">
      <c r="A39" s="39" t="s">
        <v>422</v>
      </c>
      <c r="B39" s="9">
        <v>72</v>
      </c>
      <c r="C39" s="9">
        <v>36</v>
      </c>
      <c r="D39" s="9">
        <v>3</v>
      </c>
      <c r="E39" s="9">
        <v>237</v>
      </c>
      <c r="F39" s="9">
        <v>101</v>
      </c>
      <c r="G39" s="2">
        <v>65</v>
      </c>
      <c r="H39" s="9">
        <v>10</v>
      </c>
      <c r="I39" s="9">
        <v>36</v>
      </c>
      <c r="J39" s="9">
        <v>6</v>
      </c>
      <c r="K39" s="9">
        <v>65</v>
      </c>
      <c r="L39" s="9">
        <v>74</v>
      </c>
      <c r="M39" s="9">
        <v>16</v>
      </c>
      <c r="N39" s="9">
        <v>66</v>
      </c>
      <c r="O39" s="9">
        <v>127</v>
      </c>
      <c r="P39" s="9">
        <v>402</v>
      </c>
      <c r="Q39" s="9">
        <v>239</v>
      </c>
      <c r="R39" s="9">
        <v>5</v>
      </c>
      <c r="S39" s="9">
        <v>220</v>
      </c>
    </row>
    <row r="40" spans="1:19">
      <c r="A40" s="40" t="s">
        <v>423</v>
      </c>
      <c r="B40" s="9">
        <v>9</v>
      </c>
      <c r="C40" s="9">
        <v>5</v>
      </c>
      <c r="E40" s="9">
        <v>36</v>
      </c>
      <c r="F40" s="9">
        <v>10</v>
      </c>
      <c r="G40" s="9">
        <v>16</v>
      </c>
      <c r="H40" s="9">
        <v>2</v>
      </c>
      <c r="I40" s="9">
        <v>4</v>
      </c>
      <c r="J40" s="9">
        <v>11</v>
      </c>
      <c r="K40" s="9">
        <v>13</v>
      </c>
      <c r="L40" s="9">
        <v>9</v>
      </c>
      <c r="M40" s="9">
        <v>9</v>
      </c>
      <c r="N40" s="9">
        <v>7</v>
      </c>
      <c r="O40" s="9">
        <v>27</v>
      </c>
      <c r="P40" s="9">
        <v>164</v>
      </c>
      <c r="Q40" s="9">
        <v>73</v>
      </c>
      <c r="S40" s="9">
        <v>24</v>
      </c>
    </row>
    <row r="41" spans="1:19">
      <c r="A41" s="40" t="s">
        <v>424</v>
      </c>
      <c r="B41" s="9">
        <v>50</v>
      </c>
      <c r="C41" s="9">
        <v>99</v>
      </c>
      <c r="D41" s="9">
        <v>13</v>
      </c>
      <c r="E41" s="9">
        <v>206</v>
      </c>
      <c r="F41" s="9">
        <v>42</v>
      </c>
      <c r="G41" s="2">
        <v>39</v>
      </c>
      <c r="H41" s="9">
        <v>62</v>
      </c>
      <c r="I41" s="9">
        <v>12</v>
      </c>
      <c r="J41" s="9">
        <v>25</v>
      </c>
      <c r="K41" s="9">
        <v>111</v>
      </c>
      <c r="L41" s="9">
        <v>40</v>
      </c>
      <c r="M41" s="9">
        <v>37</v>
      </c>
      <c r="N41" s="9">
        <v>52</v>
      </c>
      <c r="O41" s="9">
        <v>275</v>
      </c>
      <c r="P41" s="9">
        <v>237</v>
      </c>
      <c r="Q41" s="9">
        <v>265</v>
      </c>
      <c r="R41" s="9">
        <v>8</v>
      </c>
      <c r="S41" s="9">
        <v>202</v>
      </c>
    </row>
    <row r="42" spans="1:19">
      <c r="A42" s="40" t="s">
        <v>425</v>
      </c>
      <c r="B42" s="9">
        <v>20</v>
      </c>
      <c r="C42" s="9">
        <v>16</v>
      </c>
      <c r="D42" s="9">
        <v>1</v>
      </c>
      <c r="E42" s="9">
        <v>41</v>
      </c>
      <c r="F42" s="9">
        <v>79</v>
      </c>
      <c r="G42" s="9">
        <v>7</v>
      </c>
      <c r="H42" s="9">
        <v>2</v>
      </c>
      <c r="I42" s="9">
        <v>1</v>
      </c>
      <c r="J42" s="9">
        <v>7</v>
      </c>
      <c r="K42" s="9">
        <v>8</v>
      </c>
      <c r="L42" s="9">
        <v>6</v>
      </c>
      <c r="M42" s="9">
        <v>18</v>
      </c>
      <c r="N42" s="9">
        <v>35</v>
      </c>
      <c r="O42" s="9">
        <v>341</v>
      </c>
      <c r="P42" s="9">
        <v>115</v>
      </c>
      <c r="Q42" s="9">
        <v>30</v>
      </c>
      <c r="R42" s="9">
        <v>2</v>
      </c>
      <c r="S42" s="9">
        <v>72</v>
      </c>
    </row>
    <row r="43" spans="1:19">
      <c r="A43" s="40" t="s">
        <v>426</v>
      </c>
      <c r="B43" s="9">
        <v>347</v>
      </c>
      <c r="C43" s="9">
        <v>561</v>
      </c>
      <c r="D43" s="9">
        <v>300</v>
      </c>
      <c r="E43" s="9">
        <v>808</v>
      </c>
      <c r="F43" s="9">
        <v>331</v>
      </c>
      <c r="G43" s="9">
        <v>460</v>
      </c>
      <c r="H43" s="9">
        <v>140</v>
      </c>
      <c r="I43" s="9">
        <v>149</v>
      </c>
      <c r="J43" s="9">
        <v>130</v>
      </c>
      <c r="K43" s="9">
        <v>554</v>
      </c>
      <c r="L43" s="9">
        <v>343</v>
      </c>
      <c r="M43" s="9">
        <v>320</v>
      </c>
      <c r="N43" s="9">
        <v>515</v>
      </c>
      <c r="O43" s="9">
        <v>566</v>
      </c>
      <c r="P43" s="9">
        <v>1190</v>
      </c>
      <c r="Q43" s="9">
        <v>602</v>
      </c>
      <c r="R43" s="9">
        <v>67</v>
      </c>
      <c r="S43" s="9">
        <v>1294</v>
      </c>
    </row>
    <row r="44" spans="1:19" customFormat="1">
      <c r="A44" s="40" t="s">
        <v>427</v>
      </c>
      <c r="B44">
        <v>27</v>
      </c>
      <c r="C44">
        <v>88</v>
      </c>
      <c r="D44">
        <v>15</v>
      </c>
      <c r="E44">
        <v>68</v>
      </c>
      <c r="F44">
        <v>40</v>
      </c>
      <c r="G44">
        <v>41</v>
      </c>
      <c r="H44">
        <v>12</v>
      </c>
      <c r="I44">
        <v>19</v>
      </c>
      <c r="J44">
        <v>17</v>
      </c>
      <c r="K44">
        <v>58</v>
      </c>
      <c r="L44">
        <v>24</v>
      </c>
      <c r="M44">
        <v>25</v>
      </c>
      <c r="N44">
        <v>68</v>
      </c>
      <c r="O44">
        <v>62</v>
      </c>
      <c r="P44">
        <v>124</v>
      </c>
      <c r="Q44">
        <v>52</v>
      </c>
      <c r="R44">
        <v>21</v>
      </c>
      <c r="S44">
        <v>109</v>
      </c>
    </row>
    <row r="45" spans="1:19">
      <c r="A45" s="40" t="s">
        <v>428</v>
      </c>
      <c r="B45" s="9">
        <v>9</v>
      </c>
      <c r="C45" s="9">
        <v>45</v>
      </c>
      <c r="D45" s="9">
        <v>9</v>
      </c>
      <c r="E45" s="9">
        <v>33</v>
      </c>
      <c r="F45" s="9">
        <v>26</v>
      </c>
      <c r="G45" s="9">
        <v>26</v>
      </c>
      <c r="H45" s="9">
        <v>22</v>
      </c>
      <c r="I45" s="9">
        <v>9</v>
      </c>
      <c r="K45" s="9">
        <v>68</v>
      </c>
      <c r="L45" s="9">
        <v>35</v>
      </c>
      <c r="M45" s="9">
        <v>38</v>
      </c>
      <c r="N45" s="9">
        <v>57</v>
      </c>
      <c r="O45" s="9">
        <v>34</v>
      </c>
      <c r="P45" s="9">
        <v>56</v>
      </c>
      <c r="Q45" s="9">
        <v>67</v>
      </c>
      <c r="R45" s="9">
        <v>33</v>
      </c>
      <c r="S45" s="9">
        <v>176</v>
      </c>
    </row>
    <row r="46" spans="1:19">
      <c r="A46" s="40" t="s">
        <v>429</v>
      </c>
      <c r="B46" s="9">
        <v>8</v>
      </c>
      <c r="C46" s="9">
        <v>18</v>
      </c>
      <c r="D46" s="9">
        <v>8</v>
      </c>
      <c r="E46" s="9">
        <v>13</v>
      </c>
      <c r="F46" s="9">
        <v>17</v>
      </c>
      <c r="G46" s="9">
        <v>24</v>
      </c>
      <c r="H46" s="9">
        <v>3</v>
      </c>
      <c r="I46" s="9">
        <v>5</v>
      </c>
      <c r="J46" s="9">
        <v>5</v>
      </c>
      <c r="K46" s="9">
        <v>18</v>
      </c>
      <c r="L46" s="9">
        <v>15</v>
      </c>
      <c r="M46" s="9">
        <v>16</v>
      </c>
      <c r="N46" s="9">
        <v>21</v>
      </c>
      <c r="O46" s="9">
        <v>25</v>
      </c>
      <c r="P46" s="9">
        <v>36</v>
      </c>
      <c r="Q46" s="9">
        <v>9</v>
      </c>
      <c r="R46" s="9">
        <v>20</v>
      </c>
      <c r="S46" s="9">
        <v>61</v>
      </c>
    </row>
    <row r="47" spans="1:19">
      <c r="A47" s="40" t="s">
        <v>430</v>
      </c>
      <c r="E47" s="9">
        <v>7</v>
      </c>
      <c r="F47" s="9">
        <v>1</v>
      </c>
      <c r="G47" s="9">
        <v>1</v>
      </c>
      <c r="I47" s="9">
        <v>1</v>
      </c>
      <c r="K47" s="9">
        <v>3</v>
      </c>
      <c r="L47" s="9">
        <v>2</v>
      </c>
      <c r="N47" s="9">
        <v>4</v>
      </c>
      <c r="O47" s="9">
        <v>2</v>
      </c>
      <c r="P47" s="9">
        <v>4</v>
      </c>
      <c r="Q47" s="9">
        <v>1</v>
      </c>
      <c r="R47" s="9">
        <v>12</v>
      </c>
      <c r="S47" s="9">
        <v>7</v>
      </c>
    </row>
    <row r="48" spans="1:19">
      <c r="A48" s="40" t="s">
        <v>431</v>
      </c>
      <c r="B48" s="9">
        <v>2</v>
      </c>
      <c r="C48" s="9">
        <v>2</v>
      </c>
      <c r="E48" s="9">
        <v>3</v>
      </c>
      <c r="F48" s="9">
        <v>1</v>
      </c>
      <c r="G48" s="9">
        <v>4</v>
      </c>
      <c r="K48" s="9">
        <v>2</v>
      </c>
      <c r="L48" s="9">
        <v>1</v>
      </c>
      <c r="N48" s="9">
        <v>6</v>
      </c>
      <c r="O48" s="9">
        <v>5</v>
      </c>
      <c r="P48" s="9">
        <v>10</v>
      </c>
      <c r="Q48" s="9">
        <v>3</v>
      </c>
      <c r="R48" s="9">
        <v>2</v>
      </c>
      <c r="S48" s="9">
        <v>9</v>
      </c>
    </row>
    <row r="49" spans="1:19">
      <c r="A49" s="40" t="s">
        <v>432</v>
      </c>
      <c r="B49" s="9">
        <v>7</v>
      </c>
      <c r="C49" s="9">
        <v>11</v>
      </c>
      <c r="D49" s="9">
        <v>1</v>
      </c>
      <c r="E49" s="9">
        <v>17</v>
      </c>
      <c r="F49" s="9">
        <v>13</v>
      </c>
      <c r="G49" s="9">
        <v>18</v>
      </c>
      <c r="H49" s="9">
        <v>2</v>
      </c>
      <c r="I49" s="9">
        <v>1</v>
      </c>
      <c r="J49" s="9">
        <v>3</v>
      </c>
      <c r="K49" s="9">
        <v>13</v>
      </c>
      <c r="L49" s="9">
        <v>13</v>
      </c>
      <c r="M49" s="9">
        <v>4</v>
      </c>
      <c r="N49" s="9">
        <v>88</v>
      </c>
      <c r="O49" s="9">
        <v>24</v>
      </c>
      <c r="P49" s="9">
        <v>71</v>
      </c>
      <c r="Q49" s="9">
        <v>20</v>
      </c>
      <c r="R49" s="9">
        <v>4</v>
      </c>
      <c r="S49" s="9">
        <v>47</v>
      </c>
    </row>
    <row r="50" spans="1:19">
      <c r="A50" s="40" t="s">
        <v>433</v>
      </c>
      <c r="C50" s="9">
        <v>13</v>
      </c>
      <c r="D50" s="9">
        <v>2</v>
      </c>
      <c r="E50" s="9">
        <v>5</v>
      </c>
      <c r="F50" s="9">
        <v>6</v>
      </c>
      <c r="G50" s="9">
        <v>23</v>
      </c>
      <c r="H50" s="9">
        <v>2</v>
      </c>
      <c r="I50" s="9">
        <v>1</v>
      </c>
      <c r="J50" s="9">
        <v>1</v>
      </c>
      <c r="K50" s="9">
        <v>12</v>
      </c>
      <c r="L50" s="9">
        <v>3</v>
      </c>
      <c r="M50" s="9">
        <v>1</v>
      </c>
      <c r="N50" s="9">
        <v>14</v>
      </c>
      <c r="O50" s="9">
        <v>6</v>
      </c>
      <c r="P50" s="9">
        <v>7</v>
      </c>
      <c r="Q50" s="9">
        <v>6</v>
      </c>
      <c r="R50" s="9">
        <v>4</v>
      </c>
      <c r="S50" s="9">
        <v>24</v>
      </c>
    </row>
    <row r="51" spans="1:19">
      <c r="A51" s="40" t="s">
        <v>434</v>
      </c>
      <c r="B51" s="9">
        <v>2</v>
      </c>
      <c r="C51" s="9">
        <v>3</v>
      </c>
      <c r="D51" s="9">
        <v>2</v>
      </c>
      <c r="E51" s="9">
        <v>2</v>
      </c>
      <c r="F51" s="9">
        <v>1</v>
      </c>
      <c r="G51" s="9">
        <v>9</v>
      </c>
      <c r="K51" s="9">
        <v>3</v>
      </c>
      <c r="L51" s="9">
        <v>2</v>
      </c>
      <c r="N51" s="9">
        <v>4</v>
      </c>
      <c r="Q51" s="9">
        <v>1</v>
      </c>
      <c r="R51" s="9">
        <v>4</v>
      </c>
      <c r="S51" s="9">
        <v>9</v>
      </c>
    </row>
    <row r="52" spans="1:19">
      <c r="A52" s="40" t="s">
        <v>435</v>
      </c>
      <c r="C52" s="9">
        <v>2</v>
      </c>
      <c r="E52" s="9">
        <v>1</v>
      </c>
      <c r="F52" s="9">
        <v>1</v>
      </c>
      <c r="G52" s="9">
        <v>7</v>
      </c>
      <c r="H52" s="9">
        <v>2</v>
      </c>
      <c r="K52" s="9">
        <v>4</v>
      </c>
      <c r="M52" s="9">
        <v>2</v>
      </c>
      <c r="N52" s="9">
        <v>4</v>
      </c>
      <c r="P52" s="9">
        <v>16</v>
      </c>
      <c r="Q52" s="9">
        <v>6</v>
      </c>
      <c r="R52" s="9">
        <v>1</v>
      </c>
      <c r="S52" s="9">
        <v>7</v>
      </c>
    </row>
    <row r="53" spans="1:19">
      <c r="A53" s="40" t="s">
        <v>18</v>
      </c>
      <c r="B53" s="9">
        <v>1</v>
      </c>
      <c r="C53" s="9">
        <v>10</v>
      </c>
      <c r="D53" s="9">
        <v>2</v>
      </c>
      <c r="E53" s="9">
        <v>15</v>
      </c>
      <c r="G53" s="9">
        <v>4</v>
      </c>
      <c r="K53" s="9">
        <v>8</v>
      </c>
      <c r="L53" s="9">
        <v>20</v>
      </c>
      <c r="N53" s="9">
        <v>12</v>
      </c>
      <c r="O53" s="9">
        <v>10</v>
      </c>
      <c r="P53" s="9">
        <v>15</v>
      </c>
      <c r="Q53" s="9">
        <v>2</v>
      </c>
      <c r="S53" s="9">
        <v>10</v>
      </c>
    </row>
    <row r="54" spans="1:19">
      <c r="A54" s="40" t="s">
        <v>436</v>
      </c>
      <c r="B54" s="9">
        <v>1</v>
      </c>
      <c r="C54" s="9">
        <v>9</v>
      </c>
      <c r="E54" s="9">
        <v>5</v>
      </c>
      <c r="F54" s="9">
        <v>10</v>
      </c>
      <c r="J54" s="9">
        <v>1</v>
      </c>
      <c r="K54" s="9">
        <v>1</v>
      </c>
      <c r="L54" s="9">
        <v>9</v>
      </c>
      <c r="N54" s="9">
        <v>7</v>
      </c>
      <c r="O54" s="9">
        <v>1</v>
      </c>
      <c r="P54" s="9">
        <v>18</v>
      </c>
      <c r="Q54" s="9">
        <v>4</v>
      </c>
      <c r="S54" s="9">
        <v>6</v>
      </c>
    </row>
    <row r="55" spans="1:19">
      <c r="A55" s="40" t="s">
        <v>437</v>
      </c>
      <c r="B55" s="9">
        <v>2</v>
      </c>
      <c r="C55" s="9">
        <v>2</v>
      </c>
      <c r="E55" s="9">
        <v>2</v>
      </c>
      <c r="G55" s="9">
        <v>9</v>
      </c>
      <c r="H55" s="9">
        <v>2</v>
      </c>
      <c r="K55" s="9">
        <v>1</v>
      </c>
      <c r="L55" s="9">
        <v>1</v>
      </c>
      <c r="N55" s="9">
        <v>8</v>
      </c>
      <c r="O55" s="9">
        <v>2</v>
      </c>
      <c r="P55" s="9">
        <v>59</v>
      </c>
      <c r="Q55" s="9">
        <v>10</v>
      </c>
      <c r="R55" s="9">
        <v>1</v>
      </c>
      <c r="S55" s="9">
        <v>4</v>
      </c>
    </row>
  </sheetData>
  <mergeCells count="15">
    <mergeCell ref="A12:A13"/>
    <mergeCell ref="A14:A15"/>
    <mergeCell ref="A16:A17"/>
    <mergeCell ref="A18:A19"/>
    <mergeCell ref="A4:A5"/>
    <mergeCell ref="A6:A7"/>
    <mergeCell ref="A8:A9"/>
    <mergeCell ref="A10:A11"/>
    <mergeCell ref="A20:A21"/>
    <mergeCell ref="A28:A29"/>
    <mergeCell ref="A30:A31"/>
    <mergeCell ref="A32:A33"/>
    <mergeCell ref="A22:A23"/>
    <mergeCell ref="A24:A25"/>
    <mergeCell ref="A26:A27"/>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S65"/>
  <sheetViews>
    <sheetView view="pageBreakPreview" topLeftCell="A18" zoomScaleNormal="100" zoomScaleSheetLayoutView="100" workbookViewId="0">
      <selection activeCell="A3" sqref="A3:J45"/>
    </sheetView>
  </sheetViews>
  <sheetFormatPr defaultColWidth="13.75" defaultRowHeight="13.5"/>
  <cols>
    <col min="1" max="1" width="15.375" style="9" bestFit="1" customWidth="1"/>
    <col min="2" max="9" width="7.5" style="9" customWidth="1"/>
    <col min="10" max="10" width="8.625" style="9" bestFit="1" customWidth="1"/>
    <col min="11" max="19" width="7.625" style="9" customWidth="1"/>
    <col min="20" max="16384" width="13.75" style="9"/>
  </cols>
  <sheetData>
    <row r="1" spans="1:10" s="25" customFormat="1" ht="14.25">
      <c r="A1" s="24" t="s">
        <v>169</v>
      </c>
    </row>
    <row r="2" spans="1:10" customFormat="1">
      <c r="A2" s="1"/>
      <c r="B2" s="2"/>
      <c r="C2" s="2"/>
      <c r="D2" s="2"/>
      <c r="E2" s="2"/>
      <c r="F2" s="2"/>
      <c r="G2" s="2"/>
      <c r="H2" s="2"/>
    </row>
    <row r="3" spans="1:10" customFormat="1">
      <c r="A3" s="81"/>
      <c r="B3" s="81" t="s">
        <v>97</v>
      </c>
      <c r="C3" s="81" t="s">
        <v>98</v>
      </c>
      <c r="D3" s="81" t="s">
        <v>99</v>
      </c>
      <c r="E3" s="81" t="s">
        <v>100</v>
      </c>
      <c r="F3" s="81" t="s">
        <v>101</v>
      </c>
      <c r="G3" s="81" t="s">
        <v>102</v>
      </c>
      <c r="H3" s="81" t="s">
        <v>103</v>
      </c>
      <c r="I3" s="81" t="s">
        <v>104</v>
      </c>
      <c r="J3" s="81" t="s">
        <v>67</v>
      </c>
    </row>
    <row r="4" spans="1:10" s="35" customFormat="1" ht="12" customHeight="1">
      <c r="A4" s="190" t="s">
        <v>65</v>
      </c>
      <c r="B4" s="69">
        <f>SUM(B50:D50)</f>
        <v>204</v>
      </c>
      <c r="C4" s="69">
        <f>SUM(E50:F50)</f>
        <v>272</v>
      </c>
      <c r="D4" s="69">
        <f>SUM(G50:J50)</f>
        <v>194</v>
      </c>
      <c r="E4" s="69">
        <f>SUM(K50:L50)</f>
        <v>258</v>
      </c>
      <c r="F4" s="69">
        <f>SUM(M50:N50)</f>
        <v>146</v>
      </c>
      <c r="G4" s="69">
        <f>SUM(O50:Q50)</f>
        <v>364</v>
      </c>
      <c r="H4" s="69">
        <f>R50</f>
        <v>87</v>
      </c>
      <c r="I4" s="69">
        <f>S50</f>
        <v>322</v>
      </c>
      <c r="J4" s="70">
        <f>SUM(B4:I4)</f>
        <v>1847</v>
      </c>
    </row>
    <row r="5" spans="1:10" s="35" customFormat="1" ht="12" customHeight="1">
      <c r="A5" s="94"/>
      <c r="B5" s="72">
        <f>B4/B$36</f>
        <v>0.11129296235679215</v>
      </c>
      <c r="C5" s="72">
        <f t="shared" ref="C5:J5" si="0">C4/C$36</f>
        <v>0.1248852157943067</v>
      </c>
      <c r="D5" s="72">
        <f t="shared" si="0"/>
        <v>0.13305898491083676</v>
      </c>
      <c r="E5" s="72">
        <f t="shared" si="0"/>
        <v>0.16764132553606237</v>
      </c>
      <c r="F5" s="72">
        <f t="shared" si="0"/>
        <v>0.10041265474552957</v>
      </c>
      <c r="G5" s="72">
        <f t="shared" si="0"/>
        <v>6.7146282973621102E-2</v>
      </c>
      <c r="H5" s="72">
        <f t="shared" si="0"/>
        <v>0.47282608695652173</v>
      </c>
      <c r="I5" s="72">
        <f t="shared" si="0"/>
        <v>0.14116615519508988</v>
      </c>
      <c r="J5" s="72">
        <f t="shared" si="0"/>
        <v>0.11298018106190359</v>
      </c>
    </row>
    <row r="6" spans="1:10" s="35" customFormat="1" ht="12" customHeight="1">
      <c r="A6" s="190" t="s">
        <v>112</v>
      </c>
      <c r="B6" s="69">
        <f>SUM(B51:D51)</f>
        <v>234</v>
      </c>
      <c r="C6" s="69">
        <f>SUM(E51:F51)</f>
        <v>290</v>
      </c>
      <c r="D6" s="69">
        <f>SUM(G51:J51)</f>
        <v>239</v>
      </c>
      <c r="E6" s="69">
        <f>SUM(K51:L51)</f>
        <v>283</v>
      </c>
      <c r="F6" s="69">
        <f>SUM(M51:N51)</f>
        <v>180</v>
      </c>
      <c r="G6" s="69">
        <f>SUM(O51:Q51)</f>
        <v>561</v>
      </c>
      <c r="H6" s="69">
        <f>R51</f>
        <v>79</v>
      </c>
      <c r="I6" s="69">
        <f>S51</f>
        <v>353</v>
      </c>
      <c r="J6" s="70">
        <f>SUM(B6:I6)</f>
        <v>2219</v>
      </c>
    </row>
    <row r="7" spans="1:10" s="35" customFormat="1" ht="12" customHeight="1">
      <c r="A7" s="94" t="s">
        <v>113</v>
      </c>
      <c r="B7" s="72">
        <f>B6/B$36</f>
        <v>0.1276595744680851</v>
      </c>
      <c r="C7" s="72">
        <f t="shared" ref="C7" si="1">C6/C$36</f>
        <v>0.13314967860422405</v>
      </c>
      <c r="D7" s="72">
        <f t="shared" ref="D7" si="2">D6/D$36</f>
        <v>0.16392318244170095</v>
      </c>
      <c r="E7" s="72">
        <f t="shared" ref="E7" si="3">E6/E$36</f>
        <v>0.18388564002599089</v>
      </c>
      <c r="F7" s="72">
        <f t="shared" ref="F7" si="4">F6/F$36</f>
        <v>0.12379642365887207</v>
      </c>
      <c r="G7" s="72">
        <f t="shared" ref="G7" si="5">G6/G$36</f>
        <v>0.10348644161593802</v>
      </c>
      <c r="H7" s="72">
        <f t="shared" ref="H7" si="6">H6/H$36</f>
        <v>0.42934782608695654</v>
      </c>
      <c r="I7" s="72">
        <f t="shared" ref="I7" si="7">I6/I$36</f>
        <v>0.15475668566418238</v>
      </c>
      <c r="J7" s="72">
        <f t="shared" ref="J7" si="8">J6/J$36</f>
        <v>0.13573525813555176</v>
      </c>
    </row>
    <row r="8" spans="1:10" s="35" customFormat="1" ht="12" customHeight="1">
      <c r="A8" s="190" t="s">
        <v>114</v>
      </c>
      <c r="B8" s="69">
        <f>SUM(B52:D52)</f>
        <v>134</v>
      </c>
      <c r="C8" s="69">
        <f>SUM(E52:F52)</f>
        <v>218</v>
      </c>
      <c r="D8" s="69">
        <f>SUM(G52:J52)</f>
        <v>155</v>
      </c>
      <c r="E8" s="69">
        <f>SUM(K52:L52)</f>
        <v>143</v>
      </c>
      <c r="F8" s="69">
        <f>SUM(M52:N52)</f>
        <v>106</v>
      </c>
      <c r="G8" s="69">
        <f>SUM(O52:Q52)</f>
        <v>415</v>
      </c>
      <c r="H8" s="69">
        <f>R52</f>
        <v>10</v>
      </c>
      <c r="I8" s="69">
        <f>S52</f>
        <v>165</v>
      </c>
      <c r="J8" s="70">
        <f>SUM(B8:I8)</f>
        <v>1346</v>
      </c>
    </row>
    <row r="9" spans="1:10" s="35" customFormat="1" ht="12" customHeight="1">
      <c r="A9" s="94" t="s">
        <v>115</v>
      </c>
      <c r="B9" s="72">
        <f>B8/B$36</f>
        <v>7.3104200763775232E-2</v>
      </c>
      <c r="C9" s="72">
        <f t="shared" ref="C9" si="9">C8/C$36</f>
        <v>0.10009182736455463</v>
      </c>
      <c r="D9" s="72">
        <f t="shared" ref="D9" si="10">D8/D$36</f>
        <v>0.10631001371742113</v>
      </c>
      <c r="E9" s="72">
        <f t="shared" ref="E9" si="11">E8/E$36</f>
        <v>9.2917478882391158E-2</v>
      </c>
      <c r="F9" s="72">
        <f t="shared" ref="F9" si="12">F8/F$36</f>
        <v>7.2902338376891335E-2</v>
      </c>
      <c r="G9" s="72">
        <f t="shared" ref="G9" si="13">G8/G$36</f>
        <v>7.655414130234274E-2</v>
      </c>
      <c r="H9" s="72">
        <f t="shared" ref="H9" si="14">H8/H$36</f>
        <v>5.434782608695652E-2</v>
      </c>
      <c r="I9" s="72">
        <f t="shared" ref="I9" si="15">I8/I$36</f>
        <v>7.2336694432266549E-2</v>
      </c>
      <c r="J9" s="72">
        <f t="shared" ref="J9" si="16">J8/J$36</f>
        <v>8.2334230486909715E-2</v>
      </c>
    </row>
    <row r="10" spans="1:10" s="35" customFormat="1" ht="12" customHeight="1">
      <c r="A10" s="190" t="s">
        <v>116</v>
      </c>
      <c r="B10" s="69">
        <f>SUM(B53:D53)</f>
        <v>165</v>
      </c>
      <c r="C10" s="69">
        <f>SUM(E53:F53)</f>
        <v>198</v>
      </c>
      <c r="D10" s="69">
        <f>SUM(G53:J53)</f>
        <v>147</v>
      </c>
      <c r="E10" s="69">
        <f>SUM(K53:L53)</f>
        <v>147</v>
      </c>
      <c r="F10" s="69">
        <f>SUM(M53:N53)</f>
        <v>147</v>
      </c>
      <c r="G10" s="69">
        <f>SUM(O53:Q53)</f>
        <v>481</v>
      </c>
      <c r="H10" s="69">
        <f>R53</f>
        <v>7</v>
      </c>
      <c r="I10" s="69">
        <f>S53</f>
        <v>179</v>
      </c>
      <c r="J10" s="70">
        <f>SUM(B10:I10)</f>
        <v>1471</v>
      </c>
    </row>
    <row r="11" spans="1:10" s="35" customFormat="1" ht="12" customHeight="1">
      <c r="A11" s="94" t="s">
        <v>117</v>
      </c>
      <c r="B11" s="72">
        <f>B10/B$36</f>
        <v>9.0016366612111293E-2</v>
      </c>
      <c r="C11" s="72">
        <f t="shared" ref="C11" si="17">C10/C$36</f>
        <v>9.0909090909090912E-2</v>
      </c>
      <c r="D11" s="72">
        <f t="shared" ref="D11" si="18">D10/D$36</f>
        <v>0.10082304526748971</v>
      </c>
      <c r="E11" s="72">
        <f t="shared" ref="E11" si="19">E10/E$36</f>
        <v>9.5516569200779722E-2</v>
      </c>
      <c r="F11" s="72">
        <f t="shared" ref="F11" si="20">F10/F$36</f>
        <v>0.10110041265474554</v>
      </c>
      <c r="G11" s="72">
        <f t="shared" ref="G11" si="21">G10/G$36</f>
        <v>8.8729016786570747E-2</v>
      </c>
      <c r="H11" s="72">
        <f t="shared" ref="H11" si="22">H10/H$36</f>
        <v>3.8043478260869568E-2</v>
      </c>
      <c r="I11" s="72">
        <f t="shared" ref="I11" si="23">I10/I$36</f>
        <v>7.8474353353792201E-2</v>
      </c>
      <c r="J11" s="72">
        <f t="shared" ref="J11" si="24">J10/J$36</f>
        <v>8.9980425740151707E-2</v>
      </c>
    </row>
    <row r="12" spans="1:10" s="35" customFormat="1" ht="12" customHeight="1">
      <c r="A12" s="190" t="s">
        <v>118</v>
      </c>
      <c r="B12" s="69">
        <f>SUM(B54:D54)</f>
        <v>106</v>
      </c>
      <c r="C12" s="69">
        <f>SUM(E54:F54)</f>
        <v>141</v>
      </c>
      <c r="D12" s="69">
        <f>SUM(G54:J54)</f>
        <v>77</v>
      </c>
      <c r="E12" s="69">
        <f>SUM(K54:L54)</f>
        <v>81</v>
      </c>
      <c r="F12" s="69">
        <f>SUM(M54:N54)</f>
        <v>71</v>
      </c>
      <c r="G12" s="69">
        <f>SUM(O54:Q54)</f>
        <v>357</v>
      </c>
      <c r="H12" s="69">
        <f>R54</f>
        <v>1</v>
      </c>
      <c r="I12" s="69">
        <f>S54</f>
        <v>127</v>
      </c>
      <c r="J12" s="70">
        <f>SUM(B12:I12)</f>
        <v>961</v>
      </c>
    </row>
    <row r="13" spans="1:10" s="35" customFormat="1" ht="12" customHeight="1">
      <c r="A13" s="94" t="s">
        <v>119</v>
      </c>
      <c r="B13" s="72">
        <f>B12/B$36</f>
        <v>5.782869612656847E-2</v>
      </c>
      <c r="C13" s="72">
        <f t="shared" ref="C13" si="25">C12/C$36</f>
        <v>6.4738292011019286E-2</v>
      </c>
      <c r="D13" s="72">
        <f t="shared" ref="D13" si="26">D12/D$36</f>
        <v>5.2812071330589849E-2</v>
      </c>
      <c r="E13" s="72">
        <f t="shared" ref="E13" si="27">E12/E$36</f>
        <v>5.2631578947368418E-2</v>
      </c>
      <c r="F13" s="72">
        <f t="shared" ref="F13" si="28">F12/F$36</f>
        <v>4.8830811554332873E-2</v>
      </c>
      <c r="G13" s="72">
        <f t="shared" ref="G13" si="29">G12/G$36</f>
        <v>6.5855008301051468E-2</v>
      </c>
      <c r="H13" s="72">
        <f t="shared" ref="H13" si="30">H12/H$36</f>
        <v>5.434782608695652E-3</v>
      </c>
      <c r="I13" s="72">
        <f t="shared" ref="I13" si="31">I12/I$36</f>
        <v>5.5677334502411226E-2</v>
      </c>
      <c r="J13" s="72">
        <f t="shared" ref="J13" si="32">J12/J$36</f>
        <v>5.8783949106924395E-2</v>
      </c>
    </row>
    <row r="14" spans="1:10" s="35" customFormat="1" ht="12" customHeight="1">
      <c r="A14" s="190" t="s">
        <v>120</v>
      </c>
      <c r="B14" s="69">
        <f>SUM(B55:D55)</f>
        <v>81</v>
      </c>
      <c r="C14" s="69">
        <f>SUM(E55:F55)</f>
        <v>104</v>
      </c>
      <c r="D14" s="69">
        <f>SUM(G55:J55)</f>
        <v>61</v>
      </c>
      <c r="E14" s="69">
        <f>SUM(K55:L55)</f>
        <v>57</v>
      </c>
      <c r="F14" s="69">
        <f>SUM(M55:N55)</f>
        <v>60</v>
      </c>
      <c r="G14" s="69">
        <f>SUM(O55:Q55)</f>
        <v>309</v>
      </c>
      <c r="H14" s="69">
        <f>R55</f>
        <v>0</v>
      </c>
      <c r="I14" s="69">
        <f>S55</f>
        <v>58</v>
      </c>
      <c r="J14" s="70">
        <f>SUM(B14:I14)</f>
        <v>730</v>
      </c>
    </row>
    <row r="15" spans="1:10" s="35" customFormat="1" ht="12" customHeight="1">
      <c r="A15" s="94" t="s">
        <v>121</v>
      </c>
      <c r="B15" s="72">
        <f>B14/B$36</f>
        <v>4.4189852700491E-2</v>
      </c>
      <c r="C15" s="72">
        <f t="shared" ref="C15" si="33">C14/C$36</f>
        <v>4.7750229568411386E-2</v>
      </c>
      <c r="D15" s="72">
        <f t="shared" ref="D15" si="34">D14/D$36</f>
        <v>4.1838134430727023E-2</v>
      </c>
      <c r="E15" s="72">
        <f t="shared" ref="E15" si="35">E14/E$36</f>
        <v>3.7037037037037035E-2</v>
      </c>
      <c r="F15" s="72">
        <f t="shared" ref="F15" si="36">F14/F$36</f>
        <v>4.1265474552957357E-2</v>
      </c>
      <c r="G15" s="72">
        <f t="shared" ref="G15" si="37">G14/G$36</f>
        <v>5.7000553403431103E-2</v>
      </c>
      <c r="H15" s="72">
        <f t="shared" ref="H15" si="38">H14/H$36</f>
        <v>0</v>
      </c>
      <c r="I15" s="72">
        <f t="shared" ref="I15" si="39">I14/I$36</f>
        <v>2.5427444103463395E-2</v>
      </c>
      <c r="J15" s="72">
        <f t="shared" ref="J15" si="40">J14/J$36</f>
        <v>4.46537802789332E-2</v>
      </c>
    </row>
    <row r="16" spans="1:10" s="35" customFormat="1" ht="12" customHeight="1">
      <c r="A16" s="190" t="s">
        <v>122</v>
      </c>
      <c r="B16" s="69">
        <f>SUM(B56:D56)</f>
        <v>156</v>
      </c>
      <c r="C16" s="69">
        <f>SUM(E56:F56)</f>
        <v>134</v>
      </c>
      <c r="D16" s="69">
        <f>SUM(G56:J56)</f>
        <v>129</v>
      </c>
      <c r="E16" s="69">
        <f>SUM(K56:L56)</f>
        <v>91</v>
      </c>
      <c r="F16" s="69">
        <f>SUM(M56:N56)</f>
        <v>90</v>
      </c>
      <c r="G16" s="69">
        <f>SUM(O56:Q56)</f>
        <v>486</v>
      </c>
      <c r="H16" s="69">
        <f>R56</f>
        <v>0</v>
      </c>
      <c r="I16" s="69">
        <f>S56</f>
        <v>153</v>
      </c>
      <c r="J16" s="70">
        <f>SUM(B16:I16)</f>
        <v>1239</v>
      </c>
    </row>
    <row r="17" spans="1:10" s="35" customFormat="1" ht="12" customHeight="1">
      <c r="A17" s="94" t="s">
        <v>123</v>
      </c>
      <c r="B17" s="72">
        <f>B16/B$36</f>
        <v>8.5106382978723402E-2</v>
      </c>
      <c r="C17" s="72">
        <f t="shared" ref="C17" si="41">C16/C$36</f>
        <v>6.1524334251606978E-2</v>
      </c>
      <c r="D17" s="72">
        <f t="shared" ref="D17" si="42">D16/D$36</f>
        <v>8.8477366255144033E-2</v>
      </c>
      <c r="E17" s="72">
        <f t="shared" ref="E17" si="43">E16/E$36</f>
        <v>5.9129304743339828E-2</v>
      </c>
      <c r="F17" s="72">
        <f t="shared" ref="F17" si="44">F16/F$36</f>
        <v>6.1898211829436035E-2</v>
      </c>
      <c r="G17" s="72">
        <f t="shared" ref="G17" si="45">G16/G$36</f>
        <v>8.9651355838406194E-2</v>
      </c>
      <c r="H17" s="72">
        <f t="shared" ref="H17" si="46">H16/H$36</f>
        <v>0</v>
      </c>
      <c r="I17" s="72">
        <f t="shared" ref="I17" si="47">I16/I$36</f>
        <v>6.7075843928101717E-2</v>
      </c>
      <c r="J17" s="72">
        <f t="shared" ref="J17" si="48">J16/J$36</f>
        <v>7.5789087350134579E-2</v>
      </c>
    </row>
    <row r="18" spans="1:10" s="35" customFormat="1" ht="12" customHeight="1">
      <c r="A18" s="190" t="s">
        <v>124</v>
      </c>
      <c r="B18" s="69">
        <f>SUM(B57:D57)</f>
        <v>103</v>
      </c>
      <c r="C18" s="69">
        <f>SUM(E57:F57)</f>
        <v>123</v>
      </c>
      <c r="D18" s="69">
        <f>SUM(G57:J57)</f>
        <v>49</v>
      </c>
      <c r="E18" s="69">
        <f>SUM(K57:L57)</f>
        <v>60</v>
      </c>
      <c r="F18" s="69">
        <f>SUM(M57:N57)</f>
        <v>93</v>
      </c>
      <c r="G18" s="69">
        <f>SUM(O57:Q57)</f>
        <v>367</v>
      </c>
      <c r="H18" s="69">
        <f>R57</f>
        <v>0</v>
      </c>
      <c r="I18" s="69">
        <f>S57</f>
        <v>111</v>
      </c>
      <c r="J18" s="70">
        <f>SUM(B18:I18)</f>
        <v>906</v>
      </c>
    </row>
    <row r="19" spans="1:10" s="35" customFormat="1" ht="12" customHeight="1">
      <c r="A19" s="94" t="s">
        <v>125</v>
      </c>
      <c r="B19" s="72">
        <f>B18/B$36</f>
        <v>5.6192034915439171E-2</v>
      </c>
      <c r="C19" s="72">
        <f t="shared" ref="C19" si="49">C18/C$36</f>
        <v>5.647382920110193E-2</v>
      </c>
      <c r="D19" s="72">
        <f t="shared" ref="D19" si="50">D18/D$36</f>
        <v>3.3607681755829906E-2</v>
      </c>
      <c r="E19" s="72">
        <f t="shared" ref="E19" si="51">E18/E$36</f>
        <v>3.8986354775828458E-2</v>
      </c>
      <c r="F19" s="72">
        <f t="shared" ref="F19" si="52">F18/F$36</f>
        <v>6.3961485557083905E-2</v>
      </c>
      <c r="G19" s="72">
        <f t="shared" ref="G19" si="53">G18/G$36</f>
        <v>6.7699686404722376E-2</v>
      </c>
      <c r="H19" s="72">
        <f t="shared" ref="H19" si="54">H18/H$36</f>
        <v>0</v>
      </c>
      <c r="I19" s="72">
        <f t="shared" ref="I19" si="55">I18/I$36</f>
        <v>4.8662867163524769E-2</v>
      </c>
      <c r="J19" s="72">
        <f t="shared" ref="J19" si="56">J18/J$36</f>
        <v>5.5419623195497918E-2</v>
      </c>
    </row>
    <row r="20" spans="1:10" s="35" customFormat="1" ht="12" customHeight="1">
      <c r="A20" s="190" t="s">
        <v>126</v>
      </c>
      <c r="B20" s="69">
        <f>SUM(B58:D58)</f>
        <v>78</v>
      </c>
      <c r="C20" s="69">
        <f>SUM(E58:F58)</f>
        <v>90</v>
      </c>
      <c r="D20" s="69">
        <f>SUM(G58:J58)</f>
        <v>66</v>
      </c>
      <c r="E20" s="69">
        <f>SUM(K58:L58)</f>
        <v>61</v>
      </c>
      <c r="F20" s="69">
        <f>SUM(M58:N58)</f>
        <v>55</v>
      </c>
      <c r="G20" s="69">
        <f>SUM(O58:Q58)</f>
        <v>280</v>
      </c>
      <c r="H20" s="69">
        <f>R58</f>
        <v>0</v>
      </c>
      <c r="I20" s="69">
        <f>S58</f>
        <v>88</v>
      </c>
      <c r="J20" s="70">
        <f>SUM(B20:I20)</f>
        <v>718</v>
      </c>
    </row>
    <row r="21" spans="1:10" s="35" customFormat="1" ht="12" customHeight="1">
      <c r="A21" s="94" t="s">
        <v>127</v>
      </c>
      <c r="B21" s="72">
        <f>B20/B$36</f>
        <v>4.2553191489361701E-2</v>
      </c>
      <c r="C21" s="72">
        <f t="shared" ref="C21" si="57">C20/C$36</f>
        <v>4.1322314049586778E-2</v>
      </c>
      <c r="D21" s="72">
        <f t="shared" ref="D21" si="58">D20/D$36</f>
        <v>4.5267489711934158E-2</v>
      </c>
      <c r="E21" s="72">
        <f t="shared" ref="E21" si="59">E20/E$36</f>
        <v>3.9636127355425599E-2</v>
      </c>
      <c r="F21" s="72">
        <f t="shared" ref="F21" si="60">F20/F$36</f>
        <v>3.7826685006877581E-2</v>
      </c>
      <c r="G21" s="72">
        <f t="shared" ref="G21" si="61">G20/G$36</f>
        <v>5.1650986902785467E-2</v>
      </c>
      <c r="H21" s="72">
        <f t="shared" ref="H21" si="62">H20/H$36</f>
        <v>0</v>
      </c>
      <c r="I21" s="72">
        <f t="shared" ref="I21" si="63">I20/I$36</f>
        <v>3.8579570363875493E-2</v>
      </c>
      <c r="J21" s="72">
        <f t="shared" ref="J21" si="64">J20/J$36</f>
        <v>4.3919745534621975E-2</v>
      </c>
    </row>
    <row r="22" spans="1:10" s="35" customFormat="1" ht="12" customHeight="1">
      <c r="A22" s="190" t="s">
        <v>128</v>
      </c>
      <c r="B22" s="69">
        <f>SUM(B59:D59)</f>
        <v>64</v>
      </c>
      <c r="C22" s="69">
        <f>SUM(E59:F59)</f>
        <v>72</v>
      </c>
      <c r="D22" s="69">
        <f>SUM(G59:J59)</f>
        <v>38</v>
      </c>
      <c r="E22" s="69">
        <f>SUM(K59:L59)</f>
        <v>48</v>
      </c>
      <c r="F22" s="69">
        <f>SUM(M59:N59)</f>
        <v>53</v>
      </c>
      <c r="G22" s="69">
        <f>SUM(O59:Q59)</f>
        <v>264</v>
      </c>
      <c r="H22" s="69">
        <f>R59</f>
        <v>0</v>
      </c>
      <c r="I22" s="69">
        <f>S59</f>
        <v>76</v>
      </c>
      <c r="J22" s="70">
        <f>SUM(B22:I22)</f>
        <v>615</v>
      </c>
    </row>
    <row r="23" spans="1:10" s="35" customFormat="1" ht="12" customHeight="1">
      <c r="A23" s="94" t="s">
        <v>129</v>
      </c>
      <c r="B23" s="72">
        <f>B22/B$36</f>
        <v>3.4915439170758317E-2</v>
      </c>
      <c r="C23" s="72">
        <f t="shared" ref="C23" si="65">C22/C$36</f>
        <v>3.3057851239669422E-2</v>
      </c>
      <c r="D23" s="72">
        <f t="shared" ref="D23" si="66">D22/D$36</f>
        <v>2.6063100137174212E-2</v>
      </c>
      <c r="E23" s="72">
        <f t="shared" ref="E23" si="67">E22/E$36</f>
        <v>3.1189083820662766E-2</v>
      </c>
      <c r="F23" s="72">
        <f t="shared" ref="F23" si="68">F22/F$36</f>
        <v>3.6451169188445667E-2</v>
      </c>
      <c r="G23" s="72">
        <f t="shared" ref="G23" si="69">G22/G$36</f>
        <v>4.8699501936912006E-2</v>
      </c>
      <c r="H23" s="72">
        <f t="shared" ref="H23" si="70">H22/H$36</f>
        <v>0</v>
      </c>
      <c r="I23" s="72">
        <f t="shared" ref="I23" si="71">I22/I$36</f>
        <v>3.3318719859710653E-2</v>
      </c>
      <c r="J23" s="72">
        <f t="shared" ref="J23" si="72">J22/J$36</f>
        <v>3.7619280645950576E-2</v>
      </c>
    </row>
    <row r="24" spans="1:10" s="35" customFormat="1" ht="12" customHeight="1">
      <c r="A24" s="190" t="s">
        <v>130</v>
      </c>
      <c r="B24" s="69">
        <f>SUM(B60:D60)</f>
        <v>52</v>
      </c>
      <c r="C24" s="69">
        <f>SUM(E60:F60)</f>
        <v>74</v>
      </c>
      <c r="D24" s="69">
        <f>SUM(G60:J60)</f>
        <v>40</v>
      </c>
      <c r="E24" s="69">
        <f>SUM(K60:L60)</f>
        <v>44</v>
      </c>
      <c r="F24" s="69">
        <f>SUM(M60:N60)</f>
        <v>44</v>
      </c>
      <c r="G24" s="69">
        <f>SUM(O60:Q60)</f>
        <v>190</v>
      </c>
      <c r="H24" s="69">
        <f>R60</f>
        <v>0</v>
      </c>
      <c r="I24" s="69">
        <f>S60</f>
        <v>59</v>
      </c>
      <c r="J24" s="70">
        <f>SUM(B24:I24)</f>
        <v>503</v>
      </c>
    </row>
    <row r="25" spans="1:10" s="35" customFormat="1" ht="12" customHeight="1">
      <c r="A25" s="94" t="s">
        <v>131</v>
      </c>
      <c r="B25" s="72">
        <f>B24/B$36</f>
        <v>2.8368794326241134E-2</v>
      </c>
      <c r="C25" s="72">
        <f t="shared" ref="C25" si="73">C24/C$36</f>
        <v>3.3976124885215793E-2</v>
      </c>
      <c r="D25" s="72">
        <f t="shared" ref="D25" si="74">D24/D$36</f>
        <v>2.7434842249657063E-2</v>
      </c>
      <c r="E25" s="72">
        <f t="shared" ref="E25" si="75">E24/E$36</f>
        <v>2.8589993502274202E-2</v>
      </c>
      <c r="F25" s="72">
        <f t="shared" ref="F25" si="76">F24/F$36</f>
        <v>3.0261348005502064E-2</v>
      </c>
      <c r="G25" s="72">
        <f t="shared" ref="G25" si="77">G24/G$36</f>
        <v>3.5048883969747278E-2</v>
      </c>
      <c r="H25" s="72">
        <f t="shared" ref="H25" si="78">H24/H$36</f>
        <v>0</v>
      </c>
      <c r="I25" s="72">
        <f t="shared" ref="I25" si="79">I24/I$36</f>
        <v>2.5865848312143797E-2</v>
      </c>
      <c r="J25" s="72">
        <f t="shared" ref="J25" si="80">J24/J$36</f>
        <v>3.0768289699045756E-2</v>
      </c>
    </row>
    <row r="26" spans="1:10" s="35" customFormat="1" ht="12" customHeight="1">
      <c r="A26" s="190" t="s">
        <v>132</v>
      </c>
      <c r="B26" s="69">
        <f>SUM(B61:D61)</f>
        <v>52</v>
      </c>
      <c r="C26" s="69">
        <f>SUM(E61:F61)</f>
        <v>51</v>
      </c>
      <c r="D26" s="69">
        <f>SUM(G61:J61)</f>
        <v>26</v>
      </c>
      <c r="E26" s="69">
        <f>SUM(K61:L61)</f>
        <v>32</v>
      </c>
      <c r="F26" s="69">
        <f>SUM(M61:N61)</f>
        <v>37</v>
      </c>
      <c r="G26" s="69">
        <f>SUM(O61:Q61)</f>
        <v>172</v>
      </c>
      <c r="H26" s="69">
        <f>R61</f>
        <v>0</v>
      </c>
      <c r="I26" s="69">
        <f>S61</f>
        <v>46</v>
      </c>
      <c r="J26" s="70">
        <f>SUM(B26:I26)</f>
        <v>416</v>
      </c>
    </row>
    <row r="27" spans="1:10" s="35" customFormat="1" ht="12" customHeight="1">
      <c r="A27" s="94" t="s">
        <v>133</v>
      </c>
      <c r="B27" s="72">
        <f>B26/B$36</f>
        <v>2.8368794326241134E-2</v>
      </c>
      <c r="C27" s="72">
        <f t="shared" ref="C27" si="81">C26/C$36</f>
        <v>2.3415977961432508E-2</v>
      </c>
      <c r="D27" s="72">
        <f t="shared" ref="D27" si="82">D26/D$36</f>
        <v>1.7832647462277092E-2</v>
      </c>
      <c r="E27" s="72">
        <f t="shared" ref="E27" si="83">E26/E$36</f>
        <v>2.0792722547108511E-2</v>
      </c>
      <c r="F27" s="72">
        <f t="shared" ref="F27" si="84">F26/F$36</f>
        <v>2.5447042640990371E-2</v>
      </c>
      <c r="G27" s="72">
        <f t="shared" ref="G27" si="85">G26/G$36</f>
        <v>3.1728463383139643E-2</v>
      </c>
      <c r="H27" s="72">
        <f t="shared" ref="H27" si="86">H26/H$36</f>
        <v>0</v>
      </c>
      <c r="I27" s="72">
        <f t="shared" ref="I27" si="87">I26/I$36</f>
        <v>2.0166593599298552E-2</v>
      </c>
      <c r="J27" s="72">
        <f t="shared" ref="J27" si="88">J26/J$36</f>
        <v>2.5446537802789333E-2</v>
      </c>
    </row>
    <row r="28" spans="1:10" s="35" customFormat="1" ht="12" customHeight="1">
      <c r="A28" s="190" t="s">
        <v>134</v>
      </c>
      <c r="B28" s="69">
        <f>SUM(B62:D62)</f>
        <v>42</v>
      </c>
      <c r="C28" s="69">
        <f>SUM(E62:F62)</f>
        <v>83</v>
      </c>
      <c r="D28" s="69">
        <f>SUM(G62:J62)</f>
        <v>22</v>
      </c>
      <c r="E28" s="69">
        <f>SUM(K62:L62)</f>
        <v>20</v>
      </c>
      <c r="F28" s="69">
        <f>SUM(M62:N62)</f>
        <v>32</v>
      </c>
      <c r="G28" s="69">
        <f>SUM(O62:Q62)</f>
        <v>131</v>
      </c>
      <c r="H28" s="69">
        <f>R62</f>
        <v>0</v>
      </c>
      <c r="I28" s="69">
        <f>S62</f>
        <v>54</v>
      </c>
      <c r="J28" s="70">
        <f>SUM(B28:I28)</f>
        <v>384</v>
      </c>
    </row>
    <row r="29" spans="1:10" s="35" customFormat="1" ht="12" customHeight="1">
      <c r="A29" s="94" t="s">
        <v>135</v>
      </c>
      <c r="B29" s="72">
        <f>B28/B$36</f>
        <v>2.2913256955810146E-2</v>
      </c>
      <c r="C29" s="72">
        <f t="shared" ref="C29" si="89">C28/C$36</f>
        <v>3.8108356290174471E-2</v>
      </c>
      <c r="D29" s="72">
        <f t="shared" ref="D29" si="90">D28/D$36</f>
        <v>1.5089163237311385E-2</v>
      </c>
      <c r="E29" s="72">
        <f t="shared" ref="E29" si="91">E28/E$36</f>
        <v>1.2995451591942819E-2</v>
      </c>
      <c r="F29" s="72">
        <f t="shared" ref="F29" si="92">F28/F$36</f>
        <v>2.2008253094910592E-2</v>
      </c>
      <c r="G29" s="72">
        <f t="shared" ref="G29" si="93">G28/G$36</f>
        <v>2.4165283158088913E-2</v>
      </c>
      <c r="H29" s="72">
        <f t="shared" ref="H29" si="94">H28/H$36</f>
        <v>0</v>
      </c>
      <c r="I29" s="72">
        <f t="shared" ref="I29" si="95">I28/I$36</f>
        <v>2.367382726874178E-2</v>
      </c>
      <c r="J29" s="72">
        <f t="shared" ref="J29" si="96">J28/J$36</f>
        <v>2.3489111817959384E-2</v>
      </c>
    </row>
    <row r="30" spans="1:10" s="35" customFormat="1" ht="12" customHeight="1">
      <c r="A30" s="190" t="s">
        <v>138</v>
      </c>
      <c r="B30" s="69">
        <f>SUM(B63:D63)</f>
        <v>41</v>
      </c>
      <c r="C30" s="69">
        <f>SUM(E63:F63)</f>
        <v>39</v>
      </c>
      <c r="D30" s="69">
        <f>SUM(G63:J63)</f>
        <v>27</v>
      </c>
      <c r="E30" s="69">
        <f>SUM(K63:L63)</f>
        <v>15</v>
      </c>
      <c r="F30" s="69">
        <f>SUM(M63:N63)</f>
        <v>26</v>
      </c>
      <c r="G30" s="69">
        <f>SUM(O63:Q63)</f>
        <v>115</v>
      </c>
      <c r="H30" s="69">
        <f>R63</f>
        <v>0</v>
      </c>
      <c r="I30" s="69">
        <f>S63</f>
        <v>36</v>
      </c>
      <c r="J30" s="70">
        <f>SUM(B30:I30)</f>
        <v>299</v>
      </c>
    </row>
    <row r="31" spans="1:10" s="35" customFormat="1" ht="12" customHeight="1">
      <c r="A31" s="94" t="s">
        <v>139</v>
      </c>
      <c r="B31" s="72">
        <f>B30/B$36</f>
        <v>2.2367703218767049E-2</v>
      </c>
      <c r="C31" s="72">
        <f t="shared" ref="C31" si="97">C30/C$36</f>
        <v>1.790633608815427E-2</v>
      </c>
      <c r="D31" s="72">
        <f t="shared" ref="D31" si="98">D30/D$36</f>
        <v>1.8518518518518517E-2</v>
      </c>
      <c r="E31" s="72">
        <f t="shared" ref="E31" si="99">E30/E$36</f>
        <v>9.7465886939571145E-3</v>
      </c>
      <c r="F31" s="72">
        <f t="shared" ref="F31" si="100">F30/F$36</f>
        <v>1.7881705639614855E-2</v>
      </c>
      <c r="G31" s="72">
        <f t="shared" ref="G31" si="101">G30/G$36</f>
        <v>2.1213798192215458E-2</v>
      </c>
      <c r="H31" s="72">
        <f t="shared" ref="H31" si="102">H30/H$36</f>
        <v>0</v>
      </c>
      <c r="I31" s="72">
        <f t="shared" ref="I31" si="103">I30/I$36</f>
        <v>1.5782551512494521E-2</v>
      </c>
      <c r="J31" s="72">
        <f t="shared" ref="J31" si="104">J30/J$36</f>
        <v>1.8289699045754833E-2</v>
      </c>
    </row>
    <row r="32" spans="1:10" s="35" customFormat="1" ht="12" customHeight="1">
      <c r="A32" s="190" t="s">
        <v>136</v>
      </c>
      <c r="B32" s="69">
        <f>SUM(B64:D64)</f>
        <v>175</v>
      </c>
      <c r="C32" s="69">
        <f>SUM(E64:F64)</f>
        <v>250</v>
      </c>
      <c r="D32" s="69">
        <f>SUM(G64:J64)</f>
        <v>119</v>
      </c>
      <c r="E32" s="69">
        <f>SUM(K64:L64)</f>
        <v>128</v>
      </c>
      <c r="F32" s="69">
        <f>SUM(M64:N64)</f>
        <v>230</v>
      </c>
      <c r="G32" s="69">
        <f>SUM(O64:Q64)</f>
        <v>553</v>
      </c>
      <c r="H32" s="69">
        <f>R64</f>
        <v>0</v>
      </c>
      <c r="I32" s="69">
        <f>S64</f>
        <v>243</v>
      </c>
      <c r="J32" s="70">
        <f>SUM(B32:I32)</f>
        <v>1698</v>
      </c>
    </row>
    <row r="33" spans="1:10" s="35" customFormat="1" ht="12" customHeight="1">
      <c r="A33" s="94" t="s">
        <v>137</v>
      </c>
      <c r="B33" s="72">
        <f>B32/B$36</f>
        <v>9.547190398254228E-2</v>
      </c>
      <c r="C33" s="72">
        <f t="shared" ref="C33" si="105">C32/C$36</f>
        <v>0.1147842056932966</v>
      </c>
      <c r="D33" s="72">
        <f t="shared" ref="D33" si="106">D32/D$36</f>
        <v>8.1618655692729761E-2</v>
      </c>
      <c r="E33" s="72">
        <f t="shared" ref="E33" si="107">E32/E$36</f>
        <v>8.3170890188434043E-2</v>
      </c>
      <c r="F33" s="72">
        <f t="shared" ref="F33" si="108">F32/F$36</f>
        <v>0.15818431911966988</v>
      </c>
      <c r="G33" s="72">
        <f t="shared" ref="G33" si="109">G32/G$36</f>
        <v>0.10201069913300129</v>
      </c>
      <c r="H33" s="72">
        <f t="shared" ref="H33" si="110">H32/H$36</f>
        <v>0</v>
      </c>
      <c r="I33" s="72">
        <f t="shared" ref="I33" si="111">I32/I$36</f>
        <v>0.10653222270933801</v>
      </c>
      <c r="J33" s="72">
        <f t="shared" ref="J33" si="112">J32/J$36</f>
        <v>0.10386591632003915</v>
      </c>
    </row>
    <row r="34" spans="1:10" s="35" customFormat="1" ht="12" customHeight="1">
      <c r="A34" s="190" t="s">
        <v>66</v>
      </c>
      <c r="B34" s="69">
        <f>SUM(B65:D65)</f>
        <v>146</v>
      </c>
      <c r="C34" s="69">
        <f>SUM(E65:F65)</f>
        <v>39</v>
      </c>
      <c r="D34" s="69">
        <f>SUM(G65:J65)</f>
        <v>69</v>
      </c>
      <c r="E34" s="69">
        <f>SUM(K65:L65)</f>
        <v>71</v>
      </c>
      <c r="F34" s="69">
        <f>SUM(M65:N65)</f>
        <v>84</v>
      </c>
      <c r="G34" s="69">
        <f>SUM(O65:Q65)</f>
        <v>376</v>
      </c>
      <c r="H34" s="69">
        <f>R65</f>
        <v>0</v>
      </c>
      <c r="I34" s="69">
        <f>S65</f>
        <v>211</v>
      </c>
      <c r="J34" s="70">
        <f>SUM(B34:I34)</f>
        <v>996</v>
      </c>
    </row>
    <row r="35" spans="1:10" s="35" customFormat="1" ht="12" customHeight="1">
      <c r="A35" s="71"/>
      <c r="B35" s="72">
        <f>B34/B$36</f>
        <v>7.9650845608292414E-2</v>
      </c>
      <c r="C35" s="72">
        <f t="shared" ref="C35" si="113">C34/C$36</f>
        <v>1.790633608815427E-2</v>
      </c>
      <c r="D35" s="72">
        <f t="shared" ref="D35" si="114">D34/D$36</f>
        <v>4.7325102880658436E-2</v>
      </c>
      <c r="E35" s="72">
        <f t="shared" ref="E35" si="115">E34/E$36</f>
        <v>4.6133853151397008E-2</v>
      </c>
      <c r="F35" s="72">
        <f t="shared" ref="F35" si="116">F34/F$36</f>
        <v>5.7771664374140302E-2</v>
      </c>
      <c r="G35" s="72">
        <f t="shared" ref="G35" si="117">G34/G$36</f>
        <v>6.9359896698026197E-2</v>
      </c>
      <c r="H35" s="72">
        <f t="shared" ref="H35" si="118">H34/H$36</f>
        <v>0</v>
      </c>
      <c r="I35" s="72">
        <f t="shared" ref="I35" si="119">I34/I$36</f>
        <v>9.2503288031565101E-2</v>
      </c>
      <c r="J35" s="72">
        <f t="shared" ref="J35" si="120">J34/J$36</f>
        <v>6.0924883777832152E-2</v>
      </c>
    </row>
    <row r="36" spans="1:10" s="35" customFormat="1" ht="12" customHeight="1">
      <c r="A36" s="77" t="s">
        <v>11</v>
      </c>
      <c r="B36" s="78">
        <f>SUM(B4,B6,B8,B10,B12,B14,B16,B18,B20,B22,B24,B26,B28,B30,B32,B34)</f>
        <v>1833</v>
      </c>
      <c r="C36" s="78">
        <f t="shared" ref="C36:J36" si="121">SUM(C4,C6,C8,C10,C12,C14,C16,C18,C20,C22,C24,C26,C28,C30,C32,C34)</f>
        <v>2178</v>
      </c>
      <c r="D36" s="78">
        <f t="shared" si="121"/>
        <v>1458</v>
      </c>
      <c r="E36" s="78">
        <f t="shared" si="121"/>
        <v>1539</v>
      </c>
      <c r="F36" s="78">
        <f t="shared" si="121"/>
        <v>1454</v>
      </c>
      <c r="G36" s="78">
        <f t="shared" si="121"/>
        <v>5421</v>
      </c>
      <c r="H36" s="78">
        <f t="shared" si="121"/>
        <v>184</v>
      </c>
      <c r="I36" s="78">
        <f t="shared" si="121"/>
        <v>2281</v>
      </c>
      <c r="J36" s="82">
        <f t="shared" si="121"/>
        <v>16348</v>
      </c>
    </row>
    <row r="37" spans="1:10" s="35" customFormat="1" ht="12" customHeight="1">
      <c r="A37" s="79"/>
      <c r="B37" s="80">
        <f t="shared" ref="B37:J37" si="122">SUM(B5,B7,B9,B11,B13,B15,B17,B19,B21,B23,B25,B27,B29,B31,B33,B35)</f>
        <v>1.0000000000000002</v>
      </c>
      <c r="C37" s="80">
        <f t="shared" si="122"/>
        <v>1</v>
      </c>
      <c r="D37" s="80">
        <f t="shared" si="122"/>
        <v>0.99999999999999989</v>
      </c>
      <c r="E37" s="80">
        <f t="shared" si="122"/>
        <v>1</v>
      </c>
      <c r="F37" s="80">
        <f t="shared" si="122"/>
        <v>1.0000000000000002</v>
      </c>
      <c r="G37" s="80">
        <f t="shared" si="122"/>
        <v>1</v>
      </c>
      <c r="H37" s="80">
        <f t="shared" si="122"/>
        <v>1</v>
      </c>
      <c r="I37" s="80">
        <f t="shared" si="122"/>
        <v>1</v>
      </c>
      <c r="J37" s="80">
        <f t="shared" si="122"/>
        <v>1.0000000000000002</v>
      </c>
    </row>
    <row r="38" spans="1:10" s="74" customFormat="1" ht="12" customHeight="1">
      <c r="A38" s="189" t="s">
        <v>61</v>
      </c>
      <c r="B38" s="73">
        <f>SUM(B4,B6,B8,B10)</f>
        <v>737</v>
      </c>
      <c r="C38" s="73">
        <f t="shared" ref="C38:I38" si="123">SUM(C4,C6,C8,C10)</f>
        <v>978</v>
      </c>
      <c r="D38" s="73">
        <f t="shared" si="123"/>
        <v>735</v>
      </c>
      <c r="E38" s="73">
        <f t="shared" si="123"/>
        <v>831</v>
      </c>
      <c r="F38" s="73">
        <f t="shared" si="123"/>
        <v>579</v>
      </c>
      <c r="G38" s="73">
        <f t="shared" si="123"/>
        <v>1821</v>
      </c>
      <c r="H38" s="73">
        <f t="shared" si="123"/>
        <v>183</v>
      </c>
      <c r="I38" s="73">
        <f t="shared" si="123"/>
        <v>1019</v>
      </c>
      <c r="J38" s="73">
        <f t="shared" ref="J38" si="124">SUM(B38:I38)</f>
        <v>6883</v>
      </c>
    </row>
    <row r="39" spans="1:10" s="74" customFormat="1" ht="12" customHeight="1">
      <c r="A39" s="101"/>
      <c r="B39" s="72">
        <f>B38/B$36</f>
        <v>0.40207310420076375</v>
      </c>
      <c r="C39" s="72">
        <f t="shared" ref="C39:I39" si="125">C38/C$36</f>
        <v>0.44903581267217629</v>
      </c>
      <c r="D39" s="72">
        <f t="shared" si="125"/>
        <v>0.50411522633744854</v>
      </c>
      <c r="E39" s="72">
        <f t="shared" si="125"/>
        <v>0.5399610136452242</v>
      </c>
      <c r="F39" s="72">
        <f t="shared" si="125"/>
        <v>0.3982118294360385</v>
      </c>
      <c r="G39" s="72">
        <f t="shared" si="125"/>
        <v>0.33591588267847261</v>
      </c>
      <c r="H39" s="72">
        <f t="shared" si="125"/>
        <v>0.99456521739130432</v>
      </c>
      <c r="I39" s="72">
        <f t="shared" si="125"/>
        <v>0.44673388864533098</v>
      </c>
      <c r="J39" s="72">
        <f t="shared" ref="J39:J45" si="126">J38/J$36</f>
        <v>0.42103009542451675</v>
      </c>
    </row>
    <row r="40" spans="1:10" s="75" customFormat="1" ht="12" customHeight="1">
      <c r="A40" s="100" t="s">
        <v>140</v>
      </c>
      <c r="B40" s="73">
        <f>SUM(B12,B14,B16,B18,B20)</f>
        <v>524</v>
      </c>
      <c r="C40" s="73">
        <f t="shared" ref="C40:I40" si="127">SUM(C12,C14,C16,C18,C20)</f>
        <v>592</v>
      </c>
      <c r="D40" s="73">
        <f t="shared" si="127"/>
        <v>382</v>
      </c>
      <c r="E40" s="73">
        <f t="shared" si="127"/>
        <v>350</v>
      </c>
      <c r="F40" s="73">
        <f t="shared" si="127"/>
        <v>369</v>
      </c>
      <c r="G40" s="73">
        <f t="shared" si="127"/>
        <v>1799</v>
      </c>
      <c r="H40" s="73">
        <f t="shared" si="127"/>
        <v>1</v>
      </c>
      <c r="I40" s="73">
        <f t="shared" si="127"/>
        <v>537</v>
      </c>
      <c r="J40" s="73">
        <f t="shared" ref="J40" si="128">SUM(B40:I40)</f>
        <v>4554</v>
      </c>
    </row>
    <row r="41" spans="1:10" s="75" customFormat="1" ht="12" customHeight="1">
      <c r="A41" s="102" t="s">
        <v>142</v>
      </c>
      <c r="B41" s="72">
        <f>B40/B$36</f>
        <v>0.28587015821058376</v>
      </c>
      <c r="C41" s="72">
        <f t="shared" ref="C41:I41" si="129">C40/C$36</f>
        <v>0.27180899908172634</v>
      </c>
      <c r="D41" s="72">
        <f t="shared" si="129"/>
        <v>0.26200274348422498</v>
      </c>
      <c r="E41" s="72">
        <f t="shared" si="129"/>
        <v>0.22742040285899934</v>
      </c>
      <c r="F41" s="72">
        <f t="shared" si="129"/>
        <v>0.25378266850068776</v>
      </c>
      <c r="G41" s="72">
        <f t="shared" si="129"/>
        <v>0.33185759085039662</v>
      </c>
      <c r="H41" s="72">
        <f t="shared" si="129"/>
        <v>5.434782608695652E-3</v>
      </c>
      <c r="I41" s="72">
        <f t="shared" si="129"/>
        <v>0.23542306006137659</v>
      </c>
      <c r="J41" s="72">
        <f t="shared" si="126"/>
        <v>0.27856618546611206</v>
      </c>
    </row>
    <row r="42" spans="1:10" s="74" customFormat="1" ht="12" customHeight="1">
      <c r="A42" s="100" t="s">
        <v>141</v>
      </c>
      <c r="B42" s="73">
        <f>SUM(B22,B24,B26,B28,B30)</f>
        <v>251</v>
      </c>
      <c r="C42" s="73">
        <f t="shared" ref="C42:I42" si="130">SUM(C22,C24,C26,C28,C30)</f>
        <v>319</v>
      </c>
      <c r="D42" s="73">
        <f t="shared" si="130"/>
        <v>153</v>
      </c>
      <c r="E42" s="73">
        <f t="shared" si="130"/>
        <v>159</v>
      </c>
      <c r="F42" s="73">
        <f t="shared" si="130"/>
        <v>192</v>
      </c>
      <c r="G42" s="73">
        <f t="shared" si="130"/>
        <v>872</v>
      </c>
      <c r="H42" s="73">
        <f t="shared" si="130"/>
        <v>0</v>
      </c>
      <c r="I42" s="73">
        <f t="shared" si="130"/>
        <v>271</v>
      </c>
      <c r="J42" s="73">
        <f t="shared" ref="J42" si="131">SUM(B42:I42)</f>
        <v>2217</v>
      </c>
    </row>
    <row r="43" spans="1:10" s="74" customFormat="1" ht="12" customHeight="1">
      <c r="A43" s="101" t="s">
        <v>143</v>
      </c>
      <c r="B43" s="72">
        <f>B42/B$36</f>
        <v>0.13693398799781778</v>
      </c>
      <c r="C43" s="72">
        <f t="shared" ref="C43:I43" si="132">C42/C$36</f>
        <v>0.14646464646464646</v>
      </c>
      <c r="D43" s="72">
        <f t="shared" si="132"/>
        <v>0.10493827160493827</v>
      </c>
      <c r="E43" s="72">
        <f t="shared" si="132"/>
        <v>0.10331384015594541</v>
      </c>
      <c r="F43" s="72">
        <f t="shared" si="132"/>
        <v>0.13204951856946354</v>
      </c>
      <c r="G43" s="72">
        <f t="shared" si="132"/>
        <v>0.16085593064010331</v>
      </c>
      <c r="H43" s="72">
        <f t="shared" si="132"/>
        <v>0</v>
      </c>
      <c r="I43" s="72">
        <f t="shared" si="132"/>
        <v>0.1188075405523893</v>
      </c>
      <c r="J43" s="72">
        <f t="shared" si="126"/>
        <v>0.13561291901149988</v>
      </c>
    </row>
    <row r="44" spans="1:10" s="75" customFormat="1" ht="12" customHeight="1">
      <c r="A44" s="189" t="s">
        <v>144</v>
      </c>
      <c r="B44" s="73">
        <f>SUM(B32,B34)</f>
        <v>321</v>
      </c>
      <c r="C44" s="73">
        <f t="shared" ref="C44:I44" si="133">SUM(C32,C34)</f>
        <v>289</v>
      </c>
      <c r="D44" s="73">
        <f t="shared" si="133"/>
        <v>188</v>
      </c>
      <c r="E44" s="73">
        <f t="shared" si="133"/>
        <v>199</v>
      </c>
      <c r="F44" s="73">
        <f t="shared" si="133"/>
        <v>314</v>
      </c>
      <c r="G44" s="73">
        <f t="shared" si="133"/>
        <v>929</v>
      </c>
      <c r="H44" s="73">
        <f t="shared" si="133"/>
        <v>0</v>
      </c>
      <c r="I44" s="73">
        <f t="shared" si="133"/>
        <v>454</v>
      </c>
      <c r="J44" s="73">
        <f t="shared" ref="J44" si="134">SUM(B44:I44)</f>
        <v>2694</v>
      </c>
    </row>
    <row r="45" spans="1:10" s="75" customFormat="1" ht="12" customHeight="1">
      <c r="A45" s="76"/>
      <c r="B45" s="72">
        <f>B44/B$36</f>
        <v>0.17512274959083471</v>
      </c>
      <c r="C45" s="72">
        <f t="shared" ref="C45:I45" si="135">C44/C$36</f>
        <v>0.13269054178145087</v>
      </c>
      <c r="D45" s="72">
        <f t="shared" si="135"/>
        <v>0.12894375857338819</v>
      </c>
      <c r="E45" s="72">
        <f t="shared" si="135"/>
        <v>0.12930474333983105</v>
      </c>
      <c r="F45" s="72">
        <f t="shared" si="135"/>
        <v>0.21595598349381018</v>
      </c>
      <c r="G45" s="72">
        <f t="shared" si="135"/>
        <v>0.17137059583102748</v>
      </c>
      <c r="H45" s="72">
        <f t="shared" si="135"/>
        <v>0</v>
      </c>
      <c r="I45" s="72">
        <f t="shared" si="135"/>
        <v>0.19903551074090312</v>
      </c>
      <c r="J45" s="72">
        <f t="shared" si="126"/>
        <v>0.16479080009787131</v>
      </c>
    </row>
    <row r="46" spans="1:10">
      <c r="B46" s="369">
        <f>SUM(B38,B40,B42,B44)</f>
        <v>1833</v>
      </c>
      <c r="C46" s="369">
        <f t="shared" ref="C46:I46" si="136">SUM(C38,C40,C42,C44)</f>
        <v>2178</v>
      </c>
      <c r="D46" s="369">
        <f t="shared" si="136"/>
        <v>1458</v>
      </c>
      <c r="E46" s="369">
        <f t="shared" si="136"/>
        <v>1539</v>
      </c>
      <c r="F46" s="369">
        <f t="shared" si="136"/>
        <v>1454</v>
      </c>
      <c r="G46" s="369">
        <f t="shared" si="136"/>
        <v>5421</v>
      </c>
      <c r="H46" s="369">
        <f t="shared" si="136"/>
        <v>184</v>
      </c>
      <c r="I46" s="369">
        <f t="shared" si="136"/>
        <v>2281</v>
      </c>
    </row>
    <row r="47" spans="1:10">
      <c r="B47" s="369"/>
      <c r="C47" s="369"/>
      <c r="D47" s="369"/>
      <c r="E47" s="369"/>
      <c r="F47" s="369"/>
      <c r="G47" s="369"/>
      <c r="H47" s="369"/>
      <c r="I47" s="369"/>
    </row>
    <row r="49" spans="1:19">
      <c r="A49" s="37" t="s">
        <v>68</v>
      </c>
      <c r="B49" s="37" t="s">
        <v>438</v>
      </c>
      <c r="C49" s="37" t="s">
        <v>439</v>
      </c>
      <c r="D49" s="37" t="s">
        <v>440</v>
      </c>
      <c r="E49" s="37" t="s">
        <v>441</v>
      </c>
      <c r="F49" s="37" t="s">
        <v>442</v>
      </c>
      <c r="G49" s="37" t="s">
        <v>443</v>
      </c>
      <c r="H49" s="37" t="s">
        <v>444</v>
      </c>
      <c r="I49" s="37" t="s">
        <v>445</v>
      </c>
      <c r="J49" s="37" t="s">
        <v>446</v>
      </c>
      <c r="K49" s="37" t="s">
        <v>447</v>
      </c>
      <c r="L49" s="37" t="s">
        <v>448</v>
      </c>
      <c r="M49" s="37" t="s">
        <v>449</v>
      </c>
      <c r="N49" s="37" t="s">
        <v>450</v>
      </c>
      <c r="O49" s="37" t="s">
        <v>451</v>
      </c>
      <c r="P49" s="37" t="s">
        <v>452</v>
      </c>
      <c r="Q49" s="37" t="s">
        <v>453</v>
      </c>
      <c r="R49" s="37" t="s">
        <v>454</v>
      </c>
      <c r="S49" s="37" t="s">
        <v>455</v>
      </c>
    </row>
    <row r="50" spans="1:19">
      <c r="A50" s="39" t="s">
        <v>404</v>
      </c>
      <c r="B50" s="367">
        <v>19</v>
      </c>
      <c r="C50" s="367">
        <v>162</v>
      </c>
      <c r="D50" s="367">
        <v>23</v>
      </c>
      <c r="E50" s="367">
        <v>146</v>
      </c>
      <c r="F50" s="367">
        <v>126</v>
      </c>
      <c r="G50" s="367">
        <v>112</v>
      </c>
      <c r="H50" s="367">
        <v>45</v>
      </c>
      <c r="I50" s="367">
        <v>25</v>
      </c>
      <c r="J50" s="367">
        <v>12</v>
      </c>
      <c r="K50" s="367">
        <v>158</v>
      </c>
      <c r="L50" s="367">
        <v>100</v>
      </c>
      <c r="M50" s="367">
        <v>62</v>
      </c>
      <c r="N50" s="367">
        <v>84</v>
      </c>
      <c r="O50" s="367">
        <v>157</v>
      </c>
      <c r="P50" s="367">
        <v>130</v>
      </c>
      <c r="Q50" s="367">
        <v>77</v>
      </c>
      <c r="R50" s="367">
        <v>87</v>
      </c>
      <c r="S50" s="367">
        <v>322</v>
      </c>
    </row>
    <row r="51" spans="1:19">
      <c r="A51" s="40" t="s">
        <v>405</v>
      </c>
      <c r="B51" s="367">
        <v>34</v>
      </c>
      <c r="C51" s="367">
        <v>175</v>
      </c>
      <c r="D51" s="367">
        <v>25</v>
      </c>
      <c r="E51" s="367">
        <v>146</v>
      </c>
      <c r="F51" s="367">
        <v>144</v>
      </c>
      <c r="G51" s="367">
        <v>137</v>
      </c>
      <c r="H51" s="367">
        <v>58</v>
      </c>
      <c r="I51" s="367">
        <v>27</v>
      </c>
      <c r="J51" s="367">
        <v>17</v>
      </c>
      <c r="K51" s="367">
        <v>188</v>
      </c>
      <c r="L51" s="367">
        <v>95</v>
      </c>
      <c r="M51" s="367">
        <v>67</v>
      </c>
      <c r="N51" s="367">
        <v>113</v>
      </c>
      <c r="O51" s="367">
        <v>216</v>
      </c>
      <c r="P51" s="367">
        <v>193</v>
      </c>
      <c r="Q51" s="367">
        <v>152</v>
      </c>
      <c r="R51" s="367">
        <v>79</v>
      </c>
      <c r="S51" s="367">
        <v>353</v>
      </c>
    </row>
    <row r="52" spans="1:19">
      <c r="A52" s="40" t="s">
        <v>406</v>
      </c>
      <c r="B52" s="367">
        <v>38</v>
      </c>
      <c r="C52" s="367">
        <v>76</v>
      </c>
      <c r="D52" s="367">
        <v>20</v>
      </c>
      <c r="E52" s="367">
        <v>148</v>
      </c>
      <c r="F52" s="367">
        <v>70</v>
      </c>
      <c r="G52" s="367">
        <v>79</v>
      </c>
      <c r="H52" s="367">
        <v>34</v>
      </c>
      <c r="I52" s="367">
        <v>26</v>
      </c>
      <c r="J52" s="367">
        <v>16</v>
      </c>
      <c r="K52" s="367">
        <v>95</v>
      </c>
      <c r="L52" s="367">
        <v>48</v>
      </c>
      <c r="M52" s="367">
        <v>35</v>
      </c>
      <c r="N52" s="367">
        <v>71</v>
      </c>
      <c r="O52" s="367">
        <v>131</v>
      </c>
      <c r="P52" s="367">
        <v>184</v>
      </c>
      <c r="Q52" s="367">
        <v>100</v>
      </c>
      <c r="R52" s="367">
        <v>10</v>
      </c>
      <c r="S52" s="367">
        <v>165</v>
      </c>
    </row>
    <row r="53" spans="1:19">
      <c r="A53" s="40" t="s">
        <v>407</v>
      </c>
      <c r="B53" s="367">
        <v>56</v>
      </c>
      <c r="C53" s="367">
        <v>89</v>
      </c>
      <c r="D53" s="367">
        <v>20</v>
      </c>
      <c r="E53" s="367">
        <v>150</v>
      </c>
      <c r="F53" s="367">
        <v>48</v>
      </c>
      <c r="G53" s="367">
        <v>77</v>
      </c>
      <c r="H53" s="367">
        <v>20</v>
      </c>
      <c r="I53" s="367">
        <v>25</v>
      </c>
      <c r="J53" s="367">
        <v>25</v>
      </c>
      <c r="K53" s="367">
        <v>83</v>
      </c>
      <c r="L53" s="367">
        <v>64</v>
      </c>
      <c r="M53" s="367">
        <v>46</v>
      </c>
      <c r="N53" s="367">
        <v>101</v>
      </c>
      <c r="O53" s="367">
        <v>112</v>
      </c>
      <c r="P53" s="367">
        <v>246</v>
      </c>
      <c r="Q53" s="367">
        <v>123</v>
      </c>
      <c r="R53" s="367">
        <v>7</v>
      </c>
      <c r="S53" s="367">
        <v>179</v>
      </c>
    </row>
    <row r="54" spans="1:19">
      <c r="A54" s="40" t="s">
        <v>408</v>
      </c>
      <c r="B54" s="367">
        <v>42</v>
      </c>
      <c r="C54" s="367">
        <v>45</v>
      </c>
      <c r="D54" s="367">
        <v>19</v>
      </c>
      <c r="E54" s="367">
        <v>108</v>
      </c>
      <c r="F54" s="367">
        <v>33</v>
      </c>
      <c r="G54" s="367">
        <v>27</v>
      </c>
      <c r="H54" s="367">
        <v>21</v>
      </c>
      <c r="I54" s="367">
        <v>17</v>
      </c>
      <c r="J54" s="367">
        <v>12</v>
      </c>
      <c r="K54" s="367">
        <v>44</v>
      </c>
      <c r="L54" s="367">
        <v>37</v>
      </c>
      <c r="M54" s="367">
        <v>25</v>
      </c>
      <c r="N54" s="367">
        <v>46</v>
      </c>
      <c r="O54" s="367">
        <v>85</v>
      </c>
      <c r="P54" s="367">
        <v>164</v>
      </c>
      <c r="Q54" s="367">
        <v>108</v>
      </c>
      <c r="R54" s="367">
        <v>1</v>
      </c>
      <c r="S54" s="367">
        <v>127</v>
      </c>
    </row>
    <row r="55" spans="1:19">
      <c r="A55" s="40" t="s">
        <v>409</v>
      </c>
      <c r="B55" s="367">
        <v>22</v>
      </c>
      <c r="C55" s="367">
        <v>46</v>
      </c>
      <c r="D55" s="367">
        <v>13</v>
      </c>
      <c r="E55" s="367">
        <v>75</v>
      </c>
      <c r="F55" s="367">
        <v>29</v>
      </c>
      <c r="G55" s="367">
        <v>33</v>
      </c>
      <c r="H55" s="367">
        <v>8</v>
      </c>
      <c r="I55" s="367">
        <v>10</v>
      </c>
      <c r="J55" s="367">
        <v>10</v>
      </c>
      <c r="K55" s="367">
        <v>32</v>
      </c>
      <c r="L55" s="367">
        <v>25</v>
      </c>
      <c r="M55" s="367">
        <v>15</v>
      </c>
      <c r="N55" s="367">
        <v>45</v>
      </c>
      <c r="O55" s="367">
        <v>73</v>
      </c>
      <c r="P55" s="367">
        <v>140</v>
      </c>
      <c r="Q55" s="367">
        <v>96</v>
      </c>
      <c r="R55" s="367"/>
      <c r="S55" s="367">
        <v>58</v>
      </c>
    </row>
    <row r="56" spans="1:19">
      <c r="A56" s="40" t="s">
        <v>410</v>
      </c>
      <c r="B56" s="368">
        <v>51</v>
      </c>
      <c r="C56" s="368">
        <v>74</v>
      </c>
      <c r="D56" s="368">
        <v>31</v>
      </c>
      <c r="E56" s="368">
        <v>105</v>
      </c>
      <c r="F56" s="368">
        <v>29</v>
      </c>
      <c r="G56" s="368">
        <v>69</v>
      </c>
      <c r="H56" s="368">
        <v>23</v>
      </c>
      <c r="I56" s="368">
        <v>16</v>
      </c>
      <c r="J56" s="368">
        <v>21</v>
      </c>
      <c r="K56" s="368">
        <v>53</v>
      </c>
      <c r="L56" s="368">
        <v>38</v>
      </c>
      <c r="M56" s="368">
        <v>31</v>
      </c>
      <c r="N56" s="368">
        <v>59</v>
      </c>
      <c r="O56" s="368">
        <v>126</v>
      </c>
      <c r="P56" s="368">
        <v>230</v>
      </c>
      <c r="Q56" s="368">
        <v>130</v>
      </c>
      <c r="R56" s="368"/>
      <c r="S56" s="368">
        <v>153</v>
      </c>
    </row>
    <row r="57" spans="1:19">
      <c r="A57" s="40" t="s">
        <v>411</v>
      </c>
      <c r="B57" s="368">
        <v>33</v>
      </c>
      <c r="C57" s="368">
        <v>48</v>
      </c>
      <c r="D57" s="368">
        <v>22</v>
      </c>
      <c r="E57" s="368">
        <v>97</v>
      </c>
      <c r="F57" s="368">
        <v>26</v>
      </c>
      <c r="G57" s="368">
        <v>18</v>
      </c>
      <c r="H57" s="368">
        <v>8</v>
      </c>
      <c r="I57" s="368">
        <v>6</v>
      </c>
      <c r="J57" s="368">
        <v>17</v>
      </c>
      <c r="K57" s="368">
        <v>32</v>
      </c>
      <c r="L57" s="368">
        <v>28</v>
      </c>
      <c r="M57" s="368">
        <v>33</v>
      </c>
      <c r="N57" s="368">
        <v>60</v>
      </c>
      <c r="O57" s="368">
        <v>91</v>
      </c>
      <c r="P57" s="368">
        <v>188</v>
      </c>
      <c r="Q57" s="368">
        <v>88</v>
      </c>
      <c r="R57" s="368"/>
      <c r="S57" s="368">
        <v>111</v>
      </c>
    </row>
    <row r="58" spans="1:19">
      <c r="A58" s="40" t="s">
        <v>412</v>
      </c>
      <c r="B58" s="368">
        <v>15</v>
      </c>
      <c r="C58" s="368">
        <v>46</v>
      </c>
      <c r="D58" s="368">
        <v>17</v>
      </c>
      <c r="E58" s="368">
        <v>73</v>
      </c>
      <c r="F58" s="368">
        <v>17</v>
      </c>
      <c r="G58" s="368">
        <v>32</v>
      </c>
      <c r="H58" s="368">
        <v>12</v>
      </c>
      <c r="I58" s="368">
        <v>12</v>
      </c>
      <c r="J58" s="368">
        <v>10</v>
      </c>
      <c r="K58" s="368">
        <v>38</v>
      </c>
      <c r="L58" s="368">
        <v>23</v>
      </c>
      <c r="M58" s="368">
        <v>18</v>
      </c>
      <c r="N58" s="368">
        <v>37</v>
      </c>
      <c r="O58" s="368">
        <v>78</v>
      </c>
      <c r="P58" s="368">
        <v>134</v>
      </c>
      <c r="Q58" s="368">
        <v>68</v>
      </c>
      <c r="R58" s="368"/>
      <c r="S58" s="368">
        <v>88</v>
      </c>
    </row>
    <row r="59" spans="1:19">
      <c r="A59" s="40" t="s">
        <v>413</v>
      </c>
      <c r="B59" s="368">
        <v>24</v>
      </c>
      <c r="C59" s="368">
        <v>28</v>
      </c>
      <c r="D59" s="368">
        <v>12</v>
      </c>
      <c r="E59" s="368">
        <v>51</v>
      </c>
      <c r="F59" s="368">
        <v>21</v>
      </c>
      <c r="G59" s="368">
        <v>18</v>
      </c>
      <c r="H59" s="368">
        <v>5</v>
      </c>
      <c r="I59" s="368">
        <v>8</v>
      </c>
      <c r="J59" s="368">
        <v>7</v>
      </c>
      <c r="K59" s="368">
        <v>27</v>
      </c>
      <c r="L59" s="368">
        <v>21</v>
      </c>
      <c r="M59" s="368">
        <v>25</v>
      </c>
      <c r="N59" s="368">
        <v>28</v>
      </c>
      <c r="O59" s="368">
        <v>70</v>
      </c>
      <c r="P59" s="368">
        <v>130</v>
      </c>
      <c r="Q59" s="368">
        <v>64</v>
      </c>
      <c r="R59" s="368"/>
      <c r="S59" s="368">
        <v>76</v>
      </c>
    </row>
    <row r="60" spans="1:19">
      <c r="A60" s="40" t="s">
        <v>414</v>
      </c>
      <c r="B60" s="368">
        <v>24</v>
      </c>
      <c r="C60" s="368">
        <v>19</v>
      </c>
      <c r="D60" s="368">
        <v>9</v>
      </c>
      <c r="E60" s="368">
        <v>52</v>
      </c>
      <c r="F60" s="368">
        <v>22</v>
      </c>
      <c r="G60" s="368">
        <v>20</v>
      </c>
      <c r="H60" s="368">
        <v>3</v>
      </c>
      <c r="I60" s="368">
        <v>9</v>
      </c>
      <c r="J60" s="368">
        <v>8</v>
      </c>
      <c r="K60" s="368">
        <v>26</v>
      </c>
      <c r="L60" s="368">
        <v>18</v>
      </c>
      <c r="M60" s="368">
        <v>17</v>
      </c>
      <c r="N60" s="368">
        <v>27</v>
      </c>
      <c r="O60" s="368">
        <v>50</v>
      </c>
      <c r="P60" s="368">
        <v>92</v>
      </c>
      <c r="Q60" s="368">
        <v>48</v>
      </c>
      <c r="R60" s="368"/>
      <c r="S60" s="368">
        <v>59</v>
      </c>
    </row>
    <row r="61" spans="1:19" customFormat="1">
      <c r="A61" s="40" t="s">
        <v>415</v>
      </c>
      <c r="B61" s="368">
        <v>21</v>
      </c>
      <c r="C61" s="368">
        <v>20</v>
      </c>
      <c r="D61" s="368">
        <v>11</v>
      </c>
      <c r="E61" s="368">
        <v>44</v>
      </c>
      <c r="F61" s="368">
        <v>7</v>
      </c>
      <c r="G61" s="368">
        <v>12</v>
      </c>
      <c r="H61" s="368">
        <v>4</v>
      </c>
      <c r="I61" s="368">
        <v>5</v>
      </c>
      <c r="J61" s="368">
        <v>5</v>
      </c>
      <c r="K61" s="368">
        <v>18</v>
      </c>
      <c r="L61" s="368">
        <v>14</v>
      </c>
      <c r="M61" s="368">
        <v>14</v>
      </c>
      <c r="N61" s="368">
        <v>23</v>
      </c>
      <c r="O61" s="368">
        <v>37</v>
      </c>
      <c r="P61" s="368">
        <v>98</v>
      </c>
      <c r="Q61" s="368">
        <v>37</v>
      </c>
      <c r="R61" s="368"/>
      <c r="S61" s="368">
        <v>46</v>
      </c>
    </row>
    <row r="62" spans="1:19">
      <c r="A62" s="40" t="s">
        <v>416</v>
      </c>
      <c r="B62" s="368">
        <v>18</v>
      </c>
      <c r="C62" s="368">
        <v>15</v>
      </c>
      <c r="D62" s="368">
        <v>9</v>
      </c>
      <c r="E62" s="368">
        <v>29</v>
      </c>
      <c r="F62" s="368">
        <v>54</v>
      </c>
      <c r="G62" s="368">
        <v>11</v>
      </c>
      <c r="H62" s="368">
        <v>3</v>
      </c>
      <c r="I62" s="368">
        <v>3</v>
      </c>
      <c r="J62" s="368">
        <v>5</v>
      </c>
      <c r="K62" s="368">
        <v>17</v>
      </c>
      <c r="L62" s="368">
        <v>3</v>
      </c>
      <c r="M62" s="368">
        <v>8</v>
      </c>
      <c r="N62" s="368">
        <v>24</v>
      </c>
      <c r="O62" s="368">
        <v>41</v>
      </c>
      <c r="P62" s="368">
        <v>54</v>
      </c>
      <c r="Q62" s="368">
        <v>36</v>
      </c>
      <c r="R62" s="368"/>
      <c r="S62" s="368">
        <v>54</v>
      </c>
    </row>
    <row r="63" spans="1:19">
      <c r="A63" s="40" t="s">
        <v>417</v>
      </c>
      <c r="B63" s="368">
        <v>19</v>
      </c>
      <c r="C63" s="368">
        <v>9</v>
      </c>
      <c r="D63" s="368">
        <v>13</v>
      </c>
      <c r="E63" s="368">
        <v>31</v>
      </c>
      <c r="F63" s="368">
        <v>8</v>
      </c>
      <c r="G63" s="368">
        <v>13</v>
      </c>
      <c r="H63" s="368">
        <v>1</v>
      </c>
      <c r="I63" s="368">
        <v>13</v>
      </c>
      <c r="J63" s="368"/>
      <c r="K63" s="368">
        <v>9</v>
      </c>
      <c r="L63" s="368">
        <v>6</v>
      </c>
      <c r="M63" s="368">
        <v>10</v>
      </c>
      <c r="N63" s="368">
        <v>16</v>
      </c>
      <c r="O63" s="368">
        <v>25</v>
      </c>
      <c r="P63" s="368">
        <v>63</v>
      </c>
      <c r="Q63" s="368">
        <v>27</v>
      </c>
      <c r="R63" s="368"/>
      <c r="S63" s="368">
        <v>36</v>
      </c>
    </row>
    <row r="64" spans="1:19">
      <c r="A64" s="40" t="s">
        <v>418</v>
      </c>
      <c r="B64" s="368">
        <v>76</v>
      </c>
      <c r="C64" s="368">
        <v>40</v>
      </c>
      <c r="D64" s="368">
        <v>59</v>
      </c>
      <c r="E64" s="368">
        <v>212</v>
      </c>
      <c r="F64" s="368">
        <v>38</v>
      </c>
      <c r="G64" s="368">
        <v>63</v>
      </c>
      <c r="H64" s="368">
        <v>11</v>
      </c>
      <c r="I64" s="368">
        <v>21</v>
      </c>
      <c r="J64" s="368">
        <v>24</v>
      </c>
      <c r="K64" s="368">
        <v>85</v>
      </c>
      <c r="L64" s="368">
        <v>43</v>
      </c>
      <c r="M64" s="368">
        <v>46</v>
      </c>
      <c r="N64" s="368">
        <v>184</v>
      </c>
      <c r="O64" s="368">
        <v>119</v>
      </c>
      <c r="P64" s="368">
        <v>302</v>
      </c>
      <c r="Q64" s="368">
        <v>132</v>
      </c>
      <c r="R64" s="368"/>
      <c r="S64" s="368">
        <v>243</v>
      </c>
    </row>
    <row r="65" spans="1:19">
      <c r="A65" s="40" t="s">
        <v>419</v>
      </c>
      <c r="B65" s="368">
        <v>65</v>
      </c>
      <c r="C65" s="368">
        <v>28</v>
      </c>
      <c r="D65" s="368">
        <v>53</v>
      </c>
      <c r="E65" s="368">
        <v>32</v>
      </c>
      <c r="F65" s="368">
        <v>7</v>
      </c>
      <c r="G65" s="368">
        <v>32</v>
      </c>
      <c r="H65" s="368">
        <v>5</v>
      </c>
      <c r="I65" s="368">
        <v>15</v>
      </c>
      <c r="J65" s="368">
        <v>17</v>
      </c>
      <c r="K65" s="368">
        <v>37</v>
      </c>
      <c r="L65" s="368">
        <v>34</v>
      </c>
      <c r="M65" s="368">
        <v>34</v>
      </c>
      <c r="N65" s="368">
        <v>50</v>
      </c>
      <c r="O65" s="368">
        <v>96</v>
      </c>
      <c r="P65" s="368">
        <v>176</v>
      </c>
      <c r="Q65" s="368">
        <v>104</v>
      </c>
      <c r="R65" s="368"/>
      <c r="S65" s="368">
        <v>211</v>
      </c>
    </row>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0"/>
  <sheetViews>
    <sheetView view="pageBreakPreview" topLeftCell="A2" zoomScale="120" zoomScaleNormal="100" zoomScaleSheetLayoutView="120" workbookViewId="0">
      <selection activeCell="B14" sqref="B14:C18"/>
    </sheetView>
  </sheetViews>
  <sheetFormatPr defaultRowHeight="13.5"/>
  <cols>
    <col min="1" max="1" width="22.125" style="9" customWidth="1"/>
    <col min="2" max="4" width="9" style="9" customWidth="1"/>
    <col min="5" max="5" width="7.875" style="9" bestFit="1" customWidth="1"/>
    <col min="6" max="6" width="5.875" style="9" bestFit="1" customWidth="1"/>
    <col min="7" max="7" width="20.75" style="9" bestFit="1" customWidth="1"/>
    <col min="8" max="8" width="6.5" style="9" bestFit="1" customWidth="1"/>
    <col min="9" max="9" width="9.75" style="9" bestFit="1" customWidth="1"/>
    <col min="10" max="10" width="5" style="9" customWidth="1"/>
    <col min="11" max="11" width="15.25" style="9" customWidth="1"/>
    <col min="12" max="13" width="20.375" style="9" customWidth="1"/>
    <col min="14" max="14" width="5" style="9" customWidth="1"/>
    <col min="15" max="15" width="6.625" style="9" customWidth="1"/>
    <col min="16" max="16" width="7.375" style="9" customWidth="1"/>
    <col min="17" max="16384" width="9" style="9"/>
  </cols>
  <sheetData>
    <row r="1" spans="1:21" s="25" customFormat="1" ht="14.25">
      <c r="A1" s="24" t="s">
        <v>311</v>
      </c>
    </row>
    <row r="2" spans="1:21" customFormat="1">
      <c r="A2" s="1"/>
      <c r="B2" s="2"/>
      <c r="C2" s="2"/>
      <c r="D2" s="2"/>
      <c r="E2" s="2"/>
      <c r="F2" s="2"/>
      <c r="G2" s="2"/>
      <c r="H2" s="2"/>
    </row>
    <row r="3" spans="1:21" s="8" customFormat="1" ht="18" customHeight="1">
      <c r="A3" s="1" t="s">
        <v>13</v>
      </c>
      <c r="I3" s="116"/>
      <c r="J3"/>
      <c r="K3"/>
    </row>
    <row r="4" spans="1:21" customFormat="1" ht="15.75" customHeight="1">
      <c r="A4" s="3"/>
      <c r="B4" s="3" t="s">
        <v>0</v>
      </c>
      <c r="C4" s="3" t="s">
        <v>1</v>
      </c>
      <c r="D4" s="2"/>
      <c r="E4" s="9"/>
      <c r="F4" s="9"/>
      <c r="G4" s="41" t="s">
        <v>68</v>
      </c>
      <c r="H4" s="434" t="s">
        <v>0</v>
      </c>
      <c r="I4" s="112"/>
      <c r="K4" s="117"/>
    </row>
    <row r="5" spans="1:21" customFormat="1">
      <c r="A5" s="4" t="s">
        <v>14</v>
      </c>
      <c r="B5" s="56">
        <f>H6</f>
        <v>65</v>
      </c>
      <c r="C5" s="21">
        <f>B5/B$10</f>
        <v>3.9760215316858331E-3</v>
      </c>
      <c r="D5" s="2"/>
      <c r="E5" s="9"/>
      <c r="F5" s="9"/>
      <c r="G5" s="369" t="s">
        <v>16</v>
      </c>
      <c r="H5" s="431">
        <v>7593</v>
      </c>
      <c r="I5" s="9"/>
      <c r="K5" s="123"/>
    </row>
    <row r="6" spans="1:21" customFormat="1">
      <c r="A6" s="4" t="s">
        <v>15</v>
      </c>
      <c r="B6" s="56">
        <f>H9</f>
        <v>8544</v>
      </c>
      <c r="C6" s="21">
        <f>B6/B$10</f>
        <v>0.5226327379495963</v>
      </c>
      <c r="D6" s="2"/>
      <c r="E6" s="9"/>
      <c r="F6" s="9"/>
      <c r="G6" s="433" t="s">
        <v>468</v>
      </c>
      <c r="H6" s="431">
        <v>65</v>
      </c>
      <c r="I6" s="9"/>
      <c r="K6" s="123"/>
    </row>
    <row r="7" spans="1:21" customFormat="1">
      <c r="A7" s="4" t="s">
        <v>16</v>
      </c>
      <c r="B7" s="56">
        <f>H5</f>
        <v>7593</v>
      </c>
      <c r="C7" s="21">
        <f>B7/B$10</f>
        <v>0.46446048446293126</v>
      </c>
      <c r="D7" s="2"/>
      <c r="E7" s="9"/>
      <c r="F7" s="9"/>
      <c r="G7" s="433" t="s">
        <v>467</v>
      </c>
      <c r="H7" s="431">
        <v>6</v>
      </c>
      <c r="I7" s="9"/>
      <c r="K7" s="123"/>
    </row>
    <row r="8" spans="1:21" customFormat="1">
      <c r="A8" s="4" t="s">
        <v>17</v>
      </c>
      <c r="B8" s="56">
        <f>H8</f>
        <v>2</v>
      </c>
      <c r="C8" s="21">
        <f>B8/B$10</f>
        <v>1.2233912405187178E-4</v>
      </c>
      <c r="D8" s="2"/>
      <c r="E8" s="9"/>
      <c r="F8" s="9"/>
      <c r="G8" s="433" t="s">
        <v>17</v>
      </c>
      <c r="H8" s="431">
        <v>2</v>
      </c>
      <c r="I8" s="9"/>
      <c r="K8" s="123"/>
    </row>
    <row r="9" spans="1:21" customFormat="1">
      <c r="A9" s="4" t="s">
        <v>18</v>
      </c>
      <c r="B9" s="56">
        <f>SUM(H7,H10,H11)</f>
        <v>144</v>
      </c>
      <c r="C9" s="21">
        <f>B9/B$10</f>
        <v>8.8084169317347687E-3</v>
      </c>
      <c r="D9" s="2"/>
      <c r="E9" s="9"/>
      <c r="F9" s="9"/>
      <c r="G9" s="433" t="s">
        <v>15</v>
      </c>
      <c r="H9" s="431">
        <v>8544</v>
      </c>
      <c r="I9" s="9"/>
    </row>
    <row r="10" spans="1:21" customFormat="1">
      <c r="A10" s="5" t="s">
        <v>11</v>
      </c>
      <c r="B10" s="14">
        <f>SUM(B5:B9)</f>
        <v>16348</v>
      </c>
      <c r="C10" s="23">
        <f>SUM(C5:C9)</f>
        <v>1.0000000000000002</v>
      </c>
      <c r="D10" s="2"/>
      <c r="E10" s="9"/>
      <c r="F10" s="9"/>
      <c r="G10" s="376" t="s">
        <v>466</v>
      </c>
      <c r="H10" s="432">
        <v>31</v>
      </c>
      <c r="I10" s="9"/>
    </row>
    <row r="11" spans="1:21" customFormat="1">
      <c r="A11" s="4"/>
      <c r="B11" s="6"/>
      <c r="C11" s="7"/>
      <c r="E11" s="9"/>
      <c r="F11" s="9"/>
      <c r="G11" s="376" t="s">
        <v>465</v>
      </c>
      <c r="H11" s="432">
        <v>107</v>
      </c>
      <c r="I11" s="9"/>
    </row>
    <row r="12" spans="1:21" s="8" customFormat="1" ht="14.25">
      <c r="A12" s="1" t="s">
        <v>306</v>
      </c>
    </row>
    <row r="13" spans="1:21" ht="16.5" customHeight="1">
      <c r="A13" s="3"/>
      <c r="B13" s="3" t="s">
        <v>307</v>
      </c>
      <c r="C13" s="3" t="s">
        <v>309</v>
      </c>
      <c r="D13" s="3" t="s">
        <v>12</v>
      </c>
      <c r="E13" s="3" t="s">
        <v>1</v>
      </c>
      <c r="G13" s="41" t="s">
        <v>68</v>
      </c>
      <c r="H13" s="434" t="s">
        <v>31</v>
      </c>
      <c r="I13" s="441" t="s">
        <v>32</v>
      </c>
      <c r="K13" s="205"/>
      <c r="L13" s="206"/>
      <c r="M13" s="206"/>
    </row>
    <row r="14" spans="1:21">
      <c r="A14" s="4" t="s">
        <v>14</v>
      </c>
      <c r="B14" s="12">
        <f>H15</f>
        <v>3</v>
      </c>
      <c r="C14" s="12">
        <f>I15</f>
        <v>6</v>
      </c>
      <c r="D14" s="12">
        <f>SUM(B14:C14)</f>
        <v>9</v>
      </c>
      <c r="E14" s="21">
        <f>D14/D$19</f>
        <v>4.1879944160074451E-3</v>
      </c>
      <c r="G14" s="369" t="s">
        <v>16</v>
      </c>
      <c r="H14" s="431">
        <v>373</v>
      </c>
      <c r="I14" s="435">
        <v>1128</v>
      </c>
      <c r="J14" s="75"/>
      <c r="K14" s="32"/>
      <c r="L14" s="155"/>
      <c r="M14" s="204"/>
      <c r="N14" s="75"/>
      <c r="O14" s="75"/>
      <c r="P14" s="75"/>
      <c r="Q14" s="75"/>
      <c r="R14" s="75"/>
      <c r="S14" s="75"/>
      <c r="T14" s="75"/>
      <c r="U14" s="75"/>
    </row>
    <row r="15" spans="1:21">
      <c r="A15" s="4" t="s">
        <v>15</v>
      </c>
      <c r="B15" s="12">
        <f>H18</f>
        <v>161</v>
      </c>
      <c r="C15" s="12">
        <f>I18</f>
        <v>475</v>
      </c>
      <c r="D15" s="12">
        <f t="shared" ref="D15:D18" si="0">SUM(B15:C15)</f>
        <v>636</v>
      </c>
      <c r="E15" s="21">
        <f t="shared" ref="E15:E18" si="1">D15/D$19</f>
        <v>0.29595160539785947</v>
      </c>
      <c r="G15" s="433" t="s">
        <v>468</v>
      </c>
      <c r="H15" s="431">
        <v>3</v>
      </c>
      <c r="I15" s="435">
        <v>6</v>
      </c>
      <c r="J15" s="75"/>
      <c r="K15" s="32"/>
      <c r="L15" s="155"/>
      <c r="M15" s="204"/>
      <c r="N15" s="75"/>
      <c r="O15" s="75"/>
      <c r="P15" s="75"/>
      <c r="Q15" s="75"/>
      <c r="R15" s="75"/>
      <c r="S15" s="75"/>
      <c r="T15" s="75"/>
      <c r="U15" s="75"/>
    </row>
    <row r="16" spans="1:21">
      <c r="A16" s="4" t="s">
        <v>16</v>
      </c>
      <c r="B16" s="12">
        <f>H14</f>
        <v>373</v>
      </c>
      <c r="C16" s="12">
        <f>I14</f>
        <v>1128</v>
      </c>
      <c r="D16" s="12">
        <f t="shared" si="0"/>
        <v>1501</v>
      </c>
      <c r="E16" s="21">
        <f t="shared" si="1"/>
        <v>0.69846440204746396</v>
      </c>
      <c r="G16" s="433" t="s">
        <v>467</v>
      </c>
      <c r="H16" s="431"/>
      <c r="I16" s="436"/>
      <c r="J16" s="75"/>
      <c r="K16" s="32"/>
      <c r="L16" s="155"/>
      <c r="M16" s="204"/>
      <c r="N16" s="75"/>
      <c r="O16" s="75"/>
      <c r="P16" s="75"/>
      <c r="Q16" s="75"/>
      <c r="R16" s="75"/>
      <c r="S16" s="75"/>
      <c r="T16" s="75"/>
      <c r="U16" s="75"/>
    </row>
    <row r="17" spans="1:21">
      <c r="A17" s="4" t="s">
        <v>17</v>
      </c>
      <c r="B17" s="12">
        <f>H17</f>
        <v>0</v>
      </c>
      <c r="C17" s="12">
        <f>I17</f>
        <v>0</v>
      </c>
      <c r="D17" s="12">
        <f t="shared" si="0"/>
        <v>0</v>
      </c>
      <c r="E17" s="21">
        <f t="shared" si="1"/>
        <v>0</v>
      </c>
      <c r="G17" s="433" t="s">
        <v>17</v>
      </c>
      <c r="H17" s="431"/>
      <c r="I17" s="437"/>
      <c r="J17" s="75"/>
      <c r="K17" s="32"/>
      <c r="L17" s="155"/>
      <c r="M17" s="204"/>
      <c r="N17" s="75"/>
      <c r="O17" s="75"/>
      <c r="P17" s="75"/>
      <c r="Q17" s="75"/>
      <c r="R17" s="75"/>
      <c r="S17" s="75"/>
      <c r="T17" s="75"/>
      <c r="U17" s="75"/>
    </row>
    <row r="18" spans="1:21">
      <c r="A18" s="4" t="s">
        <v>18</v>
      </c>
      <c r="B18" s="12">
        <f>SUM(H16,H19,H20)</f>
        <v>0</v>
      </c>
      <c r="C18" s="12">
        <f>SUM(I16,I19,I20)</f>
        <v>3</v>
      </c>
      <c r="D18" s="12">
        <f t="shared" si="0"/>
        <v>3</v>
      </c>
      <c r="E18" s="21">
        <f t="shared" si="1"/>
        <v>1.3959981386691485E-3</v>
      </c>
      <c r="G18" s="433" t="s">
        <v>15</v>
      </c>
      <c r="H18" s="431">
        <v>161</v>
      </c>
      <c r="I18" s="438">
        <v>475</v>
      </c>
      <c r="K18" s="201"/>
      <c r="L18" s="202"/>
      <c r="M18" s="203"/>
    </row>
    <row r="19" spans="1:21">
      <c r="A19" s="5" t="s">
        <v>11</v>
      </c>
      <c r="B19" s="14">
        <f>SUM(B14:B18)</f>
        <v>537</v>
      </c>
      <c r="C19" s="14">
        <f>SUM(C14:C18)</f>
        <v>1612</v>
      </c>
      <c r="D19" s="14">
        <f>SUM(D14:D18)</f>
        <v>2149</v>
      </c>
      <c r="E19" s="23">
        <f>SUM(E14:E18)</f>
        <v>1</v>
      </c>
      <c r="G19" s="376" t="s">
        <v>466</v>
      </c>
      <c r="H19" s="432"/>
      <c r="I19" s="438">
        <v>3</v>
      </c>
    </row>
    <row r="20" spans="1:21" customFormat="1">
      <c r="G20" s="376" t="s">
        <v>465</v>
      </c>
      <c r="H20" s="432"/>
      <c r="I20" s="331"/>
    </row>
  </sheetData>
  <phoneticPr fontId="4"/>
  <pageMargins left="0.70866141732283472" right="0.70866141732283472" top="0.74803149606299213" bottom="0.74803149606299213" header="0.31496062992125984" footer="0.31496062992125984"/>
  <pageSetup paperSize="11"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S27"/>
  <sheetViews>
    <sheetView view="pageBreakPreview" zoomScaleNormal="100" zoomScaleSheetLayoutView="100" workbookViewId="0">
      <selection activeCell="A3" sqref="A3"/>
    </sheetView>
  </sheetViews>
  <sheetFormatPr defaultColWidth="13.75" defaultRowHeight="13.5"/>
  <cols>
    <col min="1" max="1" width="10" style="9" customWidth="1"/>
    <col min="2" max="9" width="7.5" style="9" customWidth="1"/>
    <col min="10" max="10" width="8.625" style="9" bestFit="1" customWidth="1"/>
    <col min="11" max="19" width="7.5" style="9" customWidth="1"/>
    <col min="20" max="16384" width="13.75" style="9"/>
  </cols>
  <sheetData>
    <row r="1" spans="1:10" s="25" customFormat="1" ht="14.25">
      <c r="A1" s="24" t="s">
        <v>170</v>
      </c>
    </row>
    <row r="2" spans="1:10" customFormat="1">
      <c r="A2" s="1"/>
      <c r="B2" s="2"/>
      <c r="C2" s="2"/>
      <c r="D2" s="2"/>
      <c r="E2" s="2"/>
      <c r="F2" s="2"/>
      <c r="G2" s="2"/>
      <c r="H2" s="2"/>
    </row>
    <row r="3" spans="1:10" customFormat="1">
      <c r="A3" s="81"/>
      <c r="B3" s="81" t="s">
        <v>97</v>
      </c>
      <c r="C3" s="81" t="s">
        <v>98</v>
      </c>
      <c r="D3" s="81" t="s">
        <v>99</v>
      </c>
      <c r="E3" s="81" t="s">
        <v>100</v>
      </c>
      <c r="F3" s="81" t="s">
        <v>101</v>
      </c>
      <c r="G3" s="81" t="s">
        <v>102</v>
      </c>
      <c r="H3" s="81" t="s">
        <v>103</v>
      </c>
      <c r="I3" s="81" t="s">
        <v>104</v>
      </c>
      <c r="J3" s="81" t="s">
        <v>67</v>
      </c>
    </row>
    <row r="4" spans="1:10" s="35" customFormat="1">
      <c r="A4" s="68" t="s">
        <v>31</v>
      </c>
      <c r="B4" s="69">
        <f>SUM(B22:D22)</f>
        <v>65</v>
      </c>
      <c r="C4" s="69">
        <f>SUM(E22:F22)</f>
        <v>83</v>
      </c>
      <c r="D4" s="69">
        <f>SUM(G22:J22)</f>
        <v>31</v>
      </c>
      <c r="E4" s="69">
        <f>SUM(K22:L22)</f>
        <v>69</v>
      </c>
      <c r="F4" s="69">
        <f>SUM(M22:N22)</f>
        <v>127</v>
      </c>
      <c r="G4" s="69">
        <f>SUM(O22:Q22)</f>
        <v>96</v>
      </c>
      <c r="H4" s="69">
        <f>R22</f>
        <v>15</v>
      </c>
      <c r="I4" s="69">
        <f>S22</f>
        <v>51</v>
      </c>
      <c r="J4" s="84">
        <f>SUM(B4:I4)</f>
        <v>537</v>
      </c>
    </row>
    <row r="5" spans="1:10" s="35" customFormat="1">
      <c r="A5" s="71"/>
      <c r="B5" s="72">
        <f>B4/B$16</f>
        <v>3.5460992907801421E-2</v>
      </c>
      <c r="C5" s="72">
        <f t="shared" ref="C5:J5" si="0">C4/C$16</f>
        <v>3.8108356290174471E-2</v>
      </c>
      <c r="D5" s="72">
        <f t="shared" si="0"/>
        <v>2.1262002743484224E-2</v>
      </c>
      <c r="E5" s="72">
        <f t="shared" si="0"/>
        <v>4.4834307992202727E-2</v>
      </c>
      <c r="F5" s="72">
        <f t="shared" si="0"/>
        <v>8.7345254470426403E-2</v>
      </c>
      <c r="G5" s="72">
        <f t="shared" si="0"/>
        <v>1.7708909795240729E-2</v>
      </c>
      <c r="H5" s="72">
        <f t="shared" si="0"/>
        <v>8.1521739130434784E-2</v>
      </c>
      <c r="I5" s="72">
        <f t="shared" si="0"/>
        <v>2.2358614642700569E-2</v>
      </c>
      <c r="J5" s="85">
        <f t="shared" si="0"/>
        <v>3.2848054807927574E-2</v>
      </c>
    </row>
    <row r="6" spans="1:10" s="35" customFormat="1">
      <c r="A6" s="68" t="s">
        <v>32</v>
      </c>
      <c r="B6" s="69">
        <f>SUM(B23:D23)</f>
        <v>120</v>
      </c>
      <c r="C6" s="69">
        <f>SUM(E23:F23)</f>
        <v>164</v>
      </c>
      <c r="D6" s="69">
        <f>SUM(G23:J23)</f>
        <v>200</v>
      </c>
      <c r="E6" s="69">
        <f>SUM(K23:L23)</f>
        <v>257</v>
      </c>
      <c r="F6" s="69">
        <f>SUM(M23:N23)</f>
        <v>167</v>
      </c>
      <c r="G6" s="69">
        <f>SUM(O23:Q23)</f>
        <v>408</v>
      </c>
      <c r="H6" s="69">
        <f>R23</f>
        <v>14</v>
      </c>
      <c r="I6" s="69">
        <f>S23</f>
        <v>282</v>
      </c>
      <c r="J6" s="84">
        <f>SUM(B6:I6)</f>
        <v>1612</v>
      </c>
    </row>
    <row r="7" spans="1:10" s="35" customFormat="1">
      <c r="A7" s="71"/>
      <c r="B7" s="72">
        <f>B6/B$16</f>
        <v>6.5466448445171854E-2</v>
      </c>
      <c r="C7" s="72">
        <f t="shared" ref="C7" si="1">C6/C$16</f>
        <v>7.5298438934802578E-2</v>
      </c>
      <c r="D7" s="72">
        <f t="shared" ref="D7" si="2">D6/D$16</f>
        <v>0.13717421124828533</v>
      </c>
      <c r="E7" s="72">
        <f t="shared" ref="E7" si="3">E6/E$16</f>
        <v>0.16699155295646523</v>
      </c>
      <c r="F7" s="72">
        <f t="shared" ref="F7" si="4">F6/F$16</f>
        <v>0.11485557083906466</v>
      </c>
      <c r="G7" s="72">
        <f t="shared" ref="G7" si="5">G6/G$16</f>
        <v>7.5262866629773106E-2</v>
      </c>
      <c r="H7" s="72">
        <f t="shared" ref="H7" si="6">H6/H$16</f>
        <v>7.6086956521739135E-2</v>
      </c>
      <c r="I7" s="72">
        <f t="shared" ref="I7" si="7">I6/I$16</f>
        <v>0.12362998684787374</v>
      </c>
      <c r="J7" s="85">
        <f t="shared" ref="J7" si="8">J6/J$16</f>
        <v>9.860533398580866E-2</v>
      </c>
    </row>
    <row r="8" spans="1:10" s="35" customFormat="1">
      <c r="A8" s="68" t="s">
        <v>33</v>
      </c>
      <c r="B8" s="69">
        <f>SUM(B24:D24)</f>
        <v>311</v>
      </c>
      <c r="C8" s="69">
        <f>SUM(E24:F24)</f>
        <v>361</v>
      </c>
      <c r="D8" s="69">
        <f>SUM(G24:J24)</f>
        <v>228</v>
      </c>
      <c r="E8" s="69">
        <f>SUM(K24:L24)</f>
        <v>431</v>
      </c>
      <c r="F8" s="69">
        <f>SUM(M24:N24)</f>
        <v>268</v>
      </c>
      <c r="G8" s="69">
        <f>SUM(O24:Q24)</f>
        <v>854</v>
      </c>
      <c r="H8" s="69">
        <f>R24</f>
        <v>58</v>
      </c>
      <c r="I8" s="69">
        <f>S24</f>
        <v>484</v>
      </c>
      <c r="J8" s="84">
        <f>SUM(B8:I8)</f>
        <v>2995</v>
      </c>
    </row>
    <row r="9" spans="1:10" s="35" customFormat="1">
      <c r="A9" s="71"/>
      <c r="B9" s="72">
        <f>B8/B$16</f>
        <v>0.16966721222040371</v>
      </c>
      <c r="C9" s="72">
        <f t="shared" ref="C9" si="9">C8/C$16</f>
        <v>0.16574839302112029</v>
      </c>
      <c r="D9" s="72">
        <f t="shared" ref="D9" si="10">D8/D$16</f>
        <v>0.15637860082304528</v>
      </c>
      <c r="E9" s="72">
        <f t="shared" ref="E9" si="11">E8/E$16</f>
        <v>0.28005198180636776</v>
      </c>
      <c r="F9" s="72">
        <f t="shared" ref="F9" si="12">F8/F$16</f>
        <v>0.18431911966987621</v>
      </c>
      <c r="G9" s="72">
        <f t="shared" ref="G9" si="13">G8/G$16</f>
        <v>0.15753551005349567</v>
      </c>
      <c r="H9" s="72">
        <f t="shared" ref="H9" si="14">H8/H$16</f>
        <v>0.31521739130434784</v>
      </c>
      <c r="I9" s="72">
        <f t="shared" ref="I9" si="15">I8/I$16</f>
        <v>0.21218763700131521</v>
      </c>
      <c r="J9" s="85">
        <f t="shared" ref="J9" si="16">J8/J$16</f>
        <v>0.183202838267678</v>
      </c>
    </row>
    <row r="10" spans="1:10" s="35" customFormat="1">
      <c r="A10" s="68" t="s">
        <v>34</v>
      </c>
      <c r="B10" s="69">
        <f>SUM(B25:D25)</f>
        <v>754</v>
      </c>
      <c r="C10" s="69">
        <f>SUM(E25:F25)</f>
        <v>875</v>
      </c>
      <c r="D10" s="69">
        <f>SUM(G25:J25)</f>
        <v>480</v>
      </c>
      <c r="E10" s="69">
        <f>SUM(K25:L25)</f>
        <v>486</v>
      </c>
      <c r="F10" s="69">
        <f>SUM(M25:N25)</f>
        <v>476</v>
      </c>
      <c r="G10" s="69">
        <f>SUM(O25:Q25)</f>
        <v>2261</v>
      </c>
      <c r="H10" s="69">
        <f>R25</f>
        <v>65</v>
      </c>
      <c r="I10" s="69">
        <f>S25</f>
        <v>868</v>
      </c>
      <c r="J10" s="84">
        <f>SUM(B10:I10)</f>
        <v>6265</v>
      </c>
    </row>
    <row r="11" spans="1:10" s="35" customFormat="1">
      <c r="A11" s="71"/>
      <c r="B11" s="72">
        <f>B10/B$16</f>
        <v>0.41134751773049644</v>
      </c>
      <c r="C11" s="72">
        <f t="shared" ref="C11" si="17">C10/C$16</f>
        <v>0.4017447199265381</v>
      </c>
      <c r="D11" s="72">
        <f t="shared" ref="D11" si="18">D10/D$16</f>
        <v>0.32921810699588477</v>
      </c>
      <c r="E11" s="72">
        <f t="shared" ref="E11" si="19">E10/E$16</f>
        <v>0.31578947368421051</v>
      </c>
      <c r="F11" s="72">
        <f t="shared" ref="F11" si="20">F10/F$16</f>
        <v>0.32737276478679506</v>
      </c>
      <c r="G11" s="72">
        <f t="shared" ref="G11" si="21">G10/G$16</f>
        <v>0.4170817192399926</v>
      </c>
      <c r="H11" s="72">
        <f t="shared" ref="H11" si="22">H10/H$16</f>
        <v>0.35326086956521741</v>
      </c>
      <c r="I11" s="72">
        <f t="shared" ref="I11" si="23">I10/I$16</f>
        <v>0.38053485313459007</v>
      </c>
      <c r="J11" s="85">
        <f t="shared" ref="J11" si="24">J10/J$16</f>
        <v>0.3832273060924884</v>
      </c>
    </row>
    <row r="12" spans="1:10" s="35" customFormat="1">
      <c r="A12" s="68" t="s">
        <v>35</v>
      </c>
      <c r="B12" s="69">
        <f>SUM(B26:D26)</f>
        <v>504</v>
      </c>
      <c r="C12" s="69">
        <f>SUM(E26:F26)</f>
        <v>551</v>
      </c>
      <c r="D12" s="69">
        <f>SUM(G26:J26)</f>
        <v>390</v>
      </c>
      <c r="E12" s="69">
        <f>SUM(K26:L26)</f>
        <v>240</v>
      </c>
      <c r="F12" s="69">
        <f>SUM(M26:N26)</f>
        <v>357</v>
      </c>
      <c r="G12" s="69">
        <f>SUM(O26:Q26)</f>
        <v>1519</v>
      </c>
      <c r="H12" s="69">
        <f>R26</f>
        <v>28</v>
      </c>
      <c r="I12" s="69">
        <f>S26</f>
        <v>535</v>
      </c>
      <c r="J12" s="84">
        <f>SUM(B12:I12)</f>
        <v>4124</v>
      </c>
    </row>
    <row r="13" spans="1:10" s="35" customFormat="1">
      <c r="A13" s="71"/>
      <c r="B13" s="72">
        <f>B12/B$16</f>
        <v>0.27495908346972175</v>
      </c>
      <c r="C13" s="72">
        <f t="shared" ref="C13" si="25">C12/C$16</f>
        <v>0.2529843893480257</v>
      </c>
      <c r="D13" s="72">
        <f t="shared" ref="D13" si="26">D12/D$16</f>
        <v>0.26748971193415638</v>
      </c>
      <c r="E13" s="72">
        <f t="shared" ref="E13" si="27">E12/E$16</f>
        <v>0.15594541910331383</v>
      </c>
      <c r="F13" s="72">
        <f t="shared" ref="F13" si="28">F12/F$16</f>
        <v>0.24552957359009628</v>
      </c>
      <c r="G13" s="72">
        <f t="shared" ref="G13" si="29">G12/G$16</f>
        <v>0.28020660394761115</v>
      </c>
      <c r="H13" s="72">
        <f t="shared" ref="H13" si="30">H12/H$16</f>
        <v>0.15217391304347827</v>
      </c>
      <c r="I13" s="72">
        <f t="shared" ref="I13" si="31">I12/I$16</f>
        <v>0.2345462516440158</v>
      </c>
      <c r="J13" s="85">
        <f t="shared" ref="J13" si="32">J12/J$16</f>
        <v>0.25226327379495961</v>
      </c>
    </row>
    <row r="14" spans="1:10" s="35" customFormat="1">
      <c r="A14" s="68" t="s">
        <v>36</v>
      </c>
      <c r="B14" s="69">
        <f>SUM(B27:D27)</f>
        <v>79</v>
      </c>
      <c r="C14" s="69">
        <f>SUM(E27:F27)</f>
        <v>144</v>
      </c>
      <c r="D14" s="69">
        <f>SUM(G27:J27)</f>
        <v>129</v>
      </c>
      <c r="E14" s="69">
        <f>SUM(K27:L27)</f>
        <v>56</v>
      </c>
      <c r="F14" s="69">
        <f>SUM(M27:N27)</f>
        <v>59</v>
      </c>
      <c r="G14" s="69">
        <f>SUM(O27:Q27)</f>
        <v>283</v>
      </c>
      <c r="H14" s="69">
        <f>R27</f>
        <v>4</v>
      </c>
      <c r="I14" s="69">
        <f>S27</f>
        <v>61</v>
      </c>
      <c r="J14" s="84">
        <f>SUM(B14:I14)</f>
        <v>815</v>
      </c>
    </row>
    <row r="15" spans="1:10" s="35" customFormat="1">
      <c r="A15" s="71"/>
      <c r="B15" s="72">
        <f>B14/B$16</f>
        <v>4.3098745226404798E-2</v>
      </c>
      <c r="C15" s="72">
        <f t="shared" ref="C15" si="33">C14/C$16</f>
        <v>6.6115702479338845E-2</v>
      </c>
      <c r="D15" s="72">
        <f t="shared" ref="D15" si="34">D14/D$16</f>
        <v>8.8477366255144033E-2</v>
      </c>
      <c r="E15" s="72">
        <f t="shared" ref="E15" si="35">E14/E$16</f>
        <v>3.6387264457439894E-2</v>
      </c>
      <c r="F15" s="72">
        <f t="shared" ref="F15" si="36">F14/F$16</f>
        <v>4.05777166437414E-2</v>
      </c>
      <c r="G15" s="72">
        <f t="shared" ref="G15" si="37">G14/G$16</f>
        <v>5.2204390333886734E-2</v>
      </c>
      <c r="H15" s="72">
        <f t="shared" ref="H15" si="38">H14/H$16</f>
        <v>2.1739130434782608E-2</v>
      </c>
      <c r="I15" s="72">
        <f t="shared" ref="I15" si="39">I14/I$16</f>
        <v>2.6742656729504603E-2</v>
      </c>
      <c r="J15" s="85">
        <f t="shared" ref="J15" si="40">J14/J$16</f>
        <v>4.9853193051137751E-2</v>
      </c>
    </row>
    <row r="16" spans="1:10" s="35" customFormat="1">
      <c r="A16" s="77" t="s">
        <v>11</v>
      </c>
      <c r="B16" s="78">
        <f>SUM(B4,B6,B8,B10,B12,B14)</f>
        <v>1833</v>
      </c>
      <c r="C16" s="78">
        <f t="shared" ref="C16:J16" si="41">SUM(C4,C6,C8,C10,C12,C14)</f>
        <v>2178</v>
      </c>
      <c r="D16" s="78">
        <f t="shared" si="41"/>
        <v>1458</v>
      </c>
      <c r="E16" s="78">
        <f t="shared" si="41"/>
        <v>1539</v>
      </c>
      <c r="F16" s="78">
        <f t="shared" si="41"/>
        <v>1454</v>
      </c>
      <c r="G16" s="78">
        <f t="shared" si="41"/>
        <v>5421</v>
      </c>
      <c r="H16" s="78">
        <f t="shared" si="41"/>
        <v>184</v>
      </c>
      <c r="I16" s="78">
        <f t="shared" si="41"/>
        <v>2281</v>
      </c>
      <c r="J16" s="82">
        <f t="shared" si="41"/>
        <v>16348</v>
      </c>
    </row>
    <row r="17" spans="1:19" s="35" customFormat="1">
      <c r="A17" s="79"/>
      <c r="B17" s="80">
        <f t="shared" ref="B17:J17" si="42">SUM(B5,B7,B9,B11,B13,B15)</f>
        <v>0.99999999999999989</v>
      </c>
      <c r="C17" s="80">
        <f t="shared" si="42"/>
        <v>1</v>
      </c>
      <c r="D17" s="80">
        <f t="shared" si="42"/>
        <v>1</v>
      </c>
      <c r="E17" s="80">
        <f t="shared" si="42"/>
        <v>1</v>
      </c>
      <c r="F17" s="80">
        <f t="shared" si="42"/>
        <v>1</v>
      </c>
      <c r="G17" s="80">
        <f t="shared" si="42"/>
        <v>1</v>
      </c>
      <c r="H17" s="80">
        <f t="shared" si="42"/>
        <v>1</v>
      </c>
      <c r="I17" s="80">
        <f t="shared" si="42"/>
        <v>1</v>
      </c>
      <c r="J17" s="83">
        <f t="shared" si="42"/>
        <v>1</v>
      </c>
    </row>
    <row r="20" spans="1:19">
      <c r="A20" s="86"/>
      <c r="B20" s="38"/>
      <c r="C20" s="38"/>
      <c r="D20" s="38"/>
      <c r="E20" s="38"/>
      <c r="F20" s="38"/>
      <c r="G20" s="38"/>
      <c r="H20" s="38"/>
      <c r="I20" s="38"/>
    </row>
    <row r="21" spans="1:19">
      <c r="A21" s="37" t="s">
        <v>68</v>
      </c>
      <c r="B21" s="37" t="s">
        <v>438</v>
      </c>
      <c r="C21" s="37" t="s">
        <v>439</v>
      </c>
      <c r="D21" s="37" t="s">
        <v>440</v>
      </c>
      <c r="E21" s="37" t="s">
        <v>441</v>
      </c>
      <c r="F21" s="37" t="s">
        <v>442</v>
      </c>
      <c r="G21" s="37" t="s">
        <v>443</v>
      </c>
      <c r="H21" s="37" t="s">
        <v>444</v>
      </c>
      <c r="I21" s="37" t="s">
        <v>445</v>
      </c>
      <c r="J21" s="37" t="s">
        <v>446</v>
      </c>
      <c r="K21" s="37" t="s">
        <v>447</v>
      </c>
      <c r="L21" s="37" t="s">
        <v>448</v>
      </c>
      <c r="M21" s="37" t="s">
        <v>449</v>
      </c>
      <c r="N21" s="37" t="s">
        <v>450</v>
      </c>
      <c r="O21" s="37" t="s">
        <v>451</v>
      </c>
      <c r="P21" s="37" t="s">
        <v>452</v>
      </c>
      <c r="Q21" s="37" t="s">
        <v>453</v>
      </c>
      <c r="R21" s="37" t="s">
        <v>454</v>
      </c>
      <c r="S21" s="37" t="s">
        <v>455</v>
      </c>
    </row>
    <row r="22" spans="1:19">
      <c r="A22" s="370">
        <v>1</v>
      </c>
      <c r="B22" s="9">
        <v>9</v>
      </c>
      <c r="C22" s="9">
        <v>48</v>
      </c>
      <c r="D22" s="9">
        <v>8</v>
      </c>
      <c r="E22" s="9">
        <v>48</v>
      </c>
      <c r="F22" s="9">
        <v>35</v>
      </c>
      <c r="G22" s="9">
        <v>15</v>
      </c>
      <c r="H22" s="9">
        <v>13</v>
      </c>
      <c r="I22" s="9">
        <v>2</v>
      </c>
      <c r="J22" s="9">
        <v>1</v>
      </c>
      <c r="K22" s="9">
        <v>44</v>
      </c>
      <c r="L22" s="9">
        <v>25</v>
      </c>
      <c r="M22" s="9">
        <v>55</v>
      </c>
      <c r="N22" s="9">
        <v>72</v>
      </c>
      <c r="O22" s="9">
        <v>63</v>
      </c>
      <c r="P22" s="9">
        <v>27</v>
      </c>
      <c r="Q22" s="9">
        <v>6</v>
      </c>
      <c r="R22" s="9">
        <v>15</v>
      </c>
      <c r="S22" s="9">
        <v>51</v>
      </c>
    </row>
    <row r="23" spans="1:19">
      <c r="A23" s="370">
        <v>2</v>
      </c>
      <c r="B23" s="9">
        <v>30</v>
      </c>
      <c r="C23" s="9">
        <v>72</v>
      </c>
      <c r="D23" s="9">
        <v>18</v>
      </c>
      <c r="E23" s="9">
        <v>92</v>
      </c>
      <c r="F23" s="9">
        <v>72</v>
      </c>
      <c r="G23" s="9">
        <v>104</v>
      </c>
      <c r="H23" s="9">
        <v>81</v>
      </c>
      <c r="I23" s="9">
        <v>5</v>
      </c>
      <c r="J23" s="9">
        <v>10</v>
      </c>
      <c r="K23" s="9">
        <v>154</v>
      </c>
      <c r="L23" s="9">
        <v>103</v>
      </c>
      <c r="M23" s="9">
        <v>38</v>
      </c>
      <c r="N23" s="9">
        <v>129</v>
      </c>
      <c r="O23" s="9">
        <v>234</v>
      </c>
      <c r="P23" s="9">
        <v>151</v>
      </c>
      <c r="Q23" s="9">
        <v>23</v>
      </c>
      <c r="R23" s="9">
        <v>14</v>
      </c>
      <c r="S23" s="9">
        <v>282</v>
      </c>
    </row>
    <row r="24" spans="1:19">
      <c r="A24" s="370">
        <v>3</v>
      </c>
      <c r="B24" s="9">
        <v>92</v>
      </c>
      <c r="C24" s="9">
        <v>156</v>
      </c>
      <c r="D24" s="9">
        <v>63</v>
      </c>
      <c r="E24" s="9">
        <v>195</v>
      </c>
      <c r="F24" s="9">
        <v>166</v>
      </c>
      <c r="G24" s="9">
        <v>117</v>
      </c>
      <c r="H24" s="9">
        <v>63</v>
      </c>
      <c r="I24" s="9">
        <v>13</v>
      </c>
      <c r="J24" s="9">
        <v>35</v>
      </c>
      <c r="K24" s="9">
        <v>309</v>
      </c>
      <c r="L24" s="9">
        <v>122</v>
      </c>
      <c r="M24" s="9">
        <v>87</v>
      </c>
      <c r="N24" s="9">
        <v>181</v>
      </c>
      <c r="O24" s="9">
        <v>273</v>
      </c>
      <c r="P24" s="9">
        <v>423</v>
      </c>
      <c r="Q24" s="9">
        <v>158</v>
      </c>
      <c r="R24" s="9">
        <v>58</v>
      </c>
      <c r="S24" s="9">
        <v>484</v>
      </c>
    </row>
    <row r="25" spans="1:19">
      <c r="A25" s="370">
        <v>4</v>
      </c>
      <c r="B25" s="9">
        <v>272</v>
      </c>
      <c r="C25" s="9">
        <v>327</v>
      </c>
      <c r="D25" s="9">
        <v>155</v>
      </c>
      <c r="E25" s="9">
        <v>658</v>
      </c>
      <c r="F25" s="9">
        <v>217</v>
      </c>
      <c r="G25" s="9">
        <v>230</v>
      </c>
      <c r="H25" s="9">
        <v>56</v>
      </c>
      <c r="I25" s="9">
        <v>100</v>
      </c>
      <c r="J25" s="9">
        <v>94</v>
      </c>
      <c r="K25" s="9">
        <v>273</v>
      </c>
      <c r="L25" s="9">
        <v>213</v>
      </c>
      <c r="M25" s="9">
        <v>183</v>
      </c>
      <c r="N25" s="9">
        <v>293</v>
      </c>
      <c r="O25" s="9">
        <v>548</v>
      </c>
      <c r="P25" s="9">
        <v>1058</v>
      </c>
      <c r="Q25" s="9">
        <v>655</v>
      </c>
      <c r="R25" s="9">
        <v>65</v>
      </c>
      <c r="S25" s="9">
        <v>868</v>
      </c>
    </row>
    <row r="26" spans="1:19">
      <c r="A26" s="370">
        <v>5</v>
      </c>
      <c r="B26" s="9">
        <v>129</v>
      </c>
      <c r="C26" s="9">
        <v>274</v>
      </c>
      <c r="D26" s="9">
        <v>101</v>
      </c>
      <c r="E26" s="9">
        <v>389</v>
      </c>
      <c r="F26" s="9">
        <v>162</v>
      </c>
      <c r="G26" s="9">
        <v>217</v>
      </c>
      <c r="H26" s="9">
        <v>44</v>
      </c>
      <c r="I26" s="9">
        <v>71</v>
      </c>
      <c r="J26" s="9">
        <v>58</v>
      </c>
      <c r="K26" s="9">
        <v>128</v>
      </c>
      <c r="L26" s="9">
        <v>112</v>
      </c>
      <c r="M26" s="9">
        <v>99</v>
      </c>
      <c r="N26" s="9">
        <v>258</v>
      </c>
      <c r="O26" s="9">
        <v>317</v>
      </c>
      <c r="P26" s="9">
        <v>725</v>
      </c>
      <c r="Q26" s="9">
        <v>477</v>
      </c>
      <c r="R26" s="9">
        <v>28</v>
      </c>
      <c r="S26" s="9">
        <v>535</v>
      </c>
    </row>
    <row r="27" spans="1:19">
      <c r="A27" s="370">
        <v>6</v>
      </c>
      <c r="B27" s="9">
        <v>25</v>
      </c>
      <c r="C27" s="9">
        <v>43</v>
      </c>
      <c r="D27" s="9">
        <v>11</v>
      </c>
      <c r="E27" s="9">
        <v>117</v>
      </c>
      <c r="F27" s="9">
        <v>27</v>
      </c>
      <c r="G27" s="9">
        <v>70</v>
      </c>
      <c r="H27" s="9">
        <v>4</v>
      </c>
      <c r="I27" s="9">
        <v>47</v>
      </c>
      <c r="J27" s="9">
        <v>8</v>
      </c>
      <c r="K27" s="9">
        <v>34</v>
      </c>
      <c r="L27" s="9">
        <v>22</v>
      </c>
      <c r="M27" s="9">
        <v>24</v>
      </c>
      <c r="N27" s="9">
        <v>35</v>
      </c>
      <c r="O27" s="9">
        <v>72</v>
      </c>
      <c r="P27" s="9">
        <v>140</v>
      </c>
      <c r="Q27" s="9">
        <v>71</v>
      </c>
      <c r="R27" s="9">
        <v>4</v>
      </c>
      <c r="S27" s="9">
        <v>61</v>
      </c>
    </row>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AE77"/>
  <sheetViews>
    <sheetView view="pageBreakPreview" zoomScaleNormal="100" zoomScaleSheetLayoutView="100" workbookViewId="0">
      <selection activeCell="N4" sqref="N4:AE7"/>
    </sheetView>
  </sheetViews>
  <sheetFormatPr defaultColWidth="7.125" defaultRowHeight="13.5"/>
  <cols>
    <col min="1" max="1" width="22" customWidth="1"/>
    <col min="2" max="7" width="7.875" bestFit="1" customWidth="1"/>
    <col min="8" max="8" width="7.75" bestFit="1" customWidth="1"/>
    <col min="9" max="9" width="7.875" bestFit="1" customWidth="1"/>
    <col min="10" max="10" width="9" bestFit="1" customWidth="1"/>
  </cols>
  <sheetData>
    <row r="1" spans="1:31" s="25" customFormat="1" ht="14.25">
      <c r="A1" s="24" t="s">
        <v>171</v>
      </c>
    </row>
    <row r="2" spans="1:31">
      <c r="A2" s="1"/>
    </row>
    <row r="3" spans="1:31">
      <c r="A3" s="81"/>
      <c r="B3" s="81" t="s">
        <v>97</v>
      </c>
      <c r="C3" s="81" t="s">
        <v>98</v>
      </c>
      <c r="D3" s="81" t="s">
        <v>99</v>
      </c>
      <c r="E3" s="81" t="s">
        <v>100</v>
      </c>
      <c r="F3" s="81" t="s">
        <v>101</v>
      </c>
      <c r="G3" s="81" t="s">
        <v>102</v>
      </c>
      <c r="H3" s="81" t="s">
        <v>103</v>
      </c>
      <c r="I3" s="81" t="s">
        <v>104</v>
      </c>
      <c r="J3" s="81" t="s">
        <v>67</v>
      </c>
      <c r="M3" s="41" t="s">
        <v>68</v>
      </c>
      <c r="N3" s="86" t="s">
        <v>438</v>
      </c>
      <c r="O3" s="86" t="s">
        <v>439</v>
      </c>
      <c r="P3" s="86" t="s">
        <v>440</v>
      </c>
      <c r="Q3" s="86" t="s">
        <v>441</v>
      </c>
      <c r="R3" s="86" t="s">
        <v>442</v>
      </c>
      <c r="S3" s="86" t="s">
        <v>443</v>
      </c>
      <c r="T3" s="86" t="s">
        <v>444</v>
      </c>
      <c r="U3" s="86" t="s">
        <v>445</v>
      </c>
      <c r="V3" s="86" t="s">
        <v>446</v>
      </c>
      <c r="W3" s="86" t="s">
        <v>447</v>
      </c>
      <c r="X3" s="86" t="s">
        <v>448</v>
      </c>
      <c r="Y3" s="86" t="s">
        <v>449</v>
      </c>
      <c r="Z3" s="86" t="s">
        <v>450</v>
      </c>
      <c r="AA3" s="86" t="s">
        <v>451</v>
      </c>
      <c r="AB3" s="86" t="s">
        <v>452</v>
      </c>
      <c r="AC3" s="86" t="s">
        <v>453</v>
      </c>
      <c r="AD3" s="86" t="s">
        <v>454</v>
      </c>
      <c r="AE3" s="86" t="s">
        <v>455</v>
      </c>
    </row>
    <row r="4" spans="1:31" s="35" customFormat="1">
      <c r="A4" s="495" t="s">
        <v>37</v>
      </c>
      <c r="B4" s="70">
        <f>SUM(N5:P5)</f>
        <v>693</v>
      </c>
      <c r="C4" s="70">
        <f>SUM(Q5:R5)</f>
        <v>639</v>
      </c>
      <c r="D4" s="70">
        <f>SUM(S5:V5)</f>
        <v>507</v>
      </c>
      <c r="E4" s="70">
        <f>SUM(W5:X5)</f>
        <v>613</v>
      </c>
      <c r="F4" s="70">
        <f>SUM(Y5:Z5)</f>
        <v>641</v>
      </c>
      <c r="G4" s="70">
        <f>SUM(AA5:AC5)</f>
        <v>692</v>
      </c>
      <c r="H4" s="70">
        <f>AD5</f>
        <v>9</v>
      </c>
      <c r="I4" s="70">
        <f>AE5</f>
        <v>748</v>
      </c>
      <c r="J4" s="84">
        <f>SUM(B4:I4)</f>
        <v>4542</v>
      </c>
      <c r="M4" s="371">
        <v>90</v>
      </c>
      <c r="N4" s="35">
        <v>3</v>
      </c>
      <c r="O4" s="35">
        <v>57</v>
      </c>
      <c r="P4" s="35">
        <v>1</v>
      </c>
      <c r="Q4" s="35">
        <v>17</v>
      </c>
      <c r="R4" s="35">
        <v>42</v>
      </c>
      <c r="S4" s="35">
        <v>13</v>
      </c>
      <c r="U4" s="35">
        <v>12</v>
      </c>
      <c r="V4" s="35">
        <v>36</v>
      </c>
      <c r="W4" s="35">
        <v>24</v>
      </c>
      <c r="X4" s="35">
        <v>47</v>
      </c>
      <c r="Z4" s="35">
        <v>43</v>
      </c>
      <c r="AA4" s="35">
        <v>58</v>
      </c>
      <c r="AB4" s="35">
        <v>25</v>
      </c>
      <c r="AC4" s="35">
        <v>9</v>
      </c>
      <c r="AD4" s="35">
        <v>20</v>
      </c>
      <c r="AE4" s="35">
        <v>40</v>
      </c>
    </row>
    <row r="5" spans="1:31" s="35" customFormat="1">
      <c r="A5" s="496"/>
      <c r="B5" s="87">
        <f>B4/B$12</f>
        <v>0.37806873977086741</v>
      </c>
      <c r="C5" s="87">
        <f t="shared" ref="C5:J5" si="0">C4/C$12</f>
        <v>0.29338842975206614</v>
      </c>
      <c r="D5" s="87">
        <f t="shared" si="0"/>
        <v>0.34773662551440332</v>
      </c>
      <c r="E5" s="87">
        <f t="shared" si="0"/>
        <v>0.39831059129304741</v>
      </c>
      <c r="F5" s="87">
        <f t="shared" si="0"/>
        <v>0.4408528198074278</v>
      </c>
      <c r="G5" s="87">
        <f t="shared" si="0"/>
        <v>0.12765172477402692</v>
      </c>
      <c r="H5" s="87">
        <f t="shared" si="0"/>
        <v>4.8913043478260872E-2</v>
      </c>
      <c r="I5" s="87">
        <f t="shared" si="0"/>
        <v>0.32792634809294169</v>
      </c>
      <c r="J5" s="85">
        <f t="shared" si="0"/>
        <v>0.27783215072180084</v>
      </c>
      <c r="M5" s="371">
        <v>91</v>
      </c>
      <c r="N5" s="35">
        <v>329</v>
      </c>
      <c r="O5" s="35">
        <v>295</v>
      </c>
      <c r="P5" s="35">
        <v>69</v>
      </c>
      <c r="Q5" s="35">
        <v>405</v>
      </c>
      <c r="R5" s="35">
        <v>234</v>
      </c>
      <c r="S5" s="35">
        <v>346</v>
      </c>
      <c r="T5" s="35">
        <v>87</v>
      </c>
      <c r="U5" s="35">
        <v>11</v>
      </c>
      <c r="V5" s="35">
        <v>63</v>
      </c>
      <c r="W5" s="35">
        <v>374</v>
      </c>
      <c r="X5" s="35">
        <v>239</v>
      </c>
      <c r="Y5" s="35">
        <v>225</v>
      </c>
      <c r="Z5" s="35">
        <v>416</v>
      </c>
      <c r="AA5" s="35">
        <v>255</v>
      </c>
      <c r="AB5" s="35">
        <v>220</v>
      </c>
      <c r="AC5" s="35">
        <v>217</v>
      </c>
      <c r="AD5" s="35">
        <v>9</v>
      </c>
      <c r="AE5" s="35">
        <v>748</v>
      </c>
    </row>
    <row r="6" spans="1:31" s="35" customFormat="1">
      <c r="A6" s="495" t="s">
        <v>38</v>
      </c>
      <c r="B6" s="70">
        <f>SUM(N4:P4)</f>
        <v>61</v>
      </c>
      <c r="C6" s="70">
        <f>SUM(Q4:R4)</f>
        <v>59</v>
      </c>
      <c r="D6" s="70">
        <f>SUM(S4:V4)</f>
        <v>61</v>
      </c>
      <c r="E6" s="70">
        <f>SUM(W4:X4)</f>
        <v>71</v>
      </c>
      <c r="F6" s="70">
        <f>SUM(Y4:Z4)</f>
        <v>43</v>
      </c>
      <c r="G6" s="70">
        <f>SUM(AA4:AC4)</f>
        <v>92</v>
      </c>
      <c r="H6" s="70">
        <f>AD4</f>
        <v>20</v>
      </c>
      <c r="I6" s="70">
        <f>AE4</f>
        <v>40</v>
      </c>
      <c r="J6" s="84">
        <f>SUM(B6:I6)</f>
        <v>447</v>
      </c>
      <c r="M6" s="371">
        <v>98</v>
      </c>
      <c r="N6" s="35">
        <v>209</v>
      </c>
      <c r="O6" s="35">
        <v>433</v>
      </c>
      <c r="P6" s="35">
        <v>256</v>
      </c>
      <c r="Q6" s="35">
        <v>902</v>
      </c>
      <c r="R6" s="35">
        <v>267</v>
      </c>
      <c r="S6" s="35">
        <v>305</v>
      </c>
      <c r="T6" s="35">
        <v>126</v>
      </c>
      <c r="U6" s="35">
        <v>204</v>
      </c>
      <c r="V6" s="35">
        <v>86</v>
      </c>
      <c r="W6" s="35">
        <v>439</v>
      </c>
      <c r="X6" s="35">
        <v>216</v>
      </c>
      <c r="Y6" s="35">
        <v>168</v>
      </c>
      <c r="Z6" s="35">
        <v>441</v>
      </c>
      <c r="AA6" s="35">
        <v>1052</v>
      </c>
      <c r="AB6" s="35">
        <v>2178</v>
      </c>
      <c r="AC6" s="35">
        <v>1088</v>
      </c>
      <c r="AD6" s="35">
        <v>121</v>
      </c>
      <c r="AE6" s="35">
        <v>1127</v>
      </c>
    </row>
    <row r="7" spans="1:31" s="35" customFormat="1">
      <c r="A7" s="496"/>
      <c r="B7" s="87">
        <f>B6/B$12</f>
        <v>3.3278777959629025E-2</v>
      </c>
      <c r="C7" s="87">
        <f t="shared" ref="C7" si="1">C6/C$12</f>
        <v>2.7089072543617997E-2</v>
      </c>
      <c r="D7" s="87">
        <f t="shared" ref="D7" si="2">D6/D$12</f>
        <v>4.1838134430727023E-2</v>
      </c>
      <c r="E7" s="87">
        <f t="shared" ref="E7" si="3">E6/E$12</f>
        <v>4.6133853151397008E-2</v>
      </c>
      <c r="F7" s="87">
        <f t="shared" ref="F7" si="4">F6/F$12</f>
        <v>2.9573590096286108E-2</v>
      </c>
      <c r="G7" s="87">
        <f t="shared" ref="G7" si="5">G6/G$12</f>
        <v>1.6971038553772366E-2</v>
      </c>
      <c r="H7" s="87">
        <f t="shared" ref="H7" si="6">H6/H$12</f>
        <v>0.10869565217391304</v>
      </c>
      <c r="I7" s="87">
        <f t="shared" ref="I7" si="7">I6/I$12</f>
        <v>1.7536168347216132E-2</v>
      </c>
      <c r="J7" s="87">
        <f t="shared" ref="J7" si="8">J6/J$12</f>
        <v>2.7342794225593346E-2</v>
      </c>
      <c r="M7" s="371">
        <v>99</v>
      </c>
      <c r="N7" s="35">
        <v>16</v>
      </c>
      <c r="O7" s="35">
        <v>135</v>
      </c>
      <c r="P7" s="35">
        <v>30</v>
      </c>
      <c r="Q7" s="35">
        <v>175</v>
      </c>
      <c r="R7" s="35">
        <v>136</v>
      </c>
      <c r="S7" s="35">
        <v>89</v>
      </c>
      <c r="T7" s="35">
        <v>48</v>
      </c>
      <c r="U7" s="35">
        <v>11</v>
      </c>
      <c r="V7" s="35">
        <v>21</v>
      </c>
      <c r="W7" s="35">
        <v>105</v>
      </c>
      <c r="X7" s="35">
        <v>95</v>
      </c>
      <c r="Y7" s="35">
        <v>93</v>
      </c>
      <c r="Z7" s="35">
        <v>68</v>
      </c>
      <c r="AA7" s="35">
        <v>142</v>
      </c>
      <c r="AB7" s="35">
        <v>101</v>
      </c>
      <c r="AC7" s="35">
        <v>76</v>
      </c>
      <c r="AD7" s="35">
        <v>34</v>
      </c>
      <c r="AE7" s="35">
        <v>366</v>
      </c>
    </row>
    <row r="8" spans="1:31" s="35" customFormat="1">
      <c r="A8" s="495" t="s">
        <v>39</v>
      </c>
      <c r="B8" s="70">
        <f>SUM(N6:P6)</f>
        <v>898</v>
      </c>
      <c r="C8" s="70">
        <f>SUM(Q6:R6)</f>
        <v>1169</v>
      </c>
      <c r="D8" s="70">
        <f>SUM(S6:V6)</f>
        <v>721</v>
      </c>
      <c r="E8" s="70">
        <f>SUM(W6:X6)</f>
        <v>655</v>
      </c>
      <c r="F8" s="70">
        <f>SUM(Y6:Z6)</f>
        <v>609</v>
      </c>
      <c r="G8" s="70">
        <f>SUM(AA6:AC6)</f>
        <v>4318</v>
      </c>
      <c r="H8" s="70">
        <f>AD6</f>
        <v>121</v>
      </c>
      <c r="I8" s="70">
        <f>AE6</f>
        <v>1127</v>
      </c>
      <c r="J8" s="84">
        <f>SUM(B8:I8)</f>
        <v>9618</v>
      </c>
    </row>
    <row r="9" spans="1:31" s="35" customFormat="1">
      <c r="A9" s="496"/>
      <c r="B9" s="87">
        <f>B8/B$12</f>
        <v>0.48990725586470268</v>
      </c>
      <c r="C9" s="87">
        <f t="shared" ref="C9" si="9">C8/C$12</f>
        <v>0.53673094582185488</v>
      </c>
      <c r="D9" s="87">
        <f t="shared" ref="D9" si="10">D8/D$12</f>
        <v>0.49451303155006859</v>
      </c>
      <c r="E9" s="87">
        <f t="shared" ref="E9" si="11">E8/E$12</f>
        <v>0.42560103963612733</v>
      </c>
      <c r="F9" s="87">
        <f t="shared" ref="F9" si="12">F8/F$12</f>
        <v>0.41884456671251719</v>
      </c>
      <c r="G9" s="87">
        <f t="shared" ref="G9" si="13">G8/G$12</f>
        <v>0.7965320051650987</v>
      </c>
      <c r="H9" s="87">
        <f t="shared" ref="H9" si="14">H8/H$12</f>
        <v>0.65760869565217395</v>
      </c>
      <c r="I9" s="87">
        <f t="shared" ref="I9" si="15">I8/I$12</f>
        <v>0.49408154318281455</v>
      </c>
      <c r="J9" s="87">
        <f t="shared" ref="J9" si="16">J8/J$12</f>
        <v>0.58832884756545145</v>
      </c>
    </row>
    <row r="10" spans="1:31" s="35" customFormat="1">
      <c r="A10" s="495" t="s">
        <v>40</v>
      </c>
      <c r="B10" s="70">
        <f>SUM(N7:P7)</f>
        <v>181</v>
      </c>
      <c r="C10" s="70">
        <f>SUM(Q7:R7)</f>
        <v>311</v>
      </c>
      <c r="D10" s="70">
        <f>SUM(S7:V7)</f>
        <v>169</v>
      </c>
      <c r="E10" s="70">
        <f>SUM(W7:X7)</f>
        <v>200</v>
      </c>
      <c r="F10" s="70">
        <f>SUM(Y7:Z7)</f>
        <v>161</v>
      </c>
      <c r="G10" s="70">
        <f>SUM(AA7:AC7)</f>
        <v>319</v>
      </c>
      <c r="H10" s="70">
        <f>AD7</f>
        <v>34</v>
      </c>
      <c r="I10" s="70">
        <f>AE7</f>
        <v>366</v>
      </c>
      <c r="J10" s="84">
        <f>SUM(B10:I10)</f>
        <v>1741</v>
      </c>
    </row>
    <row r="11" spans="1:31" s="35" customFormat="1">
      <c r="A11" s="496"/>
      <c r="B11" s="87">
        <f>B10/B$12</f>
        <v>9.8745226404800879E-2</v>
      </c>
      <c r="C11" s="87">
        <f t="shared" ref="C11" si="17">C10/C$12</f>
        <v>0.14279155188246098</v>
      </c>
      <c r="D11" s="87">
        <f t="shared" ref="D11" si="18">D10/D$12</f>
        <v>0.11591220850480109</v>
      </c>
      <c r="E11" s="87">
        <f t="shared" ref="E11" si="19">E10/E$12</f>
        <v>0.12995451591942819</v>
      </c>
      <c r="F11" s="87">
        <f t="shared" ref="F11" si="20">F10/F$12</f>
        <v>0.11072902338376892</v>
      </c>
      <c r="G11" s="87">
        <f t="shared" ref="G11" si="21">G10/G$12</f>
        <v>5.8845231507102011E-2</v>
      </c>
      <c r="H11" s="87">
        <f t="shared" ref="H11" si="22">H10/H$12</f>
        <v>0.18478260869565216</v>
      </c>
      <c r="I11" s="87">
        <f t="shared" ref="I11" si="23">I10/I$12</f>
        <v>0.16045594037702762</v>
      </c>
      <c r="J11" s="87">
        <f t="shared" ref="J11" si="24">J10/J$12</f>
        <v>0.1064962074871544</v>
      </c>
    </row>
    <row r="12" spans="1:31" s="35" customFormat="1">
      <c r="A12" s="77" t="s">
        <v>11</v>
      </c>
      <c r="B12" s="78">
        <f>SUM(B4,B6,B8,B10)</f>
        <v>1833</v>
      </c>
      <c r="C12" s="78">
        <f t="shared" ref="C12:J12" si="25">SUM(C4,C6,C8,C10)</f>
        <v>2178</v>
      </c>
      <c r="D12" s="78">
        <f t="shared" si="25"/>
        <v>1458</v>
      </c>
      <c r="E12" s="78">
        <f t="shared" si="25"/>
        <v>1539</v>
      </c>
      <c r="F12" s="78">
        <f t="shared" si="25"/>
        <v>1454</v>
      </c>
      <c r="G12" s="78">
        <f t="shared" si="25"/>
        <v>5421</v>
      </c>
      <c r="H12" s="78">
        <f t="shared" si="25"/>
        <v>184</v>
      </c>
      <c r="I12" s="78">
        <f t="shared" si="25"/>
        <v>2281</v>
      </c>
      <c r="J12" s="78">
        <f t="shared" si="25"/>
        <v>16348</v>
      </c>
    </row>
    <row r="13" spans="1:31" s="35" customFormat="1">
      <c r="A13" s="79"/>
      <c r="B13" s="80">
        <f t="shared" ref="B13:J13" si="26">SUM(B5,B7,B9,B11)</f>
        <v>1</v>
      </c>
      <c r="C13" s="80">
        <f t="shared" si="26"/>
        <v>1</v>
      </c>
      <c r="D13" s="80">
        <f t="shared" si="26"/>
        <v>1</v>
      </c>
      <c r="E13" s="80">
        <f t="shared" si="26"/>
        <v>1</v>
      </c>
      <c r="F13" s="80">
        <f t="shared" si="26"/>
        <v>1</v>
      </c>
      <c r="G13" s="80">
        <f t="shared" si="26"/>
        <v>1</v>
      </c>
      <c r="H13" s="80">
        <f t="shared" si="26"/>
        <v>1</v>
      </c>
      <c r="I13" s="80">
        <f t="shared" si="26"/>
        <v>1</v>
      </c>
      <c r="J13" s="80">
        <f t="shared" si="26"/>
        <v>1</v>
      </c>
    </row>
    <row r="14" spans="1:31">
      <c r="A14" s="1"/>
    </row>
    <row r="15" spans="1:31" s="25" customFormat="1" ht="14.25">
      <c r="A15" s="24" t="s">
        <v>172</v>
      </c>
    </row>
    <row r="16" spans="1:31">
      <c r="A16" s="1"/>
    </row>
    <row r="17" spans="1:10">
      <c r="A17" s="81"/>
      <c r="B17" s="81" t="s">
        <v>97</v>
      </c>
      <c r="C17" s="81" t="s">
        <v>98</v>
      </c>
      <c r="D17" s="81" t="s">
        <v>99</v>
      </c>
      <c r="E17" s="81" t="s">
        <v>100</v>
      </c>
      <c r="F17" s="81" t="s">
        <v>101</v>
      </c>
      <c r="G17" s="81" t="s">
        <v>102</v>
      </c>
      <c r="H17" s="81" t="s">
        <v>103</v>
      </c>
      <c r="I17" s="81" t="s">
        <v>104</v>
      </c>
      <c r="J17" s="81" t="s">
        <v>67</v>
      </c>
    </row>
    <row r="18" spans="1:10">
      <c r="A18" s="493" t="s">
        <v>145</v>
      </c>
      <c r="B18" s="69">
        <f>SUM(B58:D58)</f>
        <v>348</v>
      </c>
      <c r="C18" s="69">
        <f>SUM(E58:F58)</f>
        <v>263</v>
      </c>
      <c r="D18" s="69">
        <f>SUM(G58:J58)</f>
        <v>225</v>
      </c>
      <c r="E18" s="69">
        <f>SUM(K58:L58)</f>
        <v>306</v>
      </c>
      <c r="F18" s="69">
        <f>SUM(M58:N58)</f>
        <v>340</v>
      </c>
      <c r="G18" s="69">
        <f>SUM(O58:Q58)</f>
        <v>275</v>
      </c>
      <c r="H18" s="69">
        <f>R58</f>
        <v>0</v>
      </c>
      <c r="I18" s="69">
        <f>S58</f>
        <v>410</v>
      </c>
      <c r="J18" s="84">
        <f>SUM(B18:I18)</f>
        <v>2167</v>
      </c>
    </row>
    <row r="19" spans="1:10">
      <c r="A19" s="494"/>
      <c r="B19" s="87">
        <f>B18/B$4</f>
        <v>0.50216450216450215</v>
      </c>
      <c r="C19" s="87">
        <f t="shared" ref="C19:J33" si="27">C18/C$4</f>
        <v>0.41158059467918623</v>
      </c>
      <c r="D19" s="87">
        <f t="shared" si="27"/>
        <v>0.4437869822485207</v>
      </c>
      <c r="E19" s="87">
        <f t="shared" si="27"/>
        <v>0.49918433931484502</v>
      </c>
      <c r="F19" s="87">
        <f t="shared" si="27"/>
        <v>0.53042121684867394</v>
      </c>
      <c r="G19" s="87">
        <f t="shared" si="27"/>
        <v>0.39739884393063585</v>
      </c>
      <c r="H19" s="87">
        <f t="shared" si="27"/>
        <v>0</v>
      </c>
      <c r="I19" s="87">
        <f t="shared" si="27"/>
        <v>0.54812834224598928</v>
      </c>
      <c r="J19" s="87">
        <f t="shared" si="27"/>
        <v>0.47710259797446058</v>
      </c>
    </row>
    <row r="20" spans="1:10" ht="13.5" customHeight="1">
      <c r="A20" s="493" t="s">
        <v>146</v>
      </c>
      <c r="B20" s="69">
        <f>SUM(B59:D59)</f>
        <v>289</v>
      </c>
      <c r="C20" s="69">
        <f>SUM(E59:F59)</f>
        <v>171</v>
      </c>
      <c r="D20" s="69">
        <f>SUM(G59:J59)</f>
        <v>203</v>
      </c>
      <c r="E20" s="69">
        <f>SUM(K59:L59)</f>
        <v>192</v>
      </c>
      <c r="F20" s="69">
        <f>SUM(M59:N59)</f>
        <v>259</v>
      </c>
      <c r="G20" s="69">
        <f>SUM(O59:Q59)</f>
        <v>297</v>
      </c>
      <c r="H20" s="69">
        <f>R59</f>
        <v>3</v>
      </c>
      <c r="I20" s="69">
        <f>S59</f>
        <v>290</v>
      </c>
      <c r="J20" s="84">
        <f t="shared" ref="J20" si="28">SUM(B20:I20)</f>
        <v>1704</v>
      </c>
    </row>
    <row r="21" spans="1:10">
      <c r="A21" s="494"/>
      <c r="B21" s="87">
        <f>B20/B$4</f>
        <v>0.41702741702741702</v>
      </c>
      <c r="C21" s="87">
        <f t="shared" ref="C21" si="29">C20/C$4</f>
        <v>0.26760563380281688</v>
      </c>
      <c r="D21" s="87">
        <f t="shared" ref="D21" si="30">D20/D$4</f>
        <v>0.40039447731755423</v>
      </c>
      <c r="E21" s="87">
        <f t="shared" ref="E21" si="31">E20/E$4</f>
        <v>0.31321370309951058</v>
      </c>
      <c r="F21" s="87">
        <f t="shared" ref="F21" si="32">F20/F$4</f>
        <v>0.40405616224648988</v>
      </c>
      <c r="G21" s="87">
        <f t="shared" ref="G21" si="33">G20/G$4</f>
        <v>0.42919075144508673</v>
      </c>
      <c r="H21" s="87">
        <f t="shared" ref="H21" si="34">H20/H$4</f>
        <v>0.33333333333333331</v>
      </c>
      <c r="I21" s="87">
        <f t="shared" ref="I21" si="35">I20/I$4</f>
        <v>0.38770053475935828</v>
      </c>
      <c r="J21" s="87">
        <f t="shared" si="27"/>
        <v>0.37516512549537651</v>
      </c>
    </row>
    <row r="22" spans="1:10" ht="13.5" customHeight="1">
      <c r="A22" s="493" t="s">
        <v>147</v>
      </c>
      <c r="B22" s="69">
        <f>SUM(B60:D60)</f>
        <v>46</v>
      </c>
      <c r="C22" s="69">
        <f>SUM(E60:F60)</f>
        <v>37</v>
      </c>
      <c r="D22" s="69">
        <f>SUM(G60:J60)</f>
        <v>65</v>
      </c>
      <c r="E22" s="69">
        <f>SUM(K60:L60)</f>
        <v>44</v>
      </c>
      <c r="F22" s="69">
        <f>SUM(M60:N60)</f>
        <v>114</v>
      </c>
      <c r="G22" s="69">
        <f>SUM(O60:Q60)</f>
        <v>93</v>
      </c>
      <c r="H22" s="69">
        <f>R60</f>
        <v>0</v>
      </c>
      <c r="I22" s="69">
        <f>S60</f>
        <v>113</v>
      </c>
      <c r="J22" s="84">
        <f t="shared" ref="J22" si="36">SUM(B22:I22)</f>
        <v>512</v>
      </c>
    </row>
    <row r="23" spans="1:10">
      <c r="A23" s="494"/>
      <c r="B23" s="87">
        <f>B22/B$4</f>
        <v>6.6378066378066383E-2</v>
      </c>
      <c r="C23" s="87">
        <f t="shared" ref="C23" si="37">C22/C$4</f>
        <v>5.7902973395931145E-2</v>
      </c>
      <c r="D23" s="87">
        <f t="shared" ref="D23" si="38">D22/D$4</f>
        <v>0.12820512820512819</v>
      </c>
      <c r="E23" s="87">
        <f t="shared" ref="E23" si="39">E22/E$4</f>
        <v>7.177814029363784E-2</v>
      </c>
      <c r="F23" s="87">
        <f t="shared" ref="F23" si="40">F22/F$4</f>
        <v>0.17784711388455537</v>
      </c>
      <c r="G23" s="87">
        <f t="shared" ref="G23" si="41">G22/G$4</f>
        <v>0.13439306358381503</v>
      </c>
      <c r="H23" s="87">
        <f t="shared" ref="H23" si="42">H22/H$4</f>
        <v>0</v>
      </c>
      <c r="I23" s="87">
        <f t="shared" ref="I23" si="43">I22/I$4</f>
        <v>0.15106951871657753</v>
      </c>
      <c r="J23" s="87">
        <f t="shared" si="27"/>
        <v>0.11272567151034786</v>
      </c>
    </row>
    <row r="24" spans="1:10">
      <c r="A24" s="493" t="s">
        <v>148</v>
      </c>
      <c r="B24" s="69">
        <f>SUM(B61:D61)</f>
        <v>167</v>
      </c>
      <c r="C24" s="69">
        <f>SUM(E61:F61)</f>
        <v>192</v>
      </c>
      <c r="D24" s="69">
        <f>SUM(G61:J61)</f>
        <v>140</v>
      </c>
      <c r="E24" s="69">
        <f>SUM(K61:L61)</f>
        <v>170</v>
      </c>
      <c r="F24" s="69">
        <f>SUM(M61:N61)</f>
        <v>168</v>
      </c>
      <c r="G24" s="69">
        <f>SUM(O61:Q61)</f>
        <v>256</v>
      </c>
      <c r="H24" s="69">
        <f>R61</f>
        <v>1</v>
      </c>
      <c r="I24" s="69">
        <f>S61</f>
        <v>294</v>
      </c>
      <c r="J24" s="84">
        <f t="shared" ref="J24" si="44">SUM(B24:I24)</f>
        <v>1388</v>
      </c>
    </row>
    <row r="25" spans="1:10">
      <c r="A25" s="494"/>
      <c r="B25" s="87">
        <f>B24/B$4</f>
        <v>0.24098124098124099</v>
      </c>
      <c r="C25" s="87">
        <f t="shared" ref="C25" si="45">C24/C$4</f>
        <v>0.30046948356807512</v>
      </c>
      <c r="D25" s="87">
        <f t="shared" ref="D25" si="46">D24/D$4</f>
        <v>0.27613412228796846</v>
      </c>
      <c r="E25" s="87">
        <f t="shared" ref="E25" si="47">E24/E$4</f>
        <v>0.27732463295269166</v>
      </c>
      <c r="F25" s="87">
        <f t="shared" ref="F25" si="48">F24/F$4</f>
        <v>0.26209048361934478</v>
      </c>
      <c r="G25" s="87">
        <f t="shared" ref="G25" si="49">G24/G$4</f>
        <v>0.36994219653179189</v>
      </c>
      <c r="H25" s="87">
        <f t="shared" ref="H25" si="50">H24/H$4</f>
        <v>0.1111111111111111</v>
      </c>
      <c r="I25" s="87">
        <f t="shared" ref="I25" si="51">I24/I$4</f>
        <v>0.39304812834224601</v>
      </c>
      <c r="J25" s="87">
        <f t="shared" si="27"/>
        <v>0.30559225011008367</v>
      </c>
    </row>
    <row r="26" spans="1:10">
      <c r="A26" s="493" t="s">
        <v>149</v>
      </c>
      <c r="B26" s="69">
        <f>SUM(B62:D62)</f>
        <v>345</v>
      </c>
      <c r="C26" s="69">
        <f>SUM(E62:F62)</f>
        <v>237</v>
      </c>
      <c r="D26" s="69">
        <f>SUM(G62:J62)</f>
        <v>244</v>
      </c>
      <c r="E26" s="69">
        <f>SUM(K62:L62)</f>
        <v>309</v>
      </c>
      <c r="F26" s="69">
        <f>SUM(M62:N62)</f>
        <v>322</v>
      </c>
      <c r="G26" s="69">
        <f>SUM(O62:Q62)</f>
        <v>351</v>
      </c>
      <c r="H26" s="69">
        <f>R62</f>
        <v>0</v>
      </c>
      <c r="I26" s="69">
        <f>S62</f>
        <v>378</v>
      </c>
      <c r="J26" s="84">
        <f t="shared" ref="J26" si="52">SUM(B26:I26)</f>
        <v>2186</v>
      </c>
    </row>
    <row r="27" spans="1:10">
      <c r="A27" s="494"/>
      <c r="B27" s="87">
        <f>B26/B$4</f>
        <v>0.49783549783549785</v>
      </c>
      <c r="C27" s="87">
        <f t="shared" ref="C27" si="53">C26/C$4</f>
        <v>0.37089201877934275</v>
      </c>
      <c r="D27" s="87">
        <f t="shared" ref="D27" si="54">D26/D$4</f>
        <v>0.48126232741617359</v>
      </c>
      <c r="E27" s="87">
        <f t="shared" ref="E27" si="55">E26/E$4</f>
        <v>0.50407830342577487</v>
      </c>
      <c r="F27" s="87">
        <f t="shared" ref="F27" si="56">F26/F$4</f>
        <v>0.5023400936037441</v>
      </c>
      <c r="G27" s="87">
        <f t="shared" ref="G27" si="57">G26/G$4</f>
        <v>0.50722543352601157</v>
      </c>
      <c r="H27" s="87">
        <f t="shared" ref="H27" si="58">H26/H$4</f>
        <v>0</v>
      </c>
      <c r="I27" s="87">
        <f t="shared" ref="I27" si="59">I26/I$4</f>
        <v>0.50534759358288772</v>
      </c>
      <c r="J27" s="87">
        <f t="shared" si="27"/>
        <v>0.4812857771906649</v>
      </c>
    </row>
    <row r="28" spans="1:10" ht="13.5" customHeight="1">
      <c r="A28" s="493" t="s">
        <v>150</v>
      </c>
      <c r="B28" s="69">
        <f>SUM(B63:D63)</f>
        <v>111</v>
      </c>
      <c r="C28" s="69">
        <f>SUM(E63:F63)</f>
        <v>125</v>
      </c>
      <c r="D28" s="69">
        <f>SUM(G63:J63)</f>
        <v>134</v>
      </c>
      <c r="E28" s="69">
        <f>SUM(K63:L63)</f>
        <v>184</v>
      </c>
      <c r="F28" s="69">
        <f>SUM(M63:N63)</f>
        <v>146</v>
      </c>
      <c r="G28" s="69">
        <f>SUM(O63:Q63)</f>
        <v>206</v>
      </c>
      <c r="H28" s="69">
        <f>R63</f>
        <v>2</v>
      </c>
      <c r="I28" s="69">
        <f>S63</f>
        <v>205</v>
      </c>
      <c r="J28" s="84">
        <f t="shared" ref="J28" si="60">SUM(B28:I28)</f>
        <v>1113</v>
      </c>
    </row>
    <row r="29" spans="1:10">
      <c r="A29" s="494"/>
      <c r="B29" s="87">
        <f>B28/B$4</f>
        <v>0.16017316017316016</v>
      </c>
      <c r="C29" s="87">
        <f t="shared" ref="C29" si="61">C28/C$4</f>
        <v>0.19561815336463223</v>
      </c>
      <c r="D29" s="87">
        <f t="shared" ref="D29" si="62">D28/D$4</f>
        <v>0.26429980276134124</v>
      </c>
      <c r="E29" s="87">
        <f t="shared" ref="E29" si="63">E28/E$4</f>
        <v>0.300163132137031</v>
      </c>
      <c r="F29" s="87">
        <f t="shared" ref="F29" si="64">F28/F$4</f>
        <v>0.22776911076443057</v>
      </c>
      <c r="G29" s="87">
        <f t="shared" ref="G29" si="65">G28/G$4</f>
        <v>0.29768786127167629</v>
      </c>
      <c r="H29" s="87">
        <f t="shared" ref="H29" si="66">H28/H$4</f>
        <v>0.22222222222222221</v>
      </c>
      <c r="I29" s="87">
        <f t="shared" ref="I29" si="67">I28/I$4</f>
        <v>0.27406417112299464</v>
      </c>
      <c r="J29" s="87">
        <f t="shared" si="27"/>
        <v>0.24504623513870541</v>
      </c>
    </row>
    <row r="30" spans="1:10" ht="13.5" customHeight="1">
      <c r="A30" s="493" t="s">
        <v>151</v>
      </c>
      <c r="B30" s="69">
        <f>SUM(B64:D64)</f>
        <v>102</v>
      </c>
      <c r="C30" s="69">
        <f>SUM(E64:F64)</f>
        <v>74</v>
      </c>
      <c r="D30" s="69">
        <f>SUM(G64:J64)</f>
        <v>85</v>
      </c>
      <c r="E30" s="69">
        <f>SUM(K64:L64)</f>
        <v>68</v>
      </c>
      <c r="F30" s="69">
        <f>SUM(M64:N64)</f>
        <v>60</v>
      </c>
      <c r="G30" s="69">
        <f>SUM(O64:Q64)</f>
        <v>98</v>
      </c>
      <c r="H30" s="69">
        <f>R64</f>
        <v>0</v>
      </c>
      <c r="I30" s="69">
        <f>S64</f>
        <v>71</v>
      </c>
      <c r="J30" s="84">
        <f t="shared" ref="J30" si="68">SUM(B30:I30)</f>
        <v>558</v>
      </c>
    </row>
    <row r="31" spans="1:10">
      <c r="A31" s="494"/>
      <c r="B31" s="87">
        <f>B30/B$4</f>
        <v>0.1471861471861472</v>
      </c>
      <c r="C31" s="87">
        <f t="shared" ref="C31" si="69">C30/C$4</f>
        <v>0.11580594679186229</v>
      </c>
      <c r="D31" s="87">
        <f t="shared" ref="D31" si="70">D30/D$4</f>
        <v>0.16765285996055226</v>
      </c>
      <c r="E31" s="87">
        <f t="shared" ref="E31" si="71">E30/E$4</f>
        <v>0.11092985318107668</v>
      </c>
      <c r="F31" s="87">
        <f t="shared" ref="F31" si="72">F30/F$4</f>
        <v>9.3603744149765994E-2</v>
      </c>
      <c r="G31" s="87">
        <f t="shared" ref="G31" si="73">G30/G$4</f>
        <v>0.1416184971098266</v>
      </c>
      <c r="H31" s="87">
        <f t="shared" ref="H31" si="74">H30/H$4</f>
        <v>0</v>
      </c>
      <c r="I31" s="87">
        <f t="shared" ref="I31" si="75">I30/I$4</f>
        <v>9.4919786096256689E-2</v>
      </c>
      <c r="J31" s="87">
        <f t="shared" si="27"/>
        <v>0.12285336856010567</v>
      </c>
    </row>
    <row r="32" spans="1:10" ht="13.5" customHeight="1">
      <c r="A32" s="493" t="s">
        <v>152</v>
      </c>
      <c r="B32" s="69">
        <f>SUM(B65:D65)</f>
        <v>212</v>
      </c>
      <c r="C32" s="69">
        <f>SUM(E65:F65)</f>
        <v>157</v>
      </c>
      <c r="D32" s="69">
        <f>SUM(G65:J65)</f>
        <v>227</v>
      </c>
      <c r="E32" s="69">
        <f>SUM(K65:L65)</f>
        <v>207</v>
      </c>
      <c r="F32" s="69">
        <f>SUM(M65:N65)</f>
        <v>145</v>
      </c>
      <c r="G32" s="69">
        <f>SUM(O65:Q65)</f>
        <v>321</v>
      </c>
      <c r="H32" s="69">
        <f>R65</f>
        <v>2</v>
      </c>
      <c r="I32" s="69">
        <f>S65</f>
        <v>318</v>
      </c>
      <c r="J32" s="84">
        <f t="shared" ref="J32" si="76">SUM(B32:I32)</f>
        <v>1589</v>
      </c>
    </row>
    <row r="33" spans="1:10">
      <c r="A33" s="494"/>
      <c r="B33" s="87">
        <f>B32/B$4</f>
        <v>0.30591630591630592</v>
      </c>
      <c r="C33" s="87">
        <f t="shared" ref="C33" si="77">C32/C$4</f>
        <v>0.24569640062597808</v>
      </c>
      <c r="D33" s="87">
        <f t="shared" ref="D33" si="78">D32/D$4</f>
        <v>0.44773175542406313</v>
      </c>
      <c r="E33" s="87">
        <f t="shared" ref="E33" si="79">E32/E$4</f>
        <v>0.33768352365415988</v>
      </c>
      <c r="F33" s="87">
        <f t="shared" ref="F33" si="80">F32/F$4</f>
        <v>0.22620904836193448</v>
      </c>
      <c r="G33" s="87">
        <f t="shared" ref="G33" si="81">G32/G$4</f>
        <v>0.4638728323699422</v>
      </c>
      <c r="H33" s="87">
        <f t="shared" ref="H33" si="82">H32/H$4</f>
        <v>0.22222222222222221</v>
      </c>
      <c r="I33" s="87">
        <f t="shared" ref="I33" si="83">I32/I$4</f>
        <v>0.42513368983957217</v>
      </c>
      <c r="J33" s="87">
        <f t="shared" si="27"/>
        <v>0.34984588287098195</v>
      </c>
    </row>
    <row r="34" spans="1:10" ht="13.5" customHeight="1">
      <c r="A34" s="493" t="s">
        <v>153</v>
      </c>
      <c r="B34" s="69">
        <f>SUM(B66:D66)</f>
        <v>143</v>
      </c>
      <c r="C34" s="69">
        <f>SUM(E66:F66)</f>
        <v>151</v>
      </c>
      <c r="D34" s="69">
        <f>SUM(G66:J66)</f>
        <v>142</v>
      </c>
      <c r="E34" s="69">
        <f>SUM(K66:L66)</f>
        <v>103</v>
      </c>
      <c r="F34" s="69">
        <f>SUM(M66:N66)</f>
        <v>84</v>
      </c>
      <c r="G34" s="69">
        <f>SUM(O66:Q66)</f>
        <v>188</v>
      </c>
      <c r="H34" s="69">
        <f>R66</f>
        <v>1</v>
      </c>
      <c r="I34" s="69">
        <f>S66</f>
        <v>161</v>
      </c>
      <c r="J34" s="84">
        <f t="shared" ref="J34" si="84">SUM(B34:I34)</f>
        <v>973</v>
      </c>
    </row>
    <row r="35" spans="1:10">
      <c r="A35" s="494"/>
      <c r="B35" s="87">
        <f>B34/B$4</f>
        <v>0.20634920634920634</v>
      </c>
      <c r="C35" s="87">
        <f t="shared" ref="C35" si="85">C34/C$4</f>
        <v>0.23630672926447574</v>
      </c>
      <c r="D35" s="87">
        <f t="shared" ref="D35" si="86">D34/D$4</f>
        <v>0.28007889546351084</v>
      </c>
      <c r="E35" s="87">
        <f t="shared" ref="E35" si="87">E34/E$4</f>
        <v>0.16802610114192496</v>
      </c>
      <c r="F35" s="87">
        <f t="shared" ref="F35" si="88">F34/F$4</f>
        <v>0.13104524180967239</v>
      </c>
      <c r="G35" s="87">
        <f t="shared" ref="G35" si="89">G34/G$4</f>
        <v>0.27167630057803466</v>
      </c>
      <c r="H35" s="87">
        <f t="shared" ref="H35" si="90">H34/H$4</f>
        <v>0.1111111111111111</v>
      </c>
      <c r="I35" s="87">
        <f t="shared" ref="I35:J49" si="91">I34/I$4</f>
        <v>0.21524064171122995</v>
      </c>
      <c r="J35" s="87">
        <f t="shared" si="91"/>
        <v>0.21422280933509466</v>
      </c>
    </row>
    <row r="36" spans="1:10" ht="13.5" customHeight="1">
      <c r="A36" s="493" t="s">
        <v>154</v>
      </c>
      <c r="B36" s="69">
        <f>SUM(B67:D67)</f>
        <v>127</v>
      </c>
      <c r="C36" s="69">
        <f>SUM(E67:F67)</f>
        <v>89</v>
      </c>
      <c r="D36" s="69">
        <f>SUM(G67:J67)</f>
        <v>119</v>
      </c>
      <c r="E36" s="69">
        <f>SUM(K67:L67)</f>
        <v>118</v>
      </c>
      <c r="F36" s="69">
        <f>SUM(M67:N67)</f>
        <v>84</v>
      </c>
      <c r="G36" s="69">
        <f>SUM(O67:Q67)</f>
        <v>183</v>
      </c>
      <c r="H36" s="69">
        <f>R67</f>
        <v>0</v>
      </c>
      <c r="I36" s="69">
        <f>S67</f>
        <v>118</v>
      </c>
      <c r="J36" s="84">
        <f t="shared" ref="J36" si="92">SUM(B36:I36)</f>
        <v>838</v>
      </c>
    </row>
    <row r="37" spans="1:10">
      <c r="A37" s="494"/>
      <c r="B37" s="87">
        <f>B36/B$4</f>
        <v>0.18326118326118326</v>
      </c>
      <c r="C37" s="87">
        <f t="shared" ref="C37" si="93">C36/C$4</f>
        <v>0.13928012519561817</v>
      </c>
      <c r="D37" s="87">
        <f t="shared" ref="D37" si="94">D36/D$4</f>
        <v>0.23471400394477318</v>
      </c>
      <c r="E37" s="87">
        <f t="shared" ref="E37" si="95">E36/E$4</f>
        <v>0.19249592169657423</v>
      </c>
      <c r="F37" s="87">
        <f t="shared" ref="F37" si="96">F36/F$4</f>
        <v>0.13104524180967239</v>
      </c>
      <c r="G37" s="87">
        <f t="shared" ref="G37" si="97">G36/G$4</f>
        <v>0.26445086705202314</v>
      </c>
      <c r="H37" s="87">
        <f t="shared" ref="H37" si="98">H36/H$4</f>
        <v>0</v>
      </c>
      <c r="I37" s="87">
        <f t="shared" ref="I37" si="99">I36/I$4</f>
        <v>0.15775401069518716</v>
      </c>
      <c r="J37" s="87">
        <f t="shared" si="91"/>
        <v>0.18450022016732717</v>
      </c>
    </row>
    <row r="38" spans="1:10">
      <c r="A38" s="493" t="s">
        <v>155</v>
      </c>
      <c r="B38" s="69">
        <f>SUM(B68:D68)</f>
        <v>115</v>
      </c>
      <c r="C38" s="69">
        <f>SUM(E68:F68)</f>
        <v>237</v>
      </c>
      <c r="D38" s="69">
        <f>SUM(G68:J68)</f>
        <v>180</v>
      </c>
      <c r="E38" s="69">
        <f>SUM(K68:L68)</f>
        <v>147</v>
      </c>
      <c r="F38" s="69">
        <f>SUM(M68:N68)</f>
        <v>30</v>
      </c>
      <c r="G38" s="69">
        <f>SUM(O68:Q68)</f>
        <v>271</v>
      </c>
      <c r="H38" s="69">
        <f>R68</f>
        <v>3</v>
      </c>
      <c r="I38" s="69">
        <f>S68</f>
        <v>180</v>
      </c>
      <c r="J38" s="84">
        <f t="shared" ref="J38" si="100">SUM(B38:I38)</f>
        <v>1163</v>
      </c>
    </row>
    <row r="39" spans="1:10">
      <c r="A39" s="494"/>
      <c r="B39" s="87">
        <f>B38/B$4</f>
        <v>0.16594516594516595</v>
      </c>
      <c r="C39" s="87">
        <f t="shared" ref="C39" si="101">C38/C$4</f>
        <v>0.37089201877934275</v>
      </c>
      <c r="D39" s="87">
        <f t="shared" ref="D39" si="102">D38/D$4</f>
        <v>0.35502958579881655</v>
      </c>
      <c r="E39" s="87">
        <f t="shared" ref="E39" si="103">E38/E$4</f>
        <v>0.23980424143556281</v>
      </c>
      <c r="F39" s="87">
        <f t="shared" ref="F39" si="104">F38/F$4</f>
        <v>4.6801872074882997E-2</v>
      </c>
      <c r="G39" s="87">
        <f t="shared" ref="G39" si="105">G38/G$4</f>
        <v>0.3916184971098266</v>
      </c>
      <c r="H39" s="87">
        <f t="shared" ref="H39" si="106">H38/H$4</f>
        <v>0.33333333333333331</v>
      </c>
      <c r="I39" s="87">
        <f t="shared" ref="I39" si="107">I38/I$4</f>
        <v>0.24064171122994651</v>
      </c>
      <c r="J39" s="87">
        <f t="shared" si="91"/>
        <v>0.25605460149713782</v>
      </c>
    </row>
    <row r="40" spans="1:10">
      <c r="A40" s="493" t="s">
        <v>156</v>
      </c>
      <c r="B40" s="69">
        <f>SUM(B69:D69)</f>
        <v>20</v>
      </c>
      <c r="C40" s="69">
        <f>SUM(E69:F69)</f>
        <v>24</v>
      </c>
      <c r="D40" s="69">
        <f>SUM(G69:J69)</f>
        <v>62</v>
      </c>
      <c r="E40" s="69">
        <f>SUM(K69:L69)</f>
        <v>13</v>
      </c>
      <c r="F40" s="69">
        <f>SUM(M69:N69)</f>
        <v>13</v>
      </c>
      <c r="G40" s="69">
        <f>SUM(O69:Q69)</f>
        <v>112</v>
      </c>
      <c r="H40" s="69">
        <f>R69</f>
        <v>0</v>
      </c>
      <c r="I40" s="69">
        <f>S69</f>
        <v>30</v>
      </c>
      <c r="J40" s="84">
        <f t="shared" ref="J40" si="108">SUM(B40:I40)</f>
        <v>274</v>
      </c>
    </row>
    <row r="41" spans="1:10">
      <c r="A41" s="494"/>
      <c r="B41" s="87">
        <f>B40/B$4</f>
        <v>2.886002886002886E-2</v>
      </c>
      <c r="C41" s="87">
        <f t="shared" ref="C41" si="109">C40/C$4</f>
        <v>3.7558685446009391E-2</v>
      </c>
      <c r="D41" s="87">
        <f t="shared" ref="D41" si="110">D40/D$4</f>
        <v>0.1222879684418146</v>
      </c>
      <c r="E41" s="87">
        <f t="shared" ref="E41" si="111">E40/E$4</f>
        <v>2.1207177814029365E-2</v>
      </c>
      <c r="F41" s="87">
        <f t="shared" ref="F41" si="112">F40/F$4</f>
        <v>2.0280811232449299E-2</v>
      </c>
      <c r="G41" s="87">
        <f t="shared" ref="G41" si="113">G40/G$4</f>
        <v>0.16184971098265896</v>
      </c>
      <c r="H41" s="87">
        <f t="shared" ref="H41" si="114">H40/H$4</f>
        <v>0</v>
      </c>
      <c r="I41" s="87">
        <f t="shared" ref="I41" si="115">I40/I$4</f>
        <v>4.0106951871657755E-2</v>
      </c>
      <c r="J41" s="87">
        <f t="shared" si="91"/>
        <v>6.0325847644209597E-2</v>
      </c>
    </row>
    <row r="42" spans="1:10" ht="13.5" customHeight="1">
      <c r="A42" s="493" t="s">
        <v>157</v>
      </c>
      <c r="B42" s="69">
        <f>SUM(B70:D70)</f>
        <v>50</v>
      </c>
      <c r="C42" s="69">
        <f>SUM(E70:F70)</f>
        <v>47</v>
      </c>
      <c r="D42" s="69">
        <f>SUM(G70:J70)</f>
        <v>50</v>
      </c>
      <c r="E42" s="69">
        <f>SUM(K70:L70)</f>
        <v>61</v>
      </c>
      <c r="F42" s="69">
        <f>SUM(M70:N70)</f>
        <v>12</v>
      </c>
      <c r="G42" s="69">
        <f>SUM(O70:Q70)</f>
        <v>80</v>
      </c>
      <c r="H42" s="69">
        <f>R70</f>
        <v>0</v>
      </c>
      <c r="I42" s="69">
        <f>S70</f>
        <v>82</v>
      </c>
      <c r="J42" s="84">
        <f t="shared" ref="J42" si="116">SUM(B42:I42)</f>
        <v>382</v>
      </c>
    </row>
    <row r="43" spans="1:10">
      <c r="A43" s="494"/>
      <c r="B43" s="87">
        <f>B42/B$4</f>
        <v>7.2150072150072145E-2</v>
      </c>
      <c r="C43" s="87">
        <f t="shared" ref="C43" si="117">C42/C$4</f>
        <v>7.3552425665101728E-2</v>
      </c>
      <c r="D43" s="87">
        <f t="shared" ref="D43" si="118">D42/D$4</f>
        <v>9.8619329388560162E-2</v>
      </c>
      <c r="E43" s="87">
        <f t="shared" ref="E43" si="119">E42/E$4</f>
        <v>9.951060358890701E-2</v>
      </c>
      <c r="F43" s="87">
        <f t="shared" ref="F43" si="120">F42/F$4</f>
        <v>1.8720748829953199E-2</v>
      </c>
      <c r="G43" s="87">
        <f t="shared" ref="G43" si="121">G42/G$4</f>
        <v>0.11560693641618497</v>
      </c>
      <c r="H43" s="87">
        <f t="shared" ref="H43" si="122">H42/H$4</f>
        <v>0</v>
      </c>
      <c r="I43" s="87">
        <f t="shared" ref="I43" si="123">I42/I$4</f>
        <v>0.10962566844919786</v>
      </c>
      <c r="J43" s="87">
        <f t="shared" si="91"/>
        <v>8.4103918978423606E-2</v>
      </c>
    </row>
    <row r="44" spans="1:10">
      <c r="A44" s="493" t="s">
        <v>158</v>
      </c>
      <c r="B44" s="69">
        <f>SUM(B71:D71)</f>
        <v>0</v>
      </c>
      <c r="C44" s="69">
        <f>SUM(E71:F71)</f>
        <v>6</v>
      </c>
      <c r="D44" s="69">
        <f>SUM(G71:J71)</f>
        <v>15</v>
      </c>
      <c r="E44" s="69">
        <f>SUM(K71:L71)</f>
        <v>1</v>
      </c>
      <c r="F44" s="69">
        <f>SUM(M71:N71)</f>
        <v>1</v>
      </c>
      <c r="G44" s="69">
        <f>SUM(O71:Q71)</f>
        <v>1</v>
      </c>
      <c r="H44" s="69">
        <f>R71</f>
        <v>0</v>
      </c>
      <c r="I44" s="69">
        <f>S71</f>
        <v>1</v>
      </c>
      <c r="J44" s="84">
        <f t="shared" ref="J44" si="124">SUM(B44:I44)</f>
        <v>25</v>
      </c>
    </row>
    <row r="45" spans="1:10">
      <c r="A45" s="494"/>
      <c r="B45" s="87">
        <f>B44/B$4</f>
        <v>0</v>
      </c>
      <c r="C45" s="87">
        <f t="shared" ref="C45" si="125">C44/C$4</f>
        <v>9.3896713615023476E-3</v>
      </c>
      <c r="D45" s="87">
        <f t="shared" ref="D45" si="126">D44/D$4</f>
        <v>2.9585798816568046E-2</v>
      </c>
      <c r="E45" s="87">
        <f t="shared" ref="E45" si="127">E44/E$4</f>
        <v>1.6313213703099511E-3</v>
      </c>
      <c r="F45" s="87">
        <f t="shared" ref="F45" si="128">F44/F$4</f>
        <v>1.5600624024960999E-3</v>
      </c>
      <c r="G45" s="87">
        <f t="shared" ref="G45" si="129">G44/G$4</f>
        <v>1.4450867052023121E-3</v>
      </c>
      <c r="H45" s="87">
        <f t="shared" ref="H45" si="130">H44/H$4</f>
        <v>0</v>
      </c>
      <c r="I45" s="87">
        <f t="shared" ref="I45" si="131">I44/I$4</f>
        <v>1.3368983957219251E-3</v>
      </c>
      <c r="J45" s="87">
        <f t="shared" si="91"/>
        <v>5.5041831792162045E-3</v>
      </c>
    </row>
    <row r="46" spans="1:10" ht="13.5" customHeight="1">
      <c r="A46" s="493" t="s">
        <v>159</v>
      </c>
      <c r="B46" s="69">
        <f>SUM(B72:D72)</f>
        <v>35</v>
      </c>
      <c r="C46" s="69">
        <f>SUM(E72:F72)</f>
        <v>70</v>
      </c>
      <c r="D46" s="69">
        <f>SUM(G72:J72)</f>
        <v>84</v>
      </c>
      <c r="E46" s="69">
        <f>SUM(K72:L72)</f>
        <v>79</v>
      </c>
      <c r="F46" s="69">
        <f>SUM(M72:N72)</f>
        <v>22</v>
      </c>
      <c r="G46" s="69">
        <f>SUM(O72:Q72)</f>
        <v>77</v>
      </c>
      <c r="H46" s="69">
        <f>R72</f>
        <v>0</v>
      </c>
      <c r="I46" s="69">
        <f>S72</f>
        <v>60</v>
      </c>
      <c r="J46" s="84">
        <f t="shared" ref="J46" si="132">SUM(B46:I46)</f>
        <v>427</v>
      </c>
    </row>
    <row r="47" spans="1:10">
      <c r="A47" s="494"/>
      <c r="B47" s="87">
        <f>B46/B$4</f>
        <v>5.0505050505050504E-2</v>
      </c>
      <c r="C47" s="87">
        <f t="shared" ref="C47" si="133">C46/C$4</f>
        <v>0.10954616588419405</v>
      </c>
      <c r="D47" s="87">
        <f t="shared" ref="D47" si="134">D46/D$4</f>
        <v>0.16568047337278108</v>
      </c>
      <c r="E47" s="87">
        <f t="shared" ref="E47" si="135">E46/E$4</f>
        <v>0.12887438825448613</v>
      </c>
      <c r="F47" s="87">
        <f t="shared" ref="F47" si="136">F46/F$4</f>
        <v>3.4321372854914198E-2</v>
      </c>
      <c r="G47" s="87">
        <f t="shared" ref="G47" si="137">G46/G$4</f>
        <v>0.11127167630057803</v>
      </c>
      <c r="H47" s="87">
        <f t="shared" ref="H47" si="138">H46/H$4</f>
        <v>0</v>
      </c>
      <c r="I47" s="87">
        <f t="shared" ref="I47" si="139">I46/I$4</f>
        <v>8.0213903743315509E-2</v>
      </c>
      <c r="J47" s="87">
        <f t="shared" si="91"/>
        <v>9.4011448701012773E-2</v>
      </c>
    </row>
    <row r="48" spans="1:10" ht="13.5" customHeight="1">
      <c r="A48" s="493" t="s">
        <v>160</v>
      </c>
      <c r="B48" s="69">
        <f>SUM(B73:D73)</f>
        <v>45</v>
      </c>
      <c r="C48" s="69">
        <f>SUM(E73:F73)</f>
        <v>40</v>
      </c>
      <c r="D48" s="69">
        <f>SUM(G73:J73)</f>
        <v>84</v>
      </c>
      <c r="E48" s="69">
        <f>SUM(K73:L73)</f>
        <v>71</v>
      </c>
      <c r="F48" s="69">
        <f>SUM(M73:N73)</f>
        <v>11</v>
      </c>
      <c r="G48" s="69">
        <f>SUM(O73:Q73)</f>
        <v>75</v>
      </c>
      <c r="H48" s="69">
        <f>R73</f>
        <v>0</v>
      </c>
      <c r="I48" s="69">
        <f>S73</f>
        <v>66</v>
      </c>
      <c r="J48" s="84">
        <f t="shared" ref="J48" si="140">SUM(B48:I48)</f>
        <v>392</v>
      </c>
    </row>
    <row r="49" spans="1:19">
      <c r="A49" s="494"/>
      <c r="B49" s="87">
        <f>B48/B$4</f>
        <v>6.4935064935064929E-2</v>
      </c>
      <c r="C49" s="87">
        <f t="shared" ref="C49" si="141">C48/C$4</f>
        <v>6.2597809076682318E-2</v>
      </c>
      <c r="D49" s="87">
        <f t="shared" ref="D49" si="142">D48/D$4</f>
        <v>0.16568047337278108</v>
      </c>
      <c r="E49" s="87">
        <f t="shared" ref="E49" si="143">E48/E$4</f>
        <v>0.11582381729200653</v>
      </c>
      <c r="F49" s="87">
        <f t="shared" ref="F49" si="144">F48/F$4</f>
        <v>1.7160686427457099E-2</v>
      </c>
      <c r="G49" s="87">
        <f t="shared" ref="G49" si="145">G48/G$4</f>
        <v>0.10838150289017341</v>
      </c>
      <c r="H49" s="87">
        <f t="shared" ref="H49" si="146">H48/H$4</f>
        <v>0</v>
      </c>
      <c r="I49" s="87">
        <f t="shared" ref="I49" si="147">I48/I$4</f>
        <v>8.8235294117647065E-2</v>
      </c>
      <c r="J49" s="87">
        <f t="shared" si="91"/>
        <v>8.6305592250110086E-2</v>
      </c>
    </row>
    <row r="50" spans="1:19" ht="13.5" customHeight="1">
      <c r="A50" s="493" t="s">
        <v>161</v>
      </c>
      <c r="B50" s="69">
        <f>SUM(B74:D74)</f>
        <v>5</v>
      </c>
      <c r="C50" s="69">
        <f>SUM(E74:F74)</f>
        <v>5</v>
      </c>
      <c r="D50" s="69">
        <f>SUM(G74:J74)</f>
        <v>13</v>
      </c>
      <c r="E50" s="69">
        <f>SUM(K74:L74)</f>
        <v>3</v>
      </c>
      <c r="F50" s="69">
        <f>SUM(M74:N74)</f>
        <v>1</v>
      </c>
      <c r="G50" s="69">
        <f>SUM(O74:Q74)</f>
        <v>25</v>
      </c>
      <c r="H50" s="69">
        <f>R74</f>
        <v>0</v>
      </c>
      <c r="I50" s="69">
        <f>S74</f>
        <v>2</v>
      </c>
      <c r="J50" s="84">
        <f t="shared" ref="J50" si="148">SUM(B50:I50)</f>
        <v>54</v>
      </c>
    </row>
    <row r="51" spans="1:19">
      <c r="A51" s="494"/>
      <c r="B51" s="87">
        <f>B50/B$4</f>
        <v>7.215007215007215E-3</v>
      </c>
      <c r="C51" s="87">
        <f t="shared" ref="C51" si="149">C50/C$4</f>
        <v>7.8247261345852897E-3</v>
      </c>
      <c r="D51" s="87">
        <f t="shared" ref="D51" si="150">D50/D$4</f>
        <v>2.564102564102564E-2</v>
      </c>
      <c r="E51" s="87">
        <f t="shared" ref="E51" si="151">E50/E$4</f>
        <v>4.8939641109298528E-3</v>
      </c>
      <c r="F51" s="87">
        <f t="shared" ref="F51" si="152">F50/F$4</f>
        <v>1.5600624024960999E-3</v>
      </c>
      <c r="G51" s="87">
        <f t="shared" ref="G51" si="153">G50/G$4</f>
        <v>3.6127167630057806E-2</v>
      </c>
      <c r="H51" s="87">
        <f t="shared" ref="H51" si="154">H50/H$4</f>
        <v>0</v>
      </c>
      <c r="I51" s="87">
        <f t="shared" ref="I51:J53" si="155">I50/I$4</f>
        <v>2.6737967914438501E-3</v>
      </c>
      <c r="J51" s="87">
        <f t="shared" si="155"/>
        <v>1.1889035667107001E-2</v>
      </c>
    </row>
    <row r="52" spans="1:19" ht="13.5" customHeight="1">
      <c r="A52" s="493" t="s">
        <v>162</v>
      </c>
      <c r="B52" s="69">
        <f>SUM(B75:D75)</f>
        <v>11</v>
      </c>
      <c r="C52" s="69">
        <f>SUM(E75:F75)</f>
        <v>37</v>
      </c>
      <c r="D52" s="69">
        <f>SUM(G75:J75)</f>
        <v>47</v>
      </c>
      <c r="E52" s="69">
        <f>SUM(K75:L75)</f>
        <v>26</v>
      </c>
      <c r="F52" s="69">
        <f>SUM(M75:N75)</f>
        <v>124</v>
      </c>
      <c r="G52" s="69">
        <f>SUM(O75:Q75)</f>
        <v>41</v>
      </c>
      <c r="H52" s="69">
        <f>R75</f>
        <v>1</v>
      </c>
      <c r="I52" s="69">
        <f>S75</f>
        <v>73</v>
      </c>
      <c r="J52" s="84">
        <f t="shared" ref="J52" si="156">SUM(B52:I52)</f>
        <v>360</v>
      </c>
    </row>
    <row r="53" spans="1:19">
      <c r="A53" s="494"/>
      <c r="B53" s="87">
        <f>B52/B$4</f>
        <v>1.5873015873015872E-2</v>
      </c>
      <c r="C53" s="87">
        <f t="shared" ref="C53" si="157">C52/C$4</f>
        <v>5.7902973395931145E-2</v>
      </c>
      <c r="D53" s="87">
        <f t="shared" ref="D53" si="158">D52/D$4</f>
        <v>9.270216962524655E-2</v>
      </c>
      <c r="E53" s="87">
        <f t="shared" ref="E53" si="159">E52/E$4</f>
        <v>4.2414355628058731E-2</v>
      </c>
      <c r="F53" s="87">
        <f t="shared" ref="F53" si="160">F52/F$4</f>
        <v>0.19344773790951639</v>
      </c>
      <c r="G53" s="87">
        <f t="shared" ref="G53" si="161">G52/G$4</f>
        <v>5.9248554913294796E-2</v>
      </c>
      <c r="H53" s="87">
        <f t="shared" ref="H53" si="162">H52/H$4</f>
        <v>0.1111111111111111</v>
      </c>
      <c r="I53" s="87">
        <f t="shared" ref="I53" si="163">I52/I$4</f>
        <v>9.7593582887700536E-2</v>
      </c>
      <c r="J53" s="87">
        <f t="shared" si="155"/>
        <v>7.9260237780713338E-2</v>
      </c>
    </row>
    <row r="55" spans="1:19">
      <c r="A55" s="37"/>
      <c r="B55" s="38"/>
      <c r="C55" s="38"/>
      <c r="D55" s="38"/>
      <c r="E55" s="38"/>
      <c r="F55" s="38"/>
      <c r="G55" s="38"/>
      <c r="H55" s="38"/>
      <c r="I55" s="38"/>
    </row>
    <row r="56" spans="1:19">
      <c r="A56" s="39"/>
    </row>
    <row r="57" spans="1:19">
      <c r="A57" s="37" t="s">
        <v>68</v>
      </c>
      <c r="B57" s="37" t="s">
        <v>438</v>
      </c>
      <c r="C57" s="37" t="s">
        <v>439</v>
      </c>
      <c r="D57" s="37" t="s">
        <v>440</v>
      </c>
      <c r="E57" s="37" t="s">
        <v>441</v>
      </c>
      <c r="F57" s="37" t="s">
        <v>442</v>
      </c>
      <c r="G57" s="37" t="s">
        <v>443</v>
      </c>
      <c r="H57" s="37" t="s">
        <v>444</v>
      </c>
      <c r="I57" s="37" t="s">
        <v>445</v>
      </c>
      <c r="J57" s="37" t="s">
        <v>446</v>
      </c>
      <c r="K57" s="37" t="s">
        <v>447</v>
      </c>
      <c r="L57" s="37" t="s">
        <v>448</v>
      </c>
      <c r="M57" s="37" t="s">
        <v>449</v>
      </c>
      <c r="N57" s="37" t="s">
        <v>450</v>
      </c>
      <c r="O57" s="37" t="s">
        <v>451</v>
      </c>
      <c r="P57" s="37" t="s">
        <v>452</v>
      </c>
      <c r="Q57" s="37" t="s">
        <v>453</v>
      </c>
      <c r="R57" s="37" t="s">
        <v>454</v>
      </c>
      <c r="S57" s="37" t="s">
        <v>455</v>
      </c>
    </row>
    <row r="58" spans="1:19">
      <c r="A58" s="39" t="s">
        <v>386</v>
      </c>
      <c r="B58">
        <v>164</v>
      </c>
      <c r="C58">
        <v>164</v>
      </c>
      <c r="D58">
        <v>20</v>
      </c>
      <c r="E58">
        <v>181</v>
      </c>
      <c r="F58">
        <v>82</v>
      </c>
      <c r="G58">
        <v>153</v>
      </c>
      <c r="H58">
        <v>30</v>
      </c>
      <c r="I58">
        <v>4</v>
      </c>
      <c r="J58">
        <v>38</v>
      </c>
      <c r="K58">
        <v>178</v>
      </c>
      <c r="L58">
        <v>128</v>
      </c>
      <c r="M58">
        <v>171</v>
      </c>
      <c r="N58">
        <v>169</v>
      </c>
      <c r="O58">
        <v>81</v>
      </c>
      <c r="P58">
        <v>79</v>
      </c>
      <c r="Q58">
        <v>115</v>
      </c>
      <c r="R58">
        <v>0</v>
      </c>
      <c r="S58">
        <v>410</v>
      </c>
    </row>
    <row r="59" spans="1:19">
      <c r="A59" s="39" t="s">
        <v>387</v>
      </c>
      <c r="B59">
        <v>169</v>
      </c>
      <c r="C59">
        <v>110</v>
      </c>
      <c r="D59">
        <v>10</v>
      </c>
      <c r="E59">
        <v>64</v>
      </c>
      <c r="F59">
        <v>107</v>
      </c>
      <c r="G59">
        <v>153</v>
      </c>
      <c r="H59">
        <v>22</v>
      </c>
      <c r="I59">
        <v>2</v>
      </c>
      <c r="J59">
        <v>26</v>
      </c>
      <c r="K59">
        <v>125</v>
      </c>
      <c r="L59">
        <v>67</v>
      </c>
      <c r="M59">
        <v>96</v>
      </c>
      <c r="N59">
        <v>163</v>
      </c>
      <c r="O59">
        <v>92</v>
      </c>
      <c r="P59">
        <v>115</v>
      </c>
      <c r="Q59">
        <v>90</v>
      </c>
      <c r="R59">
        <v>3</v>
      </c>
      <c r="S59">
        <v>290</v>
      </c>
    </row>
    <row r="60" spans="1:19">
      <c r="A60" s="39" t="s">
        <v>388</v>
      </c>
      <c r="B60">
        <v>22</v>
      </c>
      <c r="C60">
        <v>22</v>
      </c>
      <c r="D60">
        <v>2</v>
      </c>
      <c r="E60">
        <v>19</v>
      </c>
      <c r="F60">
        <v>18</v>
      </c>
      <c r="G60">
        <v>49</v>
      </c>
      <c r="H60">
        <v>10</v>
      </c>
      <c r="I60">
        <v>2</v>
      </c>
      <c r="J60">
        <v>4</v>
      </c>
      <c r="K60">
        <v>26</v>
      </c>
      <c r="L60">
        <v>18</v>
      </c>
      <c r="M60">
        <v>53</v>
      </c>
      <c r="N60">
        <v>61</v>
      </c>
      <c r="O60">
        <v>31</v>
      </c>
      <c r="P60">
        <v>38</v>
      </c>
      <c r="Q60">
        <v>24</v>
      </c>
      <c r="R60">
        <v>0</v>
      </c>
      <c r="S60">
        <v>113</v>
      </c>
    </row>
    <row r="61" spans="1:19">
      <c r="A61" s="39" t="s">
        <v>389</v>
      </c>
      <c r="B61">
        <v>100</v>
      </c>
      <c r="C61">
        <v>46</v>
      </c>
      <c r="D61">
        <v>21</v>
      </c>
      <c r="E61">
        <v>93</v>
      </c>
      <c r="F61">
        <v>99</v>
      </c>
      <c r="G61">
        <v>96</v>
      </c>
      <c r="H61">
        <v>19</v>
      </c>
      <c r="I61">
        <v>1</v>
      </c>
      <c r="J61">
        <v>24</v>
      </c>
      <c r="K61">
        <v>89</v>
      </c>
      <c r="L61">
        <v>81</v>
      </c>
      <c r="M61">
        <v>72</v>
      </c>
      <c r="N61">
        <v>96</v>
      </c>
      <c r="O61">
        <v>77</v>
      </c>
      <c r="P61">
        <v>107</v>
      </c>
      <c r="Q61">
        <v>72</v>
      </c>
      <c r="R61">
        <v>1</v>
      </c>
      <c r="S61">
        <v>294</v>
      </c>
    </row>
    <row r="62" spans="1:19">
      <c r="A62" s="39" t="s">
        <v>390</v>
      </c>
      <c r="B62">
        <v>194</v>
      </c>
      <c r="C62">
        <v>117</v>
      </c>
      <c r="D62">
        <v>34</v>
      </c>
      <c r="E62">
        <v>105</v>
      </c>
      <c r="F62">
        <v>132</v>
      </c>
      <c r="G62">
        <v>166</v>
      </c>
      <c r="H62">
        <v>38</v>
      </c>
      <c r="I62">
        <v>2</v>
      </c>
      <c r="J62">
        <v>38</v>
      </c>
      <c r="K62">
        <v>170</v>
      </c>
      <c r="L62">
        <v>139</v>
      </c>
      <c r="M62">
        <v>150</v>
      </c>
      <c r="N62">
        <v>172</v>
      </c>
      <c r="O62">
        <v>112</v>
      </c>
      <c r="P62">
        <v>131</v>
      </c>
      <c r="Q62">
        <v>108</v>
      </c>
      <c r="R62">
        <v>0</v>
      </c>
      <c r="S62">
        <v>378</v>
      </c>
    </row>
    <row r="63" spans="1:19">
      <c r="A63" s="39" t="s">
        <v>391</v>
      </c>
      <c r="B63">
        <v>47</v>
      </c>
      <c r="C63">
        <v>42</v>
      </c>
      <c r="D63">
        <v>22</v>
      </c>
      <c r="E63">
        <v>43</v>
      </c>
      <c r="F63">
        <v>82</v>
      </c>
      <c r="G63">
        <v>103</v>
      </c>
      <c r="H63">
        <v>19</v>
      </c>
      <c r="I63">
        <v>2</v>
      </c>
      <c r="J63">
        <v>10</v>
      </c>
      <c r="K63">
        <v>95</v>
      </c>
      <c r="L63">
        <v>89</v>
      </c>
      <c r="M63">
        <v>63</v>
      </c>
      <c r="N63">
        <v>83</v>
      </c>
      <c r="O63">
        <v>59</v>
      </c>
      <c r="P63">
        <v>93</v>
      </c>
      <c r="Q63">
        <v>54</v>
      </c>
      <c r="R63">
        <v>2</v>
      </c>
      <c r="S63">
        <v>205</v>
      </c>
    </row>
    <row r="64" spans="1:19">
      <c r="A64" s="39" t="s">
        <v>392</v>
      </c>
      <c r="B64">
        <v>27</v>
      </c>
      <c r="C64">
        <v>68</v>
      </c>
      <c r="D64">
        <v>7</v>
      </c>
      <c r="E64">
        <v>37</v>
      </c>
      <c r="F64">
        <v>37</v>
      </c>
      <c r="G64">
        <v>69</v>
      </c>
      <c r="H64">
        <v>3</v>
      </c>
      <c r="I64">
        <v>3</v>
      </c>
      <c r="J64">
        <v>10</v>
      </c>
      <c r="K64">
        <v>44</v>
      </c>
      <c r="L64">
        <v>24</v>
      </c>
      <c r="M64">
        <v>6</v>
      </c>
      <c r="N64">
        <v>54</v>
      </c>
      <c r="O64">
        <v>29</v>
      </c>
      <c r="P64">
        <v>39</v>
      </c>
      <c r="Q64">
        <v>30</v>
      </c>
      <c r="R64">
        <v>0</v>
      </c>
      <c r="S64">
        <v>71</v>
      </c>
    </row>
    <row r="65" spans="1:19">
      <c r="A65" s="39" t="s">
        <v>393</v>
      </c>
      <c r="B65">
        <v>98</v>
      </c>
      <c r="C65">
        <v>91</v>
      </c>
      <c r="D65">
        <v>23</v>
      </c>
      <c r="E65">
        <v>67</v>
      </c>
      <c r="F65">
        <v>90</v>
      </c>
      <c r="G65">
        <v>175</v>
      </c>
      <c r="H65">
        <v>28</v>
      </c>
      <c r="I65">
        <v>2</v>
      </c>
      <c r="J65">
        <v>22</v>
      </c>
      <c r="K65">
        <v>98</v>
      </c>
      <c r="L65">
        <v>109</v>
      </c>
      <c r="M65">
        <v>69</v>
      </c>
      <c r="N65">
        <v>76</v>
      </c>
      <c r="O65">
        <v>111</v>
      </c>
      <c r="P65">
        <v>134</v>
      </c>
      <c r="Q65">
        <v>76</v>
      </c>
      <c r="R65">
        <v>2</v>
      </c>
      <c r="S65">
        <v>318</v>
      </c>
    </row>
    <row r="66" spans="1:19">
      <c r="A66" s="39" t="s">
        <v>394</v>
      </c>
      <c r="B66">
        <v>80</v>
      </c>
      <c r="C66">
        <v>48</v>
      </c>
      <c r="D66">
        <v>15</v>
      </c>
      <c r="E66">
        <v>82</v>
      </c>
      <c r="F66">
        <v>69</v>
      </c>
      <c r="G66">
        <v>108</v>
      </c>
      <c r="H66">
        <v>16</v>
      </c>
      <c r="I66">
        <v>1</v>
      </c>
      <c r="J66">
        <v>17</v>
      </c>
      <c r="K66">
        <v>49</v>
      </c>
      <c r="L66">
        <v>54</v>
      </c>
      <c r="M66">
        <v>50</v>
      </c>
      <c r="N66">
        <v>34</v>
      </c>
      <c r="O66">
        <v>75</v>
      </c>
      <c r="P66">
        <v>62</v>
      </c>
      <c r="Q66">
        <v>51</v>
      </c>
      <c r="R66">
        <v>1</v>
      </c>
      <c r="S66">
        <v>161</v>
      </c>
    </row>
    <row r="67" spans="1:19">
      <c r="A67" s="39" t="s">
        <v>395</v>
      </c>
      <c r="B67">
        <v>50</v>
      </c>
      <c r="C67">
        <v>59</v>
      </c>
      <c r="D67">
        <v>18</v>
      </c>
      <c r="E67">
        <v>58</v>
      </c>
      <c r="F67">
        <v>31</v>
      </c>
      <c r="G67">
        <v>82</v>
      </c>
      <c r="H67">
        <v>21</v>
      </c>
      <c r="I67">
        <v>1</v>
      </c>
      <c r="J67">
        <v>15</v>
      </c>
      <c r="K67">
        <v>83</v>
      </c>
      <c r="L67">
        <v>35</v>
      </c>
      <c r="M67">
        <v>28</v>
      </c>
      <c r="N67">
        <v>56</v>
      </c>
      <c r="O67">
        <v>57</v>
      </c>
      <c r="P67">
        <v>73</v>
      </c>
      <c r="Q67">
        <v>53</v>
      </c>
      <c r="R67">
        <v>0</v>
      </c>
      <c r="S67">
        <v>118</v>
      </c>
    </row>
    <row r="68" spans="1:19">
      <c r="A68" s="39" t="s">
        <v>396</v>
      </c>
      <c r="B68">
        <v>27</v>
      </c>
      <c r="C68">
        <v>83</v>
      </c>
      <c r="D68">
        <v>5</v>
      </c>
      <c r="E68">
        <v>98</v>
      </c>
      <c r="F68">
        <v>139</v>
      </c>
      <c r="G68">
        <v>128</v>
      </c>
      <c r="H68">
        <v>41</v>
      </c>
      <c r="I68">
        <v>2</v>
      </c>
      <c r="J68">
        <v>9</v>
      </c>
      <c r="K68">
        <v>51</v>
      </c>
      <c r="L68">
        <v>96</v>
      </c>
      <c r="M68">
        <v>6</v>
      </c>
      <c r="N68">
        <v>24</v>
      </c>
      <c r="O68">
        <v>111</v>
      </c>
      <c r="P68">
        <v>105</v>
      </c>
      <c r="Q68">
        <v>55</v>
      </c>
      <c r="R68">
        <v>3</v>
      </c>
      <c r="S68">
        <v>180</v>
      </c>
    </row>
    <row r="69" spans="1:19">
      <c r="A69" s="39" t="s">
        <v>397</v>
      </c>
      <c r="B69">
        <v>6</v>
      </c>
      <c r="C69">
        <v>13</v>
      </c>
      <c r="D69">
        <v>1</v>
      </c>
      <c r="E69">
        <v>20</v>
      </c>
      <c r="F69">
        <v>4</v>
      </c>
      <c r="G69">
        <v>45</v>
      </c>
      <c r="H69">
        <v>5</v>
      </c>
      <c r="I69">
        <v>0</v>
      </c>
      <c r="J69">
        <v>12</v>
      </c>
      <c r="K69">
        <v>6</v>
      </c>
      <c r="L69">
        <v>7</v>
      </c>
      <c r="M69">
        <v>11</v>
      </c>
      <c r="N69">
        <v>2</v>
      </c>
      <c r="O69">
        <v>61</v>
      </c>
      <c r="P69">
        <v>29</v>
      </c>
      <c r="Q69">
        <v>22</v>
      </c>
      <c r="R69">
        <v>0</v>
      </c>
      <c r="S69">
        <v>30</v>
      </c>
    </row>
    <row r="70" spans="1:19">
      <c r="A70" s="39" t="s">
        <v>398</v>
      </c>
      <c r="B70">
        <v>25</v>
      </c>
      <c r="C70">
        <v>17</v>
      </c>
      <c r="D70">
        <v>8</v>
      </c>
      <c r="E70">
        <v>27</v>
      </c>
      <c r="F70">
        <v>20</v>
      </c>
      <c r="G70">
        <v>38</v>
      </c>
      <c r="H70">
        <v>0</v>
      </c>
      <c r="I70">
        <v>0</v>
      </c>
      <c r="J70">
        <v>12</v>
      </c>
      <c r="K70">
        <v>24</v>
      </c>
      <c r="L70">
        <v>37</v>
      </c>
      <c r="M70">
        <v>6</v>
      </c>
      <c r="N70">
        <v>6</v>
      </c>
      <c r="O70">
        <v>18</v>
      </c>
      <c r="P70">
        <v>40</v>
      </c>
      <c r="Q70">
        <v>22</v>
      </c>
      <c r="R70">
        <v>0</v>
      </c>
      <c r="S70">
        <v>82</v>
      </c>
    </row>
    <row r="71" spans="1:19">
      <c r="A71" s="39" t="s">
        <v>399</v>
      </c>
      <c r="B71">
        <v>0</v>
      </c>
      <c r="C71">
        <v>0</v>
      </c>
      <c r="D71">
        <v>0</v>
      </c>
      <c r="E71">
        <v>6</v>
      </c>
      <c r="F71">
        <v>0</v>
      </c>
      <c r="G71">
        <v>15</v>
      </c>
      <c r="H71">
        <v>0</v>
      </c>
      <c r="I71">
        <v>0</v>
      </c>
      <c r="J71">
        <v>0</v>
      </c>
      <c r="K71">
        <v>1</v>
      </c>
      <c r="L71">
        <v>0</v>
      </c>
      <c r="M71">
        <v>0</v>
      </c>
      <c r="N71">
        <v>1</v>
      </c>
      <c r="O71">
        <v>1</v>
      </c>
      <c r="P71">
        <v>0</v>
      </c>
      <c r="Q71">
        <v>0</v>
      </c>
      <c r="R71">
        <v>0</v>
      </c>
      <c r="S71">
        <v>1</v>
      </c>
    </row>
    <row r="72" spans="1:19">
      <c r="A72" s="39" t="s">
        <v>400</v>
      </c>
      <c r="B72">
        <v>20</v>
      </c>
      <c r="C72">
        <v>12</v>
      </c>
      <c r="D72">
        <v>3</v>
      </c>
      <c r="E72">
        <v>39</v>
      </c>
      <c r="F72">
        <v>31</v>
      </c>
      <c r="G72">
        <v>80</v>
      </c>
      <c r="H72">
        <v>2</v>
      </c>
      <c r="I72">
        <v>0</v>
      </c>
      <c r="J72">
        <v>2</v>
      </c>
      <c r="K72">
        <v>42</v>
      </c>
      <c r="L72">
        <v>37</v>
      </c>
      <c r="M72">
        <v>2</v>
      </c>
      <c r="N72">
        <v>20</v>
      </c>
      <c r="O72">
        <v>13</v>
      </c>
      <c r="P72">
        <v>42</v>
      </c>
      <c r="Q72">
        <v>22</v>
      </c>
      <c r="R72">
        <v>0</v>
      </c>
      <c r="S72">
        <v>60</v>
      </c>
    </row>
    <row r="73" spans="1:19">
      <c r="A73" s="39" t="s">
        <v>401</v>
      </c>
      <c r="B73">
        <v>22</v>
      </c>
      <c r="C73">
        <v>15</v>
      </c>
      <c r="D73">
        <v>8</v>
      </c>
      <c r="E73">
        <v>25</v>
      </c>
      <c r="F73">
        <v>15</v>
      </c>
      <c r="G73">
        <v>78</v>
      </c>
      <c r="H73">
        <v>0</v>
      </c>
      <c r="I73">
        <v>0</v>
      </c>
      <c r="J73">
        <v>6</v>
      </c>
      <c r="K73">
        <v>23</v>
      </c>
      <c r="L73">
        <v>48</v>
      </c>
      <c r="M73">
        <v>0</v>
      </c>
      <c r="N73">
        <v>11</v>
      </c>
      <c r="O73">
        <v>16</v>
      </c>
      <c r="P73">
        <v>43</v>
      </c>
      <c r="Q73">
        <v>16</v>
      </c>
      <c r="R73">
        <v>0</v>
      </c>
      <c r="S73">
        <v>66</v>
      </c>
    </row>
    <row r="74" spans="1:19">
      <c r="A74" s="39" t="s">
        <v>402</v>
      </c>
      <c r="B74">
        <v>2</v>
      </c>
      <c r="C74">
        <v>2</v>
      </c>
      <c r="D74">
        <v>1</v>
      </c>
      <c r="E74">
        <v>3</v>
      </c>
      <c r="F74">
        <v>2</v>
      </c>
      <c r="G74">
        <v>12</v>
      </c>
      <c r="H74">
        <v>1</v>
      </c>
      <c r="I74">
        <v>0</v>
      </c>
      <c r="J74">
        <v>0</v>
      </c>
      <c r="K74">
        <v>1</v>
      </c>
      <c r="L74">
        <v>2</v>
      </c>
      <c r="M74">
        <v>0</v>
      </c>
      <c r="N74">
        <v>1</v>
      </c>
      <c r="O74">
        <v>6</v>
      </c>
      <c r="P74">
        <v>13</v>
      </c>
      <c r="Q74">
        <v>6</v>
      </c>
      <c r="R74">
        <v>0</v>
      </c>
      <c r="S74">
        <v>2</v>
      </c>
    </row>
    <row r="75" spans="1:19">
      <c r="A75" s="39" t="s">
        <v>403</v>
      </c>
      <c r="B75">
        <v>3</v>
      </c>
      <c r="C75">
        <v>6</v>
      </c>
      <c r="D75">
        <v>2</v>
      </c>
      <c r="E75">
        <v>34</v>
      </c>
      <c r="F75">
        <v>3</v>
      </c>
      <c r="G75">
        <v>36</v>
      </c>
      <c r="H75">
        <v>4</v>
      </c>
      <c r="I75">
        <v>0</v>
      </c>
      <c r="J75">
        <v>7</v>
      </c>
      <c r="K75">
        <v>24</v>
      </c>
      <c r="L75">
        <v>2</v>
      </c>
      <c r="M75">
        <v>3</v>
      </c>
      <c r="N75">
        <v>121</v>
      </c>
      <c r="O75">
        <v>3</v>
      </c>
      <c r="P75">
        <v>33</v>
      </c>
      <c r="Q75">
        <v>5</v>
      </c>
      <c r="R75">
        <v>1</v>
      </c>
      <c r="S75">
        <v>73</v>
      </c>
    </row>
    <row r="76" spans="1:19">
      <c r="A76" s="39"/>
    </row>
    <row r="77" spans="1:19">
      <c r="A77" s="39"/>
    </row>
  </sheetData>
  <mergeCells count="22">
    <mergeCell ref="A32:A33"/>
    <mergeCell ref="A4:A5"/>
    <mergeCell ref="A6:A7"/>
    <mergeCell ref="A8:A9"/>
    <mergeCell ref="A10:A11"/>
    <mergeCell ref="A18:A19"/>
    <mergeCell ref="A20:A21"/>
    <mergeCell ref="A22:A23"/>
    <mergeCell ref="A24:A25"/>
    <mergeCell ref="A26:A27"/>
    <mergeCell ref="A28:A29"/>
    <mergeCell ref="A30:A31"/>
    <mergeCell ref="A46:A47"/>
    <mergeCell ref="A48:A49"/>
    <mergeCell ref="A50:A51"/>
    <mergeCell ref="A52:A53"/>
    <mergeCell ref="A34:A35"/>
    <mergeCell ref="A36:A37"/>
    <mergeCell ref="A38:A39"/>
    <mergeCell ref="A40:A41"/>
    <mergeCell ref="A42:A43"/>
    <mergeCell ref="A44:A45"/>
  </mergeCells>
  <phoneticPr fontId="4"/>
  <pageMargins left="0.70866141732283472" right="0.70866141732283472" top="0.74803149606299213" bottom="0.74803149606299213" header="0.31496062992125984" footer="0.31496062992125984"/>
  <pageSetup paperSize="9" scale="94" orientation="portrait" r:id="rId1"/>
  <rowBreaks count="1" manualBreakCount="1">
    <brk id="14" max="9"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U42"/>
  <sheetViews>
    <sheetView view="pageBreakPreview" zoomScaleNormal="100" zoomScaleSheetLayoutView="100" workbookViewId="0"/>
  </sheetViews>
  <sheetFormatPr defaultColWidth="13.75" defaultRowHeight="13.5"/>
  <cols>
    <col min="1" max="1" width="15.375" style="9" bestFit="1" customWidth="1"/>
    <col min="2" max="10" width="7.5" style="9" customWidth="1"/>
    <col min="11" max="11" width="8.625" style="9" bestFit="1" customWidth="1"/>
    <col min="12" max="20" width="8" style="9" customWidth="1"/>
    <col min="21" max="21" width="7.625" style="9" customWidth="1"/>
    <col min="22" max="16384" width="13.75" style="9"/>
  </cols>
  <sheetData>
    <row r="1" spans="1:11" s="25" customFormat="1" ht="14.25">
      <c r="A1" s="24" t="s">
        <v>173</v>
      </c>
    </row>
    <row r="2" spans="1:11" customFormat="1">
      <c r="A2" s="1"/>
      <c r="B2" s="2"/>
      <c r="C2" s="2"/>
      <c r="D2" s="2"/>
      <c r="E2" s="2"/>
      <c r="F2" s="2"/>
      <c r="G2" s="2"/>
      <c r="H2" s="2"/>
    </row>
    <row r="3" spans="1:11" customFormat="1" ht="27">
      <c r="A3" s="81"/>
      <c r="B3" s="81" t="s">
        <v>97</v>
      </c>
      <c r="C3" s="81" t="s">
        <v>98</v>
      </c>
      <c r="D3" s="81" t="s">
        <v>99</v>
      </c>
      <c r="E3" s="81" t="s">
        <v>100</v>
      </c>
      <c r="F3" s="81" t="s">
        <v>101</v>
      </c>
      <c r="G3" s="81" t="s">
        <v>102</v>
      </c>
      <c r="H3" s="81" t="s">
        <v>103</v>
      </c>
      <c r="I3" s="81" t="s">
        <v>104</v>
      </c>
      <c r="J3" s="372" t="s">
        <v>165</v>
      </c>
      <c r="K3" s="81" t="s">
        <v>67</v>
      </c>
    </row>
    <row r="4" spans="1:11" s="35" customFormat="1" ht="12" customHeight="1">
      <c r="A4" s="68" t="s">
        <v>2</v>
      </c>
      <c r="B4" s="69">
        <f>SUM(B32:D32)</f>
        <v>11</v>
      </c>
      <c r="C4" s="69">
        <f>SUM(E32:F32)</f>
        <v>14</v>
      </c>
      <c r="D4" s="69">
        <f>SUM(G32:J32)</f>
        <v>19</v>
      </c>
      <c r="E4" s="69">
        <f>SUM(K32:L32)</f>
        <v>6</v>
      </c>
      <c r="F4" s="69">
        <f>SUM(M32:N32)</f>
        <v>11</v>
      </c>
      <c r="G4" s="69">
        <f>SUM(O32:Q32)</f>
        <v>10</v>
      </c>
      <c r="H4" s="69">
        <f>R32</f>
        <v>34</v>
      </c>
      <c r="I4" s="69">
        <f>S32</f>
        <v>21</v>
      </c>
      <c r="J4" s="69">
        <f>SUM(T32:U32)</f>
        <v>6</v>
      </c>
      <c r="K4" s="70">
        <f>SUM(B4:J4)</f>
        <v>132</v>
      </c>
    </row>
    <row r="5" spans="1:11" s="35" customFormat="1" ht="12" customHeight="1">
      <c r="A5" s="71"/>
      <c r="B5" s="72">
        <f>B4/B$22</f>
        <v>8.4811102544333078E-3</v>
      </c>
      <c r="C5" s="72">
        <f t="shared" ref="C5:K5" si="0">C4/C$22</f>
        <v>1.0471204188481676E-2</v>
      </c>
      <c r="D5" s="72">
        <f t="shared" si="0"/>
        <v>1.3342696629213483E-2</v>
      </c>
      <c r="E5" s="72">
        <f t="shared" si="0"/>
        <v>4.7581284694686752E-3</v>
      </c>
      <c r="F5" s="72">
        <f t="shared" si="0"/>
        <v>9.4991364421416237E-3</v>
      </c>
      <c r="G5" s="72">
        <f t="shared" si="0"/>
        <v>3.155569580309246E-3</v>
      </c>
      <c r="H5" s="72">
        <f t="shared" si="0"/>
        <v>9.5693779904306216E-3</v>
      </c>
      <c r="I5" s="72">
        <f t="shared" si="0"/>
        <v>1.3358778625954198E-2</v>
      </c>
      <c r="J5" s="72">
        <f t="shared" ref="J5" si="1">J4/J$22</f>
        <v>3.8046924540266328E-3</v>
      </c>
      <c r="K5" s="72">
        <f t="shared" si="0"/>
        <v>8.0743821874235382E-3</v>
      </c>
    </row>
    <row r="6" spans="1:11" s="35" customFormat="1" ht="12" customHeight="1">
      <c r="A6" s="68" t="s">
        <v>3</v>
      </c>
      <c r="B6" s="69">
        <f>SUM(B33:D33)</f>
        <v>36</v>
      </c>
      <c r="C6" s="69">
        <f>SUM(E33:F33)</f>
        <v>22</v>
      </c>
      <c r="D6" s="69">
        <f>SUM(G33:J33)</f>
        <v>30</v>
      </c>
      <c r="E6" s="69">
        <f>SUM(K33:L33)</f>
        <v>35</v>
      </c>
      <c r="F6" s="69">
        <f>SUM(M33:N33)</f>
        <v>34</v>
      </c>
      <c r="G6" s="69">
        <f>SUM(O33:Q33)</f>
        <v>45</v>
      </c>
      <c r="H6" s="69">
        <f>R33</f>
        <v>76</v>
      </c>
      <c r="I6" s="69">
        <f>S33</f>
        <v>34</v>
      </c>
      <c r="J6" s="69">
        <f>SUM(T33:U33)</f>
        <v>23</v>
      </c>
      <c r="K6" s="70">
        <f>SUM(B6:J6)</f>
        <v>335</v>
      </c>
    </row>
    <row r="7" spans="1:11" s="35" customFormat="1" ht="12" customHeight="1">
      <c r="A7" s="71"/>
      <c r="B7" s="72">
        <f>B6/B$22</f>
        <v>2.7756360832690823E-2</v>
      </c>
      <c r="C7" s="72">
        <f t="shared" ref="C7:K7" si="2">C6/C$22</f>
        <v>1.6454749439042633E-2</v>
      </c>
      <c r="D7" s="72">
        <f t="shared" si="2"/>
        <v>2.1067415730337078E-2</v>
      </c>
      <c r="E7" s="72">
        <f t="shared" si="2"/>
        <v>2.775574940523394E-2</v>
      </c>
      <c r="F7" s="72">
        <f t="shared" si="2"/>
        <v>2.9360967184801381E-2</v>
      </c>
      <c r="G7" s="72">
        <f t="shared" si="2"/>
        <v>1.4200063111391607E-2</v>
      </c>
      <c r="H7" s="72">
        <f t="shared" si="2"/>
        <v>2.1390374331550801E-2</v>
      </c>
      <c r="I7" s="72">
        <f t="shared" si="2"/>
        <v>2.1628498727735368E-2</v>
      </c>
      <c r="J7" s="72">
        <f t="shared" ref="J7" si="3">J6/J$22</f>
        <v>1.4584654407102092E-2</v>
      </c>
      <c r="K7" s="72">
        <f t="shared" si="2"/>
        <v>2.0491803278688523E-2</v>
      </c>
    </row>
    <row r="8" spans="1:11" s="35" customFormat="1" ht="12" customHeight="1">
      <c r="A8" s="68" t="s">
        <v>4</v>
      </c>
      <c r="B8" s="69">
        <f>SUM(B34:D34)</f>
        <v>85</v>
      </c>
      <c r="C8" s="69">
        <f>SUM(E34:F34)</f>
        <v>57</v>
      </c>
      <c r="D8" s="69">
        <f>SUM(G34:J34)</f>
        <v>95</v>
      </c>
      <c r="E8" s="69">
        <f>SUM(K34:L34)</f>
        <v>73</v>
      </c>
      <c r="F8" s="69">
        <f>SUM(M34:N34)</f>
        <v>69</v>
      </c>
      <c r="G8" s="69">
        <f>SUM(O34:Q34)</f>
        <v>107</v>
      </c>
      <c r="H8" s="69">
        <f>R34</f>
        <v>197</v>
      </c>
      <c r="I8" s="69">
        <f>S34</f>
        <v>68</v>
      </c>
      <c r="J8" s="69">
        <f>SUM(T34:U34)</f>
        <v>68</v>
      </c>
      <c r="K8" s="70">
        <f>SUM(B8:J8)</f>
        <v>819</v>
      </c>
    </row>
    <row r="9" spans="1:11" s="35" customFormat="1" ht="12" customHeight="1">
      <c r="A9" s="71"/>
      <c r="B9" s="72">
        <f>B8/B$22</f>
        <v>6.5535851966075559E-2</v>
      </c>
      <c r="C9" s="72">
        <f t="shared" ref="C9:K9" si="4">C8/C$22</f>
        <v>4.2632759910246822E-2</v>
      </c>
      <c r="D9" s="72">
        <f t="shared" si="4"/>
        <v>6.6713483146067412E-2</v>
      </c>
      <c r="E9" s="72">
        <f t="shared" si="4"/>
        <v>5.7890563045202223E-2</v>
      </c>
      <c r="F9" s="72">
        <f t="shared" si="4"/>
        <v>5.9585492227979271E-2</v>
      </c>
      <c r="G9" s="72">
        <f t="shared" si="4"/>
        <v>3.376459450930893E-2</v>
      </c>
      <c r="H9" s="72">
        <f t="shared" si="4"/>
        <v>5.5446101885730369E-2</v>
      </c>
      <c r="I9" s="72">
        <f t="shared" si="4"/>
        <v>4.3256997455470736E-2</v>
      </c>
      <c r="J9" s="72">
        <f t="shared" ref="J9" si="5">J8/J$22</f>
        <v>4.311984781230184E-2</v>
      </c>
      <c r="K9" s="72">
        <f t="shared" si="4"/>
        <v>5.0097871299241495E-2</v>
      </c>
    </row>
    <row r="10" spans="1:11" s="35" customFormat="1" ht="12" customHeight="1">
      <c r="A10" s="68" t="s">
        <v>5</v>
      </c>
      <c r="B10" s="69">
        <f>SUM(B35:D35)</f>
        <v>155</v>
      </c>
      <c r="C10" s="69">
        <f>SUM(E35:F35)</f>
        <v>136</v>
      </c>
      <c r="D10" s="69">
        <f>SUM(G35:J35)</f>
        <v>215</v>
      </c>
      <c r="E10" s="69">
        <f>SUM(K35:L35)</f>
        <v>182</v>
      </c>
      <c r="F10" s="69">
        <f>SUM(M35:N35)</f>
        <v>150</v>
      </c>
      <c r="G10" s="69">
        <f>SUM(O35:Q35)</f>
        <v>270</v>
      </c>
      <c r="H10" s="69">
        <f>R35</f>
        <v>446</v>
      </c>
      <c r="I10" s="69">
        <f>S35</f>
        <v>194</v>
      </c>
      <c r="J10" s="69">
        <f>SUM(T35:U35)</f>
        <v>166</v>
      </c>
      <c r="K10" s="70">
        <f>SUM(B10:J10)</f>
        <v>1914</v>
      </c>
    </row>
    <row r="11" spans="1:11" s="35" customFormat="1" ht="12" customHeight="1">
      <c r="A11" s="71"/>
      <c r="B11" s="72">
        <f>B10/B$22</f>
        <v>0.1195065535851966</v>
      </c>
      <c r="C11" s="72">
        <f t="shared" ref="C11:K11" si="6">C10/C$22</f>
        <v>0.10172026925953627</v>
      </c>
      <c r="D11" s="72">
        <f t="shared" si="6"/>
        <v>0.15098314606741572</v>
      </c>
      <c r="E11" s="72">
        <f t="shared" si="6"/>
        <v>0.14432989690721648</v>
      </c>
      <c r="F11" s="72">
        <f t="shared" si="6"/>
        <v>0.12953367875647667</v>
      </c>
      <c r="G11" s="72">
        <f t="shared" si="6"/>
        <v>8.5200378668349633E-2</v>
      </c>
      <c r="H11" s="72">
        <f t="shared" si="6"/>
        <v>0.12552772305094287</v>
      </c>
      <c r="I11" s="72">
        <f t="shared" si="6"/>
        <v>0.12340966921119594</v>
      </c>
      <c r="J11" s="72">
        <f t="shared" ref="J11" si="7">J10/J$22</f>
        <v>0.10526315789473684</v>
      </c>
      <c r="K11" s="72">
        <f t="shared" si="6"/>
        <v>0.1170785417176413</v>
      </c>
    </row>
    <row r="12" spans="1:11" s="35" customFormat="1" ht="12" customHeight="1">
      <c r="A12" s="68" t="s">
        <v>6</v>
      </c>
      <c r="B12" s="69">
        <f>SUM(B36:D36)</f>
        <v>199</v>
      </c>
      <c r="C12" s="69">
        <f>SUM(E36:F36)</f>
        <v>182</v>
      </c>
      <c r="D12" s="69">
        <f>SUM(G36:J36)</f>
        <v>254</v>
      </c>
      <c r="E12" s="69">
        <f>SUM(K36:L36)</f>
        <v>231</v>
      </c>
      <c r="F12" s="69">
        <f>SUM(M36:N36)</f>
        <v>209</v>
      </c>
      <c r="G12" s="69">
        <f>SUM(O36:Q36)</f>
        <v>384</v>
      </c>
      <c r="H12" s="69">
        <f>R36</f>
        <v>656</v>
      </c>
      <c r="I12" s="69">
        <f>S36</f>
        <v>250</v>
      </c>
      <c r="J12" s="69">
        <f>SUM(T36:U36)</f>
        <v>238</v>
      </c>
      <c r="K12" s="70">
        <f>SUM(B12:J12)</f>
        <v>2603</v>
      </c>
    </row>
    <row r="13" spans="1:11" s="35" customFormat="1" ht="12" customHeight="1">
      <c r="A13" s="71"/>
      <c r="B13" s="72">
        <f>B12/B$22</f>
        <v>0.15343099460292983</v>
      </c>
      <c r="C13" s="72">
        <f t="shared" ref="C13:K13" si="8">C12/C$22</f>
        <v>0.13612565445026178</v>
      </c>
      <c r="D13" s="72">
        <f t="shared" si="8"/>
        <v>0.17837078651685392</v>
      </c>
      <c r="E13" s="72">
        <f t="shared" si="8"/>
        <v>0.183187946074544</v>
      </c>
      <c r="F13" s="72">
        <f t="shared" si="8"/>
        <v>0.18048359240069084</v>
      </c>
      <c r="G13" s="72">
        <f t="shared" si="8"/>
        <v>0.12117387188387505</v>
      </c>
      <c r="H13" s="72">
        <f t="shared" si="8"/>
        <v>0.18463270475654375</v>
      </c>
      <c r="I13" s="72">
        <f t="shared" si="8"/>
        <v>0.15903307888040713</v>
      </c>
      <c r="J13" s="72">
        <f t="shared" ref="J13" si="9">J12/J$22</f>
        <v>0.15091946734305645</v>
      </c>
      <c r="K13" s="72">
        <f t="shared" si="8"/>
        <v>0.15922436995351114</v>
      </c>
    </row>
    <row r="14" spans="1:11" s="35" customFormat="1" ht="12" customHeight="1">
      <c r="A14" s="68" t="s">
        <v>7</v>
      </c>
      <c r="B14" s="69">
        <f>SUM(B37:D37)</f>
        <v>281</v>
      </c>
      <c r="C14" s="69">
        <f>SUM(E37:F37)</f>
        <v>252</v>
      </c>
      <c r="D14" s="69">
        <f>SUM(G37:J37)</f>
        <v>303</v>
      </c>
      <c r="E14" s="69">
        <f>SUM(K37:L37)</f>
        <v>286</v>
      </c>
      <c r="F14" s="69">
        <f>SUM(M37:N37)</f>
        <v>250</v>
      </c>
      <c r="G14" s="69">
        <f>SUM(O37:Q37)</f>
        <v>633</v>
      </c>
      <c r="H14" s="69">
        <f>R37</f>
        <v>883</v>
      </c>
      <c r="I14" s="69">
        <f>S37</f>
        <v>362</v>
      </c>
      <c r="J14" s="69">
        <f>SUM(T37:U37)</f>
        <v>417</v>
      </c>
      <c r="K14" s="70">
        <f>SUM(B14:J14)</f>
        <v>3667</v>
      </c>
    </row>
    <row r="15" spans="1:11" s="35" customFormat="1" ht="12" customHeight="1">
      <c r="A15" s="71"/>
      <c r="B15" s="72">
        <f>B14/B$22</f>
        <v>0.21665381649961449</v>
      </c>
      <c r="C15" s="72">
        <f t="shared" ref="C15:K15" si="10">C14/C$22</f>
        <v>0.18848167539267016</v>
      </c>
      <c r="D15" s="72">
        <f t="shared" si="10"/>
        <v>0.2127808988764045</v>
      </c>
      <c r="E15" s="72">
        <f t="shared" si="10"/>
        <v>0.22680412371134021</v>
      </c>
      <c r="F15" s="72">
        <f t="shared" si="10"/>
        <v>0.21588946459412781</v>
      </c>
      <c r="G15" s="72">
        <f t="shared" si="10"/>
        <v>0.19974755443357525</v>
      </c>
      <c r="H15" s="72">
        <f t="shared" si="10"/>
        <v>0.24852237545735997</v>
      </c>
      <c r="I15" s="72">
        <f t="shared" si="10"/>
        <v>0.23027989821882952</v>
      </c>
      <c r="J15" s="72">
        <f t="shared" ref="J15" si="11">J14/J$22</f>
        <v>0.26442612555485101</v>
      </c>
      <c r="K15" s="72">
        <f t="shared" si="10"/>
        <v>0.22430878394910692</v>
      </c>
    </row>
    <row r="16" spans="1:11" s="35" customFormat="1" ht="12" customHeight="1">
      <c r="A16" s="68" t="s">
        <v>8</v>
      </c>
      <c r="B16" s="69">
        <f>SUM(B38:D38)</f>
        <v>308</v>
      </c>
      <c r="C16" s="69">
        <f>SUM(E38:F38)</f>
        <v>323</v>
      </c>
      <c r="D16" s="69">
        <f>SUM(G38:J38)</f>
        <v>301</v>
      </c>
      <c r="E16" s="69">
        <f>SUM(K38:L38)</f>
        <v>270</v>
      </c>
      <c r="F16" s="69">
        <f>SUM(M38:N38)</f>
        <v>278</v>
      </c>
      <c r="G16" s="69">
        <f>SUM(O38:Q38)</f>
        <v>785</v>
      </c>
      <c r="H16" s="69">
        <f>R38</f>
        <v>781</v>
      </c>
      <c r="I16" s="69">
        <f>S38</f>
        <v>371</v>
      </c>
      <c r="J16" s="69">
        <f>SUM(T38:U38)</f>
        <v>383</v>
      </c>
      <c r="K16" s="70">
        <f>SUM(B16:J16)</f>
        <v>3800</v>
      </c>
    </row>
    <row r="17" spans="1:21" s="35" customFormat="1" ht="12" customHeight="1">
      <c r="A17" s="71"/>
      <c r="B17" s="72">
        <f>B16/B$22</f>
        <v>0.23747108712413262</v>
      </c>
      <c r="C17" s="72">
        <f t="shared" ref="C17:K17" si="12">C16/C$22</f>
        <v>0.24158563949139866</v>
      </c>
      <c r="D17" s="72">
        <f t="shared" si="12"/>
        <v>0.21137640449438203</v>
      </c>
      <c r="E17" s="72">
        <f t="shared" si="12"/>
        <v>0.21411578112609039</v>
      </c>
      <c r="F17" s="72">
        <f t="shared" si="12"/>
        <v>0.24006908462867013</v>
      </c>
      <c r="G17" s="72">
        <f t="shared" si="12"/>
        <v>0.24771221205427579</v>
      </c>
      <c r="H17" s="72">
        <f t="shared" si="12"/>
        <v>0.21981424148606812</v>
      </c>
      <c r="I17" s="72">
        <f t="shared" si="12"/>
        <v>0.23600508905852419</v>
      </c>
      <c r="J17" s="72">
        <f t="shared" ref="J17" si="13">J16/J$22</f>
        <v>0.24286620164870007</v>
      </c>
      <c r="K17" s="72">
        <f t="shared" si="12"/>
        <v>0.23244433569855641</v>
      </c>
    </row>
    <row r="18" spans="1:21" s="35" customFormat="1" ht="12" customHeight="1">
      <c r="A18" s="68" t="s">
        <v>9</v>
      </c>
      <c r="B18" s="69">
        <f>SUM(B39:D39)</f>
        <v>194</v>
      </c>
      <c r="C18" s="69">
        <f>SUM(E39:F39)</f>
        <v>287</v>
      </c>
      <c r="D18" s="69">
        <f>SUM(G39:J39)</f>
        <v>182</v>
      </c>
      <c r="E18" s="69">
        <f>SUM(K39:L39)</f>
        <v>150</v>
      </c>
      <c r="F18" s="69">
        <f>SUM(M39:N39)</f>
        <v>136</v>
      </c>
      <c r="G18" s="69">
        <f>SUM(O39:Q39)</f>
        <v>718</v>
      </c>
      <c r="H18" s="69">
        <f>R39</f>
        <v>426</v>
      </c>
      <c r="I18" s="69">
        <f>S39</f>
        <v>228</v>
      </c>
      <c r="J18" s="69">
        <f>SUM(T39:U39)</f>
        <v>234</v>
      </c>
      <c r="K18" s="70">
        <f>SUM(B18:J18)</f>
        <v>2555</v>
      </c>
    </row>
    <row r="19" spans="1:21" s="35" customFormat="1" ht="12" customHeight="1">
      <c r="A19" s="71"/>
      <c r="B19" s="72">
        <f>B18/B$22</f>
        <v>0.14957594448727835</v>
      </c>
      <c r="C19" s="72">
        <f t="shared" ref="C19:K19" si="14">C18/C$22</f>
        <v>0.21465968586387435</v>
      </c>
      <c r="D19" s="72">
        <f t="shared" si="14"/>
        <v>0.12780898876404495</v>
      </c>
      <c r="E19" s="72">
        <f t="shared" si="14"/>
        <v>0.11895321173671689</v>
      </c>
      <c r="F19" s="72">
        <f t="shared" si="14"/>
        <v>0.11744386873920552</v>
      </c>
      <c r="G19" s="72">
        <f t="shared" si="14"/>
        <v>0.22656989586620385</v>
      </c>
      <c r="H19" s="72">
        <f t="shared" si="14"/>
        <v>0.11989867717421897</v>
      </c>
      <c r="I19" s="72">
        <f t="shared" si="14"/>
        <v>0.14503816793893129</v>
      </c>
      <c r="J19" s="72">
        <f t="shared" ref="J19" si="15">J18/J$22</f>
        <v>0.14838300570703869</v>
      </c>
      <c r="K19" s="72">
        <f t="shared" si="14"/>
        <v>0.15628823097626621</v>
      </c>
    </row>
    <row r="20" spans="1:21" s="35" customFormat="1" ht="12" customHeight="1">
      <c r="A20" s="68" t="s">
        <v>10</v>
      </c>
      <c r="B20" s="69">
        <f>SUM(B40:D40)</f>
        <v>28</v>
      </c>
      <c r="C20" s="69">
        <f>SUM(E40:F40)</f>
        <v>64</v>
      </c>
      <c r="D20" s="69">
        <f>SUM(G40:J40)</f>
        <v>25</v>
      </c>
      <c r="E20" s="69">
        <f>SUM(K40:L40)</f>
        <v>28</v>
      </c>
      <c r="F20" s="69">
        <f>SUM(M40:N40)</f>
        <v>21</v>
      </c>
      <c r="G20" s="69">
        <f>SUM(O40:Q40)</f>
        <v>217</v>
      </c>
      <c r="H20" s="69">
        <f>R40</f>
        <v>54</v>
      </c>
      <c r="I20" s="69">
        <f>S40</f>
        <v>44</v>
      </c>
      <c r="J20" s="69">
        <f>SUM(T40:U40)</f>
        <v>42</v>
      </c>
      <c r="K20" s="70">
        <f>SUM(B20:J20)</f>
        <v>523</v>
      </c>
    </row>
    <row r="21" spans="1:21" s="35" customFormat="1" ht="12" customHeight="1">
      <c r="A21" s="71"/>
      <c r="B21" s="72">
        <f>B20/B$22</f>
        <v>2.1588280647648419E-2</v>
      </c>
      <c r="C21" s="72">
        <f t="shared" ref="C21:K21" si="16">C20/C$22</f>
        <v>4.7868362004487658E-2</v>
      </c>
      <c r="D21" s="72">
        <f t="shared" si="16"/>
        <v>1.75561797752809E-2</v>
      </c>
      <c r="E21" s="72">
        <f t="shared" si="16"/>
        <v>2.2204599524187154E-2</v>
      </c>
      <c r="F21" s="72">
        <f t="shared" si="16"/>
        <v>1.8134715025906734E-2</v>
      </c>
      <c r="G21" s="72">
        <f t="shared" si="16"/>
        <v>6.8475859892710628E-2</v>
      </c>
      <c r="H21" s="72">
        <f t="shared" si="16"/>
        <v>1.5198423867154517E-2</v>
      </c>
      <c r="I21" s="72">
        <f t="shared" si="16"/>
        <v>2.7989821882951654E-2</v>
      </c>
      <c r="J21" s="72">
        <f t="shared" ref="J21" si="17">J20/J$22</f>
        <v>2.6632847178186429E-2</v>
      </c>
      <c r="K21" s="72">
        <f t="shared" si="16"/>
        <v>3.1991680939564469E-2</v>
      </c>
    </row>
    <row r="22" spans="1:21" s="35" customFormat="1">
      <c r="A22" s="77" t="s">
        <v>11</v>
      </c>
      <c r="B22" s="78">
        <f>SUM(B4,B6,B8,B10,B12,B14,B16,B18,B20)</f>
        <v>1297</v>
      </c>
      <c r="C22" s="78">
        <f t="shared" ref="C22:K23" si="18">SUM(C4,C6,C8,C10,C12,C14,C16,C18,C20)</f>
        <v>1337</v>
      </c>
      <c r="D22" s="78">
        <f t="shared" si="18"/>
        <v>1424</v>
      </c>
      <c r="E22" s="78">
        <f t="shared" si="18"/>
        <v>1261</v>
      </c>
      <c r="F22" s="78">
        <f t="shared" si="18"/>
        <v>1158</v>
      </c>
      <c r="G22" s="78">
        <f t="shared" si="18"/>
        <v>3169</v>
      </c>
      <c r="H22" s="78">
        <f t="shared" si="18"/>
        <v>3553</v>
      </c>
      <c r="I22" s="78">
        <f t="shared" si="18"/>
        <v>1572</v>
      </c>
      <c r="J22" s="78">
        <f t="shared" ref="J22" si="19">SUM(J4,J6,J8,J10,J12,J14,J16,J18,J20)</f>
        <v>1577</v>
      </c>
      <c r="K22" s="82">
        <f>SUM(B22:J22)</f>
        <v>16348</v>
      </c>
    </row>
    <row r="23" spans="1:21" s="35" customFormat="1">
      <c r="A23" s="79"/>
      <c r="B23" s="80">
        <f>SUM(B5,B7,B9,B11,B13,B15,B17,B19,B21)</f>
        <v>1</v>
      </c>
      <c r="C23" s="80">
        <f t="shared" si="18"/>
        <v>0.99999999999999989</v>
      </c>
      <c r="D23" s="80">
        <f t="shared" si="18"/>
        <v>0.99999999999999989</v>
      </c>
      <c r="E23" s="80">
        <f t="shared" si="18"/>
        <v>1</v>
      </c>
      <c r="F23" s="80">
        <f t="shared" si="18"/>
        <v>1</v>
      </c>
      <c r="G23" s="80">
        <f t="shared" si="18"/>
        <v>1</v>
      </c>
      <c r="H23" s="80">
        <f t="shared" si="18"/>
        <v>1</v>
      </c>
      <c r="I23" s="80">
        <f t="shared" si="18"/>
        <v>1</v>
      </c>
      <c r="J23" s="80">
        <f t="shared" ref="J23" si="20">SUM(J5,J7,J9,J11,J13,J15,J17,J19,J21)</f>
        <v>1</v>
      </c>
      <c r="K23" s="83">
        <f t="shared" si="18"/>
        <v>1</v>
      </c>
    </row>
    <row r="24" spans="1:21" ht="12" customHeight="1">
      <c r="A24" s="175" t="s">
        <v>275</v>
      </c>
      <c r="B24" s="373">
        <f>B22-B26</f>
        <v>601</v>
      </c>
      <c r="C24" s="373">
        <f t="shared" ref="C24:I24" si="21">C22-C26</f>
        <v>474</v>
      </c>
      <c r="D24" s="373">
        <f t="shared" si="21"/>
        <v>733</v>
      </c>
      <c r="E24" s="373">
        <f t="shared" si="21"/>
        <v>647</v>
      </c>
      <c r="F24" s="373">
        <f t="shared" si="21"/>
        <v>575</v>
      </c>
      <c r="G24" s="373">
        <f t="shared" si="21"/>
        <v>1021</v>
      </c>
      <c r="H24" s="373">
        <f t="shared" si="21"/>
        <v>1783</v>
      </c>
      <c r="I24" s="373">
        <f t="shared" si="21"/>
        <v>717</v>
      </c>
      <c r="J24" s="373">
        <f t="shared" ref="J24" si="22">J22-J26</f>
        <v>681</v>
      </c>
      <c r="K24" s="373">
        <f>SUM(B24:J24)</f>
        <v>7232</v>
      </c>
    </row>
    <row r="25" spans="1:21" ht="12" customHeight="1">
      <c r="A25" s="76"/>
      <c r="B25" s="177">
        <f>B24/B$22</f>
        <v>0.46337702390131069</v>
      </c>
      <c r="C25" s="177">
        <f t="shared" ref="C25:K25" si="23">C24/C$22</f>
        <v>0.3545250560957367</v>
      </c>
      <c r="D25" s="177">
        <f t="shared" si="23"/>
        <v>0.514747191011236</v>
      </c>
      <c r="E25" s="177">
        <f t="shared" si="23"/>
        <v>0.51308485329103881</v>
      </c>
      <c r="F25" s="177">
        <f t="shared" si="23"/>
        <v>0.49654576856649396</v>
      </c>
      <c r="G25" s="177">
        <f t="shared" si="23"/>
        <v>0.32218365414957401</v>
      </c>
      <c r="H25" s="177">
        <f t="shared" si="23"/>
        <v>0.50182943990993523</v>
      </c>
      <c r="I25" s="177">
        <f t="shared" si="23"/>
        <v>0.45610687022900764</v>
      </c>
      <c r="J25" s="177">
        <f t="shared" ref="J25" si="24">J24/J$22</f>
        <v>0.4318325935320228</v>
      </c>
      <c r="K25" s="177">
        <f t="shared" si="23"/>
        <v>0.44237827257156837</v>
      </c>
    </row>
    <row r="26" spans="1:21" ht="12" customHeight="1">
      <c r="A26" s="176" t="s">
        <v>276</v>
      </c>
      <c r="B26" s="69">
        <f>SUM(B42:D42)</f>
        <v>696</v>
      </c>
      <c r="C26" s="69">
        <f>SUM(E42:F42)</f>
        <v>863</v>
      </c>
      <c r="D26" s="69">
        <f>SUM(G42:J42)</f>
        <v>691</v>
      </c>
      <c r="E26" s="69">
        <f>SUM(K42:L42)</f>
        <v>614</v>
      </c>
      <c r="F26" s="69">
        <f>SUM(M42:N42)</f>
        <v>583</v>
      </c>
      <c r="G26" s="69">
        <f>SUM(O42:Q42)</f>
        <v>2148</v>
      </c>
      <c r="H26" s="69">
        <f>R42</f>
        <v>1770</v>
      </c>
      <c r="I26" s="69">
        <f>S42</f>
        <v>855</v>
      </c>
      <c r="J26" s="69">
        <f>SUM(T42:U42)</f>
        <v>896</v>
      </c>
      <c r="K26" s="374">
        <f>SUM(B26:J26)</f>
        <v>9116</v>
      </c>
    </row>
    <row r="27" spans="1:21" ht="12" customHeight="1">
      <c r="A27" s="76"/>
      <c r="B27" s="177">
        <f>B26/B$22</f>
        <v>0.53662297609868925</v>
      </c>
      <c r="C27" s="177">
        <f t="shared" ref="C27:K27" si="25">C26/C$22</f>
        <v>0.6454749439042633</v>
      </c>
      <c r="D27" s="177">
        <f t="shared" si="25"/>
        <v>0.48525280898876405</v>
      </c>
      <c r="E27" s="177">
        <f t="shared" si="25"/>
        <v>0.48691514670896113</v>
      </c>
      <c r="F27" s="177">
        <f t="shared" si="25"/>
        <v>0.50345423143350609</v>
      </c>
      <c r="G27" s="177">
        <f t="shared" si="25"/>
        <v>0.67781634585042605</v>
      </c>
      <c r="H27" s="177">
        <f t="shared" si="25"/>
        <v>0.49817056009006472</v>
      </c>
      <c r="I27" s="177">
        <f t="shared" si="25"/>
        <v>0.54389312977099236</v>
      </c>
      <c r="J27" s="177">
        <f t="shared" ref="J27" si="26">J26/J$22</f>
        <v>0.56816740646797714</v>
      </c>
      <c r="K27" s="177">
        <f t="shared" si="25"/>
        <v>0.55762172742843163</v>
      </c>
    </row>
    <row r="29" spans="1:21">
      <c r="A29" s="40"/>
    </row>
    <row r="31" spans="1:21">
      <c r="A31" s="366" t="s">
        <v>68</v>
      </c>
      <c r="B31" s="366" t="s">
        <v>469</v>
      </c>
      <c r="C31" s="366" t="s">
        <v>470</v>
      </c>
      <c r="D31" s="366" t="s">
        <v>471</v>
      </c>
      <c r="E31" s="366" t="s">
        <v>472</v>
      </c>
      <c r="F31" s="366" t="s">
        <v>473</v>
      </c>
      <c r="G31" s="366" t="s">
        <v>474</v>
      </c>
      <c r="H31" s="366" t="s">
        <v>475</v>
      </c>
      <c r="I31" s="366" t="s">
        <v>476</v>
      </c>
      <c r="J31" s="366" t="s">
        <v>477</v>
      </c>
      <c r="K31" s="366" t="s">
        <v>478</v>
      </c>
      <c r="L31" s="366" t="s">
        <v>479</v>
      </c>
      <c r="M31" s="366" t="s">
        <v>480</v>
      </c>
      <c r="N31" s="366" t="s">
        <v>481</v>
      </c>
      <c r="O31" s="366" t="s">
        <v>482</v>
      </c>
      <c r="P31" s="366" t="s">
        <v>483</v>
      </c>
      <c r="Q31" s="366" t="s">
        <v>484</v>
      </c>
      <c r="R31" s="366" t="s">
        <v>485</v>
      </c>
      <c r="S31" s="366" t="s">
        <v>486</v>
      </c>
      <c r="T31" s="366" t="s">
        <v>487</v>
      </c>
      <c r="U31" s="375" t="s">
        <v>488</v>
      </c>
    </row>
    <row r="32" spans="1:21">
      <c r="A32" s="41" t="s">
        <v>456</v>
      </c>
      <c r="B32" s="56">
        <v>5</v>
      </c>
      <c r="C32" s="56">
        <v>3</v>
      </c>
      <c r="D32" s="56">
        <v>3</v>
      </c>
      <c r="E32" s="56">
        <v>9</v>
      </c>
      <c r="F32" s="56">
        <v>5</v>
      </c>
      <c r="G32" s="56">
        <v>7</v>
      </c>
      <c r="H32" s="56">
        <v>4</v>
      </c>
      <c r="I32" s="56">
        <v>5</v>
      </c>
      <c r="J32" s="56">
        <v>3</v>
      </c>
      <c r="K32" s="56">
        <v>5</v>
      </c>
      <c r="L32" s="56">
        <v>1</v>
      </c>
      <c r="M32" s="56">
        <v>4</v>
      </c>
      <c r="N32" s="56">
        <v>7</v>
      </c>
      <c r="O32" s="56">
        <v>8</v>
      </c>
      <c r="P32" s="56">
        <v>2</v>
      </c>
      <c r="Q32" s="56"/>
      <c r="R32" s="56">
        <v>34</v>
      </c>
      <c r="S32" s="56">
        <v>21</v>
      </c>
      <c r="T32" s="56">
        <v>6</v>
      </c>
    </row>
    <row r="33" spans="1:21">
      <c r="A33" s="41" t="s">
        <v>457</v>
      </c>
      <c r="B33" s="56">
        <v>5</v>
      </c>
      <c r="C33" s="56">
        <v>15</v>
      </c>
      <c r="D33" s="56">
        <v>16</v>
      </c>
      <c r="E33" s="56">
        <v>9</v>
      </c>
      <c r="F33" s="56">
        <v>13</v>
      </c>
      <c r="G33" s="56">
        <v>13</v>
      </c>
      <c r="H33" s="56">
        <v>5</v>
      </c>
      <c r="I33" s="56">
        <v>6</v>
      </c>
      <c r="J33" s="56">
        <v>6</v>
      </c>
      <c r="K33" s="56">
        <v>21</v>
      </c>
      <c r="L33" s="56">
        <v>14</v>
      </c>
      <c r="M33" s="56">
        <v>23</v>
      </c>
      <c r="N33" s="56">
        <v>11</v>
      </c>
      <c r="O33" s="56">
        <v>13</v>
      </c>
      <c r="P33" s="56">
        <v>17</v>
      </c>
      <c r="Q33" s="56">
        <v>15</v>
      </c>
      <c r="R33" s="56">
        <v>76</v>
      </c>
      <c r="S33" s="56">
        <v>34</v>
      </c>
      <c r="T33" s="56">
        <v>23</v>
      </c>
    </row>
    <row r="34" spans="1:21">
      <c r="A34" s="41" t="s">
        <v>458</v>
      </c>
      <c r="B34" s="56">
        <v>19</v>
      </c>
      <c r="C34" s="56">
        <v>31</v>
      </c>
      <c r="D34" s="56">
        <v>35</v>
      </c>
      <c r="E34" s="56">
        <v>32</v>
      </c>
      <c r="F34" s="56">
        <v>25</v>
      </c>
      <c r="G34" s="56">
        <v>31</v>
      </c>
      <c r="H34" s="56">
        <v>17</v>
      </c>
      <c r="I34" s="56">
        <v>27</v>
      </c>
      <c r="J34" s="56">
        <v>20</v>
      </c>
      <c r="K34" s="56">
        <v>47</v>
      </c>
      <c r="L34" s="56">
        <v>26</v>
      </c>
      <c r="M34" s="56">
        <v>37</v>
      </c>
      <c r="N34" s="56">
        <v>32</v>
      </c>
      <c r="O34" s="56">
        <v>33</v>
      </c>
      <c r="P34" s="56">
        <v>43</v>
      </c>
      <c r="Q34" s="56">
        <v>31</v>
      </c>
      <c r="R34" s="56">
        <v>197</v>
      </c>
      <c r="S34" s="56">
        <v>68</v>
      </c>
      <c r="T34" s="56">
        <v>60</v>
      </c>
      <c r="U34" s="9">
        <v>8</v>
      </c>
    </row>
    <row r="35" spans="1:21">
      <c r="A35" s="41" t="s">
        <v>459</v>
      </c>
      <c r="B35" s="56">
        <v>39</v>
      </c>
      <c r="C35" s="56">
        <v>61</v>
      </c>
      <c r="D35" s="56">
        <v>55</v>
      </c>
      <c r="E35" s="56">
        <v>61</v>
      </c>
      <c r="F35" s="56">
        <v>75</v>
      </c>
      <c r="G35" s="56">
        <v>69</v>
      </c>
      <c r="H35" s="56">
        <v>48</v>
      </c>
      <c r="I35" s="56">
        <v>55</v>
      </c>
      <c r="J35" s="56">
        <v>43</v>
      </c>
      <c r="K35" s="56">
        <v>118</v>
      </c>
      <c r="L35" s="56">
        <v>64</v>
      </c>
      <c r="M35" s="56">
        <v>73</v>
      </c>
      <c r="N35" s="56">
        <v>77</v>
      </c>
      <c r="O35" s="56">
        <v>79</v>
      </c>
      <c r="P35" s="56">
        <v>107</v>
      </c>
      <c r="Q35" s="56">
        <v>84</v>
      </c>
      <c r="R35" s="56">
        <v>446</v>
      </c>
      <c r="S35" s="56">
        <v>194</v>
      </c>
      <c r="T35" s="56">
        <v>151</v>
      </c>
      <c r="U35" s="9">
        <v>15</v>
      </c>
    </row>
    <row r="36" spans="1:21">
      <c r="A36" s="41" t="s">
        <v>460</v>
      </c>
      <c r="B36" s="56">
        <v>57</v>
      </c>
      <c r="C36" s="56">
        <v>73</v>
      </c>
      <c r="D36" s="56">
        <v>69</v>
      </c>
      <c r="E36" s="56">
        <v>101</v>
      </c>
      <c r="F36" s="56">
        <v>81</v>
      </c>
      <c r="G36" s="56">
        <v>85</v>
      </c>
      <c r="H36" s="56">
        <v>59</v>
      </c>
      <c r="I36" s="56">
        <v>59</v>
      </c>
      <c r="J36" s="56">
        <v>51</v>
      </c>
      <c r="K36" s="56">
        <v>136</v>
      </c>
      <c r="L36" s="56">
        <v>95</v>
      </c>
      <c r="M36" s="56">
        <v>81</v>
      </c>
      <c r="N36" s="56">
        <v>128</v>
      </c>
      <c r="O36" s="56">
        <v>115</v>
      </c>
      <c r="P36" s="56">
        <v>155</v>
      </c>
      <c r="Q36" s="56">
        <v>114</v>
      </c>
      <c r="R36" s="56">
        <v>656</v>
      </c>
      <c r="S36" s="56">
        <v>250</v>
      </c>
      <c r="T36" s="56">
        <v>209</v>
      </c>
      <c r="U36" s="9">
        <v>29</v>
      </c>
    </row>
    <row r="37" spans="1:21">
      <c r="A37" s="41" t="s">
        <v>461</v>
      </c>
      <c r="B37" s="56">
        <v>82</v>
      </c>
      <c r="C37" s="56">
        <v>107</v>
      </c>
      <c r="D37" s="56">
        <v>92</v>
      </c>
      <c r="E37" s="56">
        <v>136</v>
      </c>
      <c r="F37" s="56">
        <v>116</v>
      </c>
      <c r="G37" s="56">
        <v>104</v>
      </c>
      <c r="H37" s="56">
        <v>51</v>
      </c>
      <c r="I37" s="56">
        <v>91</v>
      </c>
      <c r="J37" s="56">
        <v>57</v>
      </c>
      <c r="K37" s="56">
        <v>187</v>
      </c>
      <c r="L37" s="56">
        <v>99</v>
      </c>
      <c r="M37" s="56">
        <v>108</v>
      </c>
      <c r="N37" s="56">
        <v>142</v>
      </c>
      <c r="O37" s="56">
        <v>202</v>
      </c>
      <c r="P37" s="56">
        <v>253</v>
      </c>
      <c r="Q37" s="56">
        <v>178</v>
      </c>
      <c r="R37" s="56">
        <v>883</v>
      </c>
      <c r="S37" s="56">
        <v>362</v>
      </c>
      <c r="T37" s="56">
        <v>344</v>
      </c>
      <c r="U37" s="9">
        <v>73</v>
      </c>
    </row>
    <row r="38" spans="1:21">
      <c r="A38" s="41" t="s">
        <v>462</v>
      </c>
      <c r="B38" s="56">
        <v>89</v>
      </c>
      <c r="C38" s="56">
        <v>124</v>
      </c>
      <c r="D38" s="56">
        <v>95</v>
      </c>
      <c r="E38" s="56">
        <v>175</v>
      </c>
      <c r="F38" s="56">
        <v>148</v>
      </c>
      <c r="G38" s="56">
        <v>94</v>
      </c>
      <c r="H38" s="56">
        <v>52</v>
      </c>
      <c r="I38" s="56">
        <v>85</v>
      </c>
      <c r="J38" s="56">
        <v>70</v>
      </c>
      <c r="K38" s="56">
        <v>169</v>
      </c>
      <c r="L38" s="56">
        <v>101</v>
      </c>
      <c r="M38" s="56">
        <v>145</v>
      </c>
      <c r="N38" s="56">
        <v>133</v>
      </c>
      <c r="O38" s="56">
        <v>226</v>
      </c>
      <c r="P38" s="56">
        <v>308</v>
      </c>
      <c r="Q38" s="56">
        <v>251</v>
      </c>
      <c r="R38" s="56">
        <v>781</v>
      </c>
      <c r="S38" s="56">
        <v>371</v>
      </c>
      <c r="T38" s="56">
        <v>317</v>
      </c>
      <c r="U38" s="9">
        <v>66</v>
      </c>
    </row>
    <row r="39" spans="1:21">
      <c r="A39" s="41" t="s">
        <v>463</v>
      </c>
      <c r="B39" s="56">
        <v>58</v>
      </c>
      <c r="C39" s="56">
        <v>77</v>
      </c>
      <c r="D39" s="56">
        <v>59</v>
      </c>
      <c r="E39" s="56">
        <v>168</v>
      </c>
      <c r="F39" s="56">
        <v>119</v>
      </c>
      <c r="G39" s="56">
        <v>52</v>
      </c>
      <c r="H39" s="56">
        <v>33</v>
      </c>
      <c r="I39" s="56">
        <v>54</v>
      </c>
      <c r="J39" s="56">
        <v>43</v>
      </c>
      <c r="K39" s="56">
        <v>87</v>
      </c>
      <c r="L39" s="56">
        <v>63</v>
      </c>
      <c r="M39" s="56">
        <v>73</v>
      </c>
      <c r="N39" s="56">
        <v>63</v>
      </c>
      <c r="O39" s="56">
        <v>182</v>
      </c>
      <c r="P39" s="56">
        <v>302</v>
      </c>
      <c r="Q39" s="56">
        <v>234</v>
      </c>
      <c r="R39" s="56">
        <v>426</v>
      </c>
      <c r="S39" s="56">
        <v>228</v>
      </c>
      <c r="T39" s="56">
        <v>214</v>
      </c>
      <c r="U39" s="9">
        <v>20</v>
      </c>
    </row>
    <row r="40" spans="1:21">
      <c r="A40" s="41" t="s">
        <v>464</v>
      </c>
      <c r="B40" s="56">
        <v>5</v>
      </c>
      <c r="C40" s="56">
        <v>4</v>
      </c>
      <c r="D40" s="56">
        <v>19</v>
      </c>
      <c r="E40" s="56">
        <v>39</v>
      </c>
      <c r="F40" s="56">
        <v>25</v>
      </c>
      <c r="G40" s="56">
        <v>13</v>
      </c>
      <c r="H40" s="56">
        <v>4</v>
      </c>
      <c r="I40" s="56">
        <v>5</v>
      </c>
      <c r="J40" s="56">
        <v>3</v>
      </c>
      <c r="K40" s="56">
        <v>14</v>
      </c>
      <c r="L40" s="56">
        <v>14</v>
      </c>
      <c r="M40" s="56">
        <v>5</v>
      </c>
      <c r="N40" s="56">
        <v>16</v>
      </c>
      <c r="O40" s="56">
        <v>56</v>
      </c>
      <c r="P40" s="56">
        <v>92</v>
      </c>
      <c r="Q40" s="56">
        <v>69</v>
      </c>
      <c r="R40" s="56">
        <v>54</v>
      </c>
      <c r="S40" s="56">
        <v>44</v>
      </c>
      <c r="T40" s="56">
        <v>39</v>
      </c>
      <c r="U40" s="9">
        <v>3</v>
      </c>
    </row>
    <row r="41" spans="1:21">
      <c r="A41" s="37"/>
      <c r="B41" s="37" t="s">
        <v>469</v>
      </c>
      <c r="C41" s="37" t="s">
        <v>470</v>
      </c>
      <c r="D41" s="37" t="s">
        <v>471</v>
      </c>
      <c r="E41" s="37" t="s">
        <v>472</v>
      </c>
      <c r="F41" s="37" t="s">
        <v>473</v>
      </c>
      <c r="G41" s="37" t="s">
        <v>474</v>
      </c>
      <c r="H41" s="37" t="s">
        <v>475</v>
      </c>
      <c r="I41" s="37" t="s">
        <v>476</v>
      </c>
      <c r="J41" s="37" t="s">
        <v>477</v>
      </c>
      <c r="K41" s="37" t="s">
        <v>478</v>
      </c>
      <c r="L41" s="37" t="s">
        <v>479</v>
      </c>
      <c r="M41" s="37" t="s">
        <v>480</v>
      </c>
      <c r="N41" s="37" t="s">
        <v>481</v>
      </c>
      <c r="O41" s="37" t="s">
        <v>482</v>
      </c>
      <c r="P41" s="37" t="s">
        <v>483</v>
      </c>
      <c r="Q41" s="37" t="s">
        <v>484</v>
      </c>
      <c r="R41" s="37" t="s">
        <v>485</v>
      </c>
      <c r="S41" s="37" t="s">
        <v>486</v>
      </c>
      <c r="T41" s="37" t="s">
        <v>487</v>
      </c>
      <c r="U41" s="370" t="s">
        <v>488</v>
      </c>
    </row>
    <row r="42" spans="1:21">
      <c r="A42" s="41" t="s">
        <v>276</v>
      </c>
      <c r="B42" s="56">
        <v>200</v>
      </c>
      <c r="C42" s="56">
        <v>274</v>
      </c>
      <c r="D42" s="56">
        <v>222</v>
      </c>
      <c r="E42" s="56">
        <v>442</v>
      </c>
      <c r="F42" s="56">
        <v>421</v>
      </c>
      <c r="G42" s="56">
        <v>224</v>
      </c>
      <c r="H42" s="56">
        <v>115</v>
      </c>
      <c r="I42" s="56">
        <v>197</v>
      </c>
      <c r="J42" s="56">
        <v>155</v>
      </c>
      <c r="K42" s="56">
        <v>378</v>
      </c>
      <c r="L42" s="56">
        <v>236</v>
      </c>
      <c r="M42" s="56">
        <v>293</v>
      </c>
      <c r="N42" s="56">
        <v>290</v>
      </c>
      <c r="O42" s="56">
        <v>589</v>
      </c>
      <c r="P42" s="56">
        <v>859</v>
      </c>
      <c r="Q42" s="56">
        <v>700</v>
      </c>
      <c r="R42" s="56">
        <v>1770</v>
      </c>
      <c r="S42" s="56">
        <v>855</v>
      </c>
      <c r="T42" s="56">
        <v>762</v>
      </c>
      <c r="U42" s="9">
        <v>134</v>
      </c>
    </row>
  </sheetData>
  <phoneticPr fontId="4"/>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U26"/>
  <sheetViews>
    <sheetView view="pageBreakPreview" zoomScaleNormal="100" zoomScaleSheetLayoutView="100" workbookViewId="0">
      <selection activeCell="B20" sqref="B20:U26"/>
    </sheetView>
  </sheetViews>
  <sheetFormatPr defaultColWidth="13.75" defaultRowHeight="13.5"/>
  <cols>
    <col min="1" max="1" width="13.625" style="9" customWidth="1"/>
    <col min="2" max="10" width="7.5" style="9" customWidth="1"/>
    <col min="11" max="11" width="8.625" style="9" customWidth="1"/>
    <col min="12" max="19" width="7.625" style="9" customWidth="1"/>
    <col min="20" max="21" width="7.5" style="9" customWidth="1"/>
    <col min="22" max="16384" width="13.75" style="9"/>
  </cols>
  <sheetData>
    <row r="1" spans="1:11" s="25" customFormat="1" ht="14.25">
      <c r="A1" s="24" t="s">
        <v>268</v>
      </c>
    </row>
    <row r="2" spans="1:11" customFormat="1">
      <c r="A2" s="1"/>
      <c r="B2" s="2"/>
      <c r="C2" s="2"/>
      <c r="D2" s="2"/>
      <c r="E2" s="2"/>
      <c r="F2" s="2"/>
      <c r="G2" s="2"/>
      <c r="H2" s="2"/>
      <c r="J2" s="9"/>
    </row>
    <row r="3" spans="1:11" customFormat="1" ht="27">
      <c r="A3" s="81"/>
      <c r="B3" s="81" t="s">
        <v>97</v>
      </c>
      <c r="C3" s="81" t="s">
        <v>98</v>
      </c>
      <c r="D3" s="81" t="s">
        <v>99</v>
      </c>
      <c r="E3" s="81" t="s">
        <v>100</v>
      </c>
      <c r="F3" s="81" t="s">
        <v>101</v>
      </c>
      <c r="G3" s="81" t="s">
        <v>102</v>
      </c>
      <c r="H3" s="81" t="s">
        <v>103</v>
      </c>
      <c r="I3" s="81" t="s">
        <v>104</v>
      </c>
      <c r="J3" s="372" t="s">
        <v>165</v>
      </c>
      <c r="K3" s="81" t="s">
        <v>67</v>
      </c>
    </row>
    <row r="4" spans="1:11" s="35" customFormat="1" ht="12" customHeight="1">
      <c r="A4" s="68" t="s">
        <v>174</v>
      </c>
      <c r="B4" s="69">
        <f>SUM(B25:D25)</f>
        <v>3</v>
      </c>
      <c r="C4" s="69">
        <f>SUM(E25:F25)</f>
        <v>4</v>
      </c>
      <c r="D4" s="69">
        <f>SUM(G25:J25)</f>
        <v>11</v>
      </c>
      <c r="E4" s="69">
        <f>SUM(K25:L25)</f>
        <v>5</v>
      </c>
      <c r="F4" s="69">
        <f>SUM(M25:N25)</f>
        <v>3</v>
      </c>
      <c r="G4" s="69">
        <f>SUM(O25:Q25)</f>
        <v>4</v>
      </c>
      <c r="H4" s="69">
        <f>R25</f>
        <v>24</v>
      </c>
      <c r="I4" s="69">
        <f>S25</f>
        <v>6</v>
      </c>
      <c r="J4" s="69">
        <f>SUM(T25:U25)</f>
        <v>5</v>
      </c>
      <c r="K4" s="70">
        <f>SUM(B4:J4)</f>
        <v>65</v>
      </c>
    </row>
    <row r="5" spans="1:11" s="35" customFormat="1" ht="12" customHeight="1">
      <c r="A5" s="71" t="s">
        <v>280</v>
      </c>
      <c r="B5" s="72">
        <f t="shared" ref="B5:I5" si="0">B4/B$14</f>
        <v>2.3130300693909021E-3</v>
      </c>
      <c r="C5" s="72">
        <f t="shared" si="0"/>
        <v>2.9917726252804786E-3</v>
      </c>
      <c r="D5" s="72">
        <f t="shared" si="0"/>
        <v>7.7247191011235953E-3</v>
      </c>
      <c r="E5" s="72">
        <f t="shared" si="0"/>
        <v>3.9651070578905628E-3</v>
      </c>
      <c r="F5" s="72">
        <f t="shared" si="0"/>
        <v>2.5906735751295338E-3</v>
      </c>
      <c r="G5" s="72">
        <f t="shared" si="0"/>
        <v>1.2622278321236984E-3</v>
      </c>
      <c r="H5" s="72">
        <f t="shared" si="0"/>
        <v>6.7548550520686746E-3</v>
      </c>
      <c r="I5" s="72">
        <f t="shared" si="0"/>
        <v>3.8167938931297708E-3</v>
      </c>
      <c r="J5" s="72">
        <f t="shared" ref="J5" si="1">J4/J$14</f>
        <v>3.1705770450221942E-3</v>
      </c>
      <c r="K5" s="85">
        <f>K4/K$14</f>
        <v>3.9760215316858331E-3</v>
      </c>
    </row>
    <row r="6" spans="1:11" s="35" customFormat="1" ht="12" customHeight="1">
      <c r="A6" s="68" t="s">
        <v>15</v>
      </c>
      <c r="B6" s="69">
        <f>SUM(B22:D22)</f>
        <v>672</v>
      </c>
      <c r="C6" s="69">
        <f>SUM(E22:F22)</f>
        <v>856</v>
      </c>
      <c r="D6" s="69">
        <f>SUM(G22:J22)</f>
        <v>812</v>
      </c>
      <c r="E6" s="69">
        <f>SUM(K22:L22)</f>
        <v>613</v>
      </c>
      <c r="F6" s="69">
        <f>SUM(M22:N22)</f>
        <v>513</v>
      </c>
      <c r="G6" s="69">
        <f>SUM(O22:Q22)</f>
        <v>1716</v>
      </c>
      <c r="H6" s="69">
        <f>R22</f>
        <v>1749</v>
      </c>
      <c r="I6" s="69">
        <f>S22</f>
        <v>855</v>
      </c>
      <c r="J6" s="69">
        <f>SUM(T22:U22)</f>
        <v>758</v>
      </c>
      <c r="K6" s="70">
        <f>SUM(B6:J6)</f>
        <v>8544</v>
      </c>
    </row>
    <row r="7" spans="1:11" s="35" customFormat="1" ht="12" customHeight="1">
      <c r="A7" s="71"/>
      <c r="B7" s="72">
        <f t="shared" ref="B7:I7" si="2">B6/B$14</f>
        <v>0.51811873554356203</v>
      </c>
      <c r="C7" s="72">
        <f t="shared" si="2"/>
        <v>0.6402393418100224</v>
      </c>
      <c r="D7" s="72">
        <f t="shared" si="2"/>
        <v>0.5702247191011236</v>
      </c>
      <c r="E7" s="72">
        <f t="shared" si="2"/>
        <v>0.48612212529738302</v>
      </c>
      <c r="F7" s="72">
        <f t="shared" si="2"/>
        <v>0.44300518134715028</v>
      </c>
      <c r="G7" s="72">
        <f t="shared" si="2"/>
        <v>0.54149573998106659</v>
      </c>
      <c r="H7" s="72">
        <f t="shared" si="2"/>
        <v>0.49226006191950467</v>
      </c>
      <c r="I7" s="72">
        <f t="shared" si="2"/>
        <v>0.54389312977099236</v>
      </c>
      <c r="J7" s="72">
        <f t="shared" ref="J7" si="3">J6/J$14</f>
        <v>0.48065948002536463</v>
      </c>
      <c r="K7" s="85">
        <f>K6/K$14</f>
        <v>0.5226327379495963</v>
      </c>
    </row>
    <row r="8" spans="1:11" s="35" customFormat="1" ht="12" customHeight="1">
      <c r="A8" s="68" t="s">
        <v>16</v>
      </c>
      <c r="B8" s="69">
        <f>SUM(B26:D26)</f>
        <v>607</v>
      </c>
      <c r="C8" s="69">
        <f>SUM(E26:F26)</f>
        <v>473</v>
      </c>
      <c r="D8" s="69">
        <f>SUM(G26:J26)</f>
        <v>588</v>
      </c>
      <c r="E8" s="69">
        <f>SUM(K26:L26)</f>
        <v>636</v>
      </c>
      <c r="F8" s="69">
        <f>SUM(M26:N26)</f>
        <v>580</v>
      </c>
      <c r="G8" s="69">
        <f>SUM(O26:Q26)</f>
        <v>1441</v>
      </c>
      <c r="H8" s="69">
        <f>R26</f>
        <v>1764</v>
      </c>
      <c r="I8" s="69">
        <f>S26</f>
        <v>695</v>
      </c>
      <c r="J8" s="69">
        <f>SUM(T26:U26)</f>
        <v>809</v>
      </c>
      <c r="K8" s="70">
        <f>SUM(B8:J8)</f>
        <v>7593</v>
      </c>
    </row>
    <row r="9" spans="1:11" s="35" customFormat="1" ht="12" customHeight="1">
      <c r="A9" s="71"/>
      <c r="B9" s="72">
        <f t="shared" ref="B9:I9" si="4">B8/B$14</f>
        <v>0.4680030840400925</v>
      </c>
      <c r="C9" s="72">
        <f t="shared" si="4"/>
        <v>0.3537771129394166</v>
      </c>
      <c r="D9" s="72">
        <f t="shared" si="4"/>
        <v>0.41292134831460675</v>
      </c>
      <c r="E9" s="72">
        <f t="shared" si="4"/>
        <v>0.5043616177636796</v>
      </c>
      <c r="F9" s="72">
        <f t="shared" si="4"/>
        <v>0.50086355785837655</v>
      </c>
      <c r="G9" s="72">
        <f t="shared" si="4"/>
        <v>0.45471757652256234</v>
      </c>
      <c r="H9" s="72">
        <f t="shared" si="4"/>
        <v>0.49648184632704756</v>
      </c>
      <c r="I9" s="72">
        <f t="shared" si="4"/>
        <v>0.44211195928753183</v>
      </c>
      <c r="J9" s="72">
        <f t="shared" ref="J9" si="5">J8/J$14</f>
        <v>0.51299936588459094</v>
      </c>
      <c r="K9" s="85">
        <f>K8/K$14</f>
        <v>0.46446048446293126</v>
      </c>
    </row>
    <row r="10" spans="1:11" s="35" customFormat="1" ht="12" customHeight="1">
      <c r="A10" s="68" t="s">
        <v>17</v>
      </c>
      <c r="B10" s="69">
        <f>SUM(B23:D23)</f>
        <v>2</v>
      </c>
      <c r="C10" s="69">
        <f>SUM(E23:F23)</f>
        <v>0</v>
      </c>
      <c r="D10" s="69">
        <f>SUM(G23:J23)</f>
        <v>0</v>
      </c>
      <c r="E10" s="69">
        <f>SUM(K23:L23)</f>
        <v>0</v>
      </c>
      <c r="F10" s="69">
        <f>SUM(M23:N23)</f>
        <v>0</v>
      </c>
      <c r="G10" s="69">
        <f>SUM(O23:Q23)</f>
        <v>0</v>
      </c>
      <c r="H10" s="69">
        <f>R23</f>
        <v>0</v>
      </c>
      <c r="I10" s="69">
        <f>S23</f>
        <v>0</v>
      </c>
      <c r="J10" s="69">
        <f>SUM(T23:U23)</f>
        <v>0</v>
      </c>
      <c r="K10" s="70">
        <f>SUM(B10:J10)</f>
        <v>2</v>
      </c>
    </row>
    <row r="11" spans="1:11" s="35" customFormat="1" ht="12" customHeight="1">
      <c r="A11" s="71"/>
      <c r="B11" s="72">
        <f t="shared" ref="B11:I11" si="6">B10/B$14</f>
        <v>1.5420200462606013E-3</v>
      </c>
      <c r="C11" s="72">
        <f t="shared" si="6"/>
        <v>0</v>
      </c>
      <c r="D11" s="72">
        <f t="shared" si="6"/>
        <v>0</v>
      </c>
      <c r="E11" s="72">
        <f t="shared" si="6"/>
        <v>0</v>
      </c>
      <c r="F11" s="72">
        <f t="shared" si="6"/>
        <v>0</v>
      </c>
      <c r="G11" s="72">
        <f t="shared" si="6"/>
        <v>0</v>
      </c>
      <c r="H11" s="72">
        <f t="shared" si="6"/>
        <v>0</v>
      </c>
      <c r="I11" s="72">
        <f t="shared" si="6"/>
        <v>0</v>
      </c>
      <c r="J11" s="72">
        <f t="shared" ref="J11" si="7">J10/J$14</f>
        <v>0</v>
      </c>
      <c r="K11" s="85">
        <f>K10/K$14</f>
        <v>1.2233912405187178E-4</v>
      </c>
    </row>
    <row r="12" spans="1:11" s="35" customFormat="1" ht="12" customHeight="1">
      <c r="A12" s="68" t="s">
        <v>18</v>
      </c>
      <c r="B12" s="69">
        <f>SUM(B20:D21,B24:D24)</f>
        <v>13</v>
      </c>
      <c r="C12" s="69">
        <f>SUM(E20:F21,E24:F24)</f>
        <v>4</v>
      </c>
      <c r="D12" s="69">
        <f>SUM(G20:J21,G24:J24)</f>
        <v>13</v>
      </c>
      <c r="E12" s="69">
        <f>SUM(K20:L21,K24:L24)</f>
        <v>7</v>
      </c>
      <c r="F12" s="69">
        <f>SUM(M20:N21,M24:N24)</f>
        <v>62</v>
      </c>
      <c r="G12" s="69">
        <f>SUM(O20:Q21,O24:Q24)</f>
        <v>8</v>
      </c>
      <c r="H12" s="69">
        <f>SUM(R20:R21,R24)</f>
        <v>16</v>
      </c>
      <c r="I12" s="69">
        <f>SUM(S20:S21,S24)</f>
        <v>16</v>
      </c>
      <c r="J12" s="69">
        <f>SUM(T20:U21,T24:U24)</f>
        <v>5</v>
      </c>
      <c r="K12" s="70">
        <f>SUM(B12:J12)</f>
        <v>144</v>
      </c>
    </row>
    <row r="13" spans="1:11" s="35" customFormat="1" ht="12" customHeight="1">
      <c r="A13" s="71"/>
      <c r="B13" s="72">
        <f t="shared" ref="B13:I13" si="8">B12/B$14</f>
        <v>1.0023130300693909E-2</v>
      </c>
      <c r="C13" s="72">
        <f t="shared" si="8"/>
        <v>2.9917726252804786E-3</v>
      </c>
      <c r="D13" s="72">
        <f t="shared" si="8"/>
        <v>9.1292134831460672E-3</v>
      </c>
      <c r="E13" s="72">
        <f t="shared" si="8"/>
        <v>5.5511498810467885E-3</v>
      </c>
      <c r="F13" s="72">
        <f t="shared" si="8"/>
        <v>5.3540587219343697E-2</v>
      </c>
      <c r="G13" s="72">
        <f t="shared" si="8"/>
        <v>2.5244556642473968E-3</v>
      </c>
      <c r="H13" s="72">
        <f t="shared" si="8"/>
        <v>4.5032367013791161E-3</v>
      </c>
      <c r="I13" s="72">
        <f t="shared" si="8"/>
        <v>1.0178117048346057E-2</v>
      </c>
      <c r="J13" s="72">
        <f t="shared" ref="J13" si="9">J12/J$14</f>
        <v>3.1705770450221942E-3</v>
      </c>
      <c r="K13" s="85">
        <f>K12/K$14</f>
        <v>8.8084169317347687E-3</v>
      </c>
    </row>
    <row r="14" spans="1:11" s="35" customFormat="1" ht="12" customHeight="1">
      <c r="A14" s="77" t="s">
        <v>11</v>
      </c>
      <c r="B14" s="78">
        <f>SUM(B4,B6,B8,B10,B12)</f>
        <v>1297</v>
      </c>
      <c r="C14" s="78">
        <f t="shared" ref="C14:J15" si="10">SUM(C4,C6,C8,C10,C12)</f>
        <v>1337</v>
      </c>
      <c r="D14" s="78">
        <f t="shared" si="10"/>
        <v>1424</v>
      </c>
      <c r="E14" s="78">
        <f t="shared" si="10"/>
        <v>1261</v>
      </c>
      <c r="F14" s="78">
        <f t="shared" si="10"/>
        <v>1158</v>
      </c>
      <c r="G14" s="78">
        <f t="shared" si="10"/>
        <v>3169</v>
      </c>
      <c r="H14" s="78">
        <f t="shared" si="10"/>
        <v>3553</v>
      </c>
      <c r="I14" s="78">
        <f t="shared" si="10"/>
        <v>1572</v>
      </c>
      <c r="J14" s="78">
        <f t="shared" si="10"/>
        <v>1577</v>
      </c>
      <c r="K14" s="82">
        <f>SUM(B14:J14)</f>
        <v>16348</v>
      </c>
    </row>
    <row r="15" spans="1:11" s="35" customFormat="1" ht="12" customHeight="1">
      <c r="A15" s="79"/>
      <c r="B15" s="80">
        <f>SUM(B5,B7,B9,B11,B13)</f>
        <v>0.99999999999999989</v>
      </c>
      <c r="C15" s="80">
        <f t="shared" si="10"/>
        <v>1</v>
      </c>
      <c r="D15" s="80">
        <f t="shared" si="10"/>
        <v>1</v>
      </c>
      <c r="E15" s="80">
        <f t="shared" si="10"/>
        <v>1</v>
      </c>
      <c r="F15" s="80">
        <f t="shared" si="10"/>
        <v>1</v>
      </c>
      <c r="G15" s="80">
        <f t="shared" si="10"/>
        <v>1</v>
      </c>
      <c r="H15" s="80">
        <f t="shared" si="10"/>
        <v>1</v>
      </c>
      <c r="I15" s="80">
        <f t="shared" si="10"/>
        <v>0.99999999999999989</v>
      </c>
      <c r="J15" s="83">
        <v>1</v>
      </c>
      <c r="K15" s="83">
        <f>SUM(K5,K7,K9,K11,K13)</f>
        <v>1.0000000000000002</v>
      </c>
    </row>
    <row r="18" spans="1:21">
      <c r="A18" s="37"/>
      <c r="B18" s="38"/>
      <c r="C18" s="38"/>
      <c r="D18" s="38"/>
      <c r="E18" s="38"/>
      <c r="F18" s="38"/>
      <c r="G18" s="38"/>
      <c r="H18" s="38"/>
      <c r="I18" s="38"/>
    </row>
    <row r="19" spans="1:21">
      <c r="A19" s="366" t="s">
        <v>68</v>
      </c>
      <c r="B19" s="366" t="s">
        <v>469</v>
      </c>
      <c r="C19" s="366" t="s">
        <v>470</v>
      </c>
      <c r="D19" s="366" t="s">
        <v>471</v>
      </c>
      <c r="E19" s="366" t="s">
        <v>472</v>
      </c>
      <c r="F19" s="366" t="s">
        <v>473</v>
      </c>
      <c r="G19" s="366" t="s">
        <v>474</v>
      </c>
      <c r="H19" s="366" t="s">
        <v>475</v>
      </c>
      <c r="I19" s="366" t="s">
        <v>476</v>
      </c>
      <c r="J19" s="366" t="s">
        <v>477</v>
      </c>
      <c r="K19" s="366" t="s">
        <v>478</v>
      </c>
      <c r="L19" s="366" t="s">
        <v>479</v>
      </c>
      <c r="M19" s="366" t="s">
        <v>480</v>
      </c>
      <c r="N19" s="366" t="s">
        <v>481</v>
      </c>
      <c r="O19" s="366" t="s">
        <v>482</v>
      </c>
      <c r="P19" s="366" t="s">
        <v>483</v>
      </c>
      <c r="Q19" s="366" t="s">
        <v>484</v>
      </c>
      <c r="R19" s="366" t="s">
        <v>485</v>
      </c>
      <c r="S19" s="366" t="s">
        <v>486</v>
      </c>
      <c r="T19" s="366" t="s">
        <v>487</v>
      </c>
      <c r="U19" s="375" t="s">
        <v>488</v>
      </c>
    </row>
    <row r="20" spans="1:21">
      <c r="A20" s="366" t="s">
        <v>465</v>
      </c>
      <c r="B20" s="367">
        <v>1</v>
      </c>
      <c r="C20" s="367">
        <v>1</v>
      </c>
      <c r="D20" s="367">
        <v>1</v>
      </c>
      <c r="E20" s="367">
        <v>1</v>
      </c>
      <c r="F20" s="367"/>
      <c r="G20" s="367">
        <v>1</v>
      </c>
      <c r="H20" s="367">
        <v>2</v>
      </c>
      <c r="I20" s="367">
        <v>2</v>
      </c>
      <c r="J20" s="367">
        <v>2</v>
      </c>
      <c r="K20" s="367">
        <v>4</v>
      </c>
      <c r="L20" s="367">
        <v>2</v>
      </c>
      <c r="M20" s="367">
        <v>10</v>
      </c>
      <c r="N20" s="367">
        <v>51</v>
      </c>
      <c r="O20" s="367">
        <v>3</v>
      </c>
      <c r="P20" s="367">
        <v>2</v>
      </c>
      <c r="Q20" s="367">
        <v>2</v>
      </c>
      <c r="R20" s="367">
        <v>7</v>
      </c>
      <c r="S20" s="367">
        <v>15</v>
      </c>
    </row>
    <row r="21" spans="1:21">
      <c r="A21" s="366" t="s">
        <v>466</v>
      </c>
      <c r="B21" s="367">
        <v>2</v>
      </c>
      <c r="C21" s="367">
        <v>4</v>
      </c>
      <c r="D21" s="367">
        <v>2</v>
      </c>
      <c r="E21" s="367"/>
      <c r="F21" s="367">
        <v>2</v>
      </c>
      <c r="G21" s="367">
        <v>2</v>
      </c>
      <c r="H21" s="367"/>
      <c r="I21" s="367">
        <v>1</v>
      </c>
      <c r="J21" s="367">
        <v>1</v>
      </c>
      <c r="K21" s="367">
        <v>1</v>
      </c>
      <c r="L21" s="367"/>
      <c r="M21" s="367">
        <v>1</v>
      </c>
      <c r="N21" s="367"/>
      <c r="O21" s="367">
        <v>1</v>
      </c>
      <c r="P21" s="367"/>
      <c r="Q21" s="367"/>
      <c r="R21" s="367">
        <v>8</v>
      </c>
      <c r="S21" s="367">
        <v>1</v>
      </c>
      <c r="T21" s="9">
        <v>5</v>
      </c>
    </row>
    <row r="22" spans="1:21">
      <c r="A22" s="366" t="s">
        <v>15</v>
      </c>
      <c r="B22" s="368">
        <v>200</v>
      </c>
      <c r="C22" s="368">
        <v>226</v>
      </c>
      <c r="D22" s="368">
        <v>246</v>
      </c>
      <c r="E22" s="368">
        <v>498</v>
      </c>
      <c r="F22" s="368">
        <v>358</v>
      </c>
      <c r="G22" s="368">
        <v>278</v>
      </c>
      <c r="H22" s="368">
        <v>158</v>
      </c>
      <c r="I22" s="368">
        <v>223</v>
      </c>
      <c r="J22" s="368">
        <v>153</v>
      </c>
      <c r="K22" s="368">
        <v>421</v>
      </c>
      <c r="L22" s="368">
        <v>192</v>
      </c>
      <c r="M22" s="368">
        <v>231</v>
      </c>
      <c r="N22" s="368">
        <v>282</v>
      </c>
      <c r="O22" s="368">
        <v>457</v>
      </c>
      <c r="P22" s="368">
        <v>618</v>
      </c>
      <c r="Q22" s="368">
        <v>641</v>
      </c>
      <c r="R22" s="368">
        <v>1749</v>
      </c>
      <c r="S22" s="368">
        <v>855</v>
      </c>
      <c r="T22" s="9">
        <v>685</v>
      </c>
      <c r="U22" s="9">
        <v>73</v>
      </c>
    </row>
    <row r="23" spans="1:21">
      <c r="A23" s="366" t="s">
        <v>17</v>
      </c>
      <c r="B23" s="368"/>
      <c r="C23" s="368">
        <v>2</v>
      </c>
      <c r="D23" s="368"/>
      <c r="E23" s="368"/>
      <c r="F23" s="368"/>
      <c r="G23" s="368"/>
      <c r="H23" s="368"/>
      <c r="I23" s="368"/>
      <c r="J23" s="368"/>
      <c r="K23" s="368"/>
      <c r="L23" s="368"/>
      <c r="M23" s="368"/>
      <c r="N23" s="368"/>
      <c r="O23" s="368"/>
      <c r="P23" s="368"/>
      <c r="Q23" s="368"/>
      <c r="R23" s="368"/>
      <c r="S23" s="368"/>
    </row>
    <row r="24" spans="1:21">
      <c r="A24" s="366" t="s">
        <v>467</v>
      </c>
      <c r="B24" s="367"/>
      <c r="C24" s="367">
        <v>2</v>
      </c>
      <c r="D24" s="367"/>
      <c r="E24" s="367"/>
      <c r="F24" s="367">
        <v>1</v>
      </c>
      <c r="G24" s="367">
        <v>2</v>
      </c>
      <c r="H24" s="367"/>
      <c r="I24" s="367"/>
      <c r="J24" s="367"/>
      <c r="K24" s="367"/>
      <c r="L24" s="367"/>
      <c r="M24" s="367"/>
      <c r="N24" s="367"/>
      <c r="O24" s="367"/>
      <c r="P24" s="367"/>
      <c r="Q24" s="367"/>
      <c r="R24" s="367">
        <v>1</v>
      </c>
      <c r="S24" s="367"/>
    </row>
    <row r="25" spans="1:21">
      <c r="A25" s="366" t="s">
        <v>468</v>
      </c>
      <c r="B25" s="367"/>
      <c r="C25" s="367">
        <v>3</v>
      </c>
      <c r="D25" s="367"/>
      <c r="E25" s="367">
        <v>2</v>
      </c>
      <c r="F25" s="367">
        <v>2</v>
      </c>
      <c r="G25" s="367">
        <v>4</v>
      </c>
      <c r="H25" s="367">
        <v>2</v>
      </c>
      <c r="I25" s="367">
        <v>4</v>
      </c>
      <c r="J25" s="367">
        <v>1</v>
      </c>
      <c r="K25" s="367">
        <v>4</v>
      </c>
      <c r="L25" s="367">
        <v>1</v>
      </c>
      <c r="M25" s="367">
        <v>1</v>
      </c>
      <c r="N25" s="367">
        <v>2</v>
      </c>
      <c r="O25" s="367">
        <v>1</v>
      </c>
      <c r="P25" s="367">
        <v>1</v>
      </c>
      <c r="Q25" s="367">
        <v>2</v>
      </c>
      <c r="R25" s="367">
        <v>24</v>
      </c>
      <c r="S25" s="367">
        <v>6</v>
      </c>
      <c r="T25" s="9">
        <v>2</v>
      </c>
      <c r="U25" s="9">
        <v>3</v>
      </c>
    </row>
    <row r="26" spans="1:21">
      <c r="A26" s="366" t="s">
        <v>16</v>
      </c>
      <c r="B26" s="368">
        <v>156</v>
      </c>
      <c r="C26" s="368">
        <v>257</v>
      </c>
      <c r="D26" s="368">
        <v>194</v>
      </c>
      <c r="E26" s="368">
        <v>229</v>
      </c>
      <c r="F26" s="368">
        <v>244</v>
      </c>
      <c r="G26" s="368">
        <v>181</v>
      </c>
      <c r="H26" s="368">
        <v>111</v>
      </c>
      <c r="I26" s="368">
        <v>157</v>
      </c>
      <c r="J26" s="368">
        <v>139</v>
      </c>
      <c r="K26" s="368">
        <v>354</v>
      </c>
      <c r="L26" s="368">
        <v>282</v>
      </c>
      <c r="M26" s="368">
        <v>306</v>
      </c>
      <c r="N26" s="368">
        <v>274</v>
      </c>
      <c r="O26" s="368">
        <v>452</v>
      </c>
      <c r="P26" s="368">
        <v>658</v>
      </c>
      <c r="Q26" s="368">
        <v>331</v>
      </c>
      <c r="R26" s="368">
        <v>1764</v>
      </c>
      <c r="S26" s="368">
        <v>695</v>
      </c>
      <c r="T26" s="9">
        <v>671</v>
      </c>
      <c r="U26" s="9">
        <v>138</v>
      </c>
    </row>
  </sheetData>
  <phoneticPr fontId="4"/>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U55"/>
  <sheetViews>
    <sheetView view="pageBreakPreview" topLeftCell="A29" zoomScaleNormal="100" zoomScaleSheetLayoutView="100" workbookViewId="0">
      <selection activeCell="B39" sqref="B39:U55"/>
    </sheetView>
  </sheetViews>
  <sheetFormatPr defaultColWidth="13.75" defaultRowHeight="13.5"/>
  <cols>
    <col min="1" max="1" width="17.75" style="9" customWidth="1"/>
    <col min="2" max="10" width="7.5" style="9" customWidth="1"/>
    <col min="11" max="11" width="8.625" style="9" customWidth="1"/>
    <col min="12" max="21" width="7.5" style="9" customWidth="1"/>
    <col min="22" max="16384" width="13.75" style="9"/>
  </cols>
  <sheetData>
    <row r="1" spans="1:11" s="25" customFormat="1" ht="14.25">
      <c r="A1" s="24" t="s">
        <v>175</v>
      </c>
    </row>
    <row r="2" spans="1:11" customFormat="1">
      <c r="A2" s="1"/>
      <c r="B2" s="2"/>
      <c r="C2" s="2"/>
      <c r="D2" s="2"/>
      <c r="E2" s="2"/>
      <c r="F2" s="2"/>
      <c r="G2" s="2"/>
      <c r="H2" s="2"/>
      <c r="J2" s="9"/>
    </row>
    <row r="3" spans="1:11" customFormat="1" ht="27">
      <c r="A3" s="81"/>
      <c r="B3" s="81" t="s">
        <v>97</v>
      </c>
      <c r="C3" s="81" t="s">
        <v>98</v>
      </c>
      <c r="D3" s="81" t="s">
        <v>99</v>
      </c>
      <c r="E3" s="81" t="s">
        <v>100</v>
      </c>
      <c r="F3" s="81" t="s">
        <v>101</v>
      </c>
      <c r="G3" s="81" t="s">
        <v>102</v>
      </c>
      <c r="H3" s="81" t="s">
        <v>103</v>
      </c>
      <c r="I3" s="81" t="s">
        <v>104</v>
      </c>
      <c r="J3" s="372" t="s">
        <v>165</v>
      </c>
      <c r="K3" s="81" t="s">
        <v>67</v>
      </c>
    </row>
    <row r="4" spans="1:11" s="35" customFormat="1" ht="18" customHeight="1">
      <c r="A4" s="489" t="s">
        <v>72</v>
      </c>
      <c r="B4" s="69">
        <f>SUM(B6,B8,B10)</f>
        <v>226</v>
      </c>
      <c r="C4" s="69">
        <f t="shared" ref="C4:I4" si="0">SUM(C6,C8,C10)</f>
        <v>426</v>
      </c>
      <c r="D4" s="69">
        <f t="shared" si="0"/>
        <v>326</v>
      </c>
      <c r="E4" s="69">
        <f t="shared" si="0"/>
        <v>238</v>
      </c>
      <c r="F4" s="69">
        <f t="shared" si="0"/>
        <v>203</v>
      </c>
      <c r="G4" s="69">
        <f t="shared" si="0"/>
        <v>1183</v>
      </c>
      <c r="H4" s="69">
        <f t="shared" si="0"/>
        <v>695</v>
      </c>
      <c r="I4" s="69">
        <f t="shared" si="0"/>
        <v>311</v>
      </c>
      <c r="J4" s="69">
        <f t="shared" ref="J4" si="1">SUM(J6,J8,J10)</f>
        <v>366</v>
      </c>
      <c r="K4" s="70">
        <f>SUM(B4:J4)</f>
        <v>3974</v>
      </c>
    </row>
    <row r="5" spans="1:11" s="35" customFormat="1" ht="18" customHeight="1">
      <c r="A5" s="488"/>
      <c r="B5" s="72">
        <f>B4/B$34</f>
        <v>0.17424826522744796</v>
      </c>
      <c r="C5" s="72">
        <f t="shared" ref="C5:I5" si="2">C4/C$34</f>
        <v>0.31862378459237101</v>
      </c>
      <c r="D5" s="72">
        <f t="shared" si="2"/>
        <v>0.22893258426966293</v>
      </c>
      <c r="E5" s="72">
        <f t="shared" si="2"/>
        <v>0.1887390959555908</v>
      </c>
      <c r="F5" s="72">
        <f t="shared" si="2"/>
        <v>0.17530224525043178</v>
      </c>
      <c r="G5" s="72">
        <f t="shared" si="2"/>
        <v>0.37330388135058379</v>
      </c>
      <c r="H5" s="72">
        <f t="shared" si="2"/>
        <v>0.19560934421615536</v>
      </c>
      <c r="I5" s="72">
        <f t="shared" si="2"/>
        <v>0.19783715012722647</v>
      </c>
      <c r="J5" s="72">
        <f t="shared" ref="J5" si="3">J4/J$34</f>
        <v>0.23208623969562461</v>
      </c>
      <c r="K5" s="72">
        <f>K4/K$34</f>
        <v>0.24308783949106924</v>
      </c>
    </row>
    <row r="6" spans="1:11" s="35" customFormat="1" ht="18" customHeight="1">
      <c r="A6" s="490" t="s">
        <v>73</v>
      </c>
      <c r="B6" s="69">
        <f>SUM(B39:D39)</f>
        <v>104</v>
      </c>
      <c r="C6" s="69">
        <f>SUM(E39:F39)</f>
        <v>228</v>
      </c>
      <c r="D6" s="69">
        <f>SUM(G39:J39)</f>
        <v>128</v>
      </c>
      <c r="E6" s="69">
        <f>SUM(K39:L39)</f>
        <v>105</v>
      </c>
      <c r="F6" s="69">
        <f>SUM(M39:N39)</f>
        <v>89</v>
      </c>
      <c r="G6" s="69">
        <f>SUM(O39:Q39)</f>
        <v>568</v>
      </c>
      <c r="H6" s="69">
        <f>R39</f>
        <v>276</v>
      </c>
      <c r="I6" s="69">
        <f>S39</f>
        <v>142</v>
      </c>
      <c r="J6" s="69">
        <f>SUM(T39:U39)</f>
        <v>140</v>
      </c>
      <c r="K6" s="70">
        <f>SUM(B6:J6)</f>
        <v>1780</v>
      </c>
    </row>
    <row r="7" spans="1:11" s="35" customFormat="1" ht="18" customHeight="1">
      <c r="A7" s="491"/>
      <c r="B7" s="72">
        <f>B6/B$34</f>
        <v>8.0185042405551271E-2</v>
      </c>
      <c r="C7" s="72">
        <f t="shared" ref="C7:I7" si="4">C6/C$34</f>
        <v>0.17053103964098729</v>
      </c>
      <c r="D7" s="72">
        <f t="shared" si="4"/>
        <v>8.98876404494382E-2</v>
      </c>
      <c r="E7" s="72">
        <f t="shared" si="4"/>
        <v>8.326724821570182E-2</v>
      </c>
      <c r="F7" s="72">
        <f t="shared" si="4"/>
        <v>7.6856649395509499E-2</v>
      </c>
      <c r="G7" s="72">
        <f t="shared" si="4"/>
        <v>0.17923635216156517</v>
      </c>
      <c r="H7" s="72">
        <f t="shared" si="4"/>
        <v>7.7680833098789759E-2</v>
      </c>
      <c r="I7" s="72">
        <f t="shared" si="4"/>
        <v>9.0330788804071249E-2</v>
      </c>
      <c r="J7" s="72">
        <f t="shared" ref="J7" si="5">J6/J$34</f>
        <v>8.8776157260621436E-2</v>
      </c>
      <c r="K7" s="72">
        <f>K6/K$34</f>
        <v>0.1088818204061659</v>
      </c>
    </row>
    <row r="8" spans="1:11" s="35" customFormat="1" ht="18" customHeight="1">
      <c r="A8" s="492" t="s">
        <v>74</v>
      </c>
      <c r="B8" s="69">
        <f>SUM(B40:D40)</f>
        <v>18</v>
      </c>
      <c r="C8" s="69">
        <f>SUM(E40:F40)</f>
        <v>27</v>
      </c>
      <c r="D8" s="69">
        <f>SUM(G40:J40)</f>
        <v>34</v>
      </c>
      <c r="E8" s="69">
        <f>SUM(K40:L40)</f>
        <v>11</v>
      </c>
      <c r="F8" s="69">
        <f>SUM(M40:N40)</f>
        <v>24</v>
      </c>
      <c r="G8" s="69">
        <f>SUM(O40:Q40)</f>
        <v>169</v>
      </c>
      <c r="H8" s="69">
        <f>R40</f>
        <v>77</v>
      </c>
      <c r="I8" s="69">
        <f>S40</f>
        <v>22</v>
      </c>
      <c r="J8" s="69">
        <f>SUM(T40:U40)</f>
        <v>37</v>
      </c>
      <c r="K8" s="70">
        <f>SUM(B8:J8)</f>
        <v>419</v>
      </c>
    </row>
    <row r="9" spans="1:11" s="35" customFormat="1" ht="18" customHeight="1">
      <c r="A9" s="491"/>
      <c r="B9" s="72">
        <f>B8/B$34</f>
        <v>1.3878180416345412E-2</v>
      </c>
      <c r="C9" s="72">
        <f t="shared" ref="C9:I9" si="6">C8/C$34</f>
        <v>2.0194465220643231E-2</v>
      </c>
      <c r="D9" s="72">
        <f t="shared" si="6"/>
        <v>2.3876404494382022E-2</v>
      </c>
      <c r="E9" s="72">
        <f t="shared" si="6"/>
        <v>8.7232355273592389E-3</v>
      </c>
      <c r="F9" s="72">
        <f t="shared" si="6"/>
        <v>2.072538860103627E-2</v>
      </c>
      <c r="G9" s="72">
        <f t="shared" si="6"/>
        <v>5.3329125907226257E-2</v>
      </c>
      <c r="H9" s="72">
        <f t="shared" si="6"/>
        <v>2.1671826625386997E-2</v>
      </c>
      <c r="I9" s="72">
        <f t="shared" si="6"/>
        <v>1.3994910941475827E-2</v>
      </c>
      <c r="J9" s="72">
        <f t="shared" ref="J9" si="7">J8/J$34</f>
        <v>2.3462270133164237E-2</v>
      </c>
      <c r="K9" s="72">
        <f>K8/K$34</f>
        <v>2.5630046488867141E-2</v>
      </c>
    </row>
    <row r="10" spans="1:11" s="35" customFormat="1" ht="21" customHeight="1">
      <c r="A10" s="492" t="s">
        <v>105</v>
      </c>
      <c r="B10" s="69">
        <f>SUM(B41:D41)</f>
        <v>104</v>
      </c>
      <c r="C10" s="69">
        <f>SUM(E41:F41)</f>
        <v>171</v>
      </c>
      <c r="D10" s="69">
        <f>SUM(G41:J41)</f>
        <v>164</v>
      </c>
      <c r="E10" s="69">
        <f>SUM(K41:L41)</f>
        <v>122</v>
      </c>
      <c r="F10" s="69">
        <f>SUM(M41:N41)</f>
        <v>90</v>
      </c>
      <c r="G10" s="69">
        <f>SUM(O41:Q41)</f>
        <v>446</v>
      </c>
      <c r="H10" s="69">
        <f>R41</f>
        <v>342</v>
      </c>
      <c r="I10" s="69">
        <f>S41</f>
        <v>147</v>
      </c>
      <c r="J10" s="69">
        <f>SUM(T41:U41)</f>
        <v>189</v>
      </c>
      <c r="K10" s="70">
        <f>SUM(B10:J10)</f>
        <v>1775</v>
      </c>
    </row>
    <row r="11" spans="1:11" s="35" customFormat="1" ht="21" customHeight="1">
      <c r="A11" s="491"/>
      <c r="B11" s="72">
        <f>B10/B$34</f>
        <v>8.0185042405551271E-2</v>
      </c>
      <c r="C11" s="72">
        <f t="shared" ref="C11:I11" si="8">C10/C$34</f>
        <v>0.12789827973074047</v>
      </c>
      <c r="D11" s="72">
        <f t="shared" si="8"/>
        <v>0.1151685393258427</v>
      </c>
      <c r="E11" s="72">
        <f t="shared" si="8"/>
        <v>9.6748612212529742E-2</v>
      </c>
      <c r="F11" s="72">
        <f t="shared" si="8"/>
        <v>7.7720207253886009E-2</v>
      </c>
      <c r="G11" s="72">
        <f t="shared" si="8"/>
        <v>0.14073840328179235</v>
      </c>
      <c r="H11" s="72">
        <f t="shared" si="8"/>
        <v>9.6256684491978606E-2</v>
      </c>
      <c r="I11" s="72">
        <f t="shared" si="8"/>
        <v>9.3511450381679392E-2</v>
      </c>
      <c r="J11" s="72">
        <f t="shared" ref="J11" si="9">J10/J$34</f>
        <v>0.11984781230183894</v>
      </c>
      <c r="K11" s="72">
        <f>K10/K$34</f>
        <v>0.10857597259603621</v>
      </c>
    </row>
    <row r="12" spans="1:11" s="35" customFormat="1" ht="18" customHeight="1">
      <c r="A12" s="489" t="s">
        <v>20</v>
      </c>
      <c r="B12" s="69">
        <f>SUM(B42:D42,B52:D52,B55:D55)</f>
        <v>44</v>
      </c>
      <c r="C12" s="69">
        <f>SUM(E42:F42,E52:F52,E55:F55)</f>
        <v>62</v>
      </c>
      <c r="D12" s="69">
        <f>SUM(G42:J42,G52:J52,G55:J55)</f>
        <v>48</v>
      </c>
      <c r="E12" s="69">
        <f>SUM(K42:L42,K52:L52,K55:L55)</f>
        <v>51</v>
      </c>
      <c r="F12" s="69">
        <f>SUM(M42:N42,M52:N52,M55:N55)</f>
        <v>65</v>
      </c>
      <c r="G12" s="69">
        <f>SUM(O42:Q42,O52:Q52,O55:Q55)</f>
        <v>192</v>
      </c>
      <c r="H12" s="69">
        <f>SUM(R42,R52,R55)</f>
        <v>264</v>
      </c>
      <c r="I12" s="69">
        <f>SUM(S42,S52,S55)</f>
        <v>102</v>
      </c>
      <c r="J12" s="69">
        <f>SUM(T42:U42,T52:U52,T55:U55)</f>
        <v>129</v>
      </c>
      <c r="K12" s="70">
        <f>SUM(B12:J12)</f>
        <v>957</v>
      </c>
    </row>
    <row r="13" spans="1:11" s="35" customFormat="1" ht="18" customHeight="1">
      <c r="A13" s="488"/>
      <c r="B13" s="72">
        <f>B12/B$34</f>
        <v>3.3924441017733231E-2</v>
      </c>
      <c r="C13" s="72">
        <f t="shared" ref="C13:I13" si="10">C12/C$34</f>
        <v>4.6372475691847423E-2</v>
      </c>
      <c r="D13" s="72">
        <f t="shared" si="10"/>
        <v>3.3707865168539325E-2</v>
      </c>
      <c r="E13" s="72">
        <f t="shared" si="10"/>
        <v>4.0444091990483745E-2</v>
      </c>
      <c r="F13" s="72">
        <f t="shared" si="10"/>
        <v>5.6131260794473233E-2</v>
      </c>
      <c r="G13" s="72">
        <f t="shared" si="10"/>
        <v>6.0586935941937523E-2</v>
      </c>
      <c r="H13" s="72">
        <f t="shared" si="10"/>
        <v>7.4303405572755415E-2</v>
      </c>
      <c r="I13" s="72">
        <f t="shared" si="10"/>
        <v>6.4885496183206104E-2</v>
      </c>
      <c r="J13" s="72">
        <f t="shared" ref="J13" si="11">J12/J$34</f>
        <v>8.1800887761572599E-2</v>
      </c>
      <c r="K13" s="72">
        <f>K12/K$34</f>
        <v>5.8539270858820651E-2</v>
      </c>
    </row>
    <row r="14" spans="1:11" s="35" customFormat="1" ht="18" customHeight="1">
      <c r="A14" s="487" t="s">
        <v>21</v>
      </c>
      <c r="B14" s="69">
        <f>SUM(B43:D43)</f>
        <v>807</v>
      </c>
      <c r="C14" s="69">
        <f>SUM(E43:F43)</f>
        <v>678</v>
      </c>
      <c r="D14" s="69">
        <f>SUM(G43:J43)</f>
        <v>803</v>
      </c>
      <c r="E14" s="69">
        <f>SUM(K43:L43)</f>
        <v>730</v>
      </c>
      <c r="F14" s="69">
        <f>SUM(M43:N43)</f>
        <v>624</v>
      </c>
      <c r="G14" s="69">
        <f>SUM(O43:Q43)</f>
        <v>1347</v>
      </c>
      <c r="H14" s="69">
        <f>R43</f>
        <v>1954</v>
      </c>
      <c r="I14" s="69">
        <f>S43</f>
        <v>867</v>
      </c>
      <c r="J14" s="69">
        <f>SUM(T43:U43)</f>
        <v>867</v>
      </c>
      <c r="K14" s="70">
        <f>SUM(B14:J14)</f>
        <v>8677</v>
      </c>
    </row>
    <row r="15" spans="1:11" s="35" customFormat="1" ht="18" customHeight="1">
      <c r="A15" s="488"/>
      <c r="B15" s="72">
        <f>B14/B$34</f>
        <v>0.62220508866615265</v>
      </c>
      <c r="C15" s="72">
        <f t="shared" ref="C15:I15" si="12">C14/C$34</f>
        <v>0.50710545998504108</v>
      </c>
      <c r="D15" s="72">
        <f t="shared" si="12"/>
        <v>0.5639044943820225</v>
      </c>
      <c r="E15" s="72">
        <f t="shared" si="12"/>
        <v>0.57890563045202226</v>
      </c>
      <c r="F15" s="72">
        <f t="shared" si="12"/>
        <v>0.53886010362694303</v>
      </c>
      <c r="G15" s="72">
        <f t="shared" si="12"/>
        <v>0.42505522246765542</v>
      </c>
      <c r="H15" s="72">
        <f t="shared" si="12"/>
        <v>0.54995778215592461</v>
      </c>
      <c r="I15" s="72">
        <f t="shared" si="12"/>
        <v>0.55152671755725191</v>
      </c>
      <c r="J15" s="72">
        <f t="shared" ref="J15" si="13">J14/J$34</f>
        <v>0.54977805960684845</v>
      </c>
      <c r="K15" s="72">
        <f>K14/K$34</f>
        <v>0.53076828969904577</v>
      </c>
    </row>
    <row r="16" spans="1:11" s="35" customFormat="1" ht="18" customHeight="1">
      <c r="A16" s="487" t="s">
        <v>22</v>
      </c>
      <c r="B16" s="69">
        <f>SUM(B44:D45)</f>
        <v>124</v>
      </c>
      <c r="C16" s="69">
        <f>SUM(E44:F45)</f>
        <v>98</v>
      </c>
      <c r="D16" s="69">
        <f>SUM(G44:J45)</f>
        <v>150</v>
      </c>
      <c r="E16" s="69">
        <f>SUM(K44:L45)</f>
        <v>134</v>
      </c>
      <c r="F16" s="69">
        <f>SUM(M44:N45)</f>
        <v>126</v>
      </c>
      <c r="G16" s="69">
        <f>SUM(O44:Q45)</f>
        <v>278</v>
      </c>
      <c r="H16" s="69">
        <f>SUM(R44:R45)</f>
        <v>391</v>
      </c>
      <c r="I16" s="69">
        <f>SUM(S44:S45)</f>
        <v>182</v>
      </c>
      <c r="J16" s="69">
        <f>SUM(T44:U45)</f>
        <v>130</v>
      </c>
      <c r="K16" s="70">
        <f>SUM(B16:J16)</f>
        <v>1613</v>
      </c>
    </row>
    <row r="17" spans="1:11" s="35" customFormat="1" ht="18" customHeight="1">
      <c r="A17" s="488"/>
      <c r="B17" s="72">
        <f>B16/B$34</f>
        <v>9.5605242868157289E-2</v>
      </c>
      <c r="C17" s="72">
        <f t="shared" ref="C17:I17" si="14">C16/C$34</f>
        <v>7.3298429319371722E-2</v>
      </c>
      <c r="D17" s="72">
        <f t="shared" si="14"/>
        <v>0.10533707865168539</v>
      </c>
      <c r="E17" s="72">
        <f t="shared" si="14"/>
        <v>0.10626486915146709</v>
      </c>
      <c r="F17" s="72">
        <f t="shared" si="14"/>
        <v>0.10880829015544041</v>
      </c>
      <c r="G17" s="72">
        <f t="shared" si="14"/>
        <v>8.7724834332597035E-2</v>
      </c>
      <c r="H17" s="72">
        <f t="shared" si="14"/>
        <v>0.11004784688995216</v>
      </c>
      <c r="I17" s="72">
        <f t="shared" si="14"/>
        <v>0.11577608142493638</v>
      </c>
      <c r="J17" s="72">
        <f t="shared" ref="J17" si="15">J16/J$34</f>
        <v>8.2435003170577045E-2</v>
      </c>
      <c r="K17" s="72">
        <f>K16/K$34</f>
        <v>9.86665035478346E-2</v>
      </c>
    </row>
    <row r="18" spans="1:11" s="35" customFormat="1" ht="18" customHeight="1">
      <c r="A18" s="487" t="s">
        <v>75</v>
      </c>
      <c r="B18" s="69">
        <f>SUM(B46:D46)</f>
        <v>28</v>
      </c>
      <c r="C18" s="69">
        <f>SUM(E46:F46)</f>
        <v>24</v>
      </c>
      <c r="D18" s="69">
        <f>SUM(G46:J46)</f>
        <v>29</v>
      </c>
      <c r="E18" s="69">
        <f>SUM(K46:L46)</f>
        <v>26</v>
      </c>
      <c r="F18" s="69">
        <f>SUM(M46:N46)</f>
        <v>29</v>
      </c>
      <c r="G18" s="69">
        <f>SUM(O46:Q46)</f>
        <v>39</v>
      </c>
      <c r="H18" s="69">
        <f>R46</f>
        <v>85</v>
      </c>
      <c r="I18" s="69">
        <f>S46</f>
        <v>32</v>
      </c>
      <c r="J18" s="69">
        <f>SUM(T46:U46)</f>
        <v>30</v>
      </c>
      <c r="K18" s="70">
        <f>SUM(B18:J18)</f>
        <v>322</v>
      </c>
    </row>
    <row r="19" spans="1:11" s="35" customFormat="1" ht="18" customHeight="1">
      <c r="A19" s="488"/>
      <c r="B19" s="72">
        <f>B18/B$34</f>
        <v>2.1588280647648419E-2</v>
      </c>
      <c r="C19" s="72">
        <f t="shared" ref="C19:I19" si="16">C18/C$34</f>
        <v>1.7950635751682872E-2</v>
      </c>
      <c r="D19" s="72">
        <f t="shared" si="16"/>
        <v>2.0365168539325844E-2</v>
      </c>
      <c r="E19" s="72">
        <f t="shared" si="16"/>
        <v>2.0618556701030927E-2</v>
      </c>
      <c r="F19" s="72">
        <f t="shared" si="16"/>
        <v>2.5043177892918825E-2</v>
      </c>
      <c r="G19" s="72">
        <f t="shared" si="16"/>
        <v>1.2306721363206059E-2</v>
      </c>
      <c r="H19" s="72">
        <f t="shared" si="16"/>
        <v>2.3923444976076555E-2</v>
      </c>
      <c r="I19" s="72">
        <f t="shared" si="16"/>
        <v>2.0356234096692113E-2</v>
      </c>
      <c r="J19" s="72">
        <f t="shared" ref="J19" si="17">J18/J$34</f>
        <v>1.9023462270133164E-2</v>
      </c>
      <c r="K19" s="72">
        <f>K18/K$34</f>
        <v>1.9696598972351358E-2</v>
      </c>
    </row>
    <row r="20" spans="1:11" s="35" customFormat="1" ht="18" customHeight="1">
      <c r="A20" s="487" t="s">
        <v>76</v>
      </c>
      <c r="B20" s="69">
        <f>SUM(B47:D47)</f>
        <v>4</v>
      </c>
      <c r="C20" s="69">
        <f>SUM(E47:F47)</f>
        <v>6</v>
      </c>
      <c r="D20" s="69">
        <f>SUM(G47:J47)</f>
        <v>1</v>
      </c>
      <c r="E20" s="69">
        <f>SUM(K47:L47)</f>
        <v>7</v>
      </c>
      <c r="F20" s="69">
        <f>SUM(M47:N47)</f>
        <v>1</v>
      </c>
      <c r="G20" s="69">
        <f>SUM(O47:Q47)</f>
        <v>7</v>
      </c>
      <c r="H20" s="69">
        <f>R47</f>
        <v>8</v>
      </c>
      <c r="I20" s="69">
        <f>S47</f>
        <v>5</v>
      </c>
      <c r="J20" s="69">
        <f>SUM(T47:U47)</f>
        <v>6</v>
      </c>
      <c r="K20" s="70">
        <f>SUM(B20:J20)</f>
        <v>45</v>
      </c>
    </row>
    <row r="21" spans="1:11" s="35" customFormat="1" ht="18" customHeight="1">
      <c r="A21" s="488"/>
      <c r="B21" s="72">
        <f>B20/B$34</f>
        <v>3.0840400925212026E-3</v>
      </c>
      <c r="C21" s="72">
        <f t="shared" ref="C21:I21" si="18">C20/C$34</f>
        <v>4.4876589379207179E-3</v>
      </c>
      <c r="D21" s="72">
        <f t="shared" si="18"/>
        <v>7.0224719101123594E-4</v>
      </c>
      <c r="E21" s="72">
        <f t="shared" si="18"/>
        <v>5.5511498810467885E-3</v>
      </c>
      <c r="F21" s="72">
        <f t="shared" si="18"/>
        <v>8.6355785837651119E-4</v>
      </c>
      <c r="G21" s="72">
        <f t="shared" si="18"/>
        <v>2.208898706216472E-3</v>
      </c>
      <c r="H21" s="72">
        <f t="shared" si="18"/>
        <v>2.2516183506895581E-3</v>
      </c>
      <c r="I21" s="72">
        <f t="shared" si="18"/>
        <v>3.1806615776081423E-3</v>
      </c>
      <c r="J21" s="72">
        <f t="shared" ref="J21" si="19">J20/J$34</f>
        <v>3.8046924540266328E-3</v>
      </c>
      <c r="K21" s="72">
        <f>K20/K$34</f>
        <v>2.7526302911671154E-3</v>
      </c>
    </row>
    <row r="22" spans="1:11" s="35" customFormat="1" ht="18" customHeight="1">
      <c r="A22" s="487" t="s">
        <v>106</v>
      </c>
      <c r="B22" s="69">
        <f>SUM(B48:D48)</f>
        <v>4</v>
      </c>
      <c r="C22" s="69">
        <f>SUM(E48:F48)</f>
        <v>2</v>
      </c>
      <c r="D22" s="69">
        <f>SUM(G48:J48)</f>
        <v>2</v>
      </c>
      <c r="E22" s="69">
        <f>SUM(K48:L48)</f>
        <v>3</v>
      </c>
      <c r="F22" s="69">
        <f>SUM(M48:N48)</f>
        <v>6</v>
      </c>
      <c r="G22" s="69">
        <f>SUM(O48:Q48)</f>
        <v>5</v>
      </c>
      <c r="H22" s="69">
        <f>R48</f>
        <v>15</v>
      </c>
      <c r="I22" s="69">
        <f>S48</f>
        <v>5</v>
      </c>
      <c r="J22" s="69">
        <f>SUM(T48:U48)</f>
        <v>8</v>
      </c>
      <c r="K22" s="70">
        <f>SUM(B22:J22)</f>
        <v>50</v>
      </c>
    </row>
    <row r="23" spans="1:11" s="35" customFormat="1" ht="18" customHeight="1">
      <c r="A23" s="488"/>
      <c r="B23" s="72">
        <f>B22/B$34</f>
        <v>3.0840400925212026E-3</v>
      </c>
      <c r="C23" s="72">
        <f t="shared" ref="C23:I23" si="20">C22/C$34</f>
        <v>1.4958863126402393E-3</v>
      </c>
      <c r="D23" s="72">
        <f t="shared" si="20"/>
        <v>1.4044943820224719E-3</v>
      </c>
      <c r="E23" s="72">
        <f t="shared" si="20"/>
        <v>2.3790642347343376E-3</v>
      </c>
      <c r="F23" s="72">
        <f t="shared" si="20"/>
        <v>5.1813471502590676E-3</v>
      </c>
      <c r="G23" s="72">
        <f t="shared" si="20"/>
        <v>1.577784790154623E-3</v>
      </c>
      <c r="H23" s="72">
        <f t="shared" si="20"/>
        <v>4.2217844075429214E-3</v>
      </c>
      <c r="I23" s="72">
        <f t="shared" si="20"/>
        <v>3.1806615776081423E-3</v>
      </c>
      <c r="J23" s="72">
        <f t="shared" ref="J23" si="21">J22/J$34</f>
        <v>5.0729232720355105E-3</v>
      </c>
      <c r="K23" s="72">
        <f>K22/K$34</f>
        <v>3.0584781012967946E-3</v>
      </c>
    </row>
    <row r="24" spans="1:11" s="35" customFormat="1" ht="18" customHeight="1">
      <c r="A24" s="487" t="s">
        <v>107</v>
      </c>
      <c r="B24" s="69">
        <f>SUM(B49:D49)</f>
        <v>26</v>
      </c>
      <c r="C24" s="69">
        <f>SUM(E49:F49)</f>
        <v>16</v>
      </c>
      <c r="D24" s="69">
        <f>SUM(G49:J49)</f>
        <v>29</v>
      </c>
      <c r="E24" s="69">
        <f>SUM(K49:L49)</f>
        <v>33</v>
      </c>
      <c r="F24" s="69">
        <f>SUM(M49:N49)</f>
        <v>69</v>
      </c>
      <c r="G24" s="69">
        <f>SUM(O49:Q49)</f>
        <v>67</v>
      </c>
      <c r="H24" s="69">
        <f>R49</f>
        <v>68</v>
      </c>
      <c r="I24" s="69">
        <f>S49</f>
        <v>36</v>
      </c>
      <c r="J24" s="69">
        <f>SUM(T49:U49)</f>
        <v>13</v>
      </c>
      <c r="K24" s="70">
        <f>SUM(B24:J24)</f>
        <v>357</v>
      </c>
    </row>
    <row r="25" spans="1:11" s="35" customFormat="1" ht="18" customHeight="1">
      <c r="A25" s="488"/>
      <c r="B25" s="72">
        <f>B24/B$34</f>
        <v>2.0046260601387818E-2</v>
      </c>
      <c r="C25" s="72">
        <f t="shared" ref="C25:I25" si="22">C24/C$34</f>
        <v>1.1967090501121914E-2</v>
      </c>
      <c r="D25" s="72">
        <f t="shared" si="22"/>
        <v>2.0365168539325844E-2</v>
      </c>
      <c r="E25" s="72">
        <f t="shared" si="22"/>
        <v>2.6169706582077717E-2</v>
      </c>
      <c r="F25" s="72">
        <f t="shared" si="22"/>
        <v>5.9585492227979271E-2</v>
      </c>
      <c r="G25" s="72">
        <f t="shared" si="22"/>
        <v>2.1142316188071948E-2</v>
      </c>
      <c r="H25" s="72">
        <f t="shared" si="22"/>
        <v>1.9138755980861243E-2</v>
      </c>
      <c r="I25" s="72">
        <f t="shared" si="22"/>
        <v>2.2900763358778626E-2</v>
      </c>
      <c r="J25" s="72">
        <f t="shared" ref="J25" si="23">J24/J$34</f>
        <v>8.2435003170577038E-3</v>
      </c>
      <c r="K25" s="72">
        <f>K24/K$34</f>
        <v>2.1837533643259115E-2</v>
      </c>
    </row>
    <row r="26" spans="1:11" s="35" customFormat="1" ht="18" customHeight="1">
      <c r="A26" s="487" t="s">
        <v>108</v>
      </c>
      <c r="B26" s="69">
        <f>SUM(B50:D50)</f>
        <v>10</v>
      </c>
      <c r="C26" s="69">
        <f>SUM(E50:F50)</f>
        <v>9</v>
      </c>
      <c r="D26" s="69">
        <f>SUM(G50:J50)</f>
        <v>16</v>
      </c>
      <c r="E26" s="69">
        <f>SUM(K50:L50)</f>
        <v>9</v>
      </c>
      <c r="F26" s="69">
        <f>SUM(M50:N50)</f>
        <v>18</v>
      </c>
      <c r="G26" s="69">
        <f>SUM(O50:Q50)</f>
        <v>18</v>
      </c>
      <c r="H26" s="69">
        <f>R50</f>
        <v>29</v>
      </c>
      <c r="I26" s="69">
        <f>S50</f>
        <v>14</v>
      </c>
      <c r="J26" s="69">
        <f>SUM(T50:U50)</f>
        <v>7</v>
      </c>
      <c r="K26" s="70">
        <f>SUM(B26:J26)</f>
        <v>130</v>
      </c>
    </row>
    <row r="27" spans="1:11" s="35" customFormat="1" ht="18" customHeight="1">
      <c r="A27" s="488"/>
      <c r="B27" s="72">
        <f>B26/B$34</f>
        <v>7.7101002313030072E-3</v>
      </c>
      <c r="C27" s="72">
        <f t="shared" ref="C27:I27" si="24">C26/C$34</f>
        <v>6.7314884068810773E-3</v>
      </c>
      <c r="D27" s="72">
        <f t="shared" si="24"/>
        <v>1.1235955056179775E-2</v>
      </c>
      <c r="E27" s="72">
        <f t="shared" si="24"/>
        <v>7.1371927042030133E-3</v>
      </c>
      <c r="F27" s="72">
        <f t="shared" si="24"/>
        <v>1.5544041450777202E-2</v>
      </c>
      <c r="G27" s="72">
        <f t="shared" si="24"/>
        <v>5.6800252445566423E-3</v>
      </c>
      <c r="H27" s="72">
        <f t="shared" si="24"/>
        <v>8.1621165212496481E-3</v>
      </c>
      <c r="I27" s="72">
        <f t="shared" si="24"/>
        <v>8.9058524173027988E-3</v>
      </c>
      <c r="J27" s="72">
        <f t="shared" ref="J27" si="25">J26/J$34</f>
        <v>4.4388078630310714E-3</v>
      </c>
      <c r="K27" s="72">
        <f>K26/K$34</f>
        <v>7.9520430633716662E-3</v>
      </c>
    </row>
    <row r="28" spans="1:11" s="35" customFormat="1" ht="22.5" customHeight="1">
      <c r="A28" s="487" t="s">
        <v>109</v>
      </c>
      <c r="B28" s="69">
        <f>SUM(B51:D51)</f>
        <v>6</v>
      </c>
      <c r="C28" s="69">
        <f>SUM(E51:F51)</f>
        <v>3</v>
      </c>
      <c r="D28" s="69">
        <f>SUM(G51:J51)</f>
        <v>6</v>
      </c>
      <c r="E28" s="69">
        <f>SUM(K51:L51)</f>
        <v>4</v>
      </c>
      <c r="F28" s="69">
        <f>SUM(M51:N51)</f>
        <v>3</v>
      </c>
      <c r="G28" s="69">
        <f>SUM(O51:Q51)</f>
        <v>2</v>
      </c>
      <c r="H28" s="69">
        <f>R51</f>
        <v>9</v>
      </c>
      <c r="I28" s="69">
        <f>S51</f>
        <v>8</v>
      </c>
      <c r="J28" s="69">
        <f>SUM(T51:U51)</f>
        <v>1</v>
      </c>
      <c r="K28" s="70">
        <f>SUM(B28:J28)</f>
        <v>42</v>
      </c>
    </row>
    <row r="29" spans="1:11" s="35" customFormat="1" ht="22.5" customHeight="1">
      <c r="A29" s="488"/>
      <c r="B29" s="72">
        <f>B28/B$34</f>
        <v>4.6260601387818042E-3</v>
      </c>
      <c r="C29" s="72">
        <f t="shared" ref="C29:I29" si="26">C28/C$34</f>
        <v>2.243829468960359E-3</v>
      </c>
      <c r="D29" s="72">
        <f t="shared" si="26"/>
        <v>4.2134831460674156E-3</v>
      </c>
      <c r="E29" s="72">
        <f t="shared" si="26"/>
        <v>3.1720856463124504E-3</v>
      </c>
      <c r="F29" s="72">
        <f t="shared" si="26"/>
        <v>2.5906735751295338E-3</v>
      </c>
      <c r="G29" s="72">
        <f t="shared" si="26"/>
        <v>6.3111391606184919E-4</v>
      </c>
      <c r="H29" s="72">
        <f t="shared" si="26"/>
        <v>2.5330706445257528E-3</v>
      </c>
      <c r="I29" s="72">
        <f t="shared" si="26"/>
        <v>5.0890585241730284E-3</v>
      </c>
      <c r="J29" s="72">
        <f t="shared" ref="J29" si="27">J28/J$34</f>
        <v>6.3411540900443881E-4</v>
      </c>
      <c r="K29" s="72">
        <f>K28/K$34</f>
        <v>2.5691216050893074E-3</v>
      </c>
    </row>
    <row r="30" spans="1:11" s="35" customFormat="1" ht="18" customHeight="1">
      <c r="A30" s="487" t="s">
        <v>110</v>
      </c>
      <c r="B30" s="69">
        <f>SUM(B54:D54)</f>
        <v>10</v>
      </c>
      <c r="C30" s="69">
        <f>SUM(E54:F54)</f>
        <v>7</v>
      </c>
      <c r="D30" s="69">
        <f>SUM(G54:J54)</f>
        <v>3</v>
      </c>
      <c r="E30" s="69">
        <f>SUM(K54:L54)</f>
        <v>6</v>
      </c>
      <c r="F30" s="69">
        <f>SUM(M54:N54)</f>
        <v>6</v>
      </c>
      <c r="G30" s="69">
        <f>SUM(O54:Q54)</f>
        <v>13</v>
      </c>
      <c r="H30" s="69">
        <f>R54</f>
        <v>15</v>
      </c>
      <c r="I30" s="69">
        <f>S54</f>
        <v>4</v>
      </c>
      <c r="J30" s="69">
        <f>SUM(T54:U54)</f>
        <v>8</v>
      </c>
      <c r="K30" s="70">
        <f>SUM(B30:J30)</f>
        <v>72</v>
      </c>
    </row>
    <row r="31" spans="1:11" s="35" customFormat="1" ht="18" customHeight="1">
      <c r="A31" s="488"/>
      <c r="B31" s="72">
        <f>B30/B$34</f>
        <v>7.7101002313030072E-3</v>
      </c>
      <c r="C31" s="72">
        <f t="shared" ref="C31:I31" si="28">C30/C$34</f>
        <v>5.235602094240838E-3</v>
      </c>
      <c r="D31" s="72">
        <f t="shared" si="28"/>
        <v>2.1067415730337078E-3</v>
      </c>
      <c r="E31" s="72">
        <f t="shared" si="28"/>
        <v>4.7581284694686752E-3</v>
      </c>
      <c r="F31" s="72">
        <f t="shared" si="28"/>
        <v>5.1813471502590676E-3</v>
      </c>
      <c r="G31" s="72">
        <f t="shared" si="28"/>
        <v>4.1022404544020195E-3</v>
      </c>
      <c r="H31" s="72">
        <f t="shared" si="28"/>
        <v>4.2217844075429214E-3</v>
      </c>
      <c r="I31" s="72">
        <f t="shared" si="28"/>
        <v>2.5445292620865142E-3</v>
      </c>
      <c r="J31" s="72">
        <f t="shared" ref="J31" si="29">J30/J$34</f>
        <v>5.0729232720355105E-3</v>
      </c>
      <c r="K31" s="72">
        <f>K30/K$34</f>
        <v>4.4042084658673843E-3</v>
      </c>
    </row>
    <row r="32" spans="1:11" s="35" customFormat="1" ht="18" customHeight="1">
      <c r="A32" s="487" t="s">
        <v>111</v>
      </c>
      <c r="B32" s="69">
        <f>SUM(B53:D53)</f>
        <v>8</v>
      </c>
      <c r="C32" s="69">
        <f>SUM(E53:F53)</f>
        <v>6</v>
      </c>
      <c r="D32" s="69">
        <f>SUM(G53:J53)</f>
        <v>11</v>
      </c>
      <c r="E32" s="69">
        <f>SUM(K53:L53)</f>
        <v>20</v>
      </c>
      <c r="F32" s="69">
        <f>SUM(M53:N53)</f>
        <v>8</v>
      </c>
      <c r="G32" s="69">
        <f>SUM(O53:Q53)</f>
        <v>18</v>
      </c>
      <c r="H32" s="69">
        <f>R53</f>
        <v>20</v>
      </c>
      <c r="I32" s="69">
        <f>S53</f>
        <v>6</v>
      </c>
      <c r="J32" s="69">
        <f>SUM(T53:U53)</f>
        <v>12</v>
      </c>
      <c r="K32" s="70">
        <f>SUM(B32:J32)</f>
        <v>109</v>
      </c>
    </row>
    <row r="33" spans="1:21" s="35" customFormat="1" ht="18" customHeight="1">
      <c r="A33" s="488"/>
      <c r="B33" s="72">
        <f>B32/B$34</f>
        <v>6.1680801850424053E-3</v>
      </c>
      <c r="C33" s="72">
        <f t="shared" ref="C33:I33" si="30">C32/C$34</f>
        <v>4.4876589379207179E-3</v>
      </c>
      <c r="D33" s="72">
        <f t="shared" si="30"/>
        <v>7.7247191011235953E-3</v>
      </c>
      <c r="E33" s="72">
        <f t="shared" si="30"/>
        <v>1.5860428231562251E-2</v>
      </c>
      <c r="F33" s="72">
        <f t="shared" si="30"/>
        <v>6.9084628670120895E-3</v>
      </c>
      <c r="G33" s="72">
        <f t="shared" si="30"/>
        <v>5.6800252445566423E-3</v>
      </c>
      <c r="H33" s="72">
        <f t="shared" si="30"/>
        <v>5.6290458767238949E-3</v>
      </c>
      <c r="I33" s="72">
        <f t="shared" si="30"/>
        <v>3.8167938931297708E-3</v>
      </c>
      <c r="J33" s="72">
        <f t="shared" ref="J33" si="31">J32/J$34</f>
        <v>7.6093849080532657E-3</v>
      </c>
      <c r="K33" s="72">
        <f>K32/K$34</f>
        <v>6.6674822608270125E-3</v>
      </c>
    </row>
    <row r="34" spans="1:21" s="35" customFormat="1">
      <c r="A34" s="77" t="s">
        <v>11</v>
      </c>
      <c r="B34" s="78">
        <f>SUM(B6,B8,B10,B12,B14,B16,B18,B20,B22,B24,B26,B28,B30,B32)</f>
        <v>1297</v>
      </c>
      <c r="C34" s="78">
        <f t="shared" ref="C34:I35" si="32">SUM(C6,C8,C10,C12,C14,C16,C18,C20,C22,C24,C26,C28,C30,C32)</f>
        <v>1337</v>
      </c>
      <c r="D34" s="78">
        <f t="shared" si="32"/>
        <v>1424</v>
      </c>
      <c r="E34" s="78">
        <f t="shared" si="32"/>
        <v>1261</v>
      </c>
      <c r="F34" s="78">
        <f t="shared" si="32"/>
        <v>1158</v>
      </c>
      <c r="G34" s="78">
        <f t="shared" si="32"/>
        <v>3169</v>
      </c>
      <c r="H34" s="78">
        <f t="shared" si="32"/>
        <v>3553</v>
      </c>
      <c r="I34" s="78">
        <f t="shared" si="32"/>
        <v>1572</v>
      </c>
      <c r="J34" s="78">
        <f t="shared" ref="J34" si="33">SUM(J6,J8,J10,J12,J14,J16,J18,J20,J22,J24,J26,J28,J30,J32)</f>
        <v>1577</v>
      </c>
      <c r="K34" s="82">
        <f>SUM(B34:J34)</f>
        <v>16348</v>
      </c>
    </row>
    <row r="35" spans="1:21" s="35" customFormat="1">
      <c r="A35" s="79"/>
      <c r="B35" s="80">
        <f>SUM(B7,B9,B11,B13,B15,B17,B19,B21,B23,B25,B27,B29,B31,B33)</f>
        <v>0.99999999999999989</v>
      </c>
      <c r="C35" s="80">
        <f t="shared" si="32"/>
        <v>0.99999999999999978</v>
      </c>
      <c r="D35" s="80">
        <f t="shared" si="32"/>
        <v>1</v>
      </c>
      <c r="E35" s="80">
        <f t="shared" si="32"/>
        <v>1</v>
      </c>
      <c r="F35" s="80">
        <f t="shared" si="32"/>
        <v>1.0000000000000002</v>
      </c>
      <c r="G35" s="80">
        <f t="shared" si="32"/>
        <v>1</v>
      </c>
      <c r="H35" s="80">
        <f t="shared" si="32"/>
        <v>1.0000000000000002</v>
      </c>
      <c r="I35" s="80">
        <f t="shared" si="32"/>
        <v>0.99999999999999978</v>
      </c>
      <c r="J35" s="80">
        <f t="shared" ref="J35" si="34">SUM(J7,J9,J11,J13,J15,J17,J19,J21,J23,J25,J27,J29,J31,J33)</f>
        <v>1</v>
      </c>
      <c r="K35" s="83">
        <f>SUM(K7,K9,K11,K13,K15,K17,K19,K21,K23,K25,K27,K29,K31,K33)</f>
        <v>1</v>
      </c>
    </row>
    <row r="38" spans="1:21">
      <c r="A38" s="366" t="s">
        <v>68</v>
      </c>
      <c r="B38" s="366" t="s">
        <v>469</v>
      </c>
      <c r="C38" s="366" t="s">
        <v>470</v>
      </c>
      <c r="D38" s="366" t="s">
        <v>471</v>
      </c>
      <c r="E38" s="366" t="s">
        <v>472</v>
      </c>
      <c r="F38" s="366" t="s">
        <v>473</v>
      </c>
      <c r="G38" s="366" t="s">
        <v>474</v>
      </c>
      <c r="H38" s="366" t="s">
        <v>475</v>
      </c>
      <c r="I38" s="366" t="s">
        <v>476</v>
      </c>
      <c r="J38" s="366" t="s">
        <v>477</v>
      </c>
      <c r="K38" s="366" t="s">
        <v>478</v>
      </c>
      <c r="L38" s="366" t="s">
        <v>479</v>
      </c>
      <c r="M38" s="366" t="s">
        <v>480</v>
      </c>
      <c r="N38" s="366" t="s">
        <v>481</v>
      </c>
      <c r="O38" s="366" t="s">
        <v>482</v>
      </c>
      <c r="P38" s="366" t="s">
        <v>483</v>
      </c>
      <c r="Q38" s="366" t="s">
        <v>484</v>
      </c>
      <c r="R38" s="366" t="s">
        <v>485</v>
      </c>
      <c r="S38" s="366" t="s">
        <v>486</v>
      </c>
      <c r="T38" s="366" t="s">
        <v>487</v>
      </c>
      <c r="U38" s="375" t="s">
        <v>488</v>
      </c>
    </row>
    <row r="39" spans="1:21">
      <c r="A39" s="39" t="s">
        <v>422</v>
      </c>
      <c r="B39" s="9">
        <v>32</v>
      </c>
      <c r="C39" s="9">
        <v>27</v>
      </c>
      <c r="D39" s="9">
        <v>45</v>
      </c>
      <c r="E39" s="9">
        <v>124</v>
      </c>
      <c r="F39" s="9">
        <v>104</v>
      </c>
      <c r="G39" s="2">
        <v>48</v>
      </c>
      <c r="H39" s="9">
        <v>18</v>
      </c>
      <c r="I39" s="9">
        <v>45</v>
      </c>
      <c r="J39" s="9">
        <v>17</v>
      </c>
      <c r="K39" s="9">
        <v>51</v>
      </c>
      <c r="L39" s="9">
        <v>54</v>
      </c>
      <c r="M39" s="9">
        <v>41</v>
      </c>
      <c r="N39" s="9">
        <v>48</v>
      </c>
      <c r="O39" s="9">
        <v>104</v>
      </c>
      <c r="P39" s="9">
        <v>265</v>
      </c>
      <c r="Q39" s="9">
        <v>199</v>
      </c>
      <c r="R39" s="9">
        <v>276</v>
      </c>
      <c r="S39" s="9">
        <v>142</v>
      </c>
      <c r="T39" s="9">
        <v>128</v>
      </c>
      <c r="U39" s="9">
        <v>12</v>
      </c>
    </row>
    <row r="40" spans="1:21">
      <c r="A40" s="40" t="s">
        <v>423</v>
      </c>
      <c r="B40" s="9">
        <v>5</v>
      </c>
      <c r="C40" s="9">
        <v>5</v>
      </c>
      <c r="D40" s="9">
        <v>8</v>
      </c>
      <c r="E40" s="9">
        <v>17</v>
      </c>
      <c r="F40" s="9">
        <v>10</v>
      </c>
      <c r="G40" s="9">
        <v>11</v>
      </c>
      <c r="H40" s="9">
        <v>5</v>
      </c>
      <c r="I40" s="9">
        <v>8</v>
      </c>
      <c r="J40" s="9">
        <v>10</v>
      </c>
      <c r="K40" s="9">
        <v>5</v>
      </c>
      <c r="L40" s="9">
        <v>6</v>
      </c>
      <c r="M40" s="9">
        <v>7</v>
      </c>
      <c r="N40" s="9">
        <v>17</v>
      </c>
      <c r="O40" s="9">
        <v>21</v>
      </c>
      <c r="P40" s="9">
        <v>84</v>
      </c>
      <c r="Q40" s="9">
        <v>64</v>
      </c>
      <c r="R40" s="9">
        <v>77</v>
      </c>
      <c r="S40" s="9">
        <v>22</v>
      </c>
      <c r="T40" s="9">
        <v>30</v>
      </c>
      <c r="U40" s="9">
        <v>7</v>
      </c>
    </row>
    <row r="41" spans="1:21">
      <c r="A41" s="40" t="s">
        <v>424</v>
      </c>
      <c r="B41" s="9">
        <v>31</v>
      </c>
      <c r="C41" s="9">
        <v>38</v>
      </c>
      <c r="D41" s="9">
        <v>35</v>
      </c>
      <c r="E41" s="9">
        <v>93</v>
      </c>
      <c r="F41" s="9">
        <v>78</v>
      </c>
      <c r="G41" s="2">
        <v>40</v>
      </c>
      <c r="H41" s="9">
        <v>46</v>
      </c>
      <c r="I41" s="9">
        <v>41</v>
      </c>
      <c r="J41" s="9">
        <v>37</v>
      </c>
      <c r="K41" s="9">
        <v>86</v>
      </c>
      <c r="L41" s="9">
        <v>36</v>
      </c>
      <c r="M41" s="9">
        <v>52</v>
      </c>
      <c r="N41" s="9">
        <v>38</v>
      </c>
      <c r="O41" s="9">
        <v>159</v>
      </c>
      <c r="P41" s="9">
        <v>130</v>
      </c>
      <c r="Q41" s="9">
        <v>157</v>
      </c>
      <c r="R41" s="9">
        <v>342</v>
      </c>
      <c r="S41" s="9">
        <v>147</v>
      </c>
      <c r="T41" s="9">
        <v>173</v>
      </c>
      <c r="U41" s="9">
        <v>16</v>
      </c>
    </row>
    <row r="42" spans="1:21">
      <c r="A42" s="40" t="s">
        <v>425</v>
      </c>
      <c r="B42" s="9">
        <v>12</v>
      </c>
      <c r="C42" s="9">
        <v>16</v>
      </c>
      <c r="D42" s="9">
        <v>12</v>
      </c>
      <c r="E42" s="9">
        <v>32</v>
      </c>
      <c r="F42" s="9">
        <v>28</v>
      </c>
      <c r="G42" s="9">
        <v>11</v>
      </c>
      <c r="H42" s="9">
        <v>9</v>
      </c>
      <c r="I42" s="9">
        <v>10</v>
      </c>
      <c r="J42" s="9">
        <v>9</v>
      </c>
      <c r="K42" s="9">
        <v>23</v>
      </c>
      <c r="L42" s="9">
        <v>18</v>
      </c>
      <c r="M42" s="9">
        <v>28</v>
      </c>
      <c r="N42" s="9">
        <v>26</v>
      </c>
      <c r="O42" s="9">
        <v>66</v>
      </c>
      <c r="P42" s="9">
        <v>65</v>
      </c>
      <c r="Q42" s="9">
        <v>31</v>
      </c>
      <c r="R42" s="9">
        <v>208</v>
      </c>
      <c r="S42" s="9">
        <v>92</v>
      </c>
      <c r="T42" s="9">
        <v>90</v>
      </c>
      <c r="U42" s="9">
        <v>15</v>
      </c>
    </row>
    <row r="43" spans="1:21">
      <c r="A43" s="40" t="s">
        <v>426</v>
      </c>
      <c r="B43" s="9">
        <v>215</v>
      </c>
      <c r="C43" s="9">
        <v>321</v>
      </c>
      <c r="D43" s="9">
        <v>271</v>
      </c>
      <c r="E43" s="9">
        <v>359</v>
      </c>
      <c r="F43" s="9">
        <v>319</v>
      </c>
      <c r="G43" s="9">
        <v>267</v>
      </c>
      <c r="H43" s="9">
        <v>149</v>
      </c>
      <c r="I43" s="9">
        <v>215</v>
      </c>
      <c r="J43" s="9">
        <v>172</v>
      </c>
      <c r="K43" s="9">
        <v>459</v>
      </c>
      <c r="L43" s="9">
        <v>271</v>
      </c>
      <c r="M43" s="9">
        <v>305</v>
      </c>
      <c r="N43" s="9">
        <v>319</v>
      </c>
      <c r="O43" s="9">
        <v>428</v>
      </c>
      <c r="P43" s="9">
        <v>547</v>
      </c>
      <c r="Q43" s="9">
        <v>372</v>
      </c>
      <c r="R43" s="9">
        <v>1954</v>
      </c>
      <c r="S43" s="9">
        <v>867</v>
      </c>
      <c r="T43" s="9">
        <v>735</v>
      </c>
      <c r="U43" s="9">
        <v>132</v>
      </c>
    </row>
    <row r="44" spans="1:21" customFormat="1">
      <c r="A44" s="40" t="s">
        <v>427</v>
      </c>
      <c r="B44">
        <v>24</v>
      </c>
      <c r="C44">
        <v>31</v>
      </c>
      <c r="D44">
        <v>25</v>
      </c>
      <c r="E44">
        <v>31</v>
      </c>
      <c r="F44">
        <v>24</v>
      </c>
      <c r="G44">
        <v>30</v>
      </c>
      <c r="H44">
        <v>17</v>
      </c>
      <c r="I44">
        <v>28</v>
      </c>
      <c r="J44">
        <v>19</v>
      </c>
      <c r="K44">
        <v>38</v>
      </c>
      <c r="L44">
        <v>21</v>
      </c>
      <c r="M44">
        <v>29</v>
      </c>
      <c r="N44">
        <v>33</v>
      </c>
      <c r="O44">
        <v>42</v>
      </c>
      <c r="P44">
        <v>62</v>
      </c>
      <c r="Q44">
        <v>45</v>
      </c>
      <c r="R44">
        <v>221</v>
      </c>
      <c r="S44">
        <v>79</v>
      </c>
      <c r="T44">
        <v>67</v>
      </c>
      <c r="U44">
        <v>4</v>
      </c>
    </row>
    <row r="45" spans="1:21">
      <c r="A45" s="40" t="s">
        <v>428</v>
      </c>
      <c r="B45" s="9">
        <v>10</v>
      </c>
      <c r="C45" s="9">
        <v>23</v>
      </c>
      <c r="D45" s="9">
        <v>11</v>
      </c>
      <c r="E45" s="9">
        <v>31</v>
      </c>
      <c r="F45" s="9">
        <v>12</v>
      </c>
      <c r="G45" s="9">
        <v>20</v>
      </c>
      <c r="H45" s="9">
        <v>14</v>
      </c>
      <c r="I45" s="9">
        <v>10</v>
      </c>
      <c r="J45" s="9">
        <v>12</v>
      </c>
      <c r="K45" s="9">
        <v>46</v>
      </c>
      <c r="L45" s="9">
        <v>29</v>
      </c>
      <c r="M45" s="9">
        <v>34</v>
      </c>
      <c r="N45" s="9">
        <v>30</v>
      </c>
      <c r="O45" s="9">
        <v>31</v>
      </c>
      <c r="P45" s="9">
        <v>42</v>
      </c>
      <c r="Q45" s="9">
        <v>56</v>
      </c>
      <c r="R45" s="9">
        <v>170</v>
      </c>
      <c r="S45" s="9">
        <v>103</v>
      </c>
      <c r="T45" s="9">
        <v>54</v>
      </c>
      <c r="U45" s="9">
        <v>5</v>
      </c>
    </row>
    <row r="46" spans="1:21">
      <c r="A46" s="40" t="s">
        <v>429</v>
      </c>
      <c r="B46" s="9">
        <v>9</v>
      </c>
      <c r="C46" s="9">
        <v>8</v>
      </c>
      <c r="D46" s="9">
        <v>11</v>
      </c>
      <c r="E46" s="9">
        <v>12</v>
      </c>
      <c r="F46" s="9">
        <v>12</v>
      </c>
      <c r="G46" s="9">
        <v>12</v>
      </c>
      <c r="H46" s="9">
        <v>3</v>
      </c>
      <c r="I46" s="9">
        <v>6</v>
      </c>
      <c r="J46" s="9">
        <v>8</v>
      </c>
      <c r="K46" s="9">
        <v>15</v>
      </c>
      <c r="L46" s="9">
        <v>11</v>
      </c>
      <c r="M46" s="9">
        <v>14</v>
      </c>
      <c r="N46" s="9">
        <v>15</v>
      </c>
      <c r="O46" s="9">
        <v>16</v>
      </c>
      <c r="P46" s="9">
        <v>12</v>
      </c>
      <c r="Q46" s="9">
        <v>11</v>
      </c>
      <c r="R46" s="9">
        <v>85</v>
      </c>
      <c r="S46" s="9">
        <v>32</v>
      </c>
      <c r="T46" s="9">
        <v>25</v>
      </c>
      <c r="U46" s="9">
        <v>5</v>
      </c>
    </row>
    <row r="47" spans="1:21">
      <c r="A47" s="40" t="s">
        <v>430</v>
      </c>
      <c r="B47" s="9">
        <v>3</v>
      </c>
      <c r="C47" s="9">
        <v>1</v>
      </c>
      <c r="E47" s="9">
        <v>5</v>
      </c>
      <c r="F47" s="9">
        <v>1</v>
      </c>
      <c r="J47" s="9">
        <v>1</v>
      </c>
      <c r="K47" s="9">
        <v>6</v>
      </c>
      <c r="L47" s="9">
        <v>1</v>
      </c>
      <c r="N47" s="9">
        <v>1</v>
      </c>
      <c r="O47" s="9">
        <v>2</v>
      </c>
      <c r="P47" s="9">
        <v>1</v>
      </c>
      <c r="Q47" s="9">
        <v>4</v>
      </c>
      <c r="R47" s="9">
        <v>8</v>
      </c>
      <c r="S47" s="9">
        <v>5</v>
      </c>
      <c r="T47" s="9">
        <v>6</v>
      </c>
    </row>
    <row r="48" spans="1:21">
      <c r="A48" s="40" t="s">
        <v>431</v>
      </c>
      <c r="B48" s="9">
        <v>1</v>
      </c>
      <c r="C48" s="9">
        <v>2</v>
      </c>
      <c r="D48" s="9">
        <v>1</v>
      </c>
      <c r="E48" s="9">
        <v>1</v>
      </c>
      <c r="F48" s="9">
        <v>1</v>
      </c>
      <c r="G48" s="9">
        <v>1</v>
      </c>
      <c r="J48" s="9">
        <v>1</v>
      </c>
      <c r="K48" s="9">
        <v>3</v>
      </c>
      <c r="M48" s="9">
        <v>2</v>
      </c>
      <c r="N48" s="9">
        <v>4</v>
      </c>
      <c r="O48" s="9">
        <v>1</v>
      </c>
      <c r="Q48" s="9">
        <v>4</v>
      </c>
      <c r="R48" s="9">
        <v>15</v>
      </c>
      <c r="S48" s="9">
        <v>5</v>
      </c>
      <c r="T48" s="9">
        <v>6</v>
      </c>
      <c r="U48" s="9">
        <v>2</v>
      </c>
    </row>
    <row r="49" spans="1:21">
      <c r="A49" s="40" t="s">
        <v>432</v>
      </c>
      <c r="B49" s="9">
        <v>9</v>
      </c>
      <c r="C49" s="9">
        <v>11</v>
      </c>
      <c r="D49" s="9">
        <v>6</v>
      </c>
      <c r="E49" s="9">
        <v>9</v>
      </c>
      <c r="F49" s="9">
        <v>7</v>
      </c>
      <c r="G49" s="9">
        <v>11</v>
      </c>
      <c r="H49" s="9">
        <v>6</v>
      </c>
      <c r="I49" s="9">
        <v>5</v>
      </c>
      <c r="J49" s="9">
        <v>7</v>
      </c>
      <c r="K49" s="9">
        <v>18</v>
      </c>
      <c r="L49" s="9">
        <v>15</v>
      </c>
      <c r="M49" s="9">
        <v>16</v>
      </c>
      <c r="N49" s="9">
        <v>53</v>
      </c>
      <c r="O49" s="9">
        <v>20</v>
      </c>
      <c r="P49" s="9">
        <v>30</v>
      </c>
      <c r="Q49" s="9">
        <v>17</v>
      </c>
      <c r="R49" s="9">
        <v>68</v>
      </c>
      <c r="S49" s="9">
        <v>36</v>
      </c>
      <c r="T49" s="9">
        <v>10</v>
      </c>
      <c r="U49" s="9">
        <v>3</v>
      </c>
    </row>
    <row r="50" spans="1:21">
      <c r="A50" s="40" t="s">
        <v>433</v>
      </c>
      <c r="B50" s="9">
        <v>1</v>
      </c>
      <c r="C50" s="9">
        <v>3</v>
      </c>
      <c r="D50" s="9">
        <v>6</v>
      </c>
      <c r="E50" s="9">
        <v>5</v>
      </c>
      <c r="F50" s="9">
        <v>4</v>
      </c>
      <c r="G50" s="9">
        <v>4</v>
      </c>
      <c r="H50" s="9">
        <v>2</v>
      </c>
      <c r="I50" s="9">
        <v>8</v>
      </c>
      <c r="J50" s="9">
        <v>2</v>
      </c>
      <c r="K50" s="9">
        <v>8</v>
      </c>
      <c r="L50" s="9">
        <v>1</v>
      </c>
      <c r="M50" s="9">
        <v>8</v>
      </c>
      <c r="N50" s="9">
        <v>10</v>
      </c>
      <c r="O50" s="9">
        <v>10</v>
      </c>
      <c r="P50" s="9">
        <v>1</v>
      </c>
      <c r="Q50" s="9">
        <v>7</v>
      </c>
      <c r="R50" s="9">
        <v>29</v>
      </c>
      <c r="S50" s="9">
        <v>14</v>
      </c>
      <c r="T50" s="9">
        <v>7</v>
      </c>
    </row>
    <row r="51" spans="1:21">
      <c r="A51" s="40" t="s">
        <v>434</v>
      </c>
      <c r="B51" s="9">
        <v>4</v>
      </c>
      <c r="D51" s="9">
        <v>2</v>
      </c>
      <c r="E51" s="9">
        <v>2</v>
      </c>
      <c r="F51" s="9">
        <v>1</v>
      </c>
      <c r="G51" s="9">
        <v>4</v>
      </c>
      <c r="H51" s="9">
        <v>2</v>
      </c>
      <c r="K51" s="9">
        <v>3</v>
      </c>
      <c r="L51" s="9">
        <v>1</v>
      </c>
      <c r="N51" s="9">
        <v>3</v>
      </c>
      <c r="O51" s="9">
        <v>1</v>
      </c>
      <c r="Q51" s="9">
        <v>1</v>
      </c>
      <c r="R51" s="9">
        <v>9</v>
      </c>
      <c r="S51" s="9">
        <v>8</v>
      </c>
      <c r="T51" s="9">
        <v>1</v>
      </c>
    </row>
    <row r="52" spans="1:21">
      <c r="A52" s="40" t="s">
        <v>435</v>
      </c>
      <c r="E52" s="9">
        <v>2</v>
      </c>
      <c r="G52" s="9">
        <v>1</v>
      </c>
      <c r="H52" s="9">
        <v>1</v>
      </c>
      <c r="I52" s="9">
        <v>1</v>
      </c>
      <c r="K52" s="9">
        <v>5</v>
      </c>
      <c r="M52" s="9">
        <v>3</v>
      </c>
      <c r="O52" s="9">
        <v>1</v>
      </c>
      <c r="P52" s="9">
        <v>7</v>
      </c>
      <c r="Q52" s="9">
        <v>2</v>
      </c>
      <c r="R52" s="9">
        <v>17</v>
      </c>
      <c r="S52" s="9">
        <v>5</v>
      </c>
      <c r="T52" s="9">
        <v>5</v>
      </c>
      <c r="U52" s="9">
        <v>3</v>
      </c>
    </row>
    <row r="53" spans="1:21">
      <c r="A53" s="40" t="s">
        <v>18</v>
      </c>
      <c r="C53" s="9">
        <v>4</v>
      </c>
      <c r="D53" s="9">
        <v>4</v>
      </c>
      <c r="E53" s="9">
        <v>4</v>
      </c>
      <c r="F53" s="9">
        <v>2</v>
      </c>
      <c r="G53" s="9">
        <v>6</v>
      </c>
      <c r="H53" s="9">
        <v>1</v>
      </c>
      <c r="I53" s="9">
        <v>4</v>
      </c>
      <c r="K53" s="9">
        <v>12</v>
      </c>
      <c r="L53" s="9">
        <v>8</v>
      </c>
      <c r="M53" s="9">
        <v>4</v>
      </c>
      <c r="N53" s="9">
        <v>4</v>
      </c>
      <c r="O53" s="9">
        <v>8</v>
      </c>
      <c r="P53" s="9">
        <v>8</v>
      </c>
      <c r="Q53" s="9">
        <v>2</v>
      </c>
      <c r="R53" s="9">
        <v>20</v>
      </c>
      <c r="S53" s="9">
        <v>6</v>
      </c>
      <c r="T53" s="9">
        <v>10</v>
      </c>
      <c r="U53" s="9">
        <v>2</v>
      </c>
    </row>
    <row r="54" spans="1:21">
      <c r="A54" s="40" t="s">
        <v>436</v>
      </c>
      <c r="B54" s="9">
        <v>2</v>
      </c>
      <c r="C54" s="9">
        <v>3</v>
      </c>
      <c r="D54" s="9">
        <v>5</v>
      </c>
      <c r="E54" s="9">
        <v>3</v>
      </c>
      <c r="F54" s="9">
        <v>4</v>
      </c>
      <c r="G54" s="9">
        <v>1</v>
      </c>
      <c r="I54" s="9">
        <v>1</v>
      </c>
      <c r="J54" s="9">
        <v>1</v>
      </c>
      <c r="K54" s="9">
        <v>2</v>
      </c>
      <c r="L54" s="9">
        <v>4</v>
      </c>
      <c r="M54" s="9">
        <v>2</v>
      </c>
      <c r="N54" s="9">
        <v>4</v>
      </c>
      <c r="O54" s="9">
        <v>2</v>
      </c>
      <c r="P54" s="9">
        <v>9</v>
      </c>
      <c r="Q54" s="9">
        <v>2</v>
      </c>
      <c r="R54" s="9">
        <v>15</v>
      </c>
      <c r="S54" s="9">
        <v>4</v>
      </c>
      <c r="T54" s="9">
        <v>6</v>
      </c>
      <c r="U54" s="9">
        <v>2</v>
      </c>
    </row>
    <row r="55" spans="1:21">
      <c r="A55" s="40" t="s">
        <v>437</v>
      </c>
      <c r="B55" s="9">
        <v>1</v>
      </c>
      <c r="C55" s="9">
        <v>2</v>
      </c>
      <c r="D55" s="9">
        <v>1</v>
      </c>
      <c r="G55" s="9">
        <v>1</v>
      </c>
      <c r="I55" s="9">
        <v>5</v>
      </c>
      <c r="K55" s="9">
        <v>4</v>
      </c>
      <c r="L55" s="9">
        <v>1</v>
      </c>
      <c r="M55" s="9">
        <v>4</v>
      </c>
      <c r="N55" s="9">
        <v>4</v>
      </c>
      <c r="O55" s="9">
        <v>2</v>
      </c>
      <c r="P55" s="9">
        <v>16</v>
      </c>
      <c r="Q55" s="9">
        <v>2</v>
      </c>
      <c r="R55" s="9">
        <v>39</v>
      </c>
      <c r="S55" s="9">
        <v>5</v>
      </c>
      <c r="T55" s="9">
        <v>10</v>
      </c>
      <c r="U55" s="9">
        <v>6</v>
      </c>
    </row>
  </sheetData>
  <mergeCells count="15">
    <mergeCell ref="A28:A29"/>
    <mergeCell ref="A30:A31"/>
    <mergeCell ref="A32:A33"/>
    <mergeCell ref="A16:A17"/>
    <mergeCell ref="A18:A19"/>
    <mergeCell ref="A20:A21"/>
    <mergeCell ref="A22:A23"/>
    <mergeCell ref="A24:A25"/>
    <mergeCell ref="A26:A27"/>
    <mergeCell ref="A14:A15"/>
    <mergeCell ref="A4:A5"/>
    <mergeCell ref="A6:A7"/>
    <mergeCell ref="A8:A9"/>
    <mergeCell ref="A10:A11"/>
    <mergeCell ref="A12:A13"/>
  </mergeCells>
  <phoneticPr fontId="4"/>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U65"/>
  <sheetViews>
    <sheetView view="pageBreakPreview" topLeftCell="A26" zoomScaleNormal="100" zoomScaleSheetLayoutView="100" workbookViewId="0">
      <selection activeCell="B50" sqref="B50:U65"/>
    </sheetView>
  </sheetViews>
  <sheetFormatPr defaultColWidth="13.75" defaultRowHeight="13.5"/>
  <cols>
    <col min="1" max="1" width="15.375" style="9" bestFit="1" customWidth="1"/>
    <col min="2" max="10" width="7.5" style="9" customWidth="1"/>
    <col min="11" max="11" width="8.75" style="9" customWidth="1"/>
    <col min="12" max="21" width="7.25" style="9" customWidth="1"/>
    <col min="22" max="16384" width="13.75" style="9"/>
  </cols>
  <sheetData>
    <row r="1" spans="1:11" s="25" customFormat="1" ht="14.25">
      <c r="A1" s="24" t="s">
        <v>176</v>
      </c>
    </row>
    <row r="2" spans="1:11" customFormat="1">
      <c r="A2" s="1"/>
      <c r="B2" s="2"/>
      <c r="C2" s="2"/>
      <c r="D2" s="2"/>
      <c r="E2" s="2"/>
      <c r="F2" s="2"/>
      <c r="G2" s="2"/>
      <c r="H2" s="2"/>
    </row>
    <row r="3" spans="1:11" customFormat="1" ht="27">
      <c r="A3" s="81"/>
      <c r="B3" s="81" t="s">
        <v>97</v>
      </c>
      <c r="C3" s="81" t="s">
        <v>98</v>
      </c>
      <c r="D3" s="81" t="s">
        <v>99</v>
      </c>
      <c r="E3" s="81" t="s">
        <v>100</v>
      </c>
      <c r="F3" s="81" t="s">
        <v>101</v>
      </c>
      <c r="G3" s="81" t="s">
        <v>102</v>
      </c>
      <c r="H3" s="81" t="s">
        <v>103</v>
      </c>
      <c r="I3" s="81" t="s">
        <v>104</v>
      </c>
      <c r="J3" s="372" t="s">
        <v>165</v>
      </c>
      <c r="K3" s="81" t="s">
        <v>67</v>
      </c>
    </row>
    <row r="4" spans="1:11" s="35" customFormat="1" ht="12" customHeight="1">
      <c r="A4" s="190" t="s">
        <v>65</v>
      </c>
      <c r="B4" s="69">
        <f>SUM(B50:D50)</f>
        <v>151</v>
      </c>
      <c r="C4" s="69">
        <f>SUM(E50:F50)</f>
        <v>176</v>
      </c>
      <c r="D4" s="69">
        <f>SUM(G50:J50)</f>
        <v>197</v>
      </c>
      <c r="E4" s="69">
        <f>SUM(K50:L50)</f>
        <v>183</v>
      </c>
      <c r="F4" s="69">
        <f>SUM(M50:N50)</f>
        <v>135</v>
      </c>
      <c r="G4" s="69">
        <f>SUM(O50:Q50)</f>
        <v>213</v>
      </c>
      <c r="H4" s="69">
        <f>R50</f>
        <v>472</v>
      </c>
      <c r="I4" s="69">
        <f>S50</f>
        <v>186</v>
      </c>
      <c r="J4" s="69">
        <f>SUM(T50:U50)</f>
        <v>134</v>
      </c>
      <c r="K4" s="70">
        <f>SUM(B4:J4)</f>
        <v>1847</v>
      </c>
    </row>
    <row r="5" spans="1:11" s="35" customFormat="1" ht="12" customHeight="1">
      <c r="A5" s="94"/>
      <c r="B5" s="72">
        <f>B4/B$36</f>
        <v>0.11642251349267541</v>
      </c>
      <c r="C5" s="72">
        <f t="shared" ref="C5:I5" si="0">C4/C$36</f>
        <v>0.13163799551234107</v>
      </c>
      <c r="D5" s="72">
        <f t="shared" si="0"/>
        <v>0.13834269662921347</v>
      </c>
      <c r="E5" s="72">
        <f t="shared" si="0"/>
        <v>0.14512291831879462</v>
      </c>
      <c r="F5" s="72">
        <f t="shared" si="0"/>
        <v>0.11658031088082901</v>
      </c>
      <c r="G5" s="72">
        <f t="shared" si="0"/>
        <v>6.7213632060586934E-2</v>
      </c>
      <c r="H5" s="72">
        <f t="shared" si="0"/>
        <v>0.13284548269068394</v>
      </c>
      <c r="I5" s="72">
        <f t="shared" si="0"/>
        <v>0.1183206106870229</v>
      </c>
      <c r="J5" s="72">
        <f t="shared" ref="J5" si="1">J4/J$36</f>
        <v>8.4971464806594801E-2</v>
      </c>
      <c r="K5" s="72">
        <f>K4/K$36</f>
        <v>0.11298018106190359</v>
      </c>
    </row>
    <row r="6" spans="1:11" s="35" customFormat="1" ht="12" customHeight="1">
      <c r="A6" s="190" t="s">
        <v>112</v>
      </c>
      <c r="B6" s="69">
        <f>SUM(B51:D51)</f>
        <v>182</v>
      </c>
      <c r="C6" s="69">
        <f>SUM(E51:F51)</f>
        <v>181</v>
      </c>
      <c r="D6" s="69">
        <f>SUM(G51:J51)</f>
        <v>224</v>
      </c>
      <c r="E6" s="69">
        <f>SUM(K51:L51)</f>
        <v>211</v>
      </c>
      <c r="F6" s="69">
        <f>SUM(M51:N51)</f>
        <v>159</v>
      </c>
      <c r="G6" s="69">
        <f>SUM(O51:Q51)</f>
        <v>333</v>
      </c>
      <c r="H6" s="69">
        <f>R51</f>
        <v>555</v>
      </c>
      <c r="I6" s="69">
        <f>S51</f>
        <v>205</v>
      </c>
      <c r="J6" s="69">
        <f>SUM(T51:U51)</f>
        <v>169</v>
      </c>
      <c r="K6" s="70">
        <f>SUM(B6:J6)</f>
        <v>2219</v>
      </c>
    </row>
    <row r="7" spans="1:11" s="35" customFormat="1" ht="12" customHeight="1">
      <c r="A7" s="94" t="s">
        <v>113</v>
      </c>
      <c r="B7" s="72">
        <f>B6/B$36</f>
        <v>0.14032382420971473</v>
      </c>
      <c r="C7" s="72">
        <f t="shared" ref="C7:I7" si="2">C6/C$36</f>
        <v>0.13537771129394166</v>
      </c>
      <c r="D7" s="72">
        <f t="shared" si="2"/>
        <v>0.15730337078651685</v>
      </c>
      <c r="E7" s="72">
        <f t="shared" si="2"/>
        <v>0.16732751784298175</v>
      </c>
      <c r="F7" s="72">
        <f t="shared" si="2"/>
        <v>0.13730569948186527</v>
      </c>
      <c r="G7" s="72">
        <f t="shared" si="2"/>
        <v>0.10508046702429788</v>
      </c>
      <c r="H7" s="72">
        <f t="shared" si="2"/>
        <v>0.1562060230790881</v>
      </c>
      <c r="I7" s="72">
        <f t="shared" si="2"/>
        <v>0.13040712468193386</v>
      </c>
      <c r="J7" s="72">
        <f t="shared" ref="J7" si="3">J6/J$36</f>
        <v>0.10716550412175016</v>
      </c>
      <c r="K7" s="72">
        <f>K6/K$36</f>
        <v>0.13573525813555176</v>
      </c>
    </row>
    <row r="8" spans="1:11" s="35" customFormat="1" ht="12" customHeight="1">
      <c r="A8" s="190" t="s">
        <v>114</v>
      </c>
      <c r="B8" s="69">
        <f>SUM(B52:D52)</f>
        <v>112</v>
      </c>
      <c r="C8" s="69">
        <f>SUM(E52:F52)</f>
        <v>126</v>
      </c>
      <c r="D8" s="69">
        <f>SUM(G52:J52)</f>
        <v>163</v>
      </c>
      <c r="E8" s="69">
        <f>SUM(K52:L52)</f>
        <v>123</v>
      </c>
      <c r="F8" s="69">
        <f>SUM(M52:N52)</f>
        <v>89</v>
      </c>
      <c r="G8" s="69">
        <f>SUM(O52:Q52)</f>
        <v>246</v>
      </c>
      <c r="H8" s="69">
        <f>R52</f>
        <v>260</v>
      </c>
      <c r="I8" s="69">
        <f>S52</f>
        <v>124</v>
      </c>
      <c r="J8" s="69">
        <f>SUM(T52:U52)</f>
        <v>103</v>
      </c>
      <c r="K8" s="70">
        <f>SUM(B8:J8)</f>
        <v>1346</v>
      </c>
    </row>
    <row r="9" spans="1:11" s="35" customFormat="1" ht="12" customHeight="1">
      <c r="A9" s="94" t="s">
        <v>115</v>
      </c>
      <c r="B9" s="72">
        <f>B8/B$36</f>
        <v>8.6353122590593676E-2</v>
      </c>
      <c r="C9" s="72">
        <f t="shared" ref="C9:I9" si="4">C8/C$36</f>
        <v>9.4240837696335081E-2</v>
      </c>
      <c r="D9" s="72">
        <f t="shared" si="4"/>
        <v>0.11446629213483146</v>
      </c>
      <c r="E9" s="72">
        <f t="shared" si="4"/>
        <v>9.7541633624107851E-2</v>
      </c>
      <c r="F9" s="72">
        <f t="shared" si="4"/>
        <v>7.6856649395509499E-2</v>
      </c>
      <c r="G9" s="72">
        <f t="shared" si="4"/>
        <v>7.7627011675607441E-2</v>
      </c>
      <c r="H9" s="72">
        <f t="shared" si="4"/>
        <v>7.3177596397410644E-2</v>
      </c>
      <c r="I9" s="72">
        <f t="shared" si="4"/>
        <v>7.8880407124681931E-2</v>
      </c>
      <c r="J9" s="72">
        <f t="shared" ref="J9" si="5">J8/J$36</f>
        <v>6.5313887127457199E-2</v>
      </c>
      <c r="K9" s="72">
        <f>K8/K$36</f>
        <v>8.2334230486909715E-2</v>
      </c>
    </row>
    <row r="10" spans="1:11" s="35" customFormat="1" ht="12" customHeight="1">
      <c r="A10" s="190" t="s">
        <v>116</v>
      </c>
      <c r="B10" s="69">
        <f>SUM(B53:D53)</f>
        <v>120</v>
      </c>
      <c r="C10" s="69">
        <f>SUM(E53:F53)</f>
        <v>130</v>
      </c>
      <c r="D10" s="69">
        <f>SUM(G53:J53)</f>
        <v>124</v>
      </c>
      <c r="E10" s="69">
        <f>SUM(K53:L53)</f>
        <v>114</v>
      </c>
      <c r="F10" s="69">
        <f>SUM(M53:N53)</f>
        <v>112</v>
      </c>
      <c r="G10" s="69">
        <f>SUM(O53:Q53)</f>
        <v>291</v>
      </c>
      <c r="H10" s="69">
        <f>R53</f>
        <v>312</v>
      </c>
      <c r="I10" s="69">
        <f>S53</f>
        <v>121</v>
      </c>
      <c r="J10" s="69">
        <f>SUM(T53:U53)</f>
        <v>147</v>
      </c>
      <c r="K10" s="70">
        <f>SUM(B10:J10)</f>
        <v>1471</v>
      </c>
    </row>
    <row r="11" spans="1:11" s="35" customFormat="1" ht="12" customHeight="1">
      <c r="A11" s="94" t="s">
        <v>80</v>
      </c>
      <c r="B11" s="72">
        <f>B10/B$36</f>
        <v>9.252120277563608E-2</v>
      </c>
      <c r="C11" s="72">
        <f t="shared" ref="C11:I11" si="6">C10/C$36</f>
        <v>9.7232610321615551E-2</v>
      </c>
      <c r="D11" s="72">
        <f t="shared" si="6"/>
        <v>8.7078651685393263E-2</v>
      </c>
      <c r="E11" s="72">
        <f t="shared" si="6"/>
        <v>9.0404440919904835E-2</v>
      </c>
      <c r="F11" s="72">
        <f t="shared" si="6"/>
        <v>9.6718480138169263E-2</v>
      </c>
      <c r="G11" s="72">
        <f t="shared" si="6"/>
        <v>9.1827074786999058E-2</v>
      </c>
      <c r="H11" s="72">
        <f t="shared" si="6"/>
        <v>8.7813115676892761E-2</v>
      </c>
      <c r="I11" s="72">
        <f t="shared" si="6"/>
        <v>7.6972010178117042E-2</v>
      </c>
      <c r="J11" s="72">
        <f t="shared" ref="J11" si="7">J10/J$36</f>
        <v>9.3214965123652502E-2</v>
      </c>
      <c r="K11" s="72">
        <f>K10/K$36</f>
        <v>8.9980425740151707E-2</v>
      </c>
    </row>
    <row r="12" spans="1:11" s="35" customFormat="1" ht="12" customHeight="1">
      <c r="A12" s="190" t="s">
        <v>118</v>
      </c>
      <c r="B12" s="69">
        <f>SUM(B54:D54)</f>
        <v>68</v>
      </c>
      <c r="C12" s="69">
        <f>SUM(E54:F54)</f>
        <v>97</v>
      </c>
      <c r="D12" s="69">
        <f>SUM(G54:J54)</f>
        <v>71</v>
      </c>
      <c r="E12" s="69">
        <f>SUM(K54:L54)</f>
        <v>63</v>
      </c>
      <c r="F12" s="69">
        <f>SUM(M54:N54)</f>
        <v>57</v>
      </c>
      <c r="G12" s="69">
        <f>SUM(O54:Q54)</f>
        <v>215</v>
      </c>
      <c r="H12" s="69">
        <f>R54</f>
        <v>207</v>
      </c>
      <c r="I12" s="69">
        <f>S54</f>
        <v>90</v>
      </c>
      <c r="J12" s="69">
        <f>SUM(T54:U54)</f>
        <v>93</v>
      </c>
      <c r="K12" s="70">
        <f>SUM(B12:J12)</f>
        <v>961</v>
      </c>
    </row>
    <row r="13" spans="1:11" s="35" customFormat="1" ht="12" customHeight="1">
      <c r="A13" s="94" t="s">
        <v>119</v>
      </c>
      <c r="B13" s="72">
        <f>B12/B$36</f>
        <v>5.2428681572860444E-2</v>
      </c>
      <c r="C13" s="72">
        <f t="shared" ref="C13:I13" si="8">C12/C$36</f>
        <v>7.2550486163051611E-2</v>
      </c>
      <c r="D13" s="72">
        <f t="shared" si="8"/>
        <v>4.985955056179775E-2</v>
      </c>
      <c r="E13" s="72">
        <f t="shared" si="8"/>
        <v>4.9960348929421097E-2</v>
      </c>
      <c r="F13" s="72">
        <f t="shared" si="8"/>
        <v>4.9222797927461141E-2</v>
      </c>
      <c r="G13" s="72">
        <f t="shared" si="8"/>
        <v>6.7844745976648788E-2</v>
      </c>
      <c r="H13" s="72">
        <f t="shared" si="8"/>
        <v>5.8260624824092319E-2</v>
      </c>
      <c r="I13" s="72">
        <f t="shared" si="8"/>
        <v>5.7251908396946563E-2</v>
      </c>
      <c r="J13" s="72">
        <f t="shared" ref="J13" si="9">J12/J$36</f>
        <v>5.8972733037412808E-2</v>
      </c>
      <c r="K13" s="72">
        <f>K12/K$36</f>
        <v>5.8783949106924395E-2</v>
      </c>
    </row>
    <row r="14" spans="1:11" s="35" customFormat="1" ht="12" customHeight="1">
      <c r="A14" s="190" t="s">
        <v>120</v>
      </c>
      <c r="B14" s="69">
        <f>SUM(B55:D55)</f>
        <v>59</v>
      </c>
      <c r="C14" s="69">
        <f>SUM(E55:F55)</f>
        <v>62</v>
      </c>
      <c r="D14" s="69">
        <f>SUM(G55:J55)</f>
        <v>53</v>
      </c>
      <c r="E14" s="69">
        <f>SUM(K55:L55)</f>
        <v>53</v>
      </c>
      <c r="F14" s="69">
        <f>SUM(M55:N55)</f>
        <v>49</v>
      </c>
      <c r="G14" s="69">
        <f>SUM(O55:Q55)</f>
        <v>206</v>
      </c>
      <c r="H14" s="69">
        <f>R55</f>
        <v>130</v>
      </c>
      <c r="I14" s="69">
        <f>S55</f>
        <v>55</v>
      </c>
      <c r="J14" s="69">
        <f>SUM(T55:U55)</f>
        <v>63</v>
      </c>
      <c r="K14" s="70">
        <f>SUM(B14:J14)</f>
        <v>730</v>
      </c>
    </row>
    <row r="15" spans="1:11" s="35" customFormat="1" ht="12" customHeight="1">
      <c r="A15" s="94" t="s">
        <v>121</v>
      </c>
      <c r="B15" s="72">
        <f>B14/B$36</f>
        <v>4.5489591364687741E-2</v>
      </c>
      <c r="C15" s="72">
        <f t="shared" ref="C15:I15" si="10">C14/C$36</f>
        <v>4.6372475691847423E-2</v>
      </c>
      <c r="D15" s="72">
        <f t="shared" si="10"/>
        <v>3.7219101123595506E-2</v>
      </c>
      <c r="E15" s="72">
        <f t="shared" si="10"/>
        <v>4.2030134813639972E-2</v>
      </c>
      <c r="F15" s="72">
        <f t="shared" si="10"/>
        <v>4.231433506044905E-2</v>
      </c>
      <c r="G15" s="72">
        <f t="shared" si="10"/>
        <v>6.5004733354370459E-2</v>
      </c>
      <c r="H15" s="72">
        <f t="shared" si="10"/>
        <v>3.6588798198705322E-2</v>
      </c>
      <c r="I15" s="72">
        <f t="shared" si="10"/>
        <v>3.4987277353689568E-2</v>
      </c>
      <c r="J15" s="72">
        <f t="shared" ref="J15" si="11">J14/J$36</f>
        <v>3.9949270767279645E-2</v>
      </c>
      <c r="K15" s="72">
        <f>K14/K$36</f>
        <v>4.46537802789332E-2</v>
      </c>
    </row>
    <row r="16" spans="1:11" s="35" customFormat="1" ht="12" customHeight="1">
      <c r="A16" s="190" t="s">
        <v>122</v>
      </c>
      <c r="B16" s="69">
        <f>SUM(B56:D56)</f>
        <v>117</v>
      </c>
      <c r="C16" s="69">
        <f>SUM(E56:F56)</f>
        <v>77</v>
      </c>
      <c r="D16" s="69">
        <f>SUM(G56:J56)</f>
        <v>118</v>
      </c>
      <c r="E16" s="69">
        <f>SUM(K56:L56)</f>
        <v>80</v>
      </c>
      <c r="F16" s="69">
        <f>SUM(M56:N56)</f>
        <v>79</v>
      </c>
      <c r="G16" s="69">
        <f>SUM(O56:Q56)</f>
        <v>295</v>
      </c>
      <c r="H16" s="69">
        <f>R56</f>
        <v>247</v>
      </c>
      <c r="I16" s="69">
        <f>S56</f>
        <v>107</v>
      </c>
      <c r="J16" s="69">
        <f>SUM(T56:U56)</f>
        <v>119</v>
      </c>
      <c r="K16" s="70">
        <f>SUM(B16:J16)</f>
        <v>1239</v>
      </c>
    </row>
    <row r="17" spans="1:11" s="35" customFormat="1" ht="12" customHeight="1">
      <c r="A17" s="94" t="s">
        <v>123</v>
      </c>
      <c r="B17" s="72">
        <f>B16/B$36</f>
        <v>9.0208172706245177E-2</v>
      </c>
      <c r="C17" s="72">
        <f t="shared" ref="C17:I17" si="12">C16/C$36</f>
        <v>5.7591623036649213E-2</v>
      </c>
      <c r="D17" s="72">
        <f t="shared" si="12"/>
        <v>8.2865168539325837E-2</v>
      </c>
      <c r="E17" s="72">
        <f t="shared" si="12"/>
        <v>6.3441712926249005E-2</v>
      </c>
      <c r="F17" s="72">
        <f t="shared" si="12"/>
        <v>6.8221070811744389E-2</v>
      </c>
      <c r="G17" s="72">
        <f t="shared" si="12"/>
        <v>9.3089302619122752E-2</v>
      </c>
      <c r="H17" s="72">
        <f t="shared" si="12"/>
        <v>6.9518716577540107E-2</v>
      </c>
      <c r="I17" s="72">
        <f t="shared" si="12"/>
        <v>6.8066157760814247E-2</v>
      </c>
      <c r="J17" s="72">
        <f t="shared" ref="J17" si="13">J16/J$36</f>
        <v>7.5459733671528223E-2</v>
      </c>
      <c r="K17" s="72">
        <f>K16/K$36</f>
        <v>7.5789087350134579E-2</v>
      </c>
    </row>
    <row r="18" spans="1:11" s="35" customFormat="1" ht="12" customHeight="1">
      <c r="A18" s="190" t="s">
        <v>124</v>
      </c>
      <c r="B18" s="69">
        <f>SUM(B57:D57)</f>
        <v>70</v>
      </c>
      <c r="C18" s="69">
        <f>SUM(E57:F57)</f>
        <v>73</v>
      </c>
      <c r="D18" s="69">
        <f>SUM(G57:J57)</f>
        <v>62</v>
      </c>
      <c r="E18" s="69">
        <f>SUM(K57:L57)</f>
        <v>42</v>
      </c>
      <c r="F18" s="69">
        <f>SUM(M57:N57)</f>
        <v>65</v>
      </c>
      <c r="G18" s="69">
        <f>SUM(O57:Q57)</f>
        <v>224</v>
      </c>
      <c r="H18" s="69">
        <f>R57</f>
        <v>180</v>
      </c>
      <c r="I18" s="69">
        <f>S57</f>
        <v>81</v>
      </c>
      <c r="J18" s="69">
        <f>SUM(T57:U57)</f>
        <v>109</v>
      </c>
      <c r="K18" s="70">
        <f>SUM(B18:J18)</f>
        <v>906</v>
      </c>
    </row>
    <row r="19" spans="1:11" s="35" customFormat="1" ht="12" customHeight="1">
      <c r="A19" s="94" t="s">
        <v>125</v>
      </c>
      <c r="B19" s="72">
        <f>B18/B$36</f>
        <v>5.3970701619121049E-2</v>
      </c>
      <c r="C19" s="72">
        <f t="shared" ref="C19:I19" si="14">C18/C$36</f>
        <v>5.4599850411368736E-2</v>
      </c>
      <c r="D19" s="72">
        <f t="shared" si="14"/>
        <v>4.3539325842696631E-2</v>
      </c>
      <c r="E19" s="72">
        <f t="shared" si="14"/>
        <v>3.3306899286280729E-2</v>
      </c>
      <c r="F19" s="72">
        <f t="shared" si="14"/>
        <v>5.6131260794473233E-2</v>
      </c>
      <c r="G19" s="72">
        <f t="shared" si="14"/>
        <v>7.0684758598927103E-2</v>
      </c>
      <c r="H19" s="72">
        <f t="shared" si="14"/>
        <v>5.066141289051506E-2</v>
      </c>
      <c r="I19" s="72">
        <f t="shared" si="14"/>
        <v>5.1526717557251911E-2</v>
      </c>
      <c r="J19" s="72">
        <f t="shared" ref="J19" si="15">J18/J$36</f>
        <v>6.9118579581483833E-2</v>
      </c>
      <c r="K19" s="72">
        <f>K18/K$36</f>
        <v>5.5419623195497918E-2</v>
      </c>
    </row>
    <row r="20" spans="1:11" s="35" customFormat="1" ht="12" customHeight="1">
      <c r="A20" s="190" t="s">
        <v>126</v>
      </c>
      <c r="B20" s="69">
        <f>SUM(B58:D58)</f>
        <v>61</v>
      </c>
      <c r="C20" s="69">
        <f>SUM(E58:F58)</f>
        <v>54</v>
      </c>
      <c r="D20" s="69">
        <f>SUM(G58:J58)</f>
        <v>68</v>
      </c>
      <c r="E20" s="69">
        <f>SUM(K58:L58)</f>
        <v>51</v>
      </c>
      <c r="F20" s="69">
        <f>SUM(M58:N58)</f>
        <v>37</v>
      </c>
      <c r="G20" s="69">
        <f>SUM(O58:Q58)</f>
        <v>157</v>
      </c>
      <c r="H20" s="69">
        <f>R58</f>
        <v>141</v>
      </c>
      <c r="I20" s="69">
        <f>S58</f>
        <v>66</v>
      </c>
      <c r="J20" s="69">
        <f>SUM(T58:U58)</f>
        <v>83</v>
      </c>
      <c r="K20" s="70">
        <f>SUM(B20:J20)</f>
        <v>718</v>
      </c>
    </row>
    <row r="21" spans="1:11" s="35" customFormat="1" ht="12" customHeight="1">
      <c r="A21" s="94" t="s">
        <v>127</v>
      </c>
      <c r="B21" s="72">
        <f>B20/B$36</f>
        <v>4.7031611410948346E-2</v>
      </c>
      <c r="C21" s="72">
        <f t="shared" ref="C21:I21" si="16">C20/C$36</f>
        <v>4.0388930441286462E-2</v>
      </c>
      <c r="D21" s="72">
        <f t="shared" si="16"/>
        <v>4.7752808988764044E-2</v>
      </c>
      <c r="E21" s="72">
        <f t="shared" si="16"/>
        <v>4.0444091990483745E-2</v>
      </c>
      <c r="F21" s="72">
        <f t="shared" si="16"/>
        <v>3.1951640759930913E-2</v>
      </c>
      <c r="G21" s="72">
        <f t="shared" si="16"/>
        <v>4.9542442410855161E-2</v>
      </c>
      <c r="H21" s="72">
        <f t="shared" si="16"/>
        <v>3.9684773430903465E-2</v>
      </c>
      <c r="I21" s="72">
        <f t="shared" si="16"/>
        <v>4.1984732824427481E-2</v>
      </c>
      <c r="J21" s="72">
        <f t="shared" ref="J21" si="17">J20/J$36</f>
        <v>5.2631578947368418E-2</v>
      </c>
      <c r="K21" s="72">
        <f>K20/K$36</f>
        <v>4.3919745534621975E-2</v>
      </c>
    </row>
    <row r="22" spans="1:11" s="35" customFormat="1" ht="12" customHeight="1">
      <c r="A22" s="190" t="s">
        <v>128</v>
      </c>
      <c r="B22" s="69">
        <f>SUM(B59:D59)</f>
        <v>36</v>
      </c>
      <c r="C22" s="69">
        <f>SUM(E59:F59)</f>
        <v>42</v>
      </c>
      <c r="D22" s="69">
        <f>SUM(G59:J59)</f>
        <v>43</v>
      </c>
      <c r="E22" s="69">
        <f>SUM(K59:L59)</f>
        <v>47</v>
      </c>
      <c r="F22" s="69">
        <f>SUM(M59:N59)</f>
        <v>41</v>
      </c>
      <c r="G22" s="69">
        <f>SUM(O59:Q59)</f>
        <v>162</v>
      </c>
      <c r="H22" s="69">
        <f>R59</f>
        <v>122</v>
      </c>
      <c r="I22" s="69">
        <f>S59</f>
        <v>63</v>
      </c>
      <c r="J22" s="69">
        <f>SUM(T59:U59)</f>
        <v>59</v>
      </c>
      <c r="K22" s="70">
        <f>SUM(B22:J22)</f>
        <v>615</v>
      </c>
    </row>
    <row r="23" spans="1:11" s="35" customFormat="1" ht="12" customHeight="1">
      <c r="A23" s="94" t="s">
        <v>129</v>
      </c>
      <c r="B23" s="72">
        <f>B22/B$36</f>
        <v>2.7756360832690823E-2</v>
      </c>
      <c r="C23" s="72">
        <f t="shared" ref="C23:I23" si="18">C22/C$36</f>
        <v>3.1413612565445025E-2</v>
      </c>
      <c r="D23" s="72">
        <f t="shared" si="18"/>
        <v>3.0196629213483147E-2</v>
      </c>
      <c r="E23" s="72">
        <f t="shared" si="18"/>
        <v>3.7272006344171292E-2</v>
      </c>
      <c r="F23" s="72">
        <f t="shared" si="18"/>
        <v>3.5405872193436959E-2</v>
      </c>
      <c r="G23" s="72">
        <f t="shared" si="18"/>
        <v>5.1120227201009782E-2</v>
      </c>
      <c r="H23" s="72">
        <f t="shared" si="18"/>
        <v>3.4337179848015764E-2</v>
      </c>
      <c r="I23" s="72">
        <f t="shared" si="18"/>
        <v>4.0076335877862593E-2</v>
      </c>
      <c r="J23" s="72">
        <f t="shared" ref="J23" si="19">J22/J$36</f>
        <v>3.7412809131261889E-2</v>
      </c>
      <c r="K23" s="72">
        <f>K22/K$36</f>
        <v>3.7619280645950576E-2</v>
      </c>
    </row>
    <row r="24" spans="1:11" s="35" customFormat="1" ht="12" customHeight="1">
      <c r="A24" s="190" t="s">
        <v>130</v>
      </c>
      <c r="B24" s="69">
        <f>SUM(B60:D60)</f>
        <v>30</v>
      </c>
      <c r="C24" s="69">
        <f>SUM(E60:F60)</f>
        <v>46</v>
      </c>
      <c r="D24" s="69">
        <f>SUM(G60:J60)</f>
        <v>37</v>
      </c>
      <c r="E24" s="69">
        <f>SUM(K60:L60)</f>
        <v>42</v>
      </c>
      <c r="F24" s="69">
        <f>SUM(M60:N60)</f>
        <v>31</v>
      </c>
      <c r="G24" s="69">
        <f>SUM(O60:Q60)</f>
        <v>106</v>
      </c>
      <c r="H24" s="69">
        <f>R60</f>
        <v>102</v>
      </c>
      <c r="I24" s="69">
        <f>S60</f>
        <v>46</v>
      </c>
      <c r="J24" s="69">
        <f>SUM(T60:U60)</f>
        <v>63</v>
      </c>
      <c r="K24" s="70">
        <f>SUM(B24:J24)</f>
        <v>503</v>
      </c>
    </row>
    <row r="25" spans="1:11" s="35" customFormat="1" ht="12" customHeight="1">
      <c r="A25" s="94" t="s">
        <v>131</v>
      </c>
      <c r="B25" s="72">
        <f>B24/B$36</f>
        <v>2.313030069390902E-2</v>
      </c>
      <c r="C25" s="72">
        <f t="shared" ref="C25:I25" si="20">C24/C$36</f>
        <v>3.4405385190725501E-2</v>
      </c>
      <c r="D25" s="72">
        <f t="shared" si="20"/>
        <v>2.5983146067415731E-2</v>
      </c>
      <c r="E25" s="72">
        <f t="shared" si="20"/>
        <v>3.3306899286280729E-2</v>
      </c>
      <c r="F25" s="72">
        <f t="shared" si="20"/>
        <v>2.6770293609671848E-2</v>
      </c>
      <c r="G25" s="72">
        <f t="shared" si="20"/>
        <v>3.3449037551278003E-2</v>
      </c>
      <c r="H25" s="72">
        <f t="shared" si="20"/>
        <v>2.8708133971291867E-2</v>
      </c>
      <c r="I25" s="72">
        <f t="shared" si="20"/>
        <v>2.9262086513994912E-2</v>
      </c>
      <c r="J25" s="72">
        <f t="shared" ref="J25" si="21">J24/J$36</f>
        <v>3.9949270767279645E-2</v>
      </c>
      <c r="K25" s="72">
        <f>K24/K$36</f>
        <v>3.0768289699045756E-2</v>
      </c>
    </row>
    <row r="26" spans="1:11" s="35" customFormat="1" ht="12" customHeight="1">
      <c r="A26" s="190" t="s">
        <v>132</v>
      </c>
      <c r="B26" s="69">
        <f>SUM(B61:D61)</f>
        <v>25</v>
      </c>
      <c r="C26" s="69">
        <f>SUM(E61:F61)</f>
        <v>34</v>
      </c>
      <c r="D26" s="69">
        <f>SUM(G61:J61)</f>
        <v>30</v>
      </c>
      <c r="E26" s="69">
        <f>SUM(K61:L61)</f>
        <v>26</v>
      </c>
      <c r="F26" s="69">
        <f>SUM(M61:N61)</f>
        <v>27</v>
      </c>
      <c r="G26" s="69">
        <f>SUM(O61:Q61)</f>
        <v>91</v>
      </c>
      <c r="H26" s="69">
        <f>R61</f>
        <v>88</v>
      </c>
      <c r="I26" s="69">
        <f>S61</f>
        <v>40</v>
      </c>
      <c r="J26" s="69">
        <f>SUM(T61:U61)</f>
        <v>55</v>
      </c>
      <c r="K26" s="70">
        <f>SUM(B26:J26)</f>
        <v>416</v>
      </c>
    </row>
    <row r="27" spans="1:11" s="35" customFormat="1" ht="12" customHeight="1">
      <c r="A27" s="94" t="s">
        <v>133</v>
      </c>
      <c r="B27" s="72">
        <f>B26/B$36</f>
        <v>1.9275250578257519E-2</v>
      </c>
      <c r="C27" s="72">
        <f t="shared" ref="C27:I27" si="22">C26/C$36</f>
        <v>2.5430067314884067E-2</v>
      </c>
      <c r="D27" s="72">
        <f t="shared" si="22"/>
        <v>2.1067415730337078E-2</v>
      </c>
      <c r="E27" s="72">
        <f t="shared" si="22"/>
        <v>2.0618556701030927E-2</v>
      </c>
      <c r="F27" s="72">
        <f t="shared" si="22"/>
        <v>2.3316062176165803E-2</v>
      </c>
      <c r="G27" s="72">
        <f t="shared" si="22"/>
        <v>2.8715683180814137E-2</v>
      </c>
      <c r="H27" s="72">
        <f t="shared" si="22"/>
        <v>2.4767801857585141E-2</v>
      </c>
      <c r="I27" s="72">
        <f t="shared" si="22"/>
        <v>2.5445292620865138E-2</v>
      </c>
      <c r="J27" s="72">
        <f t="shared" ref="J27" si="23">J26/J$36</f>
        <v>3.4876347495244132E-2</v>
      </c>
      <c r="K27" s="72">
        <f>K26/K$36</f>
        <v>2.5446537802789333E-2</v>
      </c>
    </row>
    <row r="28" spans="1:11" s="35" customFormat="1" ht="12" customHeight="1">
      <c r="A28" s="190" t="s">
        <v>134</v>
      </c>
      <c r="B28" s="69">
        <f>SUM(B62:D62)</f>
        <v>28</v>
      </c>
      <c r="C28" s="69">
        <f>SUM(E62:F62)</f>
        <v>44</v>
      </c>
      <c r="D28" s="69">
        <f>SUM(G62:J62)</f>
        <v>31</v>
      </c>
      <c r="E28" s="69">
        <f>SUM(K62:L62)</f>
        <v>19</v>
      </c>
      <c r="F28" s="69">
        <f>SUM(M62:N62)</f>
        <v>33</v>
      </c>
      <c r="G28" s="69">
        <f>SUM(O62:Q62)</f>
        <v>69</v>
      </c>
      <c r="H28" s="69">
        <f>R62</f>
        <v>88</v>
      </c>
      <c r="I28" s="69">
        <f>S62</f>
        <v>31</v>
      </c>
      <c r="J28" s="69">
        <f>SUM(T62:U62)</f>
        <v>41</v>
      </c>
      <c r="K28" s="70">
        <f>SUM(B28:J28)</f>
        <v>384</v>
      </c>
    </row>
    <row r="29" spans="1:11" s="35" customFormat="1" ht="12" customHeight="1">
      <c r="A29" s="94" t="s">
        <v>135</v>
      </c>
      <c r="B29" s="72">
        <f>B28/B$36</f>
        <v>2.1588280647648419E-2</v>
      </c>
      <c r="C29" s="72">
        <f t="shared" ref="C29:I29" si="24">C28/C$36</f>
        <v>3.2909498878085267E-2</v>
      </c>
      <c r="D29" s="72">
        <f t="shared" si="24"/>
        <v>2.1769662921348316E-2</v>
      </c>
      <c r="E29" s="72">
        <f t="shared" si="24"/>
        <v>1.506740681998414E-2</v>
      </c>
      <c r="F29" s="72">
        <f t="shared" si="24"/>
        <v>2.8497409326424871E-2</v>
      </c>
      <c r="G29" s="72">
        <f t="shared" si="24"/>
        <v>2.1773430104133795E-2</v>
      </c>
      <c r="H29" s="72">
        <f t="shared" si="24"/>
        <v>2.4767801857585141E-2</v>
      </c>
      <c r="I29" s="72">
        <f t="shared" si="24"/>
        <v>1.9720101781170483E-2</v>
      </c>
      <c r="J29" s="72">
        <f t="shared" ref="J29" si="25">J28/J$36</f>
        <v>2.599873176918199E-2</v>
      </c>
      <c r="K29" s="72">
        <f>K28/K$36</f>
        <v>2.3489111817959384E-2</v>
      </c>
    </row>
    <row r="30" spans="1:11" s="35" customFormat="1" ht="12" customHeight="1">
      <c r="A30" s="190" t="s">
        <v>138</v>
      </c>
      <c r="B30" s="69">
        <f>SUM(B63:D63)</f>
        <v>22</v>
      </c>
      <c r="C30" s="69">
        <f>SUM(E63:F63)</f>
        <v>25</v>
      </c>
      <c r="D30" s="69">
        <f>SUM(G63:J63)</f>
        <v>33</v>
      </c>
      <c r="E30" s="69">
        <f>SUM(K63:L63)</f>
        <v>12</v>
      </c>
      <c r="F30" s="69">
        <f>SUM(M63:N63)</f>
        <v>22</v>
      </c>
      <c r="G30" s="69">
        <f>SUM(O63:Q63)</f>
        <v>55</v>
      </c>
      <c r="H30" s="69">
        <f>R63</f>
        <v>68</v>
      </c>
      <c r="I30" s="69">
        <f>S63</f>
        <v>25</v>
      </c>
      <c r="J30" s="69">
        <f>SUM(T63:U63)</f>
        <v>37</v>
      </c>
      <c r="K30" s="70">
        <f>SUM(B30:J30)</f>
        <v>299</v>
      </c>
    </row>
    <row r="31" spans="1:11" s="35" customFormat="1" ht="12" customHeight="1">
      <c r="A31" s="94" t="s">
        <v>139</v>
      </c>
      <c r="B31" s="72">
        <f>B30/B$36</f>
        <v>1.6962220508866616E-2</v>
      </c>
      <c r="C31" s="72">
        <f t="shared" ref="C31:I31" si="26">C30/C$36</f>
        <v>1.8698578908002993E-2</v>
      </c>
      <c r="D31" s="72">
        <f t="shared" si="26"/>
        <v>2.3174157303370788E-2</v>
      </c>
      <c r="E31" s="72">
        <f t="shared" si="26"/>
        <v>9.5162569389373505E-3</v>
      </c>
      <c r="F31" s="72">
        <f t="shared" si="26"/>
        <v>1.8998272884283247E-2</v>
      </c>
      <c r="G31" s="72">
        <f t="shared" si="26"/>
        <v>1.7355632691700852E-2</v>
      </c>
      <c r="H31" s="72">
        <f t="shared" si="26"/>
        <v>1.9138755980861243E-2</v>
      </c>
      <c r="I31" s="72">
        <f t="shared" si="26"/>
        <v>1.5903307888040712E-2</v>
      </c>
      <c r="J31" s="72">
        <f t="shared" ref="J31" si="27">J30/J$36</f>
        <v>2.3462270133164237E-2</v>
      </c>
      <c r="K31" s="72">
        <f>K30/K$36</f>
        <v>1.8289699045754833E-2</v>
      </c>
    </row>
    <row r="32" spans="1:11" s="35" customFormat="1" ht="12" customHeight="1">
      <c r="A32" s="190" t="s">
        <v>136</v>
      </c>
      <c r="B32" s="69">
        <f>SUM(B64:D64)</f>
        <v>136</v>
      </c>
      <c r="C32" s="69">
        <f>SUM(E64:F64)</f>
        <v>139</v>
      </c>
      <c r="D32" s="69">
        <f>SUM(G64:J64)</f>
        <v>119</v>
      </c>
      <c r="E32" s="69">
        <f>SUM(K64:L64)</f>
        <v>124</v>
      </c>
      <c r="F32" s="69">
        <f>SUM(M64:N64)</f>
        <v>161</v>
      </c>
      <c r="G32" s="69">
        <f>SUM(O64:Q64)</f>
        <v>290</v>
      </c>
      <c r="H32" s="69">
        <f>R64</f>
        <v>366</v>
      </c>
      <c r="I32" s="69">
        <f>S64</f>
        <v>183</v>
      </c>
      <c r="J32" s="69">
        <f>SUM(T64:U64)</f>
        <v>180</v>
      </c>
      <c r="K32" s="70">
        <f>SUM(B32:J32)</f>
        <v>1698</v>
      </c>
    </row>
    <row r="33" spans="1:11" s="35" customFormat="1" ht="12" customHeight="1">
      <c r="A33" s="94" t="s">
        <v>137</v>
      </c>
      <c r="B33" s="72">
        <f>B32/B$36</f>
        <v>0.10485736314572089</v>
      </c>
      <c r="C33" s="72">
        <f t="shared" ref="C33:I33" si="28">C32/C$36</f>
        <v>0.10396409872849663</v>
      </c>
      <c r="D33" s="72">
        <f t="shared" si="28"/>
        <v>8.3567415730337075E-2</v>
      </c>
      <c r="E33" s="72">
        <f t="shared" si="28"/>
        <v>9.8334655035685961E-2</v>
      </c>
      <c r="F33" s="72">
        <f t="shared" si="28"/>
        <v>0.13903281519861832</v>
      </c>
      <c r="G33" s="72">
        <f t="shared" si="28"/>
        <v>9.1511517828968131E-2</v>
      </c>
      <c r="H33" s="72">
        <f t="shared" si="28"/>
        <v>0.10301153954404728</v>
      </c>
      <c r="I33" s="72">
        <f t="shared" si="28"/>
        <v>0.11641221374045801</v>
      </c>
      <c r="J33" s="72">
        <f t="shared" ref="J33" si="29">J32/J$36</f>
        <v>0.11414077362079898</v>
      </c>
      <c r="K33" s="72">
        <f>K32/K$36</f>
        <v>0.10386591632003915</v>
      </c>
    </row>
    <row r="34" spans="1:11" s="35" customFormat="1" ht="12" customHeight="1">
      <c r="A34" s="190" t="s">
        <v>66</v>
      </c>
      <c r="B34" s="69">
        <f>SUM(B65:D65)</f>
        <v>80</v>
      </c>
      <c r="C34" s="69">
        <f>SUM(E65:F65)</f>
        <v>31</v>
      </c>
      <c r="D34" s="69">
        <f>SUM(G65:J65)</f>
        <v>51</v>
      </c>
      <c r="E34" s="69">
        <f>SUM(K65:L65)</f>
        <v>71</v>
      </c>
      <c r="F34" s="69">
        <f>SUM(M65:N65)</f>
        <v>61</v>
      </c>
      <c r="G34" s="69">
        <f>SUM(O65:Q65)</f>
        <v>216</v>
      </c>
      <c r="H34" s="69">
        <f>R65</f>
        <v>215</v>
      </c>
      <c r="I34" s="69">
        <f>S65</f>
        <v>149</v>
      </c>
      <c r="J34" s="69">
        <f>SUM(T65:U65)</f>
        <v>122</v>
      </c>
      <c r="K34" s="70">
        <f>SUM(B34:J34)</f>
        <v>996</v>
      </c>
    </row>
    <row r="35" spans="1:11" s="35" customFormat="1" ht="12" customHeight="1">
      <c r="A35" s="71"/>
      <c r="B35" s="72">
        <f>B34/B$36</f>
        <v>6.1680801850424058E-2</v>
      </c>
      <c r="C35" s="72">
        <f t="shared" ref="C35:I35" si="30">C34/C$36</f>
        <v>2.3186237845923711E-2</v>
      </c>
      <c r="D35" s="72">
        <f t="shared" si="30"/>
        <v>3.5814606741573031E-2</v>
      </c>
      <c r="E35" s="72">
        <f t="shared" si="30"/>
        <v>5.6304520222045996E-2</v>
      </c>
      <c r="F35" s="72">
        <f t="shared" si="30"/>
        <v>5.2677029360967187E-2</v>
      </c>
      <c r="G35" s="72">
        <f t="shared" si="30"/>
        <v>6.8160302934679715E-2</v>
      </c>
      <c r="H35" s="72">
        <f t="shared" si="30"/>
        <v>6.0512243174781877E-2</v>
      </c>
      <c r="I35" s="72">
        <f t="shared" si="30"/>
        <v>9.4783715012722647E-2</v>
      </c>
      <c r="J35" s="72">
        <f t="shared" ref="J35" si="31">J34/J$36</f>
        <v>7.7362079898541533E-2</v>
      </c>
      <c r="K35" s="72">
        <f>K34/K$36</f>
        <v>6.0924883777832152E-2</v>
      </c>
    </row>
    <row r="36" spans="1:11" s="35" customFormat="1" ht="12" customHeight="1">
      <c r="A36" s="77" t="s">
        <v>11</v>
      </c>
      <c r="B36" s="78">
        <f>SUM(B4,B6,B8,B10,B12,B14,B16,B18,B20,B22,B24,B26,B28,B30,B32,B34)</f>
        <v>1297</v>
      </c>
      <c r="C36" s="78">
        <f t="shared" ref="C36:I36" si="32">SUM(C4,C6,C8,C10,C12,C14,C16,C18,C20,C22,C24,C26,C28,C30,C32,C34)</f>
        <v>1337</v>
      </c>
      <c r="D36" s="78">
        <f t="shared" si="32"/>
        <v>1424</v>
      </c>
      <c r="E36" s="78">
        <f t="shared" si="32"/>
        <v>1261</v>
      </c>
      <c r="F36" s="78">
        <f t="shared" si="32"/>
        <v>1158</v>
      </c>
      <c r="G36" s="78">
        <f t="shared" si="32"/>
        <v>3169</v>
      </c>
      <c r="H36" s="78">
        <f t="shared" si="32"/>
        <v>3553</v>
      </c>
      <c r="I36" s="78">
        <f t="shared" si="32"/>
        <v>1572</v>
      </c>
      <c r="J36" s="78">
        <f t="shared" ref="J36" si="33">SUM(J4,J6,J8,J10,J12,J14,J16,J18,J20,J22,J24,J26,J28,J30,J32,J34)</f>
        <v>1577</v>
      </c>
      <c r="K36" s="82">
        <f>SUM(B36:J36)</f>
        <v>16348</v>
      </c>
    </row>
    <row r="37" spans="1:11" s="35" customFormat="1" ht="12" customHeight="1">
      <c r="A37" s="79"/>
      <c r="B37" s="80">
        <f t="shared" ref="B37:I37" si="34">SUM(B5,B7,B9,B11,B13,B15,B17,B19,B21,B23,B25,B27,B29,B31,B33,B35)</f>
        <v>1</v>
      </c>
      <c r="C37" s="80">
        <f t="shared" si="34"/>
        <v>0.99999999999999989</v>
      </c>
      <c r="D37" s="80">
        <f t="shared" si="34"/>
        <v>0.99999999999999978</v>
      </c>
      <c r="E37" s="80">
        <f t="shared" si="34"/>
        <v>0.99999999999999989</v>
      </c>
      <c r="F37" s="80">
        <f t="shared" si="34"/>
        <v>1</v>
      </c>
      <c r="G37" s="80">
        <f t="shared" si="34"/>
        <v>1</v>
      </c>
      <c r="H37" s="80">
        <f t="shared" si="34"/>
        <v>0.99999999999999989</v>
      </c>
      <c r="I37" s="80">
        <f t="shared" si="34"/>
        <v>1</v>
      </c>
      <c r="J37" s="80">
        <f t="shared" ref="J37" si="35">SUM(J5,J7,J9,J11,J13,J15,J17,J19,J21,J23,J25,J27,J29,J31,J33,J35)</f>
        <v>1</v>
      </c>
      <c r="K37" s="80">
        <f>SUM(K5,K7,K9,K11,K13,K15,K17,K19,K21,K23,K25,K27,K29,K31,K33,K35)</f>
        <v>1.0000000000000002</v>
      </c>
    </row>
    <row r="38" spans="1:11" s="74" customFormat="1" ht="12" customHeight="1">
      <c r="A38" s="189" t="s">
        <v>61</v>
      </c>
      <c r="B38" s="73">
        <f>SUM(B4,B6,B8,B10)</f>
        <v>565</v>
      </c>
      <c r="C38" s="73">
        <f t="shared" ref="C38:I38" si="36">SUM(C4,C6,C8,C10)</f>
        <v>613</v>
      </c>
      <c r="D38" s="73">
        <f t="shared" si="36"/>
        <v>708</v>
      </c>
      <c r="E38" s="73">
        <f t="shared" si="36"/>
        <v>631</v>
      </c>
      <c r="F38" s="73">
        <f t="shared" si="36"/>
        <v>495</v>
      </c>
      <c r="G38" s="73">
        <f t="shared" si="36"/>
        <v>1083</v>
      </c>
      <c r="H38" s="73">
        <f t="shared" si="36"/>
        <v>1599</v>
      </c>
      <c r="I38" s="73">
        <f t="shared" si="36"/>
        <v>636</v>
      </c>
      <c r="J38" s="73">
        <f t="shared" ref="J38" si="37">SUM(J4,J6,J8,J10)</f>
        <v>553</v>
      </c>
      <c r="K38" s="70">
        <f>SUM(B38:J38)</f>
        <v>6883</v>
      </c>
    </row>
    <row r="39" spans="1:11" s="74" customFormat="1" ht="12" customHeight="1">
      <c r="A39" s="101"/>
      <c r="B39" s="72">
        <f>B38/B$36</f>
        <v>0.43562066306861991</v>
      </c>
      <c r="C39" s="72">
        <f t="shared" ref="C39:J45" si="38">C38/C$36</f>
        <v>0.45848915482423336</v>
      </c>
      <c r="D39" s="72">
        <f t="shared" si="38"/>
        <v>0.49719101123595505</v>
      </c>
      <c r="E39" s="72">
        <f t="shared" si="38"/>
        <v>0.50039651070578905</v>
      </c>
      <c r="F39" s="72">
        <f t="shared" si="38"/>
        <v>0.42746113989637308</v>
      </c>
      <c r="G39" s="72">
        <f t="shared" si="38"/>
        <v>0.34174818554749131</v>
      </c>
      <c r="H39" s="72">
        <f t="shared" si="38"/>
        <v>0.45004221784407544</v>
      </c>
      <c r="I39" s="72">
        <f t="shared" si="38"/>
        <v>0.40458015267175573</v>
      </c>
      <c r="J39" s="72">
        <f t="shared" si="38"/>
        <v>0.35066582117945466</v>
      </c>
      <c r="K39" s="72">
        <f>K38/K$36</f>
        <v>0.42103009542451675</v>
      </c>
    </row>
    <row r="40" spans="1:11" s="75" customFormat="1" ht="12" customHeight="1">
      <c r="A40" s="100" t="s">
        <v>140</v>
      </c>
      <c r="B40" s="73">
        <f>SUM(B12,B14,B16,B18,B20)</f>
        <v>375</v>
      </c>
      <c r="C40" s="73">
        <f t="shared" ref="C40:I40" si="39">SUM(C12,C14,C16,C18,C20)</f>
        <v>363</v>
      </c>
      <c r="D40" s="73">
        <f t="shared" si="39"/>
        <v>372</v>
      </c>
      <c r="E40" s="73">
        <f t="shared" si="39"/>
        <v>289</v>
      </c>
      <c r="F40" s="73">
        <f t="shared" si="39"/>
        <v>287</v>
      </c>
      <c r="G40" s="73">
        <f t="shared" si="39"/>
        <v>1097</v>
      </c>
      <c r="H40" s="73">
        <f t="shared" si="39"/>
        <v>905</v>
      </c>
      <c r="I40" s="73">
        <f t="shared" si="39"/>
        <v>399</v>
      </c>
      <c r="J40" s="73">
        <f t="shared" ref="J40" si="40">SUM(J12,J14,J16,J18,J20)</f>
        <v>467</v>
      </c>
      <c r="K40" s="70">
        <f>SUM(B40:J40)</f>
        <v>4554</v>
      </c>
    </row>
    <row r="41" spans="1:11" s="75" customFormat="1" ht="12" customHeight="1">
      <c r="A41" s="102" t="s">
        <v>142</v>
      </c>
      <c r="B41" s="72">
        <f>B40/B$36</f>
        <v>0.28912875867386278</v>
      </c>
      <c r="C41" s="72">
        <f t="shared" si="38"/>
        <v>0.27150336574420342</v>
      </c>
      <c r="D41" s="72">
        <f t="shared" si="38"/>
        <v>0.2612359550561798</v>
      </c>
      <c r="E41" s="72">
        <f t="shared" si="38"/>
        <v>0.22918318794607453</v>
      </c>
      <c r="F41" s="72">
        <f t="shared" si="38"/>
        <v>0.24784110535405873</v>
      </c>
      <c r="G41" s="72">
        <f t="shared" si="38"/>
        <v>0.34616598295992429</v>
      </c>
      <c r="H41" s="72">
        <f t="shared" si="38"/>
        <v>0.25471432592175625</v>
      </c>
      <c r="I41" s="72">
        <f t="shared" si="38"/>
        <v>0.25381679389312978</v>
      </c>
      <c r="J41" s="72">
        <f t="shared" si="38"/>
        <v>0.29613189600507295</v>
      </c>
      <c r="K41" s="72">
        <f>K40/K$36</f>
        <v>0.27856618546611206</v>
      </c>
    </row>
    <row r="42" spans="1:11" s="74" customFormat="1" ht="12" customHeight="1">
      <c r="A42" s="100" t="s">
        <v>141</v>
      </c>
      <c r="B42" s="73">
        <f>SUM(B22,B24,B26,B28,B30)</f>
        <v>141</v>
      </c>
      <c r="C42" s="73">
        <f t="shared" ref="C42:I42" si="41">SUM(C22,C24,C26,C28,C30)</f>
        <v>191</v>
      </c>
      <c r="D42" s="73">
        <f t="shared" si="41"/>
        <v>174</v>
      </c>
      <c r="E42" s="73">
        <f t="shared" si="41"/>
        <v>146</v>
      </c>
      <c r="F42" s="73">
        <f t="shared" si="41"/>
        <v>154</v>
      </c>
      <c r="G42" s="73">
        <f t="shared" si="41"/>
        <v>483</v>
      </c>
      <c r="H42" s="73">
        <f t="shared" si="41"/>
        <v>468</v>
      </c>
      <c r="I42" s="73">
        <f t="shared" si="41"/>
        <v>205</v>
      </c>
      <c r="J42" s="73">
        <f t="shared" ref="J42" si="42">SUM(J22,J24,J26,J28,J30)</f>
        <v>255</v>
      </c>
      <c r="K42" s="70">
        <f>SUM(B42:J42)</f>
        <v>2217</v>
      </c>
    </row>
    <row r="43" spans="1:11" s="74" customFormat="1" ht="12" customHeight="1">
      <c r="A43" s="101" t="s">
        <v>143</v>
      </c>
      <c r="B43" s="72">
        <f>B42/B$36</f>
        <v>0.1087124132613724</v>
      </c>
      <c r="C43" s="72">
        <f t="shared" si="38"/>
        <v>0.14285714285714285</v>
      </c>
      <c r="D43" s="72">
        <f t="shared" si="38"/>
        <v>0.12219101123595505</v>
      </c>
      <c r="E43" s="72">
        <f t="shared" si="38"/>
        <v>0.11578112609040445</v>
      </c>
      <c r="F43" s="72">
        <f t="shared" si="38"/>
        <v>0.13298791018998274</v>
      </c>
      <c r="G43" s="72">
        <f t="shared" si="38"/>
        <v>0.15241401072893657</v>
      </c>
      <c r="H43" s="72">
        <f t="shared" si="38"/>
        <v>0.13171967351533914</v>
      </c>
      <c r="I43" s="72">
        <f t="shared" si="38"/>
        <v>0.13040712468193386</v>
      </c>
      <c r="J43" s="72">
        <f t="shared" si="38"/>
        <v>0.1616994292961319</v>
      </c>
      <c r="K43" s="72">
        <f>K42/K$36</f>
        <v>0.13561291901149988</v>
      </c>
    </row>
    <row r="44" spans="1:11" s="75" customFormat="1" ht="12" customHeight="1">
      <c r="A44" s="189" t="s">
        <v>144</v>
      </c>
      <c r="B44" s="73">
        <f>SUM(B32,B34)</f>
        <v>216</v>
      </c>
      <c r="C44" s="73">
        <f t="shared" ref="C44:I44" si="43">SUM(C32,C34)</f>
        <v>170</v>
      </c>
      <c r="D44" s="73">
        <f t="shared" si="43"/>
        <v>170</v>
      </c>
      <c r="E44" s="73">
        <f t="shared" si="43"/>
        <v>195</v>
      </c>
      <c r="F44" s="73">
        <f t="shared" si="43"/>
        <v>222</v>
      </c>
      <c r="G44" s="73">
        <f t="shared" si="43"/>
        <v>506</v>
      </c>
      <c r="H44" s="73">
        <f t="shared" si="43"/>
        <v>581</v>
      </c>
      <c r="I44" s="73">
        <f t="shared" si="43"/>
        <v>332</v>
      </c>
      <c r="J44" s="73">
        <f t="shared" ref="J44" si="44">SUM(J32,J34)</f>
        <v>302</v>
      </c>
      <c r="K44" s="70">
        <f>SUM(B44:J44)</f>
        <v>2694</v>
      </c>
    </row>
    <row r="45" spans="1:11" s="75" customFormat="1" ht="12" customHeight="1">
      <c r="A45" s="76"/>
      <c r="B45" s="72">
        <f>B44/B$36</f>
        <v>0.16653816499614496</v>
      </c>
      <c r="C45" s="72">
        <f t="shared" si="38"/>
        <v>0.12715033657442035</v>
      </c>
      <c r="D45" s="72">
        <f t="shared" si="38"/>
        <v>0.11938202247191011</v>
      </c>
      <c r="E45" s="72">
        <f t="shared" si="38"/>
        <v>0.15463917525773196</v>
      </c>
      <c r="F45" s="72">
        <f t="shared" si="38"/>
        <v>0.19170984455958548</v>
      </c>
      <c r="G45" s="72">
        <f t="shared" si="38"/>
        <v>0.15967182076364783</v>
      </c>
      <c r="H45" s="72">
        <f t="shared" si="38"/>
        <v>0.16352378271882917</v>
      </c>
      <c r="I45" s="72">
        <f t="shared" si="38"/>
        <v>0.21119592875318066</v>
      </c>
      <c r="J45" s="72">
        <f t="shared" si="38"/>
        <v>0.19150285351934052</v>
      </c>
      <c r="K45" s="72">
        <f>K44/K$36</f>
        <v>0.16479080009787131</v>
      </c>
    </row>
    <row r="46" spans="1:11">
      <c r="B46" s="369">
        <f>SUM(B38,B40,B42,B44)</f>
        <v>1297</v>
      </c>
      <c r="C46" s="369">
        <f t="shared" ref="C46:I46" si="45">SUM(C38,C40,C42,C44)</f>
        <v>1337</v>
      </c>
      <c r="D46" s="369">
        <f t="shared" si="45"/>
        <v>1424</v>
      </c>
      <c r="E46" s="369">
        <f t="shared" si="45"/>
        <v>1261</v>
      </c>
      <c r="F46" s="369">
        <f t="shared" si="45"/>
        <v>1158</v>
      </c>
      <c r="G46" s="369">
        <f t="shared" si="45"/>
        <v>3169</v>
      </c>
      <c r="H46" s="369">
        <f t="shared" si="45"/>
        <v>3553</v>
      </c>
      <c r="I46" s="369">
        <f t="shared" si="45"/>
        <v>1572</v>
      </c>
      <c r="J46" s="369">
        <f t="shared" ref="J46" si="46">SUM(J38,J40,J42,J44)</f>
        <v>1577</v>
      </c>
    </row>
    <row r="47" spans="1:11">
      <c r="B47" s="369"/>
      <c r="C47" s="369"/>
      <c r="D47" s="369"/>
      <c r="E47" s="369"/>
      <c r="F47" s="369"/>
      <c r="G47" s="369"/>
      <c r="H47" s="369"/>
      <c r="I47" s="369"/>
    </row>
    <row r="49" spans="1:21">
      <c r="A49" s="37" t="s">
        <v>68</v>
      </c>
      <c r="B49" s="366" t="s">
        <v>469</v>
      </c>
      <c r="C49" s="366" t="s">
        <v>470</v>
      </c>
      <c r="D49" s="366" t="s">
        <v>471</v>
      </c>
      <c r="E49" s="366" t="s">
        <v>472</v>
      </c>
      <c r="F49" s="366" t="s">
        <v>473</v>
      </c>
      <c r="G49" s="366" t="s">
        <v>474</v>
      </c>
      <c r="H49" s="366" t="s">
        <v>475</v>
      </c>
      <c r="I49" s="366" t="s">
        <v>476</v>
      </c>
      <c r="J49" s="366" t="s">
        <v>477</v>
      </c>
      <c r="K49" s="366" t="s">
        <v>478</v>
      </c>
      <c r="L49" s="366" t="s">
        <v>479</v>
      </c>
      <c r="M49" s="366" t="s">
        <v>480</v>
      </c>
      <c r="N49" s="366" t="s">
        <v>481</v>
      </c>
      <c r="O49" s="366" t="s">
        <v>482</v>
      </c>
      <c r="P49" s="366" t="s">
        <v>483</v>
      </c>
      <c r="Q49" s="366" t="s">
        <v>484</v>
      </c>
      <c r="R49" s="366" t="s">
        <v>485</v>
      </c>
      <c r="S49" s="366" t="s">
        <v>486</v>
      </c>
      <c r="T49" s="366" t="s">
        <v>487</v>
      </c>
      <c r="U49" s="375" t="s">
        <v>488</v>
      </c>
    </row>
    <row r="50" spans="1:21">
      <c r="A50" s="39" t="s">
        <v>404</v>
      </c>
      <c r="B50" s="367">
        <v>35</v>
      </c>
      <c r="C50" s="367">
        <v>64</v>
      </c>
      <c r="D50" s="367">
        <v>52</v>
      </c>
      <c r="E50" s="367">
        <v>88</v>
      </c>
      <c r="F50" s="367">
        <v>88</v>
      </c>
      <c r="G50" s="367">
        <v>74</v>
      </c>
      <c r="H50" s="367">
        <v>42</v>
      </c>
      <c r="I50" s="367">
        <v>40</v>
      </c>
      <c r="J50" s="367">
        <v>41</v>
      </c>
      <c r="K50" s="367">
        <v>110</v>
      </c>
      <c r="L50" s="367">
        <v>73</v>
      </c>
      <c r="M50" s="367">
        <v>78</v>
      </c>
      <c r="N50" s="367">
        <v>57</v>
      </c>
      <c r="O50" s="367">
        <v>61</v>
      </c>
      <c r="P50" s="367">
        <v>75</v>
      </c>
      <c r="Q50" s="367">
        <v>77</v>
      </c>
      <c r="R50" s="367">
        <v>472</v>
      </c>
      <c r="S50" s="367">
        <v>186</v>
      </c>
      <c r="T50" s="9">
        <v>130</v>
      </c>
      <c r="U50" s="9">
        <v>4</v>
      </c>
    </row>
    <row r="51" spans="1:21">
      <c r="A51" s="40" t="s">
        <v>405</v>
      </c>
      <c r="B51" s="367">
        <v>39</v>
      </c>
      <c r="C51" s="367">
        <v>81</v>
      </c>
      <c r="D51" s="367">
        <v>62</v>
      </c>
      <c r="E51" s="367">
        <v>81</v>
      </c>
      <c r="F51" s="367">
        <v>100</v>
      </c>
      <c r="G51" s="367">
        <v>80</v>
      </c>
      <c r="H51" s="367">
        <v>50</v>
      </c>
      <c r="I51" s="367">
        <v>53</v>
      </c>
      <c r="J51" s="367">
        <v>41</v>
      </c>
      <c r="K51" s="367">
        <v>144</v>
      </c>
      <c r="L51" s="367">
        <v>67</v>
      </c>
      <c r="M51" s="367">
        <v>76</v>
      </c>
      <c r="N51" s="367">
        <v>83</v>
      </c>
      <c r="O51" s="367">
        <v>110</v>
      </c>
      <c r="P51" s="367">
        <v>107</v>
      </c>
      <c r="Q51" s="367">
        <v>116</v>
      </c>
      <c r="R51" s="367">
        <v>555</v>
      </c>
      <c r="S51" s="367">
        <v>205</v>
      </c>
      <c r="T51" s="9">
        <v>157</v>
      </c>
      <c r="U51" s="9">
        <v>12</v>
      </c>
    </row>
    <row r="52" spans="1:21">
      <c r="A52" s="40" t="s">
        <v>406</v>
      </c>
      <c r="B52" s="367">
        <v>24</v>
      </c>
      <c r="C52" s="367">
        <v>42</v>
      </c>
      <c r="D52" s="367">
        <v>46</v>
      </c>
      <c r="E52" s="367">
        <v>66</v>
      </c>
      <c r="F52" s="367">
        <v>60</v>
      </c>
      <c r="G52" s="367">
        <v>49</v>
      </c>
      <c r="H52" s="367">
        <v>25</v>
      </c>
      <c r="I52" s="367">
        <v>58</v>
      </c>
      <c r="J52" s="367">
        <v>31</v>
      </c>
      <c r="K52" s="367">
        <v>71</v>
      </c>
      <c r="L52" s="367">
        <v>52</v>
      </c>
      <c r="M52" s="367">
        <v>40</v>
      </c>
      <c r="N52" s="367">
        <v>49</v>
      </c>
      <c r="O52" s="367">
        <v>74</v>
      </c>
      <c r="P52" s="367">
        <v>92</v>
      </c>
      <c r="Q52" s="367">
        <v>80</v>
      </c>
      <c r="R52" s="367">
        <v>260</v>
      </c>
      <c r="S52" s="367">
        <v>124</v>
      </c>
      <c r="T52" s="9">
        <v>90</v>
      </c>
      <c r="U52" s="9">
        <v>13</v>
      </c>
    </row>
    <row r="53" spans="1:21">
      <c r="A53" s="40" t="s">
        <v>407</v>
      </c>
      <c r="B53" s="367">
        <v>38</v>
      </c>
      <c r="C53" s="367">
        <v>39</v>
      </c>
      <c r="D53" s="367">
        <v>43</v>
      </c>
      <c r="E53" s="367">
        <v>69</v>
      </c>
      <c r="F53" s="367">
        <v>61</v>
      </c>
      <c r="G53" s="367">
        <v>36</v>
      </c>
      <c r="H53" s="367">
        <v>26</v>
      </c>
      <c r="I53" s="367">
        <v>37</v>
      </c>
      <c r="J53" s="367">
        <v>25</v>
      </c>
      <c r="K53" s="367">
        <v>74</v>
      </c>
      <c r="L53" s="367">
        <v>40</v>
      </c>
      <c r="M53" s="367">
        <v>52</v>
      </c>
      <c r="N53" s="367">
        <v>60</v>
      </c>
      <c r="O53" s="367">
        <v>77</v>
      </c>
      <c r="P53" s="367">
        <v>113</v>
      </c>
      <c r="Q53" s="367">
        <v>101</v>
      </c>
      <c r="R53" s="367">
        <v>312</v>
      </c>
      <c r="S53" s="367">
        <v>121</v>
      </c>
      <c r="T53" s="9">
        <v>126</v>
      </c>
      <c r="U53" s="9">
        <v>21</v>
      </c>
    </row>
    <row r="54" spans="1:21">
      <c r="A54" s="40" t="s">
        <v>408</v>
      </c>
      <c r="B54" s="367">
        <v>20</v>
      </c>
      <c r="C54" s="367">
        <v>26</v>
      </c>
      <c r="D54" s="367">
        <v>22</v>
      </c>
      <c r="E54" s="367">
        <v>61</v>
      </c>
      <c r="F54" s="367">
        <v>36</v>
      </c>
      <c r="G54" s="367">
        <v>17</v>
      </c>
      <c r="H54" s="367">
        <v>20</v>
      </c>
      <c r="I54" s="367">
        <v>23</v>
      </c>
      <c r="J54" s="367">
        <v>11</v>
      </c>
      <c r="K54" s="367">
        <v>36</v>
      </c>
      <c r="L54" s="367">
        <v>27</v>
      </c>
      <c r="M54" s="367">
        <v>32</v>
      </c>
      <c r="N54" s="367">
        <v>25</v>
      </c>
      <c r="O54" s="367">
        <v>54</v>
      </c>
      <c r="P54" s="367">
        <v>86</v>
      </c>
      <c r="Q54" s="367">
        <v>75</v>
      </c>
      <c r="R54" s="367">
        <v>207</v>
      </c>
      <c r="S54" s="367">
        <v>90</v>
      </c>
      <c r="T54" s="9">
        <v>79</v>
      </c>
      <c r="U54" s="9">
        <v>14</v>
      </c>
    </row>
    <row r="55" spans="1:21">
      <c r="A55" s="40" t="s">
        <v>409</v>
      </c>
      <c r="B55" s="367">
        <v>16</v>
      </c>
      <c r="C55" s="367">
        <v>27</v>
      </c>
      <c r="D55" s="367">
        <v>16</v>
      </c>
      <c r="E55" s="367">
        <v>39</v>
      </c>
      <c r="F55" s="367">
        <v>23</v>
      </c>
      <c r="G55" s="367">
        <v>24</v>
      </c>
      <c r="H55" s="367">
        <v>7</v>
      </c>
      <c r="I55" s="367">
        <v>14</v>
      </c>
      <c r="J55" s="367">
        <v>8</v>
      </c>
      <c r="K55" s="367">
        <v>39</v>
      </c>
      <c r="L55" s="367">
        <v>14</v>
      </c>
      <c r="M55" s="367">
        <v>21</v>
      </c>
      <c r="N55" s="367">
        <v>28</v>
      </c>
      <c r="O55" s="367">
        <v>54</v>
      </c>
      <c r="P55" s="367">
        <v>83</v>
      </c>
      <c r="Q55" s="367">
        <v>69</v>
      </c>
      <c r="R55" s="367">
        <v>130</v>
      </c>
      <c r="S55" s="367">
        <v>55</v>
      </c>
      <c r="T55" s="9">
        <v>56</v>
      </c>
      <c r="U55" s="9">
        <v>7</v>
      </c>
    </row>
    <row r="56" spans="1:21">
      <c r="A56" s="40" t="s">
        <v>410</v>
      </c>
      <c r="B56" s="368">
        <v>38</v>
      </c>
      <c r="C56" s="368">
        <v>41</v>
      </c>
      <c r="D56" s="368">
        <v>38</v>
      </c>
      <c r="E56" s="368">
        <v>48</v>
      </c>
      <c r="F56" s="368">
        <v>29</v>
      </c>
      <c r="G56" s="368">
        <v>36</v>
      </c>
      <c r="H56" s="368">
        <v>21</v>
      </c>
      <c r="I56" s="368">
        <v>34</v>
      </c>
      <c r="J56" s="368">
        <v>27</v>
      </c>
      <c r="K56" s="368">
        <v>57</v>
      </c>
      <c r="L56" s="368">
        <v>23</v>
      </c>
      <c r="M56" s="368">
        <v>34</v>
      </c>
      <c r="N56" s="368">
        <v>45</v>
      </c>
      <c r="O56" s="368">
        <v>77</v>
      </c>
      <c r="P56" s="368">
        <v>114</v>
      </c>
      <c r="Q56" s="368">
        <v>104</v>
      </c>
      <c r="R56" s="368">
        <v>247</v>
      </c>
      <c r="S56" s="368">
        <v>107</v>
      </c>
      <c r="T56" s="9">
        <v>107</v>
      </c>
      <c r="U56" s="9">
        <v>12</v>
      </c>
    </row>
    <row r="57" spans="1:21">
      <c r="A57" s="40" t="s">
        <v>411</v>
      </c>
      <c r="B57" s="368">
        <v>19</v>
      </c>
      <c r="C57" s="368">
        <v>21</v>
      </c>
      <c r="D57" s="368">
        <v>30</v>
      </c>
      <c r="E57" s="368">
        <v>42</v>
      </c>
      <c r="F57" s="368">
        <v>31</v>
      </c>
      <c r="G57" s="368">
        <v>20</v>
      </c>
      <c r="H57" s="368">
        <v>5</v>
      </c>
      <c r="I57" s="368">
        <v>18</v>
      </c>
      <c r="J57" s="368">
        <v>19</v>
      </c>
      <c r="K57" s="368">
        <v>20</v>
      </c>
      <c r="L57" s="368">
        <v>22</v>
      </c>
      <c r="M57" s="368">
        <v>33</v>
      </c>
      <c r="N57" s="368">
        <v>32</v>
      </c>
      <c r="O57" s="368">
        <v>66</v>
      </c>
      <c r="P57" s="368">
        <v>101</v>
      </c>
      <c r="Q57" s="368">
        <v>57</v>
      </c>
      <c r="R57" s="368">
        <v>180</v>
      </c>
      <c r="S57" s="368">
        <v>81</v>
      </c>
      <c r="T57" s="9">
        <v>91</v>
      </c>
      <c r="U57" s="9">
        <v>18</v>
      </c>
    </row>
    <row r="58" spans="1:21">
      <c r="A58" s="40" t="s">
        <v>412</v>
      </c>
      <c r="B58" s="368">
        <v>17</v>
      </c>
      <c r="C58" s="368">
        <v>23</v>
      </c>
      <c r="D58" s="368">
        <v>21</v>
      </c>
      <c r="E58" s="368">
        <v>32</v>
      </c>
      <c r="F58" s="368">
        <v>22</v>
      </c>
      <c r="G58" s="368">
        <v>17</v>
      </c>
      <c r="H58" s="368">
        <v>17</v>
      </c>
      <c r="I58" s="368">
        <v>16</v>
      </c>
      <c r="J58" s="368">
        <v>18</v>
      </c>
      <c r="K58" s="368">
        <v>30</v>
      </c>
      <c r="L58" s="368">
        <v>21</v>
      </c>
      <c r="M58" s="368">
        <v>20</v>
      </c>
      <c r="N58" s="368">
        <v>17</v>
      </c>
      <c r="O58" s="368">
        <v>50</v>
      </c>
      <c r="P58" s="368">
        <v>61</v>
      </c>
      <c r="Q58" s="368">
        <v>46</v>
      </c>
      <c r="R58" s="368">
        <v>141</v>
      </c>
      <c r="S58" s="368">
        <v>66</v>
      </c>
      <c r="T58" s="9">
        <v>67</v>
      </c>
      <c r="U58" s="9">
        <v>16</v>
      </c>
    </row>
    <row r="59" spans="1:21">
      <c r="A59" s="40" t="s">
        <v>413</v>
      </c>
      <c r="B59" s="368">
        <v>10</v>
      </c>
      <c r="C59" s="368">
        <v>12</v>
      </c>
      <c r="D59" s="368">
        <v>14</v>
      </c>
      <c r="E59" s="368">
        <v>24</v>
      </c>
      <c r="F59" s="368">
        <v>18</v>
      </c>
      <c r="G59" s="368">
        <v>12</v>
      </c>
      <c r="H59" s="368">
        <v>7</v>
      </c>
      <c r="I59" s="368">
        <v>15</v>
      </c>
      <c r="J59" s="368">
        <v>9</v>
      </c>
      <c r="K59" s="368">
        <v>29</v>
      </c>
      <c r="L59" s="368">
        <v>18</v>
      </c>
      <c r="M59" s="368">
        <v>20</v>
      </c>
      <c r="N59" s="368">
        <v>21</v>
      </c>
      <c r="O59" s="368">
        <v>54</v>
      </c>
      <c r="P59" s="368">
        <v>72</v>
      </c>
      <c r="Q59" s="368">
        <v>36</v>
      </c>
      <c r="R59" s="368">
        <v>122</v>
      </c>
      <c r="S59" s="368">
        <v>63</v>
      </c>
      <c r="T59" s="9">
        <v>47</v>
      </c>
      <c r="U59" s="9">
        <v>12</v>
      </c>
    </row>
    <row r="60" spans="1:21">
      <c r="A60" s="40" t="s">
        <v>414</v>
      </c>
      <c r="B60" s="368">
        <v>9</v>
      </c>
      <c r="C60" s="368">
        <v>12</v>
      </c>
      <c r="D60" s="368">
        <v>9</v>
      </c>
      <c r="E60" s="368">
        <v>28</v>
      </c>
      <c r="F60" s="368">
        <v>18</v>
      </c>
      <c r="G60" s="368">
        <v>9</v>
      </c>
      <c r="H60" s="368">
        <v>6</v>
      </c>
      <c r="I60" s="368">
        <v>12</v>
      </c>
      <c r="J60" s="368">
        <v>10</v>
      </c>
      <c r="K60" s="368">
        <v>25</v>
      </c>
      <c r="L60" s="368">
        <v>17</v>
      </c>
      <c r="M60" s="368">
        <v>17</v>
      </c>
      <c r="N60" s="368">
        <v>14</v>
      </c>
      <c r="O60" s="368">
        <v>30</v>
      </c>
      <c r="P60" s="368">
        <v>43</v>
      </c>
      <c r="Q60" s="368">
        <v>33</v>
      </c>
      <c r="R60" s="368">
        <v>102</v>
      </c>
      <c r="S60" s="368">
        <v>46</v>
      </c>
      <c r="T60" s="9">
        <v>50</v>
      </c>
      <c r="U60" s="9">
        <v>13</v>
      </c>
    </row>
    <row r="61" spans="1:21" customFormat="1">
      <c r="A61" s="40" t="s">
        <v>415</v>
      </c>
      <c r="B61" s="368">
        <v>5</v>
      </c>
      <c r="C61" s="368">
        <v>14</v>
      </c>
      <c r="D61" s="368">
        <v>6</v>
      </c>
      <c r="E61" s="368">
        <v>22</v>
      </c>
      <c r="F61" s="368">
        <v>12</v>
      </c>
      <c r="G61" s="368">
        <v>13</v>
      </c>
      <c r="H61" s="368">
        <v>6</v>
      </c>
      <c r="I61" s="368">
        <v>6</v>
      </c>
      <c r="J61" s="368">
        <v>5</v>
      </c>
      <c r="K61" s="368">
        <v>15</v>
      </c>
      <c r="L61" s="368">
        <v>11</v>
      </c>
      <c r="M61" s="368">
        <v>12</v>
      </c>
      <c r="N61" s="368">
        <v>15</v>
      </c>
      <c r="O61" s="368">
        <v>22</v>
      </c>
      <c r="P61" s="368">
        <v>48</v>
      </c>
      <c r="Q61" s="368">
        <v>21</v>
      </c>
      <c r="R61" s="368">
        <v>88</v>
      </c>
      <c r="S61" s="368">
        <v>40</v>
      </c>
      <c r="T61">
        <v>43</v>
      </c>
      <c r="U61">
        <v>12</v>
      </c>
    </row>
    <row r="62" spans="1:21">
      <c r="A62" s="40" t="s">
        <v>416</v>
      </c>
      <c r="B62" s="368">
        <v>11</v>
      </c>
      <c r="C62" s="368">
        <v>8</v>
      </c>
      <c r="D62" s="368">
        <v>9</v>
      </c>
      <c r="E62" s="368">
        <v>14</v>
      </c>
      <c r="F62" s="368">
        <v>30</v>
      </c>
      <c r="G62" s="368">
        <v>10</v>
      </c>
      <c r="H62" s="368">
        <v>6</v>
      </c>
      <c r="I62" s="368">
        <v>8</v>
      </c>
      <c r="J62" s="368">
        <v>7</v>
      </c>
      <c r="K62" s="368">
        <v>11</v>
      </c>
      <c r="L62" s="368">
        <v>8</v>
      </c>
      <c r="M62" s="368">
        <v>16</v>
      </c>
      <c r="N62" s="368">
        <v>17</v>
      </c>
      <c r="O62" s="368">
        <v>23</v>
      </c>
      <c r="P62" s="368">
        <v>23</v>
      </c>
      <c r="Q62" s="368">
        <v>23</v>
      </c>
      <c r="R62" s="368">
        <v>88</v>
      </c>
      <c r="S62" s="368">
        <v>31</v>
      </c>
      <c r="T62" s="9">
        <v>37</v>
      </c>
      <c r="U62" s="9">
        <v>4</v>
      </c>
    </row>
    <row r="63" spans="1:21">
      <c r="A63" s="40" t="s">
        <v>417</v>
      </c>
      <c r="B63" s="368">
        <v>9</v>
      </c>
      <c r="C63" s="368">
        <v>4</v>
      </c>
      <c r="D63" s="368">
        <v>9</v>
      </c>
      <c r="E63" s="368">
        <v>15</v>
      </c>
      <c r="F63" s="368">
        <v>10</v>
      </c>
      <c r="G63" s="368">
        <v>14</v>
      </c>
      <c r="H63" s="368">
        <v>4</v>
      </c>
      <c r="I63" s="368">
        <v>14</v>
      </c>
      <c r="J63" s="368">
        <v>1</v>
      </c>
      <c r="K63" s="368">
        <v>7</v>
      </c>
      <c r="L63" s="368">
        <v>5</v>
      </c>
      <c r="M63" s="368">
        <v>13</v>
      </c>
      <c r="N63" s="368">
        <v>9</v>
      </c>
      <c r="O63" s="368">
        <v>15</v>
      </c>
      <c r="P63" s="368">
        <v>19</v>
      </c>
      <c r="Q63" s="368">
        <v>21</v>
      </c>
      <c r="R63" s="368">
        <v>68</v>
      </c>
      <c r="S63" s="368">
        <v>25</v>
      </c>
      <c r="T63" s="9">
        <v>33</v>
      </c>
      <c r="U63" s="9">
        <v>4</v>
      </c>
    </row>
    <row r="64" spans="1:21">
      <c r="A64" s="40" t="s">
        <v>418</v>
      </c>
      <c r="B64" s="368">
        <v>40</v>
      </c>
      <c r="C64" s="368">
        <v>50</v>
      </c>
      <c r="D64" s="368">
        <v>46</v>
      </c>
      <c r="E64" s="368">
        <v>81</v>
      </c>
      <c r="F64" s="368">
        <v>58</v>
      </c>
      <c r="G64" s="368">
        <v>44</v>
      </c>
      <c r="H64" s="368">
        <v>21</v>
      </c>
      <c r="I64" s="368">
        <v>26</v>
      </c>
      <c r="J64" s="368">
        <v>28</v>
      </c>
      <c r="K64" s="368">
        <v>76</v>
      </c>
      <c r="L64" s="368">
        <v>48</v>
      </c>
      <c r="M64" s="368">
        <v>55</v>
      </c>
      <c r="N64" s="368">
        <v>106</v>
      </c>
      <c r="O64" s="368">
        <v>80</v>
      </c>
      <c r="P64" s="368">
        <v>146</v>
      </c>
      <c r="Q64" s="368">
        <v>64</v>
      </c>
      <c r="R64" s="368">
        <v>366</v>
      </c>
      <c r="S64" s="368">
        <v>183</v>
      </c>
      <c r="T64" s="9">
        <v>140</v>
      </c>
      <c r="U64" s="9">
        <v>40</v>
      </c>
    </row>
    <row r="65" spans="1:21">
      <c r="A65" s="40" t="s">
        <v>419</v>
      </c>
      <c r="B65" s="368">
        <v>29</v>
      </c>
      <c r="C65" s="368">
        <v>31</v>
      </c>
      <c r="D65" s="368">
        <v>20</v>
      </c>
      <c r="E65" s="368">
        <v>20</v>
      </c>
      <c r="F65" s="368">
        <v>11</v>
      </c>
      <c r="G65" s="368">
        <v>13</v>
      </c>
      <c r="H65" s="368">
        <v>10</v>
      </c>
      <c r="I65" s="368">
        <v>13</v>
      </c>
      <c r="J65" s="368">
        <v>15</v>
      </c>
      <c r="K65" s="368">
        <v>40</v>
      </c>
      <c r="L65" s="368">
        <v>31</v>
      </c>
      <c r="M65" s="368">
        <v>30</v>
      </c>
      <c r="N65" s="368">
        <v>31</v>
      </c>
      <c r="O65" s="368">
        <v>67</v>
      </c>
      <c r="P65" s="368">
        <v>96</v>
      </c>
      <c r="Q65" s="368">
        <v>53</v>
      </c>
      <c r="R65" s="368">
        <v>215</v>
      </c>
      <c r="S65" s="368">
        <v>149</v>
      </c>
      <c r="T65" s="9">
        <v>110</v>
      </c>
      <c r="U65" s="9">
        <v>12</v>
      </c>
    </row>
  </sheetData>
  <phoneticPr fontId="4"/>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U27"/>
  <sheetViews>
    <sheetView view="pageBreakPreview" zoomScaleNormal="100" zoomScaleSheetLayoutView="100" workbookViewId="0">
      <selection activeCell="B22" sqref="B22:U27"/>
    </sheetView>
  </sheetViews>
  <sheetFormatPr defaultColWidth="13.75" defaultRowHeight="13.5"/>
  <cols>
    <col min="1" max="1" width="10" style="9" customWidth="1"/>
    <col min="2" max="10" width="7.5" style="9" customWidth="1"/>
    <col min="11" max="11" width="8.5" style="9" customWidth="1"/>
    <col min="12" max="21" width="7.5" style="9" customWidth="1"/>
    <col min="22" max="16384" width="13.75" style="9"/>
  </cols>
  <sheetData>
    <row r="1" spans="1:11" s="25" customFormat="1" ht="14.25">
      <c r="A1" s="24" t="s">
        <v>177</v>
      </c>
    </row>
    <row r="2" spans="1:11" customFormat="1">
      <c r="A2" s="1"/>
      <c r="B2" s="2"/>
      <c r="C2" s="2"/>
      <c r="D2" s="2"/>
      <c r="E2" s="2"/>
      <c r="F2" s="2"/>
      <c r="G2" s="2"/>
      <c r="H2" s="2"/>
      <c r="J2" s="9"/>
    </row>
    <row r="3" spans="1:11" customFormat="1" ht="27">
      <c r="A3" s="81"/>
      <c r="B3" s="81" t="s">
        <v>97</v>
      </c>
      <c r="C3" s="81" t="s">
        <v>98</v>
      </c>
      <c r="D3" s="81" t="s">
        <v>99</v>
      </c>
      <c r="E3" s="81" t="s">
        <v>100</v>
      </c>
      <c r="F3" s="81" t="s">
        <v>101</v>
      </c>
      <c r="G3" s="81" t="s">
        <v>102</v>
      </c>
      <c r="H3" s="81" t="s">
        <v>103</v>
      </c>
      <c r="I3" s="81" t="s">
        <v>104</v>
      </c>
      <c r="J3" s="372" t="s">
        <v>165</v>
      </c>
      <c r="K3" s="81" t="s">
        <v>67</v>
      </c>
    </row>
    <row r="4" spans="1:11" s="35" customFormat="1">
      <c r="A4" s="68" t="s">
        <v>31</v>
      </c>
      <c r="B4" s="69">
        <f>SUM(B22:D22)</f>
        <v>32</v>
      </c>
      <c r="C4" s="69">
        <f>SUM(E22:F22)</f>
        <v>55</v>
      </c>
      <c r="D4" s="69">
        <f>SUM(G22:J22)</f>
        <v>37</v>
      </c>
      <c r="E4" s="69">
        <f>SUM(K22:L22)</f>
        <v>50</v>
      </c>
      <c r="F4" s="69">
        <f>SUM(M22:N22)</f>
        <v>68</v>
      </c>
      <c r="G4" s="69">
        <f>SUM(O22:Q22)</f>
        <v>41</v>
      </c>
      <c r="H4" s="69">
        <f>R22</f>
        <v>157</v>
      </c>
      <c r="I4" s="69">
        <f>S22</f>
        <v>41</v>
      </c>
      <c r="J4" s="69">
        <f>SUM(T22:U22)</f>
        <v>56</v>
      </c>
      <c r="K4" s="84">
        <f>SUM(B4:J4)</f>
        <v>537</v>
      </c>
    </row>
    <row r="5" spans="1:11" s="35" customFormat="1">
      <c r="A5" s="71"/>
      <c r="B5" s="72">
        <f>B4/B$16</f>
        <v>2.4672320740169621E-2</v>
      </c>
      <c r="C5" s="72">
        <f t="shared" ref="C5:I5" si="0">C4/C$16</f>
        <v>4.113687359760658E-2</v>
      </c>
      <c r="D5" s="72">
        <f t="shared" si="0"/>
        <v>2.5983146067415731E-2</v>
      </c>
      <c r="E5" s="72">
        <f t="shared" si="0"/>
        <v>3.9651070578905628E-2</v>
      </c>
      <c r="F5" s="72">
        <f t="shared" si="0"/>
        <v>5.8721934369602762E-2</v>
      </c>
      <c r="G5" s="72">
        <f t="shared" si="0"/>
        <v>1.2937835279267907E-2</v>
      </c>
      <c r="H5" s="72">
        <f t="shared" si="0"/>
        <v>4.4188010132282581E-2</v>
      </c>
      <c r="I5" s="72">
        <f t="shared" si="0"/>
        <v>2.6081424936386769E-2</v>
      </c>
      <c r="J5" s="72">
        <f t="shared" ref="J5" si="1">J4/J$16</f>
        <v>3.5510462904248571E-2</v>
      </c>
      <c r="K5" s="85">
        <f>K4/K$16</f>
        <v>3.2848054807927574E-2</v>
      </c>
    </row>
    <row r="6" spans="1:11" s="35" customFormat="1">
      <c r="A6" s="68" t="s">
        <v>32</v>
      </c>
      <c r="B6" s="69">
        <f>SUM(B23:D23)</f>
        <v>92</v>
      </c>
      <c r="C6" s="69">
        <f>SUM(E23:F23)</f>
        <v>106</v>
      </c>
      <c r="D6" s="69">
        <f>SUM(G23:J23)</f>
        <v>193</v>
      </c>
      <c r="E6" s="69">
        <f>SUM(K23:L23)</f>
        <v>182</v>
      </c>
      <c r="F6" s="69">
        <f>SUM(M23:N23)</f>
        <v>151</v>
      </c>
      <c r="G6" s="69">
        <f>SUM(O23:Q23)</f>
        <v>193</v>
      </c>
      <c r="H6" s="69">
        <f>R23</f>
        <v>366</v>
      </c>
      <c r="I6" s="69">
        <f>S23</f>
        <v>196</v>
      </c>
      <c r="J6" s="69">
        <f>SUM(T23:U23)</f>
        <v>133</v>
      </c>
      <c r="K6" s="84">
        <f>SUM(B6:J6)</f>
        <v>1612</v>
      </c>
    </row>
    <row r="7" spans="1:11" s="35" customFormat="1">
      <c r="A7" s="71"/>
      <c r="B7" s="72">
        <f>B6/B$16</f>
        <v>7.0932922127987658E-2</v>
      </c>
      <c r="C7" s="72">
        <f t="shared" ref="C7:I7" si="2">C6/C$16</f>
        <v>7.9281974569932689E-2</v>
      </c>
      <c r="D7" s="72">
        <f t="shared" si="2"/>
        <v>0.13553370786516855</v>
      </c>
      <c r="E7" s="72">
        <f t="shared" si="2"/>
        <v>0.14432989690721648</v>
      </c>
      <c r="F7" s="72">
        <f t="shared" si="2"/>
        <v>0.1303972366148532</v>
      </c>
      <c r="G7" s="72">
        <f t="shared" si="2"/>
        <v>6.0902492899968443E-2</v>
      </c>
      <c r="H7" s="72">
        <f t="shared" si="2"/>
        <v>0.10301153954404728</v>
      </c>
      <c r="I7" s="72">
        <f t="shared" si="2"/>
        <v>0.12468193384223919</v>
      </c>
      <c r="J7" s="72">
        <f t="shared" ref="J7" si="3">J6/J$16</f>
        <v>8.4337349397590355E-2</v>
      </c>
      <c r="K7" s="85">
        <f>K6/K$16</f>
        <v>9.860533398580866E-2</v>
      </c>
    </row>
    <row r="8" spans="1:11" s="35" customFormat="1">
      <c r="A8" s="68" t="s">
        <v>33</v>
      </c>
      <c r="B8" s="69">
        <f>SUM(B24:D24)</f>
        <v>228</v>
      </c>
      <c r="C8" s="69">
        <f>SUM(E24:F24)</f>
        <v>216</v>
      </c>
      <c r="D8" s="69">
        <f>SUM(G24:J24)</f>
        <v>237</v>
      </c>
      <c r="E8" s="69">
        <f>SUM(K24:L24)</f>
        <v>320</v>
      </c>
      <c r="F8" s="69">
        <f>SUM(M24:N24)</f>
        <v>199</v>
      </c>
      <c r="G8" s="69">
        <f>SUM(O24:Q24)</f>
        <v>507</v>
      </c>
      <c r="H8" s="69">
        <f>R24</f>
        <v>671</v>
      </c>
      <c r="I8" s="69">
        <f>S24</f>
        <v>349</v>
      </c>
      <c r="J8" s="69">
        <f>SUM(T24:U24)</f>
        <v>268</v>
      </c>
      <c r="K8" s="84">
        <f>SUM(B8:J8)</f>
        <v>2995</v>
      </c>
    </row>
    <row r="9" spans="1:11" s="35" customFormat="1">
      <c r="A9" s="71"/>
      <c r="B9" s="72">
        <f>B8/B$16</f>
        <v>0.17579028527370855</v>
      </c>
      <c r="C9" s="72">
        <f t="shared" ref="C9:I9" si="4">C8/C$16</f>
        <v>0.16155572176514585</v>
      </c>
      <c r="D9" s="72">
        <f t="shared" si="4"/>
        <v>0.16643258426966293</v>
      </c>
      <c r="E9" s="72">
        <f t="shared" si="4"/>
        <v>0.25376685170499602</v>
      </c>
      <c r="F9" s="72">
        <f t="shared" si="4"/>
        <v>0.17184801381692574</v>
      </c>
      <c r="G9" s="72">
        <f t="shared" si="4"/>
        <v>0.15998737772167876</v>
      </c>
      <c r="H9" s="72">
        <f t="shared" si="4"/>
        <v>0.18885448916408668</v>
      </c>
      <c r="I9" s="72">
        <f t="shared" si="4"/>
        <v>0.22201017811704835</v>
      </c>
      <c r="J9" s="72">
        <f t="shared" ref="J9" si="5">J8/J$16</f>
        <v>0.1699429296131896</v>
      </c>
      <c r="K9" s="85">
        <f>K8/K$16</f>
        <v>0.183202838267678</v>
      </c>
    </row>
    <row r="10" spans="1:11" s="35" customFormat="1">
      <c r="A10" s="68" t="s">
        <v>34</v>
      </c>
      <c r="B10" s="69">
        <f>SUM(B25:D25)</f>
        <v>506</v>
      </c>
      <c r="C10" s="69">
        <f>SUM(E25:F25)</f>
        <v>534</v>
      </c>
      <c r="D10" s="69">
        <f>SUM(G25:J25)</f>
        <v>487</v>
      </c>
      <c r="E10" s="69">
        <f>SUM(K25:L25)</f>
        <v>431</v>
      </c>
      <c r="F10" s="69">
        <f>SUM(M25:N25)</f>
        <v>398</v>
      </c>
      <c r="G10" s="69">
        <f>SUM(O25:Q25)</f>
        <v>1338</v>
      </c>
      <c r="H10" s="69">
        <f>R25</f>
        <v>1355</v>
      </c>
      <c r="I10" s="69">
        <f>S25</f>
        <v>569</v>
      </c>
      <c r="J10" s="69">
        <f>SUM(T25:U25)</f>
        <v>647</v>
      </c>
      <c r="K10" s="84">
        <f>SUM(B10:J10)</f>
        <v>6265</v>
      </c>
    </row>
    <row r="11" spans="1:11" s="35" customFormat="1">
      <c r="A11" s="71"/>
      <c r="B11" s="72">
        <f>B10/B$16</f>
        <v>0.39013107170393213</v>
      </c>
      <c r="C11" s="72">
        <f t="shared" ref="C11:I11" si="6">C10/C$16</f>
        <v>0.39940164547494389</v>
      </c>
      <c r="D11" s="72">
        <f t="shared" si="6"/>
        <v>0.3419943820224719</v>
      </c>
      <c r="E11" s="72">
        <f t="shared" si="6"/>
        <v>0.34179222839016654</v>
      </c>
      <c r="F11" s="72">
        <f t="shared" si="6"/>
        <v>0.34369602763385149</v>
      </c>
      <c r="G11" s="72">
        <f t="shared" si="6"/>
        <v>0.42221520984537708</v>
      </c>
      <c r="H11" s="72">
        <f t="shared" si="6"/>
        <v>0.38136785814804391</v>
      </c>
      <c r="I11" s="72">
        <f t="shared" si="6"/>
        <v>0.36195928753180662</v>
      </c>
      <c r="J11" s="72">
        <f t="shared" ref="J11" si="7">J10/J$16</f>
        <v>0.41027266962587189</v>
      </c>
      <c r="K11" s="85">
        <f>K10/K$16</f>
        <v>0.3832273060924884</v>
      </c>
    </row>
    <row r="12" spans="1:11" s="35" customFormat="1">
      <c r="A12" s="68" t="s">
        <v>35</v>
      </c>
      <c r="B12" s="69">
        <f>SUM(B26:D26)</f>
        <v>368</v>
      </c>
      <c r="C12" s="69">
        <f>SUM(E26:F26)</f>
        <v>333</v>
      </c>
      <c r="D12" s="69">
        <f>SUM(G26:J26)</f>
        <v>373</v>
      </c>
      <c r="E12" s="69">
        <f>SUM(K26:L26)</f>
        <v>229</v>
      </c>
      <c r="F12" s="69">
        <f>SUM(M26:N26)</f>
        <v>300</v>
      </c>
      <c r="G12" s="69">
        <f>SUM(O26:Q26)</f>
        <v>904</v>
      </c>
      <c r="H12" s="69">
        <f>R26</f>
        <v>849</v>
      </c>
      <c r="I12" s="69">
        <f>S26</f>
        <v>376</v>
      </c>
      <c r="J12" s="69">
        <f>SUM(T26:U26)</f>
        <v>392</v>
      </c>
      <c r="K12" s="84">
        <f>SUM(B12:J12)</f>
        <v>4124</v>
      </c>
    </row>
    <row r="13" spans="1:11" s="35" customFormat="1">
      <c r="A13" s="71"/>
      <c r="B13" s="72">
        <f>B12/B$16</f>
        <v>0.28373168851195063</v>
      </c>
      <c r="C13" s="72">
        <f t="shared" ref="C13:I13" si="8">C12/C$16</f>
        <v>0.24906507105459985</v>
      </c>
      <c r="D13" s="72">
        <f t="shared" si="8"/>
        <v>0.261938202247191</v>
      </c>
      <c r="E13" s="72">
        <f t="shared" si="8"/>
        <v>0.18160190325138778</v>
      </c>
      <c r="F13" s="72">
        <f t="shared" si="8"/>
        <v>0.25906735751295334</v>
      </c>
      <c r="G13" s="72">
        <f t="shared" si="8"/>
        <v>0.28526349005995583</v>
      </c>
      <c r="H13" s="72">
        <f t="shared" si="8"/>
        <v>0.23895299746692936</v>
      </c>
      <c r="I13" s="72">
        <f t="shared" si="8"/>
        <v>0.23918575063613232</v>
      </c>
      <c r="J13" s="72">
        <f t="shared" ref="J13" si="9">J12/J$16</f>
        <v>0.24857324032974001</v>
      </c>
      <c r="K13" s="85">
        <f>K12/K$16</f>
        <v>0.25226327379495961</v>
      </c>
    </row>
    <row r="14" spans="1:11" s="35" customFormat="1">
      <c r="A14" s="68" t="s">
        <v>36</v>
      </c>
      <c r="B14" s="69">
        <f>SUM(B27:D27)</f>
        <v>71</v>
      </c>
      <c r="C14" s="69">
        <f>SUM(E27:F27)</f>
        <v>93</v>
      </c>
      <c r="D14" s="69">
        <f>SUM(G27:J27)</f>
        <v>97</v>
      </c>
      <c r="E14" s="69">
        <f>SUM(K27:L27)</f>
        <v>49</v>
      </c>
      <c r="F14" s="69">
        <f>SUM(M27:N27)</f>
        <v>42</v>
      </c>
      <c r="G14" s="69">
        <f>SUM(O27:Q27)</f>
        <v>186</v>
      </c>
      <c r="H14" s="69">
        <f>R27</f>
        <v>155</v>
      </c>
      <c r="I14" s="69">
        <f>S27</f>
        <v>41</v>
      </c>
      <c r="J14" s="69">
        <f>SUM(T27:U27)</f>
        <v>81</v>
      </c>
      <c r="K14" s="84">
        <f>SUM(B14:J14)</f>
        <v>815</v>
      </c>
    </row>
    <row r="15" spans="1:11" s="35" customFormat="1">
      <c r="A15" s="71"/>
      <c r="B15" s="72">
        <f>B14/B$16</f>
        <v>5.4741711642251348E-2</v>
      </c>
      <c r="C15" s="72">
        <f t="shared" ref="C15:I15" si="10">C14/C$16</f>
        <v>6.9558713537771127E-2</v>
      </c>
      <c r="D15" s="72">
        <f t="shared" si="10"/>
        <v>6.8117977528089887E-2</v>
      </c>
      <c r="E15" s="72">
        <f t="shared" si="10"/>
        <v>3.8858049167327519E-2</v>
      </c>
      <c r="F15" s="72">
        <f t="shared" si="10"/>
        <v>3.6269430051813469E-2</v>
      </c>
      <c r="G15" s="72">
        <f t="shared" si="10"/>
        <v>5.8693594193751975E-2</v>
      </c>
      <c r="H15" s="72">
        <f t="shared" si="10"/>
        <v>4.3625105544610188E-2</v>
      </c>
      <c r="I15" s="72">
        <f t="shared" si="10"/>
        <v>2.6081424936386769E-2</v>
      </c>
      <c r="J15" s="72">
        <f t="shared" ref="J15" si="11">J14/J$16</f>
        <v>5.136334812935954E-2</v>
      </c>
      <c r="K15" s="85">
        <f>K14/K$16</f>
        <v>4.9853193051137751E-2</v>
      </c>
    </row>
    <row r="16" spans="1:11" s="35" customFormat="1">
      <c r="A16" s="77" t="s">
        <v>11</v>
      </c>
      <c r="B16" s="78">
        <f>SUM(B4,B6,B8,B10,B12,B14)</f>
        <v>1297</v>
      </c>
      <c r="C16" s="78">
        <f t="shared" ref="C16:I16" si="12">SUM(C4,C6,C8,C10,C12,C14)</f>
        <v>1337</v>
      </c>
      <c r="D16" s="78">
        <f t="shared" si="12"/>
        <v>1424</v>
      </c>
      <c r="E16" s="78">
        <f t="shared" si="12"/>
        <v>1261</v>
      </c>
      <c r="F16" s="78">
        <f t="shared" si="12"/>
        <v>1158</v>
      </c>
      <c r="G16" s="78">
        <f t="shared" si="12"/>
        <v>3169</v>
      </c>
      <c r="H16" s="78">
        <f t="shared" si="12"/>
        <v>3553</v>
      </c>
      <c r="I16" s="78">
        <f t="shared" si="12"/>
        <v>1572</v>
      </c>
      <c r="J16" s="78">
        <f t="shared" ref="J16" si="13">SUM(J4,J6,J8,J10,J12,J14)</f>
        <v>1577</v>
      </c>
      <c r="K16" s="82">
        <f>SUM(K4,K6,K8,K10,K12,K14)</f>
        <v>16348</v>
      </c>
    </row>
    <row r="17" spans="1:21" s="35" customFormat="1">
      <c r="A17" s="79"/>
      <c r="B17" s="80">
        <f t="shared" ref="B17:I17" si="14">SUM(B5,B7,B9,B11,B13,B15)</f>
        <v>1</v>
      </c>
      <c r="C17" s="80">
        <f t="shared" si="14"/>
        <v>1</v>
      </c>
      <c r="D17" s="80">
        <f t="shared" si="14"/>
        <v>1</v>
      </c>
      <c r="E17" s="80">
        <f t="shared" si="14"/>
        <v>1</v>
      </c>
      <c r="F17" s="80">
        <f t="shared" si="14"/>
        <v>1</v>
      </c>
      <c r="G17" s="80">
        <f t="shared" si="14"/>
        <v>0.99999999999999989</v>
      </c>
      <c r="H17" s="80">
        <f t="shared" si="14"/>
        <v>1</v>
      </c>
      <c r="I17" s="80">
        <f t="shared" si="14"/>
        <v>1</v>
      </c>
      <c r="J17" s="80">
        <f t="shared" ref="J17" si="15">SUM(J5,J7,J9,J11,J13,J15)</f>
        <v>0.99999999999999989</v>
      </c>
      <c r="K17" s="83">
        <f>SUM(K5,K7,K9,K11,K13,K15)</f>
        <v>1</v>
      </c>
    </row>
    <row r="20" spans="1:21">
      <c r="A20" s="86"/>
      <c r="B20" s="38"/>
      <c r="C20" s="38"/>
      <c r="D20" s="38"/>
      <c r="E20" s="38"/>
      <c r="F20" s="38"/>
      <c r="G20" s="38"/>
      <c r="H20" s="38"/>
      <c r="I20" s="38"/>
    </row>
    <row r="21" spans="1:21">
      <c r="A21" s="37" t="s">
        <v>68</v>
      </c>
      <c r="B21" s="366" t="s">
        <v>469</v>
      </c>
      <c r="C21" s="366" t="s">
        <v>470</v>
      </c>
      <c r="D21" s="366" t="s">
        <v>471</v>
      </c>
      <c r="E21" s="366" t="s">
        <v>472</v>
      </c>
      <c r="F21" s="366" t="s">
        <v>473</v>
      </c>
      <c r="G21" s="366" t="s">
        <v>474</v>
      </c>
      <c r="H21" s="366" t="s">
        <v>475</v>
      </c>
      <c r="I21" s="366" t="s">
        <v>476</v>
      </c>
      <c r="J21" s="366" t="s">
        <v>477</v>
      </c>
      <c r="K21" s="366" t="s">
        <v>478</v>
      </c>
      <c r="L21" s="366" t="s">
        <v>479</v>
      </c>
      <c r="M21" s="366" t="s">
        <v>480</v>
      </c>
      <c r="N21" s="366" t="s">
        <v>481</v>
      </c>
      <c r="O21" s="366" t="s">
        <v>482</v>
      </c>
      <c r="P21" s="366" t="s">
        <v>483</v>
      </c>
      <c r="Q21" s="366" t="s">
        <v>484</v>
      </c>
      <c r="R21" s="366" t="s">
        <v>485</v>
      </c>
      <c r="S21" s="366" t="s">
        <v>486</v>
      </c>
      <c r="T21" s="366" t="s">
        <v>487</v>
      </c>
      <c r="U21" s="375" t="s">
        <v>488</v>
      </c>
    </row>
    <row r="22" spans="1:21">
      <c r="A22" s="370">
        <v>1</v>
      </c>
      <c r="B22" s="9">
        <v>9</v>
      </c>
      <c r="C22" s="9">
        <v>11</v>
      </c>
      <c r="D22" s="9">
        <v>12</v>
      </c>
      <c r="E22" s="9">
        <v>31</v>
      </c>
      <c r="F22" s="9">
        <v>24</v>
      </c>
      <c r="G22" s="9">
        <v>13</v>
      </c>
      <c r="H22" s="9">
        <v>8</v>
      </c>
      <c r="I22" s="9">
        <v>7</v>
      </c>
      <c r="J22" s="9">
        <v>9</v>
      </c>
      <c r="K22" s="9">
        <v>31</v>
      </c>
      <c r="L22" s="9">
        <v>19</v>
      </c>
      <c r="M22" s="9">
        <v>34</v>
      </c>
      <c r="N22" s="9">
        <v>34</v>
      </c>
      <c r="O22" s="9">
        <v>16</v>
      </c>
      <c r="P22" s="9">
        <v>17</v>
      </c>
      <c r="Q22" s="9">
        <v>8</v>
      </c>
      <c r="R22" s="9">
        <v>157</v>
      </c>
      <c r="S22" s="9">
        <v>41</v>
      </c>
      <c r="T22" s="9">
        <v>53</v>
      </c>
      <c r="U22" s="9">
        <v>3</v>
      </c>
    </row>
    <row r="23" spans="1:21">
      <c r="A23" s="370">
        <v>2</v>
      </c>
      <c r="B23" s="9">
        <v>23</v>
      </c>
      <c r="C23" s="9">
        <v>42</v>
      </c>
      <c r="D23" s="9">
        <v>27</v>
      </c>
      <c r="E23" s="9">
        <v>53</v>
      </c>
      <c r="F23" s="9">
        <v>53</v>
      </c>
      <c r="G23" s="9">
        <v>72</v>
      </c>
      <c r="H23" s="9">
        <v>45</v>
      </c>
      <c r="I23" s="9">
        <v>42</v>
      </c>
      <c r="J23" s="9">
        <v>34</v>
      </c>
      <c r="K23" s="9">
        <v>117</v>
      </c>
      <c r="L23" s="9">
        <v>65</v>
      </c>
      <c r="M23" s="9">
        <v>71</v>
      </c>
      <c r="N23" s="9">
        <v>80</v>
      </c>
      <c r="O23" s="9">
        <v>66</v>
      </c>
      <c r="P23" s="9">
        <v>87</v>
      </c>
      <c r="Q23" s="9">
        <v>40</v>
      </c>
      <c r="R23" s="9">
        <v>366</v>
      </c>
      <c r="S23" s="9">
        <v>196</v>
      </c>
      <c r="T23" s="9">
        <v>122</v>
      </c>
      <c r="U23" s="9">
        <v>11</v>
      </c>
    </row>
    <row r="24" spans="1:21">
      <c r="A24" s="370">
        <v>3</v>
      </c>
      <c r="B24" s="9">
        <v>63</v>
      </c>
      <c r="C24" s="9">
        <v>82</v>
      </c>
      <c r="D24" s="9">
        <v>83</v>
      </c>
      <c r="E24" s="9">
        <v>114</v>
      </c>
      <c r="F24" s="9">
        <v>102</v>
      </c>
      <c r="G24" s="9">
        <v>69</v>
      </c>
      <c r="H24" s="9">
        <v>55</v>
      </c>
      <c r="I24" s="9">
        <v>62</v>
      </c>
      <c r="J24" s="9">
        <v>51</v>
      </c>
      <c r="K24" s="9">
        <v>211</v>
      </c>
      <c r="L24" s="9">
        <v>109</v>
      </c>
      <c r="M24" s="9">
        <v>100</v>
      </c>
      <c r="N24" s="9">
        <v>99</v>
      </c>
      <c r="O24" s="9">
        <v>148</v>
      </c>
      <c r="P24" s="9">
        <v>239</v>
      </c>
      <c r="Q24" s="9">
        <v>120</v>
      </c>
      <c r="R24" s="9">
        <v>671</v>
      </c>
      <c r="S24" s="9">
        <v>349</v>
      </c>
      <c r="T24" s="9">
        <v>219</v>
      </c>
      <c r="U24" s="9">
        <v>49</v>
      </c>
    </row>
    <row r="25" spans="1:21">
      <c r="A25" s="370">
        <v>4</v>
      </c>
      <c r="B25" s="9">
        <v>152</v>
      </c>
      <c r="C25" s="9">
        <v>169</v>
      </c>
      <c r="D25" s="9">
        <v>185</v>
      </c>
      <c r="E25" s="9">
        <v>297</v>
      </c>
      <c r="F25" s="9">
        <v>237</v>
      </c>
      <c r="G25" s="9">
        <v>144</v>
      </c>
      <c r="H25" s="9">
        <v>94</v>
      </c>
      <c r="I25" s="9">
        <v>122</v>
      </c>
      <c r="J25" s="9">
        <v>127</v>
      </c>
      <c r="K25" s="9">
        <v>247</v>
      </c>
      <c r="L25" s="9">
        <v>184</v>
      </c>
      <c r="M25" s="9">
        <v>204</v>
      </c>
      <c r="N25" s="9">
        <v>194</v>
      </c>
      <c r="O25" s="9">
        <v>404</v>
      </c>
      <c r="P25" s="9">
        <v>522</v>
      </c>
      <c r="Q25" s="9">
        <v>412</v>
      </c>
      <c r="R25" s="9">
        <v>1355</v>
      </c>
      <c r="S25" s="9">
        <v>569</v>
      </c>
      <c r="T25" s="9">
        <v>552</v>
      </c>
      <c r="U25" s="9">
        <v>95</v>
      </c>
    </row>
    <row r="26" spans="1:21">
      <c r="A26" s="370">
        <v>5</v>
      </c>
      <c r="B26" s="9">
        <v>91</v>
      </c>
      <c r="C26" s="9">
        <v>159</v>
      </c>
      <c r="D26" s="9">
        <v>118</v>
      </c>
      <c r="E26" s="9">
        <v>183</v>
      </c>
      <c r="F26" s="9">
        <v>150</v>
      </c>
      <c r="G26" s="9">
        <v>139</v>
      </c>
      <c r="H26" s="9">
        <v>61</v>
      </c>
      <c r="I26" s="9">
        <v>109</v>
      </c>
      <c r="J26" s="9">
        <v>64</v>
      </c>
      <c r="K26" s="9">
        <v>144</v>
      </c>
      <c r="L26" s="9">
        <v>85</v>
      </c>
      <c r="M26" s="9">
        <v>122</v>
      </c>
      <c r="N26" s="9">
        <v>178</v>
      </c>
      <c r="O26" s="9">
        <v>219</v>
      </c>
      <c r="P26" s="9">
        <v>348</v>
      </c>
      <c r="Q26" s="9">
        <v>337</v>
      </c>
      <c r="R26" s="9">
        <v>849</v>
      </c>
      <c r="S26" s="9">
        <v>376</v>
      </c>
      <c r="T26" s="9">
        <v>348</v>
      </c>
      <c r="U26" s="9">
        <v>44</v>
      </c>
    </row>
    <row r="27" spans="1:21">
      <c r="A27" s="370">
        <v>6</v>
      </c>
      <c r="B27" s="9">
        <v>21</v>
      </c>
      <c r="C27" s="9">
        <v>32</v>
      </c>
      <c r="D27" s="9">
        <v>18</v>
      </c>
      <c r="E27" s="9">
        <v>52</v>
      </c>
      <c r="F27" s="9">
        <v>41</v>
      </c>
      <c r="G27" s="9">
        <v>31</v>
      </c>
      <c r="H27" s="9">
        <v>10</v>
      </c>
      <c r="I27" s="9">
        <v>45</v>
      </c>
      <c r="J27" s="9">
        <v>11</v>
      </c>
      <c r="K27" s="9">
        <v>34</v>
      </c>
      <c r="L27" s="9">
        <v>15</v>
      </c>
      <c r="M27" s="9">
        <v>18</v>
      </c>
      <c r="N27" s="9">
        <v>24</v>
      </c>
      <c r="O27" s="9">
        <v>61</v>
      </c>
      <c r="P27" s="9">
        <v>66</v>
      </c>
      <c r="Q27" s="9">
        <v>59</v>
      </c>
      <c r="R27" s="9">
        <v>155</v>
      </c>
      <c r="S27" s="9">
        <v>41</v>
      </c>
      <c r="T27" s="9">
        <v>69</v>
      </c>
      <c r="U27" s="9">
        <v>12</v>
      </c>
    </row>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H77"/>
  <sheetViews>
    <sheetView view="pageBreakPreview" zoomScaleNormal="100" zoomScaleSheetLayoutView="100" workbookViewId="0">
      <selection activeCell="O4" sqref="O4:AH7"/>
    </sheetView>
  </sheetViews>
  <sheetFormatPr defaultColWidth="7.125" defaultRowHeight="13.5"/>
  <cols>
    <col min="1" max="1" width="22" customWidth="1"/>
    <col min="2" max="10" width="7.5" customWidth="1"/>
    <col min="11" max="11" width="8.625" customWidth="1"/>
  </cols>
  <sheetData>
    <row r="1" spans="1:34" s="25" customFormat="1" ht="14.25">
      <c r="A1" s="24" t="s">
        <v>178</v>
      </c>
    </row>
    <row r="2" spans="1:34">
      <c r="A2" s="1"/>
    </row>
    <row r="3" spans="1:34" ht="27">
      <c r="A3" s="81"/>
      <c r="B3" s="81" t="s">
        <v>97</v>
      </c>
      <c r="C3" s="81" t="s">
        <v>98</v>
      </c>
      <c r="D3" s="81" t="s">
        <v>99</v>
      </c>
      <c r="E3" s="81" t="s">
        <v>100</v>
      </c>
      <c r="F3" s="81" t="s">
        <v>101</v>
      </c>
      <c r="G3" s="81" t="s">
        <v>102</v>
      </c>
      <c r="H3" s="81" t="s">
        <v>103</v>
      </c>
      <c r="I3" s="81" t="s">
        <v>104</v>
      </c>
      <c r="J3" s="372" t="s">
        <v>165</v>
      </c>
      <c r="K3" s="81" t="s">
        <v>67</v>
      </c>
      <c r="N3" s="41" t="s">
        <v>68</v>
      </c>
      <c r="O3" s="366" t="s">
        <v>469</v>
      </c>
      <c r="P3" s="366" t="s">
        <v>470</v>
      </c>
      <c r="Q3" s="366" t="s">
        <v>471</v>
      </c>
      <c r="R3" s="366" t="s">
        <v>472</v>
      </c>
      <c r="S3" s="366" t="s">
        <v>473</v>
      </c>
      <c r="T3" s="366" t="s">
        <v>474</v>
      </c>
      <c r="U3" s="366" t="s">
        <v>475</v>
      </c>
      <c r="V3" s="366" t="s">
        <v>476</v>
      </c>
      <c r="W3" s="366" t="s">
        <v>477</v>
      </c>
      <c r="X3" s="366" t="s">
        <v>478</v>
      </c>
      <c r="Y3" s="366" t="s">
        <v>479</v>
      </c>
      <c r="Z3" s="366" t="s">
        <v>480</v>
      </c>
      <c r="AA3" s="366" t="s">
        <v>481</v>
      </c>
      <c r="AB3" s="366" t="s">
        <v>482</v>
      </c>
      <c r="AC3" s="366" t="s">
        <v>483</v>
      </c>
      <c r="AD3" s="366" t="s">
        <v>484</v>
      </c>
      <c r="AE3" s="366" t="s">
        <v>485</v>
      </c>
      <c r="AF3" s="366" t="s">
        <v>486</v>
      </c>
      <c r="AG3" s="366" t="s">
        <v>487</v>
      </c>
      <c r="AH3" s="375" t="s">
        <v>488</v>
      </c>
    </row>
    <row r="4" spans="1:34" s="35" customFormat="1">
      <c r="A4" s="495" t="s">
        <v>37</v>
      </c>
      <c r="B4" s="70">
        <f>SUM(O5:Q5)</f>
        <v>455</v>
      </c>
      <c r="C4" s="70">
        <f>SUM(R5:S5)</f>
        <v>413</v>
      </c>
      <c r="D4" s="70">
        <f>SUM(T5:W5)</f>
        <v>459</v>
      </c>
      <c r="E4" s="70">
        <f>SUM(X5:Y5)</f>
        <v>473</v>
      </c>
      <c r="F4" s="70">
        <f>SUM(Z5:AA5)</f>
        <v>411</v>
      </c>
      <c r="G4" s="70">
        <f>SUM(AB5:AD5)</f>
        <v>484</v>
      </c>
      <c r="H4" s="70">
        <f>AE5</f>
        <v>924</v>
      </c>
      <c r="I4" s="70">
        <f>AF5</f>
        <v>490</v>
      </c>
      <c r="J4" s="70">
        <f>SUM(AG5:AH5)</f>
        <v>433</v>
      </c>
      <c r="K4" s="84">
        <f>SUM(B4:J4)</f>
        <v>4542</v>
      </c>
      <c r="N4" s="371">
        <v>90</v>
      </c>
      <c r="O4" s="35">
        <v>6</v>
      </c>
      <c r="P4" s="35">
        <v>26</v>
      </c>
      <c r="Q4" s="35">
        <v>5</v>
      </c>
      <c r="R4" s="35">
        <v>21</v>
      </c>
      <c r="S4" s="35">
        <v>29</v>
      </c>
      <c r="T4" s="35">
        <v>8</v>
      </c>
      <c r="U4" s="35">
        <v>7</v>
      </c>
      <c r="V4" s="35">
        <v>8</v>
      </c>
      <c r="W4" s="35">
        <v>23</v>
      </c>
      <c r="X4" s="35">
        <v>23</v>
      </c>
      <c r="Y4" s="35">
        <v>30</v>
      </c>
      <c r="Z4" s="35">
        <v>17</v>
      </c>
      <c r="AA4" s="35">
        <v>27</v>
      </c>
      <c r="AB4" s="35">
        <v>10</v>
      </c>
      <c r="AC4" s="35">
        <v>12</v>
      </c>
      <c r="AD4" s="35">
        <v>17</v>
      </c>
      <c r="AE4" s="35">
        <v>91</v>
      </c>
      <c r="AF4" s="35">
        <v>38</v>
      </c>
      <c r="AG4" s="35">
        <v>49</v>
      </c>
    </row>
    <row r="5" spans="1:34" s="35" customFormat="1">
      <c r="A5" s="496"/>
      <c r="B5" s="87">
        <f>B4/B$12</f>
        <v>0.3508095605242868</v>
      </c>
      <c r="C5" s="87">
        <f t="shared" ref="C5:I5" si="0">C4/C$12</f>
        <v>0.30890052356020942</v>
      </c>
      <c r="D5" s="87">
        <f t="shared" si="0"/>
        <v>0.3223314606741573</v>
      </c>
      <c r="E5" s="87">
        <f t="shared" si="0"/>
        <v>0.37509912767644726</v>
      </c>
      <c r="F5" s="87">
        <f t="shared" si="0"/>
        <v>0.3549222797927461</v>
      </c>
      <c r="G5" s="87">
        <f t="shared" si="0"/>
        <v>0.15272956768696749</v>
      </c>
      <c r="H5" s="87">
        <f t="shared" si="0"/>
        <v>0.26006191950464397</v>
      </c>
      <c r="I5" s="87">
        <f t="shared" si="0"/>
        <v>0.31170483460559795</v>
      </c>
      <c r="J5" s="87">
        <f t="shared" ref="J5" si="1">J4/J$12</f>
        <v>0.27457197209892198</v>
      </c>
      <c r="K5" s="85">
        <f>K4/K$12</f>
        <v>0.27783215072180084</v>
      </c>
      <c r="N5" s="371">
        <v>91</v>
      </c>
      <c r="O5" s="35">
        <v>152</v>
      </c>
      <c r="P5" s="35">
        <v>170</v>
      </c>
      <c r="Q5" s="35">
        <v>133</v>
      </c>
      <c r="R5" s="35">
        <v>229</v>
      </c>
      <c r="S5" s="35">
        <v>184</v>
      </c>
      <c r="T5" s="35">
        <v>187</v>
      </c>
      <c r="U5" s="35">
        <v>95</v>
      </c>
      <c r="V5" s="35">
        <v>89</v>
      </c>
      <c r="W5" s="35">
        <v>88</v>
      </c>
      <c r="X5" s="35">
        <v>289</v>
      </c>
      <c r="Y5" s="35">
        <v>184</v>
      </c>
      <c r="Z5" s="35">
        <v>193</v>
      </c>
      <c r="AA5" s="35">
        <v>218</v>
      </c>
      <c r="AB5" s="35">
        <v>177</v>
      </c>
      <c r="AC5" s="35">
        <v>149</v>
      </c>
      <c r="AD5" s="35">
        <v>158</v>
      </c>
      <c r="AE5" s="35">
        <v>924</v>
      </c>
      <c r="AF5" s="35">
        <v>490</v>
      </c>
      <c r="AG5" s="35">
        <v>389</v>
      </c>
      <c r="AH5" s="35">
        <v>44</v>
      </c>
    </row>
    <row r="6" spans="1:34" s="35" customFormat="1">
      <c r="A6" s="495" t="s">
        <v>38</v>
      </c>
      <c r="B6" s="70">
        <f>SUM(O4:Q4)</f>
        <v>37</v>
      </c>
      <c r="C6" s="70">
        <f>SUM(R4:S4)</f>
        <v>50</v>
      </c>
      <c r="D6" s="70">
        <f>SUM(T4:W4)</f>
        <v>46</v>
      </c>
      <c r="E6" s="70">
        <f>SUM(X4:Y4)</f>
        <v>53</v>
      </c>
      <c r="F6" s="70">
        <f>SUM(Z4:AA4)</f>
        <v>44</v>
      </c>
      <c r="G6" s="70">
        <f>SUM(AB4:AD4)</f>
        <v>39</v>
      </c>
      <c r="H6" s="70">
        <f>AE4</f>
        <v>91</v>
      </c>
      <c r="I6" s="70">
        <f>AF4</f>
        <v>38</v>
      </c>
      <c r="J6" s="70">
        <f>SUM(AG4:AH4)</f>
        <v>49</v>
      </c>
      <c r="K6" s="84">
        <f>SUM(B6:J6)</f>
        <v>447</v>
      </c>
      <c r="N6" s="371">
        <v>98</v>
      </c>
      <c r="O6" s="35">
        <v>174</v>
      </c>
      <c r="P6" s="35">
        <v>245</v>
      </c>
      <c r="Q6" s="35">
        <v>237</v>
      </c>
      <c r="R6" s="35">
        <v>391</v>
      </c>
      <c r="S6" s="35">
        <v>304</v>
      </c>
      <c r="T6" s="35">
        <v>225</v>
      </c>
      <c r="U6" s="35">
        <v>136</v>
      </c>
      <c r="V6" s="35">
        <v>255</v>
      </c>
      <c r="W6" s="35">
        <v>146</v>
      </c>
      <c r="X6" s="35">
        <v>392</v>
      </c>
      <c r="Y6" s="35">
        <v>200</v>
      </c>
      <c r="Z6" s="35">
        <v>252</v>
      </c>
      <c r="AA6" s="35">
        <v>309</v>
      </c>
      <c r="AB6" s="35">
        <v>657</v>
      </c>
      <c r="AC6" s="35">
        <v>1061</v>
      </c>
      <c r="AD6" s="35">
        <v>742</v>
      </c>
      <c r="AE6" s="35">
        <v>2073</v>
      </c>
      <c r="AF6" s="35">
        <v>847</v>
      </c>
      <c r="AG6" s="35">
        <v>812</v>
      </c>
      <c r="AH6" s="35">
        <v>160</v>
      </c>
    </row>
    <row r="7" spans="1:34" s="35" customFormat="1">
      <c r="A7" s="496"/>
      <c r="B7" s="87">
        <f>B6/B$12</f>
        <v>2.8527370855821126E-2</v>
      </c>
      <c r="C7" s="87">
        <f t="shared" ref="C7:I7" si="2">C6/C$12</f>
        <v>3.7397157816005985E-2</v>
      </c>
      <c r="D7" s="87">
        <f t="shared" si="2"/>
        <v>3.2303370786516857E-2</v>
      </c>
      <c r="E7" s="87">
        <f t="shared" si="2"/>
        <v>4.2030134813639972E-2</v>
      </c>
      <c r="F7" s="87">
        <f t="shared" si="2"/>
        <v>3.7996545768566495E-2</v>
      </c>
      <c r="G7" s="87">
        <f t="shared" si="2"/>
        <v>1.2306721363206059E-2</v>
      </c>
      <c r="H7" s="87">
        <f t="shared" si="2"/>
        <v>2.5612158739093723E-2</v>
      </c>
      <c r="I7" s="87">
        <f t="shared" si="2"/>
        <v>2.4173027989821884E-2</v>
      </c>
      <c r="J7" s="87">
        <f t="shared" ref="J7" si="3">J6/J$12</f>
        <v>3.1071655041217502E-2</v>
      </c>
      <c r="K7" s="87">
        <f>K6/K$12</f>
        <v>2.7342794225593346E-2</v>
      </c>
      <c r="N7" s="371">
        <v>99</v>
      </c>
      <c r="O7" s="35">
        <v>27</v>
      </c>
      <c r="P7" s="35">
        <v>54</v>
      </c>
      <c r="Q7" s="35">
        <v>68</v>
      </c>
      <c r="R7" s="35">
        <v>89</v>
      </c>
      <c r="S7" s="35">
        <v>90</v>
      </c>
      <c r="T7" s="35">
        <v>48</v>
      </c>
      <c r="U7" s="35">
        <v>35</v>
      </c>
      <c r="V7" s="35">
        <v>35</v>
      </c>
      <c r="W7" s="35">
        <v>39</v>
      </c>
      <c r="X7" s="35">
        <v>80</v>
      </c>
      <c r="Y7" s="35">
        <v>63</v>
      </c>
      <c r="Z7" s="35">
        <v>87</v>
      </c>
      <c r="AA7" s="35">
        <v>55</v>
      </c>
      <c r="AB7" s="35">
        <v>70</v>
      </c>
      <c r="AC7" s="35">
        <v>57</v>
      </c>
      <c r="AD7" s="35">
        <v>59</v>
      </c>
      <c r="AE7" s="35">
        <v>465</v>
      </c>
      <c r="AF7" s="35">
        <v>197</v>
      </c>
      <c r="AG7" s="35">
        <v>113</v>
      </c>
      <c r="AH7" s="35">
        <v>10</v>
      </c>
    </row>
    <row r="8" spans="1:34" s="35" customFormat="1">
      <c r="A8" s="495" t="s">
        <v>39</v>
      </c>
      <c r="B8" s="70">
        <f>SUM(O6:Q6)</f>
        <v>656</v>
      </c>
      <c r="C8" s="70">
        <f>SUM(R6:S6)</f>
        <v>695</v>
      </c>
      <c r="D8" s="70">
        <f>SUM(T6:W6)</f>
        <v>762</v>
      </c>
      <c r="E8" s="70">
        <f>SUM(X6:Y6)</f>
        <v>592</v>
      </c>
      <c r="F8" s="70">
        <f>SUM(Z6:AA6)</f>
        <v>561</v>
      </c>
      <c r="G8" s="70">
        <f>SUM(AB6:AD6)</f>
        <v>2460</v>
      </c>
      <c r="H8" s="70">
        <f>AE6</f>
        <v>2073</v>
      </c>
      <c r="I8" s="70">
        <f>AF6</f>
        <v>847</v>
      </c>
      <c r="J8" s="70">
        <f>SUM(AG6:AH6)</f>
        <v>972</v>
      </c>
      <c r="K8" s="84">
        <f>SUM(B8:J8)</f>
        <v>9618</v>
      </c>
    </row>
    <row r="9" spans="1:34" s="35" customFormat="1">
      <c r="A9" s="496"/>
      <c r="B9" s="87">
        <f>B8/B$12</f>
        <v>0.50578257517347724</v>
      </c>
      <c r="C9" s="87">
        <f t="shared" ref="C9:I9" si="4">C8/C$12</f>
        <v>0.51982049364248317</v>
      </c>
      <c r="D9" s="87">
        <f t="shared" si="4"/>
        <v>0.5351123595505618</v>
      </c>
      <c r="E9" s="87">
        <f t="shared" si="4"/>
        <v>0.46946867565424266</v>
      </c>
      <c r="F9" s="87">
        <f t="shared" si="4"/>
        <v>0.4844559585492228</v>
      </c>
      <c r="G9" s="87">
        <f t="shared" si="4"/>
        <v>0.77627011675607449</v>
      </c>
      <c r="H9" s="87">
        <f t="shared" si="4"/>
        <v>0.58345060512243174</v>
      </c>
      <c r="I9" s="87">
        <f t="shared" si="4"/>
        <v>0.53880407124681939</v>
      </c>
      <c r="J9" s="87">
        <f t="shared" ref="J9" si="5">J8/J$12</f>
        <v>0.61636017755231454</v>
      </c>
      <c r="K9" s="87">
        <f>K8/K$12</f>
        <v>0.58832884756545145</v>
      </c>
    </row>
    <row r="10" spans="1:34" s="35" customFormat="1">
      <c r="A10" s="495" t="s">
        <v>40</v>
      </c>
      <c r="B10" s="70">
        <f>SUM(O7:Q7)</f>
        <v>149</v>
      </c>
      <c r="C10" s="70">
        <f>SUM(R7:S7)</f>
        <v>179</v>
      </c>
      <c r="D10" s="70">
        <f>SUM(T7:W7)</f>
        <v>157</v>
      </c>
      <c r="E10" s="70">
        <f>SUM(X7:Y7)</f>
        <v>143</v>
      </c>
      <c r="F10" s="70">
        <f>SUM(Z7:AA7)</f>
        <v>142</v>
      </c>
      <c r="G10" s="70">
        <f>SUM(AB7:AD7)</f>
        <v>186</v>
      </c>
      <c r="H10" s="70">
        <f>AE7</f>
        <v>465</v>
      </c>
      <c r="I10" s="70">
        <f>AF7</f>
        <v>197</v>
      </c>
      <c r="J10" s="70">
        <f>SUM(AG7:AH7)</f>
        <v>123</v>
      </c>
      <c r="K10" s="84">
        <f>SUM(B10:J10)</f>
        <v>1741</v>
      </c>
    </row>
    <row r="11" spans="1:34" s="35" customFormat="1">
      <c r="A11" s="496"/>
      <c r="B11" s="87">
        <f>B10/B$12</f>
        <v>0.11488049344641481</v>
      </c>
      <c r="C11" s="87">
        <f t="shared" ref="C11:I11" si="6">C10/C$12</f>
        <v>0.13388182498130141</v>
      </c>
      <c r="D11" s="87">
        <f t="shared" si="6"/>
        <v>0.11025280898876405</v>
      </c>
      <c r="E11" s="87">
        <f t="shared" si="6"/>
        <v>0.1134020618556701</v>
      </c>
      <c r="F11" s="87">
        <f t="shared" si="6"/>
        <v>0.12262521588946459</v>
      </c>
      <c r="G11" s="87">
        <f t="shared" si="6"/>
        <v>5.8693594193751975E-2</v>
      </c>
      <c r="H11" s="87">
        <f t="shared" si="6"/>
        <v>0.13087531663383056</v>
      </c>
      <c r="I11" s="87">
        <f t="shared" si="6"/>
        <v>0.12531806615776081</v>
      </c>
      <c r="J11" s="87">
        <f t="shared" ref="J11" si="7">J10/J$12</f>
        <v>7.7996195307545979E-2</v>
      </c>
      <c r="K11" s="87">
        <f>K10/K$12</f>
        <v>0.1064962074871544</v>
      </c>
    </row>
    <row r="12" spans="1:34" s="35" customFormat="1">
      <c r="A12" s="77" t="s">
        <v>11</v>
      </c>
      <c r="B12" s="78">
        <f>SUM(B4,B6,B8,B10)</f>
        <v>1297</v>
      </c>
      <c r="C12" s="78">
        <f t="shared" ref="C12:I12" si="8">SUM(C4,C6,C8,C10)</f>
        <v>1337</v>
      </c>
      <c r="D12" s="78">
        <f t="shared" si="8"/>
        <v>1424</v>
      </c>
      <c r="E12" s="78">
        <f t="shared" si="8"/>
        <v>1261</v>
      </c>
      <c r="F12" s="78">
        <f t="shared" si="8"/>
        <v>1158</v>
      </c>
      <c r="G12" s="78">
        <f t="shared" si="8"/>
        <v>3169</v>
      </c>
      <c r="H12" s="78">
        <f t="shared" si="8"/>
        <v>3553</v>
      </c>
      <c r="I12" s="78">
        <f t="shared" si="8"/>
        <v>1572</v>
      </c>
      <c r="J12" s="78">
        <f t="shared" ref="J12" si="9">SUM(J4,J6,J8,J10)</f>
        <v>1577</v>
      </c>
      <c r="K12" s="78">
        <f>SUM(K4,K6,K8,K10)</f>
        <v>16348</v>
      </c>
    </row>
    <row r="13" spans="1:34" s="35" customFormat="1">
      <c r="A13" s="79"/>
      <c r="B13" s="80">
        <f t="shared" ref="B13:I13" si="10">SUM(B5,B7,B9,B11)</f>
        <v>1</v>
      </c>
      <c r="C13" s="80">
        <f t="shared" si="10"/>
        <v>1</v>
      </c>
      <c r="D13" s="80">
        <f t="shared" si="10"/>
        <v>1</v>
      </c>
      <c r="E13" s="80">
        <f t="shared" si="10"/>
        <v>1</v>
      </c>
      <c r="F13" s="80">
        <f t="shared" si="10"/>
        <v>1</v>
      </c>
      <c r="G13" s="80">
        <f t="shared" si="10"/>
        <v>1</v>
      </c>
      <c r="H13" s="80">
        <f t="shared" si="10"/>
        <v>1</v>
      </c>
      <c r="I13" s="80">
        <f t="shared" si="10"/>
        <v>1</v>
      </c>
      <c r="J13" s="80">
        <f t="shared" ref="J13" si="11">SUM(J5,J7,J9,J11)</f>
        <v>1</v>
      </c>
      <c r="K13" s="80">
        <f>SUM(K5,K7,K9,K11)</f>
        <v>1</v>
      </c>
    </row>
    <row r="14" spans="1:34">
      <c r="A14" s="1"/>
    </row>
    <row r="15" spans="1:34" s="25" customFormat="1" ht="14.25">
      <c r="A15" s="24" t="s">
        <v>179</v>
      </c>
    </row>
    <row r="16" spans="1:34">
      <c r="A16" s="1"/>
    </row>
    <row r="17" spans="1:11" ht="27">
      <c r="A17" s="81"/>
      <c r="B17" s="81" t="s">
        <v>97</v>
      </c>
      <c r="C17" s="81" t="s">
        <v>98</v>
      </c>
      <c r="D17" s="81" t="s">
        <v>99</v>
      </c>
      <c r="E17" s="81" t="s">
        <v>100</v>
      </c>
      <c r="F17" s="81" t="s">
        <v>101</v>
      </c>
      <c r="G17" s="81" t="s">
        <v>102</v>
      </c>
      <c r="H17" s="81" t="s">
        <v>103</v>
      </c>
      <c r="I17" s="81" t="s">
        <v>104</v>
      </c>
      <c r="J17" s="372" t="s">
        <v>165</v>
      </c>
      <c r="K17" s="81" t="s">
        <v>67</v>
      </c>
    </row>
    <row r="18" spans="1:11">
      <c r="A18" s="493" t="s">
        <v>145</v>
      </c>
      <c r="B18" s="69">
        <f>SUM(B58:D58)</f>
        <v>225</v>
      </c>
      <c r="C18" s="69">
        <f>SUM(E58:F58)</f>
        <v>177</v>
      </c>
      <c r="D18" s="69">
        <f>SUM(G58:J58)</f>
        <v>200</v>
      </c>
      <c r="E18" s="69">
        <f>SUM(K58:L58)</f>
        <v>243</v>
      </c>
      <c r="F18" s="69">
        <f>SUM(M58:N58)</f>
        <v>200</v>
      </c>
      <c r="G18" s="69">
        <f>SUM(O58:Q58)</f>
        <v>222</v>
      </c>
      <c r="H18" s="69">
        <f>R58</f>
        <v>457</v>
      </c>
      <c r="I18" s="69">
        <f>S58</f>
        <v>251</v>
      </c>
      <c r="J18" s="69">
        <f>SUM(T58:U58)</f>
        <v>192</v>
      </c>
      <c r="K18" s="84">
        <f>SUM(B18:J18)</f>
        <v>2167</v>
      </c>
    </row>
    <row r="19" spans="1:11">
      <c r="A19" s="494"/>
      <c r="B19" s="87">
        <f>B18/B$4</f>
        <v>0.49450549450549453</v>
      </c>
      <c r="C19" s="87">
        <f t="shared" ref="C19:I19" si="12">C18/C$4</f>
        <v>0.42857142857142855</v>
      </c>
      <c r="D19" s="87">
        <f t="shared" si="12"/>
        <v>0.4357298474945534</v>
      </c>
      <c r="E19" s="87">
        <f t="shared" si="12"/>
        <v>0.51374207188160681</v>
      </c>
      <c r="F19" s="87">
        <f t="shared" si="12"/>
        <v>0.48661800486618007</v>
      </c>
      <c r="G19" s="87">
        <f t="shared" si="12"/>
        <v>0.45867768595041325</v>
      </c>
      <c r="H19" s="87">
        <f t="shared" si="12"/>
        <v>0.49458874458874458</v>
      </c>
      <c r="I19" s="87">
        <f t="shared" si="12"/>
        <v>0.51224489795918371</v>
      </c>
      <c r="J19" s="87">
        <f t="shared" ref="J19" si="13">J18/J$4</f>
        <v>0.44341801385681295</v>
      </c>
      <c r="K19" s="87">
        <f>K18/K$4</f>
        <v>0.47710259797446058</v>
      </c>
    </row>
    <row r="20" spans="1:11" ht="13.5" customHeight="1">
      <c r="A20" s="493" t="s">
        <v>71</v>
      </c>
      <c r="B20" s="69">
        <f>SUM(B59:D59)</f>
        <v>191</v>
      </c>
      <c r="C20" s="69">
        <f>SUM(E59:F59)</f>
        <v>116</v>
      </c>
      <c r="D20" s="69">
        <f>SUM(G59:J59)</f>
        <v>177</v>
      </c>
      <c r="E20" s="69">
        <f>SUM(K59:L59)</f>
        <v>168</v>
      </c>
      <c r="F20" s="69">
        <f>SUM(M59:N59)</f>
        <v>148</v>
      </c>
      <c r="G20" s="69">
        <f>SUM(O59:Q59)</f>
        <v>197</v>
      </c>
      <c r="H20" s="69">
        <f>R59</f>
        <v>338</v>
      </c>
      <c r="I20" s="69">
        <f>S59</f>
        <v>203</v>
      </c>
      <c r="J20" s="69">
        <f>SUM(T59:U59)</f>
        <v>166</v>
      </c>
      <c r="K20" s="84">
        <f>SUM(B20:J20)</f>
        <v>1704</v>
      </c>
    </row>
    <row r="21" spans="1:11">
      <c r="A21" s="494"/>
      <c r="B21" s="87">
        <f>B20/B$4</f>
        <v>0.41978021978021979</v>
      </c>
      <c r="C21" s="87">
        <f t="shared" ref="C21:I21" si="14">C20/C$4</f>
        <v>0.28087167070217917</v>
      </c>
      <c r="D21" s="87">
        <f t="shared" si="14"/>
        <v>0.38562091503267976</v>
      </c>
      <c r="E21" s="87">
        <f t="shared" si="14"/>
        <v>0.35517970401691334</v>
      </c>
      <c r="F21" s="87">
        <f t="shared" si="14"/>
        <v>0.36009732360097324</v>
      </c>
      <c r="G21" s="87">
        <f t="shared" si="14"/>
        <v>0.40702479338842973</v>
      </c>
      <c r="H21" s="87">
        <f t="shared" si="14"/>
        <v>0.36580086580086579</v>
      </c>
      <c r="I21" s="87">
        <f t="shared" si="14"/>
        <v>0.41428571428571431</v>
      </c>
      <c r="J21" s="87">
        <f t="shared" ref="J21" si="15">J20/J$4</f>
        <v>0.38337182448036949</v>
      </c>
      <c r="K21" s="87">
        <f>K20/K$4</f>
        <v>0.37516512549537651</v>
      </c>
    </row>
    <row r="22" spans="1:11" ht="13.5" customHeight="1">
      <c r="A22" s="493" t="s">
        <v>147</v>
      </c>
      <c r="B22" s="69">
        <f>SUM(B60:D60)</f>
        <v>47</v>
      </c>
      <c r="C22" s="69">
        <f>SUM(E60:F60)</f>
        <v>26</v>
      </c>
      <c r="D22" s="69">
        <f>SUM(G60:J60)</f>
        <v>41</v>
      </c>
      <c r="E22" s="69">
        <f>SUM(K60:L60)</f>
        <v>38</v>
      </c>
      <c r="F22" s="69">
        <f>SUM(M60:N60)</f>
        <v>59</v>
      </c>
      <c r="G22" s="69">
        <f>SUM(O60:Q60)</f>
        <v>66</v>
      </c>
      <c r="H22" s="69">
        <f>R60</f>
        <v>107</v>
      </c>
      <c r="I22" s="69">
        <f>S60</f>
        <v>76</v>
      </c>
      <c r="J22" s="69">
        <f>SUM(T60:U60)</f>
        <v>52</v>
      </c>
      <c r="K22" s="84">
        <f>SUM(B22:J22)</f>
        <v>512</v>
      </c>
    </row>
    <row r="23" spans="1:11">
      <c r="A23" s="494"/>
      <c r="B23" s="87">
        <f>B22/B$4</f>
        <v>0.10329670329670329</v>
      </c>
      <c r="C23" s="87">
        <f t="shared" ref="C23:I23" si="16">C22/C$4</f>
        <v>6.2953995157384993E-2</v>
      </c>
      <c r="D23" s="87">
        <f t="shared" si="16"/>
        <v>8.9324618736383449E-2</v>
      </c>
      <c r="E23" s="87">
        <f t="shared" si="16"/>
        <v>8.0338266384778007E-2</v>
      </c>
      <c r="F23" s="87">
        <f t="shared" si="16"/>
        <v>0.14355231143552311</v>
      </c>
      <c r="G23" s="87">
        <f t="shared" si="16"/>
        <v>0.13636363636363635</v>
      </c>
      <c r="H23" s="87">
        <f t="shared" si="16"/>
        <v>0.11580086580086581</v>
      </c>
      <c r="I23" s="87">
        <f t="shared" si="16"/>
        <v>0.15510204081632653</v>
      </c>
      <c r="J23" s="87">
        <f t="shared" ref="J23" si="17">J22/J$4</f>
        <v>0.12009237875288684</v>
      </c>
      <c r="K23" s="87">
        <f>K22/K$4</f>
        <v>0.11272567151034786</v>
      </c>
    </row>
    <row r="24" spans="1:11">
      <c r="A24" s="493" t="s">
        <v>148</v>
      </c>
      <c r="B24" s="69">
        <f>SUM(B61:D61)</f>
        <v>112</v>
      </c>
      <c r="C24" s="69">
        <f>SUM(E61:F61)</f>
        <v>123</v>
      </c>
      <c r="D24" s="69">
        <f>SUM(G61:J61)</f>
        <v>127</v>
      </c>
      <c r="E24" s="69">
        <f>SUM(K61:L61)</f>
        <v>130</v>
      </c>
      <c r="F24" s="69">
        <f>SUM(M61:N61)</f>
        <v>108</v>
      </c>
      <c r="G24" s="69">
        <f>SUM(O61:Q61)</f>
        <v>196</v>
      </c>
      <c r="H24" s="69">
        <f>R61</f>
        <v>271</v>
      </c>
      <c r="I24" s="69">
        <f>S61</f>
        <v>190</v>
      </c>
      <c r="J24" s="69">
        <f>SUM(T61:U61)</f>
        <v>131</v>
      </c>
      <c r="K24" s="84">
        <f>SUM(B24:J24)</f>
        <v>1388</v>
      </c>
    </row>
    <row r="25" spans="1:11">
      <c r="A25" s="494"/>
      <c r="B25" s="87">
        <f>B24/B$4</f>
        <v>0.24615384615384617</v>
      </c>
      <c r="C25" s="87">
        <f t="shared" ref="C25:I25" si="18">C24/C$4</f>
        <v>0.29782082324455206</v>
      </c>
      <c r="D25" s="87">
        <f t="shared" si="18"/>
        <v>0.27668845315904139</v>
      </c>
      <c r="E25" s="87">
        <f t="shared" si="18"/>
        <v>0.27484143763213531</v>
      </c>
      <c r="F25" s="87">
        <f t="shared" si="18"/>
        <v>0.26277372262773724</v>
      </c>
      <c r="G25" s="87">
        <f t="shared" si="18"/>
        <v>0.4049586776859504</v>
      </c>
      <c r="H25" s="87">
        <f t="shared" si="18"/>
        <v>0.29329004329004327</v>
      </c>
      <c r="I25" s="87">
        <f t="shared" si="18"/>
        <v>0.38775510204081631</v>
      </c>
      <c r="J25" s="87">
        <f t="shared" ref="J25" si="19">J24/J$4</f>
        <v>0.302540415704388</v>
      </c>
      <c r="K25" s="87">
        <f>K24/K$4</f>
        <v>0.30559225011008367</v>
      </c>
    </row>
    <row r="26" spans="1:11">
      <c r="A26" s="493" t="s">
        <v>149</v>
      </c>
      <c r="B26" s="69">
        <f>SUM(B62:D62)</f>
        <v>213</v>
      </c>
      <c r="C26" s="69">
        <f>SUM(E62:F62)</f>
        <v>159</v>
      </c>
      <c r="D26" s="69">
        <f>SUM(G62:J62)</f>
        <v>209</v>
      </c>
      <c r="E26" s="69">
        <f>SUM(K62:L62)</f>
        <v>254</v>
      </c>
      <c r="F26" s="69">
        <f>SUM(M62:N62)</f>
        <v>185</v>
      </c>
      <c r="G26" s="69">
        <f>SUM(O62:Q62)</f>
        <v>248</v>
      </c>
      <c r="H26" s="69">
        <f>R62</f>
        <v>455</v>
      </c>
      <c r="I26" s="69">
        <f>S62</f>
        <v>247</v>
      </c>
      <c r="J26" s="69">
        <f>SUM(T62:U62)</f>
        <v>216</v>
      </c>
      <c r="K26" s="84">
        <f>SUM(B26:J26)</f>
        <v>2186</v>
      </c>
    </row>
    <row r="27" spans="1:11">
      <c r="A27" s="494"/>
      <c r="B27" s="87">
        <f>B26/B$4</f>
        <v>0.46813186813186813</v>
      </c>
      <c r="C27" s="87">
        <f t="shared" ref="C27:I27" si="20">C26/C$4</f>
        <v>0.38498789346246975</v>
      </c>
      <c r="D27" s="87">
        <f t="shared" si="20"/>
        <v>0.45533769063180829</v>
      </c>
      <c r="E27" s="87">
        <f t="shared" si="20"/>
        <v>0.53699788583509511</v>
      </c>
      <c r="F27" s="87">
        <f t="shared" si="20"/>
        <v>0.45012165450121655</v>
      </c>
      <c r="G27" s="87">
        <f t="shared" si="20"/>
        <v>0.51239669421487599</v>
      </c>
      <c r="H27" s="87">
        <f t="shared" si="20"/>
        <v>0.49242424242424243</v>
      </c>
      <c r="I27" s="87">
        <f t="shared" si="20"/>
        <v>0.50408163265306127</v>
      </c>
      <c r="J27" s="87">
        <f t="shared" ref="J27" si="21">J26/J$4</f>
        <v>0.49884526558891457</v>
      </c>
      <c r="K27" s="87">
        <f>K26/K$4</f>
        <v>0.4812857771906649</v>
      </c>
    </row>
    <row r="28" spans="1:11" ht="13.5" customHeight="1">
      <c r="A28" s="493" t="s">
        <v>150</v>
      </c>
      <c r="B28" s="69">
        <f>SUM(B63:D63)</f>
        <v>75</v>
      </c>
      <c r="C28" s="69">
        <f>SUM(E63:F63)</f>
        <v>85</v>
      </c>
      <c r="D28" s="69">
        <f>SUM(G63:J63)</f>
        <v>107</v>
      </c>
      <c r="E28" s="69">
        <f>SUM(K63:L63)</f>
        <v>128</v>
      </c>
      <c r="F28" s="69">
        <f>SUM(M63:N63)</f>
        <v>105</v>
      </c>
      <c r="G28" s="69">
        <f>SUM(O63:Q63)</f>
        <v>155</v>
      </c>
      <c r="H28" s="69">
        <f>R63</f>
        <v>235</v>
      </c>
      <c r="I28" s="69">
        <f>S63</f>
        <v>131</v>
      </c>
      <c r="J28" s="69">
        <f>SUM(T63:U63)</f>
        <v>92</v>
      </c>
      <c r="K28" s="84">
        <f>SUM(B28:J28)</f>
        <v>1113</v>
      </c>
    </row>
    <row r="29" spans="1:11">
      <c r="A29" s="494"/>
      <c r="B29" s="87">
        <f>B28/B$4</f>
        <v>0.16483516483516483</v>
      </c>
      <c r="C29" s="87">
        <f t="shared" ref="C29:I29" si="22">C28/C$4</f>
        <v>0.20581113801452786</v>
      </c>
      <c r="D29" s="87">
        <f t="shared" si="22"/>
        <v>0.23311546840958605</v>
      </c>
      <c r="E29" s="87">
        <f t="shared" si="22"/>
        <v>0.27061310782241016</v>
      </c>
      <c r="F29" s="87">
        <f t="shared" si="22"/>
        <v>0.25547445255474455</v>
      </c>
      <c r="G29" s="87">
        <f t="shared" si="22"/>
        <v>0.32024793388429751</v>
      </c>
      <c r="H29" s="87">
        <f t="shared" si="22"/>
        <v>0.25432900432900435</v>
      </c>
      <c r="I29" s="87">
        <f t="shared" si="22"/>
        <v>0.26734693877551019</v>
      </c>
      <c r="J29" s="87">
        <f t="shared" ref="J29" si="23">J28/J$4</f>
        <v>0.21247113163972287</v>
      </c>
      <c r="K29" s="87">
        <f>K28/K$4</f>
        <v>0.24504623513870541</v>
      </c>
    </row>
    <row r="30" spans="1:11" ht="13.5" customHeight="1">
      <c r="A30" s="493" t="s">
        <v>151</v>
      </c>
      <c r="B30" s="69">
        <f>SUM(B64:D64)</f>
        <v>65</v>
      </c>
      <c r="C30" s="69">
        <f>SUM(E64:F64)</f>
        <v>44</v>
      </c>
      <c r="D30" s="69">
        <f>SUM(G64:J64)</f>
        <v>60</v>
      </c>
      <c r="E30" s="69">
        <f>SUM(K64:L64)</f>
        <v>52</v>
      </c>
      <c r="F30" s="69">
        <f>SUM(M64:N64)</f>
        <v>38</v>
      </c>
      <c r="G30" s="69">
        <f>SUM(O64:Q64)</f>
        <v>68</v>
      </c>
      <c r="H30" s="69">
        <f>R64</f>
        <v>120</v>
      </c>
      <c r="I30" s="69">
        <f>S64</f>
        <v>50</v>
      </c>
      <c r="J30" s="69">
        <f>SUM(T64:U64)</f>
        <v>61</v>
      </c>
      <c r="K30" s="84">
        <f>SUM(B30:J30)</f>
        <v>558</v>
      </c>
    </row>
    <row r="31" spans="1:11">
      <c r="A31" s="494"/>
      <c r="B31" s="87">
        <f>B30/B$4</f>
        <v>0.14285714285714285</v>
      </c>
      <c r="C31" s="87">
        <f t="shared" ref="C31:I31" si="24">C30/C$4</f>
        <v>0.10653753026634383</v>
      </c>
      <c r="D31" s="87">
        <f t="shared" si="24"/>
        <v>0.13071895424836602</v>
      </c>
      <c r="E31" s="87">
        <f t="shared" si="24"/>
        <v>0.10993657505285412</v>
      </c>
      <c r="F31" s="87">
        <f t="shared" si="24"/>
        <v>9.2457420924574207E-2</v>
      </c>
      <c r="G31" s="87">
        <f t="shared" si="24"/>
        <v>0.14049586776859505</v>
      </c>
      <c r="H31" s="87">
        <f t="shared" si="24"/>
        <v>0.12987012987012986</v>
      </c>
      <c r="I31" s="87">
        <f t="shared" si="24"/>
        <v>0.10204081632653061</v>
      </c>
      <c r="J31" s="87">
        <f t="shared" ref="J31" si="25">J30/J$4</f>
        <v>0.14087759815242495</v>
      </c>
      <c r="K31" s="87">
        <f>K30/K$4</f>
        <v>0.12285336856010567</v>
      </c>
    </row>
    <row r="32" spans="1:11" ht="13.5" customHeight="1">
      <c r="A32" s="493" t="s">
        <v>152</v>
      </c>
      <c r="B32" s="69">
        <f>SUM(B65:D65)</f>
        <v>148</v>
      </c>
      <c r="C32" s="69">
        <f>SUM(E65:F65)</f>
        <v>102</v>
      </c>
      <c r="D32" s="69">
        <f>SUM(G65:J65)</f>
        <v>178</v>
      </c>
      <c r="E32" s="69">
        <f>SUM(K65:L65)</f>
        <v>166</v>
      </c>
      <c r="F32" s="69">
        <f>SUM(M65:N65)</f>
        <v>110</v>
      </c>
      <c r="G32" s="69">
        <f>SUM(O65:Q65)</f>
        <v>204</v>
      </c>
      <c r="H32" s="69">
        <f>R65</f>
        <v>325</v>
      </c>
      <c r="I32" s="69">
        <f>S65</f>
        <v>195</v>
      </c>
      <c r="J32" s="69">
        <f>SUM(T65:U65)</f>
        <v>161</v>
      </c>
      <c r="K32" s="84">
        <f>SUM(B32:J32)</f>
        <v>1589</v>
      </c>
    </row>
    <row r="33" spans="1:11">
      <c r="A33" s="494"/>
      <c r="B33" s="87">
        <f>B32/B$4</f>
        <v>0.32527472527472528</v>
      </c>
      <c r="C33" s="87">
        <f t="shared" ref="C33:I33" si="26">C32/C$4</f>
        <v>0.24697336561743341</v>
      </c>
      <c r="D33" s="87">
        <f t="shared" si="26"/>
        <v>0.3877995642701525</v>
      </c>
      <c r="E33" s="87">
        <f t="shared" si="26"/>
        <v>0.35095137420718814</v>
      </c>
      <c r="F33" s="87">
        <f t="shared" si="26"/>
        <v>0.26763990267639903</v>
      </c>
      <c r="G33" s="87">
        <f t="shared" si="26"/>
        <v>0.42148760330578511</v>
      </c>
      <c r="H33" s="87">
        <f t="shared" si="26"/>
        <v>0.35173160173160173</v>
      </c>
      <c r="I33" s="87">
        <f t="shared" si="26"/>
        <v>0.39795918367346939</v>
      </c>
      <c r="J33" s="87">
        <f t="shared" ref="J33" si="27">J32/J$4</f>
        <v>0.37182448036951499</v>
      </c>
      <c r="K33" s="87">
        <f>K32/K$4</f>
        <v>0.34984588287098195</v>
      </c>
    </row>
    <row r="34" spans="1:11" ht="13.5" customHeight="1">
      <c r="A34" s="493" t="s">
        <v>153</v>
      </c>
      <c r="B34" s="69">
        <f>SUM(B66:D66)</f>
        <v>91</v>
      </c>
      <c r="C34" s="69">
        <f>SUM(E66:F66)</f>
        <v>101</v>
      </c>
      <c r="D34" s="69">
        <f>SUM(G66:J66)</f>
        <v>120</v>
      </c>
      <c r="E34" s="69">
        <f>SUM(K66:L66)</f>
        <v>85</v>
      </c>
      <c r="F34" s="69">
        <f>SUM(M66:N66)</f>
        <v>60</v>
      </c>
      <c r="G34" s="69">
        <f>SUM(O66:Q66)</f>
        <v>123</v>
      </c>
      <c r="H34" s="69">
        <f>R66</f>
        <v>186</v>
      </c>
      <c r="I34" s="69">
        <f>S66</f>
        <v>99</v>
      </c>
      <c r="J34" s="69">
        <f>SUM(T66:U66)</f>
        <v>108</v>
      </c>
      <c r="K34" s="84">
        <f>SUM(B34:J34)</f>
        <v>973</v>
      </c>
    </row>
    <row r="35" spans="1:11">
      <c r="A35" s="494"/>
      <c r="B35" s="87">
        <f>B34/B$4</f>
        <v>0.2</v>
      </c>
      <c r="C35" s="87">
        <f t="shared" ref="C35:I35" si="28">C34/C$4</f>
        <v>0.24455205811138014</v>
      </c>
      <c r="D35" s="87">
        <f t="shared" si="28"/>
        <v>0.26143790849673204</v>
      </c>
      <c r="E35" s="87">
        <f t="shared" si="28"/>
        <v>0.17970401691331925</v>
      </c>
      <c r="F35" s="87">
        <f t="shared" si="28"/>
        <v>0.145985401459854</v>
      </c>
      <c r="G35" s="87">
        <f t="shared" si="28"/>
        <v>0.25413223140495866</v>
      </c>
      <c r="H35" s="87">
        <f t="shared" si="28"/>
        <v>0.20129870129870131</v>
      </c>
      <c r="I35" s="87">
        <f t="shared" si="28"/>
        <v>0.20204081632653062</v>
      </c>
      <c r="J35" s="87">
        <f t="shared" ref="J35" si="29">J34/J$4</f>
        <v>0.24942263279445728</v>
      </c>
      <c r="K35" s="87">
        <f>K34/K$4</f>
        <v>0.21422280933509466</v>
      </c>
    </row>
    <row r="36" spans="1:11" ht="13.5" customHeight="1">
      <c r="A36" s="493" t="s">
        <v>154</v>
      </c>
      <c r="B36" s="69">
        <f>SUM(B67:D67)</f>
        <v>79</v>
      </c>
      <c r="C36" s="69">
        <f>SUM(E67:F67)</f>
        <v>50</v>
      </c>
      <c r="D36" s="69">
        <f>SUM(G67:J67)</f>
        <v>88</v>
      </c>
      <c r="E36" s="69">
        <f>SUM(K67:L67)</f>
        <v>85</v>
      </c>
      <c r="F36" s="69">
        <f>SUM(M67:N67)</f>
        <v>62</v>
      </c>
      <c r="G36" s="69">
        <f>SUM(O67:Q67)</f>
        <v>125</v>
      </c>
      <c r="H36" s="69">
        <f>R67</f>
        <v>170</v>
      </c>
      <c r="I36" s="69">
        <f>S67</f>
        <v>76</v>
      </c>
      <c r="J36" s="69">
        <f>SUM(T67:U67)</f>
        <v>103</v>
      </c>
      <c r="K36" s="84">
        <f>SUM(B36:J36)</f>
        <v>838</v>
      </c>
    </row>
    <row r="37" spans="1:11">
      <c r="A37" s="494"/>
      <c r="B37" s="87">
        <f>B36/B$4</f>
        <v>0.17362637362637362</v>
      </c>
      <c r="C37" s="87">
        <f t="shared" ref="C37:I37" si="30">C36/C$4</f>
        <v>0.12106537530266344</v>
      </c>
      <c r="D37" s="87">
        <f t="shared" si="30"/>
        <v>0.19172113289760348</v>
      </c>
      <c r="E37" s="87">
        <f t="shared" si="30"/>
        <v>0.17970401691331925</v>
      </c>
      <c r="F37" s="87">
        <f t="shared" si="30"/>
        <v>0.15085158150851583</v>
      </c>
      <c r="G37" s="87">
        <f t="shared" si="30"/>
        <v>0.25826446280991733</v>
      </c>
      <c r="H37" s="87">
        <f t="shared" si="30"/>
        <v>0.18398268398268397</v>
      </c>
      <c r="I37" s="87">
        <f t="shared" si="30"/>
        <v>0.15510204081632653</v>
      </c>
      <c r="J37" s="87">
        <f t="shared" ref="J37" si="31">J36/J$4</f>
        <v>0.23787528868360278</v>
      </c>
      <c r="K37" s="87">
        <f>K36/K$4</f>
        <v>0.18450022016732717</v>
      </c>
    </row>
    <row r="38" spans="1:11">
      <c r="A38" s="493" t="s">
        <v>155</v>
      </c>
      <c r="B38" s="69">
        <f>SUM(B68:D68)</f>
        <v>97</v>
      </c>
      <c r="C38" s="69">
        <f>SUM(E68:F68)</f>
        <v>146</v>
      </c>
      <c r="D38" s="69">
        <f>SUM(G68:J68)</f>
        <v>150</v>
      </c>
      <c r="E38" s="69">
        <f>SUM(K68:L68)</f>
        <v>121</v>
      </c>
      <c r="F38" s="69">
        <f>SUM(M68:N68)</f>
        <v>53</v>
      </c>
      <c r="G38" s="69">
        <f>SUM(O68:Q68)</f>
        <v>170</v>
      </c>
      <c r="H38" s="69">
        <f>R68</f>
        <v>209</v>
      </c>
      <c r="I38" s="69">
        <f>S68</f>
        <v>102</v>
      </c>
      <c r="J38" s="69">
        <f>SUM(T68:U68)</f>
        <v>115</v>
      </c>
      <c r="K38" s="84">
        <f>SUM(B38:J38)</f>
        <v>1163</v>
      </c>
    </row>
    <row r="39" spans="1:11">
      <c r="A39" s="494"/>
      <c r="B39" s="87">
        <f>B38/B$4</f>
        <v>0.21318681318681318</v>
      </c>
      <c r="C39" s="87">
        <f t="shared" ref="C39:I39" si="32">C38/C$4</f>
        <v>0.35351089588377727</v>
      </c>
      <c r="D39" s="87">
        <f t="shared" si="32"/>
        <v>0.32679738562091504</v>
      </c>
      <c r="E39" s="87">
        <f t="shared" si="32"/>
        <v>0.2558139534883721</v>
      </c>
      <c r="F39" s="87">
        <f t="shared" si="32"/>
        <v>0.12895377128953772</v>
      </c>
      <c r="G39" s="87">
        <f t="shared" si="32"/>
        <v>0.3512396694214876</v>
      </c>
      <c r="H39" s="87">
        <f t="shared" si="32"/>
        <v>0.22619047619047619</v>
      </c>
      <c r="I39" s="87">
        <f t="shared" si="32"/>
        <v>0.20816326530612245</v>
      </c>
      <c r="J39" s="87">
        <f t="shared" ref="J39" si="33">J38/J$4</f>
        <v>0.26558891454965355</v>
      </c>
      <c r="K39" s="87">
        <f>K38/K$4</f>
        <v>0.25605460149713782</v>
      </c>
    </row>
    <row r="40" spans="1:11">
      <c r="A40" s="493" t="s">
        <v>156</v>
      </c>
      <c r="B40" s="69">
        <f>SUM(B69:D69)</f>
        <v>15</v>
      </c>
      <c r="C40" s="69">
        <f>SUM(E69:F69)</f>
        <v>17</v>
      </c>
      <c r="D40" s="69">
        <f>SUM(G69:J69)</f>
        <v>48</v>
      </c>
      <c r="E40" s="69">
        <f>SUM(K69:L69)</f>
        <v>14</v>
      </c>
      <c r="F40" s="69">
        <f>SUM(M69:N69)</f>
        <v>14</v>
      </c>
      <c r="G40" s="69">
        <f>SUM(O69:Q69)</f>
        <v>81</v>
      </c>
      <c r="H40" s="69">
        <f>R69</f>
        <v>37</v>
      </c>
      <c r="I40" s="69">
        <f>S69</f>
        <v>26</v>
      </c>
      <c r="J40" s="69">
        <f>SUM(T69:U69)</f>
        <v>22</v>
      </c>
      <c r="K40" s="84">
        <f>SUM(B40:J40)</f>
        <v>274</v>
      </c>
    </row>
    <row r="41" spans="1:11">
      <c r="A41" s="494"/>
      <c r="B41" s="87">
        <f>B40/B$4</f>
        <v>3.2967032967032968E-2</v>
      </c>
      <c r="C41" s="87">
        <f t="shared" ref="C41:I41" si="34">C40/C$4</f>
        <v>4.1162227602905568E-2</v>
      </c>
      <c r="D41" s="87">
        <f t="shared" si="34"/>
        <v>0.10457516339869281</v>
      </c>
      <c r="E41" s="87">
        <f t="shared" si="34"/>
        <v>2.9598308668076109E-2</v>
      </c>
      <c r="F41" s="87">
        <f t="shared" si="34"/>
        <v>3.4063260340632603E-2</v>
      </c>
      <c r="G41" s="87">
        <f t="shared" si="34"/>
        <v>0.16735537190082644</v>
      </c>
      <c r="H41" s="87">
        <f t="shared" si="34"/>
        <v>4.004329004329004E-2</v>
      </c>
      <c r="I41" s="87">
        <f t="shared" si="34"/>
        <v>5.3061224489795916E-2</v>
      </c>
      <c r="J41" s="87">
        <f t="shared" ref="J41" si="35">J40/J$4</f>
        <v>5.0808314087759814E-2</v>
      </c>
      <c r="K41" s="87">
        <f>K40/K$4</f>
        <v>6.0325847644209597E-2</v>
      </c>
    </row>
    <row r="42" spans="1:11" ht="13.5" customHeight="1">
      <c r="A42" s="493" t="s">
        <v>157</v>
      </c>
      <c r="B42" s="69">
        <f>SUM(B70:D70)</f>
        <v>32</v>
      </c>
      <c r="C42" s="69">
        <f>SUM(E70:F70)</f>
        <v>31</v>
      </c>
      <c r="D42" s="69">
        <f>SUM(G70:J70)</f>
        <v>38</v>
      </c>
      <c r="E42" s="69">
        <f>SUM(K70:L70)</f>
        <v>47</v>
      </c>
      <c r="F42" s="69">
        <f>SUM(M70:N70)</f>
        <v>14</v>
      </c>
      <c r="G42" s="69">
        <f>SUM(O70:Q70)</f>
        <v>48</v>
      </c>
      <c r="H42" s="69">
        <f>R70</f>
        <v>73</v>
      </c>
      <c r="I42" s="69">
        <f>S70</f>
        <v>52</v>
      </c>
      <c r="J42" s="69">
        <f>SUM(T70:U70)</f>
        <v>47</v>
      </c>
      <c r="K42" s="84">
        <f>SUM(B42:J42)</f>
        <v>382</v>
      </c>
    </row>
    <row r="43" spans="1:11">
      <c r="A43" s="494"/>
      <c r="B43" s="87">
        <f>B42/B$4</f>
        <v>7.032967032967033E-2</v>
      </c>
      <c r="C43" s="87">
        <f t="shared" ref="C43:I43" si="36">C42/C$4</f>
        <v>7.5060532687651338E-2</v>
      </c>
      <c r="D43" s="87">
        <f t="shared" si="36"/>
        <v>8.2788671023965144E-2</v>
      </c>
      <c r="E43" s="87">
        <f t="shared" si="36"/>
        <v>9.9365750528541227E-2</v>
      </c>
      <c r="F43" s="87">
        <f t="shared" si="36"/>
        <v>3.4063260340632603E-2</v>
      </c>
      <c r="G43" s="87">
        <f t="shared" si="36"/>
        <v>9.9173553719008267E-2</v>
      </c>
      <c r="H43" s="87">
        <f t="shared" si="36"/>
        <v>7.9004329004329008E-2</v>
      </c>
      <c r="I43" s="87">
        <f t="shared" si="36"/>
        <v>0.10612244897959183</v>
      </c>
      <c r="J43" s="87">
        <f t="shared" ref="J43" si="37">J42/J$4</f>
        <v>0.10854503464203233</v>
      </c>
      <c r="K43" s="87">
        <f>K42/K$4</f>
        <v>8.4103918978423606E-2</v>
      </c>
    </row>
    <row r="44" spans="1:11">
      <c r="A44" s="493" t="s">
        <v>158</v>
      </c>
      <c r="B44" s="69">
        <f>SUM(B71:D71)</f>
        <v>0</v>
      </c>
      <c r="C44" s="69">
        <f>SUM(E71:F71)</f>
        <v>6</v>
      </c>
      <c r="D44" s="69">
        <f>SUM(G71:J71)</f>
        <v>9</v>
      </c>
      <c r="E44" s="69">
        <f>SUM(K71:L71)</f>
        <v>2</v>
      </c>
      <c r="F44" s="69">
        <f>SUM(M71:N71)</f>
        <v>0</v>
      </c>
      <c r="G44" s="69">
        <f>SUM(O71:Q71)</f>
        <v>1</v>
      </c>
      <c r="H44" s="69">
        <f>R71</f>
        <v>0</v>
      </c>
      <c r="I44" s="69">
        <f>S71</f>
        <v>3</v>
      </c>
      <c r="J44" s="69">
        <f>SUM(T71:U71)</f>
        <v>4</v>
      </c>
      <c r="K44" s="84">
        <f>SUM(B44:J44)</f>
        <v>25</v>
      </c>
    </row>
    <row r="45" spans="1:11">
      <c r="A45" s="494"/>
      <c r="B45" s="87">
        <f>B44/B$4</f>
        <v>0</v>
      </c>
      <c r="C45" s="87">
        <f t="shared" ref="C45:I45" si="38">C44/C$4</f>
        <v>1.4527845036319613E-2</v>
      </c>
      <c r="D45" s="87">
        <f t="shared" si="38"/>
        <v>1.9607843137254902E-2</v>
      </c>
      <c r="E45" s="87">
        <f t="shared" si="38"/>
        <v>4.2283298097251587E-3</v>
      </c>
      <c r="F45" s="87">
        <f t="shared" si="38"/>
        <v>0</v>
      </c>
      <c r="G45" s="87">
        <f t="shared" si="38"/>
        <v>2.0661157024793389E-3</v>
      </c>
      <c r="H45" s="87">
        <f t="shared" si="38"/>
        <v>0</v>
      </c>
      <c r="I45" s="87">
        <f t="shared" si="38"/>
        <v>6.1224489795918364E-3</v>
      </c>
      <c r="J45" s="87">
        <f t="shared" ref="J45" si="39">J44/J$4</f>
        <v>9.2378752886836026E-3</v>
      </c>
      <c r="K45" s="87">
        <f>K44/K$4</f>
        <v>5.5041831792162045E-3</v>
      </c>
    </row>
    <row r="46" spans="1:11" ht="13.5" customHeight="1">
      <c r="A46" s="493" t="s">
        <v>159</v>
      </c>
      <c r="B46" s="69">
        <f>SUM(B72:D72)</f>
        <v>27</v>
      </c>
      <c r="C46" s="69">
        <f>SUM(E72:F72)</f>
        <v>48</v>
      </c>
      <c r="D46" s="69">
        <f>SUM(G72:J72)</f>
        <v>64</v>
      </c>
      <c r="E46" s="69">
        <f>SUM(K72:L72)</f>
        <v>52</v>
      </c>
      <c r="F46" s="69">
        <f>SUM(M72:N72)</f>
        <v>12</v>
      </c>
      <c r="G46" s="69">
        <f>SUM(O72:Q72)</f>
        <v>51</v>
      </c>
      <c r="H46" s="69">
        <f>R72</f>
        <v>94</v>
      </c>
      <c r="I46" s="69">
        <f>S72</f>
        <v>38</v>
      </c>
      <c r="J46" s="69">
        <f>SUM(T72:U72)</f>
        <v>41</v>
      </c>
      <c r="K46" s="84">
        <f>SUM(B46:J46)</f>
        <v>427</v>
      </c>
    </row>
    <row r="47" spans="1:11">
      <c r="A47" s="494"/>
      <c r="B47" s="87">
        <f>B46/B$4</f>
        <v>5.9340659340659338E-2</v>
      </c>
      <c r="C47" s="87">
        <f t="shared" ref="C47:I47" si="40">C46/C$4</f>
        <v>0.11622276029055691</v>
      </c>
      <c r="D47" s="87">
        <f t="shared" si="40"/>
        <v>0.13943355119825709</v>
      </c>
      <c r="E47" s="87">
        <f t="shared" si="40"/>
        <v>0.10993657505285412</v>
      </c>
      <c r="F47" s="87">
        <f t="shared" si="40"/>
        <v>2.9197080291970802E-2</v>
      </c>
      <c r="G47" s="87">
        <f t="shared" si="40"/>
        <v>0.10537190082644628</v>
      </c>
      <c r="H47" s="87">
        <f t="shared" si="40"/>
        <v>0.10173160173160173</v>
      </c>
      <c r="I47" s="87">
        <f t="shared" si="40"/>
        <v>7.7551020408163265E-2</v>
      </c>
      <c r="J47" s="87">
        <f t="shared" ref="J47" si="41">J46/J$4</f>
        <v>9.4688221709006926E-2</v>
      </c>
      <c r="K47" s="87">
        <f>K46/K$4</f>
        <v>9.4011448701012773E-2</v>
      </c>
    </row>
    <row r="48" spans="1:11" ht="13.5" customHeight="1">
      <c r="A48" s="493" t="s">
        <v>160</v>
      </c>
      <c r="B48" s="69">
        <f>SUM(B73:D73)</f>
        <v>31</v>
      </c>
      <c r="C48" s="69">
        <f>SUM(E73:F73)</f>
        <v>31</v>
      </c>
      <c r="D48" s="69">
        <f>SUM(G73:J73)</f>
        <v>55</v>
      </c>
      <c r="E48" s="69">
        <f>SUM(K73:L73)</f>
        <v>52</v>
      </c>
      <c r="F48" s="69">
        <f>SUM(M73:N73)</f>
        <v>13</v>
      </c>
      <c r="G48" s="69">
        <f>SUM(O73:Q73)</f>
        <v>51</v>
      </c>
      <c r="H48" s="69">
        <f>R73</f>
        <v>73</v>
      </c>
      <c r="I48" s="69">
        <f>S73</f>
        <v>46</v>
      </c>
      <c r="J48" s="69">
        <f>SUM(T73:U73)</f>
        <v>40</v>
      </c>
      <c r="K48" s="84">
        <f>SUM(B48:J48)</f>
        <v>392</v>
      </c>
    </row>
    <row r="49" spans="1:21">
      <c r="A49" s="494"/>
      <c r="B49" s="87">
        <f>B48/B$4</f>
        <v>6.8131868131868126E-2</v>
      </c>
      <c r="C49" s="87">
        <f t="shared" ref="C49:I49" si="42">C48/C$4</f>
        <v>7.5060532687651338E-2</v>
      </c>
      <c r="D49" s="87">
        <f t="shared" si="42"/>
        <v>0.11982570806100218</v>
      </c>
      <c r="E49" s="87">
        <f t="shared" si="42"/>
        <v>0.10993657505285412</v>
      </c>
      <c r="F49" s="87">
        <f t="shared" si="42"/>
        <v>3.1630170316301706E-2</v>
      </c>
      <c r="G49" s="87">
        <f t="shared" si="42"/>
        <v>0.10537190082644628</v>
      </c>
      <c r="H49" s="87">
        <f t="shared" si="42"/>
        <v>7.9004329004329008E-2</v>
      </c>
      <c r="I49" s="87">
        <f t="shared" si="42"/>
        <v>9.3877551020408165E-2</v>
      </c>
      <c r="J49" s="87">
        <f t="shared" ref="J49" si="43">J48/J$4</f>
        <v>9.237875288683603E-2</v>
      </c>
      <c r="K49" s="87">
        <f>K48/K$4</f>
        <v>8.6305592250110086E-2</v>
      </c>
    </row>
    <row r="50" spans="1:21" ht="13.5" customHeight="1">
      <c r="A50" s="493" t="s">
        <v>161</v>
      </c>
      <c r="B50" s="69">
        <f>SUM(B74:D74)</f>
        <v>5</v>
      </c>
      <c r="C50" s="69">
        <f>SUM(E74:F74)</f>
        <v>3</v>
      </c>
      <c r="D50" s="69">
        <f>SUM(G74:J74)</f>
        <v>7</v>
      </c>
      <c r="E50" s="69">
        <f>SUM(K74:L74)</f>
        <v>1</v>
      </c>
      <c r="F50" s="69">
        <f>SUM(M74:N74)</f>
        <v>2</v>
      </c>
      <c r="G50" s="69">
        <f>SUM(O74:Q74)</f>
        <v>6</v>
      </c>
      <c r="H50" s="69">
        <f>R74</f>
        <v>14</v>
      </c>
      <c r="I50" s="69">
        <f>S74</f>
        <v>2</v>
      </c>
      <c r="J50" s="69">
        <f>SUM(T74:U74)</f>
        <v>14</v>
      </c>
      <c r="K50" s="84">
        <f>SUM(B50:J50)</f>
        <v>54</v>
      </c>
    </row>
    <row r="51" spans="1:21">
      <c r="A51" s="494"/>
      <c r="B51" s="87">
        <f>B50/B$4</f>
        <v>1.098901098901099E-2</v>
      </c>
      <c r="C51" s="87">
        <f t="shared" ref="C51:I51" si="44">C50/C$4</f>
        <v>7.2639225181598066E-3</v>
      </c>
      <c r="D51" s="87">
        <f t="shared" si="44"/>
        <v>1.5250544662309368E-2</v>
      </c>
      <c r="E51" s="87">
        <f t="shared" si="44"/>
        <v>2.1141649048625794E-3</v>
      </c>
      <c r="F51" s="87">
        <f t="shared" si="44"/>
        <v>4.8661800486618006E-3</v>
      </c>
      <c r="G51" s="87">
        <f t="shared" si="44"/>
        <v>1.2396694214876033E-2</v>
      </c>
      <c r="H51" s="87">
        <f t="shared" si="44"/>
        <v>1.5151515151515152E-2</v>
      </c>
      <c r="I51" s="87">
        <f t="shared" si="44"/>
        <v>4.0816326530612249E-3</v>
      </c>
      <c r="J51" s="87">
        <f t="shared" ref="J51" si="45">J50/J$4</f>
        <v>3.2332563510392612E-2</v>
      </c>
      <c r="K51" s="87">
        <f>K50/K$4</f>
        <v>1.1889035667107001E-2</v>
      </c>
    </row>
    <row r="52" spans="1:21" ht="13.5" customHeight="1">
      <c r="A52" s="493" t="s">
        <v>162</v>
      </c>
      <c r="B52" s="69">
        <f>SUM(B75:D75)</f>
        <v>18</v>
      </c>
      <c r="C52" s="69">
        <f>SUM(E75:F75)</f>
        <v>20</v>
      </c>
      <c r="D52" s="69">
        <f>SUM(G75:J75)</f>
        <v>41</v>
      </c>
      <c r="E52" s="69">
        <f>SUM(K75:L75)</f>
        <v>24</v>
      </c>
      <c r="F52" s="69">
        <f>SUM(M75:N75)</f>
        <v>80</v>
      </c>
      <c r="G52" s="69">
        <f>SUM(O75:Q75)</f>
        <v>38</v>
      </c>
      <c r="H52" s="69">
        <f>R75</f>
        <v>71</v>
      </c>
      <c r="I52" s="69">
        <f>S75</f>
        <v>45</v>
      </c>
      <c r="J52" s="69">
        <f>SUM(T75:U75)</f>
        <v>23</v>
      </c>
      <c r="K52" s="84">
        <f>SUM(B52:J52)</f>
        <v>360</v>
      </c>
    </row>
    <row r="53" spans="1:21">
      <c r="A53" s="494"/>
      <c r="B53" s="87">
        <f>B52/B$4</f>
        <v>3.9560439560439559E-2</v>
      </c>
      <c r="C53" s="87">
        <f t="shared" ref="C53:I53" si="46">C52/C$4</f>
        <v>4.8426150121065374E-2</v>
      </c>
      <c r="D53" s="87">
        <f t="shared" si="46"/>
        <v>8.9324618736383449E-2</v>
      </c>
      <c r="E53" s="87">
        <f t="shared" si="46"/>
        <v>5.0739957716701901E-2</v>
      </c>
      <c r="F53" s="87">
        <f t="shared" si="46"/>
        <v>0.19464720194647203</v>
      </c>
      <c r="G53" s="87">
        <f t="shared" si="46"/>
        <v>7.8512396694214878E-2</v>
      </c>
      <c r="H53" s="87">
        <f t="shared" si="46"/>
        <v>7.6839826839826833E-2</v>
      </c>
      <c r="I53" s="87">
        <f t="shared" si="46"/>
        <v>9.1836734693877556E-2</v>
      </c>
      <c r="J53" s="87">
        <f t="shared" ref="J53" si="47">J52/J$4</f>
        <v>5.3117782909930716E-2</v>
      </c>
      <c r="K53" s="87">
        <f>K52/K$4</f>
        <v>7.9260237780713338E-2</v>
      </c>
    </row>
    <row r="55" spans="1:21">
      <c r="A55" s="37"/>
      <c r="B55" s="38"/>
      <c r="C55" s="38"/>
      <c r="D55" s="38"/>
      <c r="E55" s="38"/>
      <c r="F55" s="38"/>
      <c r="G55" s="38"/>
      <c r="H55" s="38"/>
      <c r="I55" s="38"/>
    </row>
    <row r="56" spans="1:21">
      <c r="A56" s="39"/>
    </row>
    <row r="57" spans="1:21">
      <c r="A57" s="37" t="s">
        <v>68</v>
      </c>
      <c r="B57" s="366" t="s">
        <v>469</v>
      </c>
      <c r="C57" s="366" t="s">
        <v>470</v>
      </c>
      <c r="D57" s="366" t="s">
        <v>471</v>
      </c>
      <c r="E57" s="366" t="s">
        <v>472</v>
      </c>
      <c r="F57" s="366" t="s">
        <v>473</v>
      </c>
      <c r="G57" s="366" t="s">
        <v>474</v>
      </c>
      <c r="H57" s="366" t="s">
        <v>475</v>
      </c>
      <c r="I57" s="366" t="s">
        <v>476</v>
      </c>
      <c r="J57" s="366" t="s">
        <v>477</v>
      </c>
      <c r="K57" s="366" t="s">
        <v>478</v>
      </c>
      <c r="L57" s="366" t="s">
        <v>479</v>
      </c>
      <c r="M57" s="366" t="s">
        <v>480</v>
      </c>
      <c r="N57" s="366" t="s">
        <v>481</v>
      </c>
      <c r="O57" s="366" t="s">
        <v>482</v>
      </c>
      <c r="P57" s="366" t="s">
        <v>483</v>
      </c>
      <c r="Q57" s="366" t="s">
        <v>484</v>
      </c>
      <c r="R57" s="366" t="s">
        <v>485</v>
      </c>
      <c r="S57" s="366" t="s">
        <v>486</v>
      </c>
      <c r="T57" s="366" t="s">
        <v>487</v>
      </c>
      <c r="U57" s="375" t="s">
        <v>488</v>
      </c>
    </row>
    <row r="58" spans="1:21">
      <c r="A58" s="39" t="s">
        <v>386</v>
      </c>
      <c r="B58">
        <v>74</v>
      </c>
      <c r="C58">
        <v>94</v>
      </c>
      <c r="D58">
        <v>57</v>
      </c>
      <c r="E58">
        <v>105</v>
      </c>
      <c r="F58">
        <v>72</v>
      </c>
      <c r="G58">
        <v>78</v>
      </c>
      <c r="H58">
        <v>39</v>
      </c>
      <c r="I58">
        <v>42</v>
      </c>
      <c r="J58">
        <v>41</v>
      </c>
      <c r="K58">
        <v>145</v>
      </c>
      <c r="L58">
        <v>98</v>
      </c>
      <c r="M58">
        <v>113</v>
      </c>
      <c r="N58">
        <v>87</v>
      </c>
      <c r="O58">
        <v>74</v>
      </c>
      <c r="P58">
        <v>63</v>
      </c>
      <c r="Q58">
        <v>85</v>
      </c>
      <c r="R58">
        <v>457</v>
      </c>
      <c r="S58">
        <v>251</v>
      </c>
      <c r="T58">
        <v>183</v>
      </c>
      <c r="U58">
        <v>9</v>
      </c>
    </row>
    <row r="59" spans="1:21">
      <c r="A59" s="39" t="s">
        <v>387</v>
      </c>
      <c r="B59">
        <v>66</v>
      </c>
      <c r="C59">
        <v>65</v>
      </c>
      <c r="D59">
        <v>60</v>
      </c>
      <c r="E59">
        <v>55</v>
      </c>
      <c r="F59">
        <v>61</v>
      </c>
      <c r="G59">
        <v>77</v>
      </c>
      <c r="H59">
        <v>27</v>
      </c>
      <c r="I59">
        <v>38</v>
      </c>
      <c r="J59">
        <v>35</v>
      </c>
      <c r="K59">
        <v>109</v>
      </c>
      <c r="L59">
        <v>59</v>
      </c>
      <c r="M59">
        <v>71</v>
      </c>
      <c r="N59">
        <v>77</v>
      </c>
      <c r="O59">
        <v>63</v>
      </c>
      <c r="P59">
        <v>64</v>
      </c>
      <c r="Q59">
        <v>70</v>
      </c>
      <c r="R59">
        <v>338</v>
      </c>
      <c r="S59">
        <v>203</v>
      </c>
      <c r="T59">
        <v>141</v>
      </c>
      <c r="U59">
        <v>25</v>
      </c>
    </row>
    <row r="60" spans="1:21">
      <c r="A60" s="39" t="s">
        <v>388</v>
      </c>
      <c r="B60">
        <v>15</v>
      </c>
      <c r="C60">
        <v>23</v>
      </c>
      <c r="D60">
        <v>9</v>
      </c>
      <c r="E60">
        <v>10</v>
      </c>
      <c r="F60">
        <v>16</v>
      </c>
      <c r="G60">
        <v>16</v>
      </c>
      <c r="H60">
        <v>3</v>
      </c>
      <c r="I60">
        <v>8</v>
      </c>
      <c r="J60">
        <v>14</v>
      </c>
      <c r="K60">
        <v>24</v>
      </c>
      <c r="L60">
        <v>14</v>
      </c>
      <c r="M60">
        <v>27</v>
      </c>
      <c r="N60">
        <v>32</v>
      </c>
      <c r="O60">
        <v>28</v>
      </c>
      <c r="P60">
        <v>21</v>
      </c>
      <c r="Q60">
        <v>17</v>
      </c>
      <c r="R60">
        <v>107</v>
      </c>
      <c r="S60">
        <v>76</v>
      </c>
      <c r="T60">
        <v>40</v>
      </c>
      <c r="U60">
        <v>12</v>
      </c>
    </row>
    <row r="61" spans="1:21">
      <c r="A61" s="39" t="s">
        <v>389</v>
      </c>
      <c r="B61">
        <v>41</v>
      </c>
      <c r="C61">
        <v>39</v>
      </c>
      <c r="D61">
        <v>32</v>
      </c>
      <c r="E61">
        <v>69</v>
      </c>
      <c r="F61">
        <v>54</v>
      </c>
      <c r="G61">
        <v>54</v>
      </c>
      <c r="H61">
        <v>29</v>
      </c>
      <c r="I61">
        <v>21</v>
      </c>
      <c r="J61">
        <v>23</v>
      </c>
      <c r="K61">
        <v>76</v>
      </c>
      <c r="L61">
        <v>54</v>
      </c>
      <c r="M61">
        <v>59</v>
      </c>
      <c r="N61">
        <v>49</v>
      </c>
      <c r="O61">
        <v>63</v>
      </c>
      <c r="P61">
        <v>74</v>
      </c>
      <c r="Q61">
        <v>59</v>
      </c>
      <c r="R61">
        <v>271</v>
      </c>
      <c r="S61">
        <v>190</v>
      </c>
      <c r="T61">
        <v>111</v>
      </c>
      <c r="U61">
        <v>20</v>
      </c>
    </row>
    <row r="62" spans="1:21">
      <c r="A62" s="39" t="s">
        <v>390</v>
      </c>
      <c r="B62">
        <v>81</v>
      </c>
      <c r="C62">
        <v>73</v>
      </c>
      <c r="D62">
        <v>59</v>
      </c>
      <c r="E62">
        <v>76</v>
      </c>
      <c r="F62">
        <v>83</v>
      </c>
      <c r="G62">
        <v>77</v>
      </c>
      <c r="H62">
        <v>39</v>
      </c>
      <c r="I62">
        <v>46</v>
      </c>
      <c r="J62">
        <v>47</v>
      </c>
      <c r="K62">
        <v>150</v>
      </c>
      <c r="L62">
        <v>104</v>
      </c>
      <c r="M62">
        <v>93</v>
      </c>
      <c r="N62">
        <v>92</v>
      </c>
      <c r="O62">
        <v>83</v>
      </c>
      <c r="P62">
        <v>82</v>
      </c>
      <c r="Q62">
        <v>83</v>
      </c>
      <c r="R62">
        <v>455</v>
      </c>
      <c r="S62">
        <v>247</v>
      </c>
      <c r="T62">
        <v>188</v>
      </c>
      <c r="U62">
        <v>28</v>
      </c>
    </row>
    <row r="63" spans="1:21">
      <c r="A63" s="39" t="s">
        <v>391</v>
      </c>
      <c r="B63">
        <v>23</v>
      </c>
      <c r="C63">
        <v>27</v>
      </c>
      <c r="D63">
        <v>25</v>
      </c>
      <c r="E63">
        <v>31</v>
      </c>
      <c r="F63">
        <v>54</v>
      </c>
      <c r="G63">
        <v>49</v>
      </c>
      <c r="H63">
        <v>24</v>
      </c>
      <c r="I63">
        <v>19</v>
      </c>
      <c r="J63">
        <v>15</v>
      </c>
      <c r="K63">
        <v>73</v>
      </c>
      <c r="L63">
        <v>55</v>
      </c>
      <c r="M63">
        <v>56</v>
      </c>
      <c r="N63">
        <v>49</v>
      </c>
      <c r="O63">
        <v>44</v>
      </c>
      <c r="P63">
        <v>63</v>
      </c>
      <c r="Q63">
        <v>48</v>
      </c>
      <c r="R63">
        <v>235</v>
      </c>
      <c r="S63">
        <v>131</v>
      </c>
      <c r="T63">
        <v>80</v>
      </c>
      <c r="U63">
        <v>12</v>
      </c>
    </row>
    <row r="64" spans="1:21">
      <c r="A64" s="39" t="s">
        <v>392</v>
      </c>
      <c r="B64">
        <v>18</v>
      </c>
      <c r="C64">
        <v>29</v>
      </c>
      <c r="D64">
        <v>18</v>
      </c>
      <c r="E64">
        <v>19</v>
      </c>
      <c r="F64">
        <v>25</v>
      </c>
      <c r="G64">
        <v>22</v>
      </c>
      <c r="H64">
        <v>10</v>
      </c>
      <c r="I64">
        <v>14</v>
      </c>
      <c r="J64">
        <v>14</v>
      </c>
      <c r="K64">
        <v>31</v>
      </c>
      <c r="L64">
        <v>21</v>
      </c>
      <c r="M64">
        <v>13</v>
      </c>
      <c r="N64">
        <v>25</v>
      </c>
      <c r="O64">
        <v>29</v>
      </c>
      <c r="P64">
        <v>24</v>
      </c>
      <c r="Q64">
        <v>15</v>
      </c>
      <c r="R64">
        <v>120</v>
      </c>
      <c r="S64">
        <v>50</v>
      </c>
      <c r="T64">
        <v>55</v>
      </c>
      <c r="U64">
        <v>6</v>
      </c>
    </row>
    <row r="65" spans="1:21">
      <c r="A65" s="39" t="s">
        <v>393</v>
      </c>
      <c r="B65">
        <v>47</v>
      </c>
      <c r="C65">
        <v>59</v>
      </c>
      <c r="D65">
        <v>42</v>
      </c>
      <c r="E65">
        <v>46</v>
      </c>
      <c r="F65">
        <v>56</v>
      </c>
      <c r="G65">
        <v>75</v>
      </c>
      <c r="H65">
        <v>39</v>
      </c>
      <c r="I65">
        <v>31</v>
      </c>
      <c r="J65">
        <v>33</v>
      </c>
      <c r="K65">
        <v>85</v>
      </c>
      <c r="L65">
        <v>81</v>
      </c>
      <c r="M65">
        <v>60</v>
      </c>
      <c r="N65">
        <v>50</v>
      </c>
      <c r="O65">
        <v>76</v>
      </c>
      <c r="P65">
        <v>73</v>
      </c>
      <c r="Q65">
        <v>55</v>
      </c>
      <c r="R65">
        <v>325</v>
      </c>
      <c r="S65">
        <v>195</v>
      </c>
      <c r="T65">
        <v>140</v>
      </c>
      <c r="U65">
        <v>21</v>
      </c>
    </row>
    <row r="66" spans="1:21">
      <c r="A66" s="39" t="s">
        <v>394</v>
      </c>
      <c r="B66">
        <v>39</v>
      </c>
      <c r="C66">
        <v>25</v>
      </c>
      <c r="D66">
        <v>27</v>
      </c>
      <c r="E66">
        <v>47</v>
      </c>
      <c r="F66">
        <v>54</v>
      </c>
      <c r="G66">
        <v>50</v>
      </c>
      <c r="H66">
        <v>24</v>
      </c>
      <c r="I66">
        <v>26</v>
      </c>
      <c r="J66">
        <v>20</v>
      </c>
      <c r="K66">
        <v>48</v>
      </c>
      <c r="L66">
        <v>37</v>
      </c>
      <c r="M66">
        <v>32</v>
      </c>
      <c r="N66">
        <v>28</v>
      </c>
      <c r="O66">
        <v>51</v>
      </c>
      <c r="P66">
        <v>34</v>
      </c>
      <c r="Q66">
        <v>38</v>
      </c>
      <c r="R66">
        <v>186</v>
      </c>
      <c r="S66">
        <v>99</v>
      </c>
      <c r="T66">
        <v>84</v>
      </c>
      <c r="U66">
        <v>24</v>
      </c>
    </row>
    <row r="67" spans="1:21">
      <c r="A67" s="39" t="s">
        <v>395</v>
      </c>
      <c r="B67">
        <v>26</v>
      </c>
      <c r="C67">
        <v>31</v>
      </c>
      <c r="D67">
        <v>22</v>
      </c>
      <c r="E67">
        <v>26</v>
      </c>
      <c r="F67">
        <v>24</v>
      </c>
      <c r="G67">
        <v>32</v>
      </c>
      <c r="H67">
        <v>24</v>
      </c>
      <c r="I67">
        <v>12</v>
      </c>
      <c r="J67">
        <v>20</v>
      </c>
      <c r="K67">
        <v>52</v>
      </c>
      <c r="L67">
        <v>33</v>
      </c>
      <c r="M67">
        <v>28</v>
      </c>
      <c r="N67">
        <v>34</v>
      </c>
      <c r="O67">
        <v>37</v>
      </c>
      <c r="P67">
        <v>45</v>
      </c>
      <c r="Q67">
        <v>43</v>
      </c>
      <c r="R67">
        <v>170</v>
      </c>
      <c r="S67">
        <v>76</v>
      </c>
      <c r="T67">
        <v>103</v>
      </c>
      <c r="U67">
        <v>0</v>
      </c>
    </row>
    <row r="68" spans="1:21">
      <c r="A68" s="39" t="s">
        <v>396</v>
      </c>
      <c r="B68">
        <v>18</v>
      </c>
      <c r="C68">
        <v>53</v>
      </c>
      <c r="D68">
        <v>26</v>
      </c>
      <c r="E68">
        <v>64</v>
      </c>
      <c r="F68">
        <v>82</v>
      </c>
      <c r="G68">
        <v>56</v>
      </c>
      <c r="H68">
        <v>37</v>
      </c>
      <c r="I68">
        <v>33</v>
      </c>
      <c r="J68">
        <v>24</v>
      </c>
      <c r="K68">
        <v>54</v>
      </c>
      <c r="L68">
        <v>67</v>
      </c>
      <c r="M68">
        <v>35</v>
      </c>
      <c r="N68">
        <v>18</v>
      </c>
      <c r="O68">
        <v>73</v>
      </c>
      <c r="P68">
        <v>60</v>
      </c>
      <c r="Q68">
        <v>37</v>
      </c>
      <c r="R68">
        <v>209</v>
      </c>
      <c r="S68">
        <v>102</v>
      </c>
      <c r="T68">
        <v>98</v>
      </c>
      <c r="U68">
        <v>17</v>
      </c>
    </row>
    <row r="69" spans="1:21">
      <c r="A69" s="39" t="s">
        <v>397</v>
      </c>
      <c r="B69">
        <v>4</v>
      </c>
      <c r="C69">
        <v>7</v>
      </c>
      <c r="D69">
        <v>4</v>
      </c>
      <c r="E69">
        <v>10</v>
      </c>
      <c r="F69">
        <v>7</v>
      </c>
      <c r="G69">
        <v>20</v>
      </c>
      <c r="H69">
        <v>7</v>
      </c>
      <c r="I69">
        <v>6</v>
      </c>
      <c r="J69">
        <v>15</v>
      </c>
      <c r="K69">
        <v>6</v>
      </c>
      <c r="L69">
        <v>8</v>
      </c>
      <c r="M69">
        <v>13</v>
      </c>
      <c r="N69">
        <v>1</v>
      </c>
      <c r="O69">
        <v>42</v>
      </c>
      <c r="P69">
        <v>23</v>
      </c>
      <c r="Q69">
        <v>16</v>
      </c>
      <c r="R69">
        <v>37</v>
      </c>
      <c r="S69">
        <v>26</v>
      </c>
      <c r="T69">
        <v>21</v>
      </c>
      <c r="U69">
        <v>1</v>
      </c>
    </row>
    <row r="70" spans="1:21">
      <c r="A70" s="39" t="s">
        <v>398</v>
      </c>
      <c r="B70">
        <v>8</v>
      </c>
      <c r="C70">
        <v>14</v>
      </c>
      <c r="D70">
        <v>10</v>
      </c>
      <c r="E70">
        <v>11</v>
      </c>
      <c r="F70">
        <v>20</v>
      </c>
      <c r="G70">
        <v>17</v>
      </c>
      <c r="H70">
        <v>5</v>
      </c>
      <c r="I70">
        <v>3</v>
      </c>
      <c r="J70">
        <v>13</v>
      </c>
      <c r="K70">
        <v>23</v>
      </c>
      <c r="L70">
        <v>24</v>
      </c>
      <c r="M70">
        <v>8</v>
      </c>
      <c r="N70">
        <v>6</v>
      </c>
      <c r="O70">
        <v>11</v>
      </c>
      <c r="P70">
        <v>29</v>
      </c>
      <c r="Q70">
        <v>8</v>
      </c>
      <c r="R70">
        <v>73</v>
      </c>
      <c r="S70">
        <v>52</v>
      </c>
      <c r="T70">
        <v>38</v>
      </c>
      <c r="U70">
        <v>9</v>
      </c>
    </row>
    <row r="71" spans="1:21">
      <c r="A71" s="39" t="s">
        <v>399</v>
      </c>
      <c r="B71">
        <v>0</v>
      </c>
      <c r="C71">
        <v>0</v>
      </c>
      <c r="D71">
        <v>0</v>
      </c>
      <c r="E71">
        <v>3</v>
      </c>
      <c r="F71">
        <v>3</v>
      </c>
      <c r="G71">
        <v>5</v>
      </c>
      <c r="H71">
        <v>2</v>
      </c>
      <c r="I71">
        <v>2</v>
      </c>
      <c r="J71">
        <v>0</v>
      </c>
      <c r="K71">
        <v>1</v>
      </c>
      <c r="L71">
        <v>1</v>
      </c>
      <c r="M71">
        <v>0</v>
      </c>
      <c r="N71">
        <v>0</v>
      </c>
      <c r="O71">
        <v>1</v>
      </c>
      <c r="P71">
        <v>0</v>
      </c>
      <c r="Q71">
        <v>0</v>
      </c>
      <c r="R71">
        <v>0</v>
      </c>
      <c r="S71">
        <v>3</v>
      </c>
      <c r="T71">
        <v>4</v>
      </c>
      <c r="U71">
        <v>0</v>
      </c>
    </row>
    <row r="72" spans="1:21">
      <c r="A72" s="39" t="s">
        <v>400</v>
      </c>
      <c r="B72">
        <v>12</v>
      </c>
      <c r="C72">
        <v>5</v>
      </c>
      <c r="D72">
        <v>10</v>
      </c>
      <c r="E72">
        <v>23</v>
      </c>
      <c r="F72">
        <v>25</v>
      </c>
      <c r="G72">
        <v>35</v>
      </c>
      <c r="H72">
        <v>14</v>
      </c>
      <c r="I72">
        <v>6</v>
      </c>
      <c r="J72">
        <v>9</v>
      </c>
      <c r="K72">
        <v>32</v>
      </c>
      <c r="L72">
        <v>20</v>
      </c>
      <c r="M72">
        <v>4</v>
      </c>
      <c r="N72">
        <v>8</v>
      </c>
      <c r="O72">
        <v>11</v>
      </c>
      <c r="P72">
        <v>27</v>
      </c>
      <c r="Q72">
        <v>13</v>
      </c>
      <c r="R72">
        <v>94</v>
      </c>
      <c r="S72">
        <v>38</v>
      </c>
      <c r="T72">
        <v>35</v>
      </c>
      <c r="U72">
        <v>6</v>
      </c>
    </row>
    <row r="73" spans="1:21">
      <c r="A73" s="39" t="s">
        <v>401</v>
      </c>
      <c r="B73">
        <v>10</v>
      </c>
      <c r="C73">
        <v>10</v>
      </c>
      <c r="D73">
        <v>11</v>
      </c>
      <c r="E73">
        <v>14</v>
      </c>
      <c r="F73">
        <v>17</v>
      </c>
      <c r="G73">
        <v>32</v>
      </c>
      <c r="H73">
        <v>13</v>
      </c>
      <c r="I73">
        <v>5</v>
      </c>
      <c r="J73">
        <v>5</v>
      </c>
      <c r="K73">
        <v>25</v>
      </c>
      <c r="L73">
        <v>27</v>
      </c>
      <c r="M73">
        <v>5</v>
      </c>
      <c r="N73">
        <v>8</v>
      </c>
      <c r="O73">
        <v>15</v>
      </c>
      <c r="P73">
        <v>24</v>
      </c>
      <c r="Q73">
        <v>12</v>
      </c>
      <c r="R73">
        <v>73</v>
      </c>
      <c r="S73">
        <v>46</v>
      </c>
      <c r="T73">
        <v>34</v>
      </c>
      <c r="U73">
        <v>6</v>
      </c>
    </row>
    <row r="74" spans="1:21">
      <c r="A74" s="39" t="s">
        <v>402</v>
      </c>
      <c r="B74">
        <v>2</v>
      </c>
      <c r="C74">
        <v>3</v>
      </c>
      <c r="D74">
        <v>0</v>
      </c>
      <c r="E74">
        <v>0</v>
      </c>
      <c r="F74">
        <v>3</v>
      </c>
      <c r="G74">
        <v>1</v>
      </c>
      <c r="H74">
        <v>1</v>
      </c>
      <c r="I74">
        <v>2</v>
      </c>
      <c r="J74">
        <v>3</v>
      </c>
      <c r="K74">
        <v>0</v>
      </c>
      <c r="L74">
        <v>1</v>
      </c>
      <c r="M74">
        <v>2</v>
      </c>
      <c r="N74">
        <v>0</v>
      </c>
      <c r="O74">
        <v>1</v>
      </c>
      <c r="P74">
        <v>2</v>
      </c>
      <c r="Q74">
        <v>3</v>
      </c>
      <c r="R74">
        <v>14</v>
      </c>
      <c r="S74">
        <v>2</v>
      </c>
      <c r="T74">
        <v>14</v>
      </c>
      <c r="U74">
        <v>0</v>
      </c>
    </row>
    <row r="75" spans="1:21">
      <c r="A75" s="39" t="s">
        <v>403</v>
      </c>
      <c r="B75">
        <v>7</v>
      </c>
      <c r="C75">
        <v>7</v>
      </c>
      <c r="D75">
        <v>4</v>
      </c>
      <c r="E75">
        <v>14</v>
      </c>
      <c r="F75">
        <v>6</v>
      </c>
      <c r="G75">
        <v>21</v>
      </c>
      <c r="H75">
        <v>7</v>
      </c>
      <c r="I75">
        <v>6</v>
      </c>
      <c r="J75">
        <v>7</v>
      </c>
      <c r="K75">
        <v>19</v>
      </c>
      <c r="L75">
        <v>5</v>
      </c>
      <c r="M75">
        <v>16</v>
      </c>
      <c r="N75">
        <v>64</v>
      </c>
      <c r="O75">
        <v>13</v>
      </c>
      <c r="P75">
        <v>12</v>
      </c>
      <c r="Q75">
        <v>13</v>
      </c>
      <c r="R75">
        <v>71</v>
      </c>
      <c r="S75">
        <v>45</v>
      </c>
      <c r="T75">
        <v>20</v>
      </c>
      <c r="U75">
        <v>3</v>
      </c>
    </row>
    <row r="76" spans="1:21">
      <c r="A76" s="39"/>
    </row>
    <row r="77" spans="1:21">
      <c r="A77" s="39"/>
    </row>
  </sheetData>
  <mergeCells count="22">
    <mergeCell ref="A46:A47"/>
    <mergeCell ref="A48:A49"/>
    <mergeCell ref="A50:A51"/>
    <mergeCell ref="A52:A53"/>
    <mergeCell ref="A34:A35"/>
    <mergeCell ref="A36:A37"/>
    <mergeCell ref="A38:A39"/>
    <mergeCell ref="A40:A41"/>
    <mergeCell ref="A42:A43"/>
    <mergeCell ref="A44:A45"/>
    <mergeCell ref="A32:A33"/>
    <mergeCell ref="A4:A5"/>
    <mergeCell ref="A6:A7"/>
    <mergeCell ref="A8:A9"/>
    <mergeCell ref="A10:A11"/>
    <mergeCell ref="A18:A19"/>
    <mergeCell ref="A20:A21"/>
    <mergeCell ref="A22:A23"/>
    <mergeCell ref="A24:A25"/>
    <mergeCell ref="A26:A27"/>
    <mergeCell ref="A28:A29"/>
    <mergeCell ref="A30:A31"/>
  </mergeCells>
  <phoneticPr fontId="4"/>
  <pageMargins left="0.70866141732283472" right="0.70866141732283472" top="0.74803149606299213" bottom="0.74803149606299213" header="0.31496062992125984" footer="0.31496062992125984"/>
  <pageSetup paperSize="9" scale="89" orientation="portrait" r:id="rId1"/>
  <rowBreaks count="1" manualBreakCount="1">
    <brk id="14" max="10"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W55"/>
  <sheetViews>
    <sheetView view="pageBreakPreview" topLeftCell="A25" zoomScaleNormal="100" zoomScaleSheetLayoutView="100" workbookViewId="0">
      <selection activeCell="N28" sqref="N28"/>
    </sheetView>
  </sheetViews>
  <sheetFormatPr defaultColWidth="13.75" defaultRowHeight="13.5"/>
  <cols>
    <col min="1" max="1" width="10.5" style="9" customWidth="1"/>
    <col min="2" max="10" width="7" style="9" customWidth="1"/>
    <col min="11" max="11" width="7.75" style="9" customWidth="1"/>
    <col min="12" max="12" width="7.25" style="9" bestFit="1" customWidth="1"/>
    <col min="13" max="13" width="7.25" style="9" customWidth="1"/>
    <col min="14" max="14" width="6.5" style="9" bestFit="1" customWidth="1"/>
    <col min="15" max="23" width="6" style="9" customWidth="1"/>
    <col min="24" max="16384" width="13.75" style="9"/>
  </cols>
  <sheetData>
    <row r="1" spans="1:23" s="25" customFormat="1" ht="14.25">
      <c r="A1" s="24" t="s">
        <v>269</v>
      </c>
    </row>
    <row r="2" spans="1:23" customFormat="1">
      <c r="A2" s="1"/>
      <c r="B2" s="2"/>
      <c r="C2" s="2"/>
      <c r="D2" s="2"/>
      <c r="E2" s="2"/>
      <c r="F2" s="2"/>
      <c r="G2" s="2"/>
      <c r="H2" s="2"/>
      <c r="I2" s="2"/>
    </row>
    <row r="3" spans="1:23" customFormat="1">
      <c r="A3" s="497" t="s">
        <v>163</v>
      </c>
      <c r="B3" s="499" t="s">
        <v>164</v>
      </c>
      <c r="C3" s="500"/>
      <c r="D3" s="500"/>
      <c r="E3" s="500"/>
      <c r="F3" s="500"/>
      <c r="G3" s="500"/>
      <c r="H3" s="500"/>
      <c r="I3" s="500"/>
      <c r="J3" s="500"/>
      <c r="K3" s="501"/>
    </row>
    <row r="4" spans="1:23" customFormat="1" ht="24">
      <c r="A4" s="498"/>
      <c r="B4" s="89" t="s">
        <v>97</v>
      </c>
      <c r="C4" s="89" t="s">
        <v>98</v>
      </c>
      <c r="D4" s="89" t="s">
        <v>99</v>
      </c>
      <c r="E4" s="89" t="s">
        <v>100</v>
      </c>
      <c r="F4" s="89" t="s">
        <v>101</v>
      </c>
      <c r="G4" s="89" t="s">
        <v>102</v>
      </c>
      <c r="H4" s="89" t="s">
        <v>103</v>
      </c>
      <c r="I4" s="89" t="s">
        <v>104</v>
      </c>
      <c r="J4" s="90" t="s">
        <v>165</v>
      </c>
      <c r="K4" s="89" t="s">
        <v>67</v>
      </c>
      <c r="N4" s="41" t="s">
        <v>68</v>
      </c>
      <c r="O4" s="370" t="s">
        <v>489</v>
      </c>
      <c r="P4" s="376" t="s">
        <v>490</v>
      </c>
      <c r="Q4" s="376" t="s">
        <v>491</v>
      </c>
      <c r="R4" s="376" t="s">
        <v>492</v>
      </c>
      <c r="S4" s="376" t="s">
        <v>493</v>
      </c>
      <c r="T4" s="376" t="s">
        <v>494</v>
      </c>
      <c r="U4" s="376" t="s">
        <v>495</v>
      </c>
      <c r="V4" s="376" t="s">
        <v>496</v>
      </c>
      <c r="W4" s="376" t="s">
        <v>497</v>
      </c>
    </row>
    <row r="5" spans="1:23" s="35" customFormat="1">
      <c r="A5" s="91" t="s">
        <v>97</v>
      </c>
      <c r="B5" s="92">
        <f>O5</f>
        <v>912</v>
      </c>
      <c r="C5" s="92">
        <f t="shared" ref="C5:J5" si="0">P5</f>
        <v>63</v>
      </c>
      <c r="D5" s="92">
        <f t="shared" si="0"/>
        <v>32</v>
      </c>
      <c r="E5" s="92">
        <f t="shared" si="0"/>
        <v>9</v>
      </c>
      <c r="F5" s="92">
        <f t="shared" si="0"/>
        <v>8</v>
      </c>
      <c r="G5" s="92">
        <f t="shared" si="0"/>
        <v>4</v>
      </c>
      <c r="H5" s="92">
        <f t="shared" si="0"/>
        <v>427</v>
      </c>
      <c r="I5" s="92">
        <f t="shared" si="0"/>
        <v>7</v>
      </c>
      <c r="J5" s="92">
        <f t="shared" si="0"/>
        <v>371</v>
      </c>
      <c r="K5" s="93">
        <f>SUM(B5:J5)</f>
        <v>1833</v>
      </c>
      <c r="N5" s="377" t="s">
        <v>489</v>
      </c>
      <c r="O5" s="35">
        <v>912</v>
      </c>
      <c r="P5" s="35">
        <v>63</v>
      </c>
      <c r="Q5" s="35">
        <v>32</v>
      </c>
      <c r="R5" s="35">
        <v>9</v>
      </c>
      <c r="S5" s="35">
        <v>8</v>
      </c>
      <c r="T5" s="35">
        <v>4</v>
      </c>
      <c r="U5" s="35">
        <v>427</v>
      </c>
      <c r="V5" s="35">
        <v>7</v>
      </c>
      <c r="W5" s="35">
        <v>371</v>
      </c>
    </row>
    <row r="6" spans="1:23" s="35" customFormat="1">
      <c r="A6" s="94"/>
      <c r="B6" s="95">
        <f>B5/B$21</f>
        <v>0.70316114109483419</v>
      </c>
      <c r="C6" s="95">
        <f t="shared" ref="C6:K6" si="1">C5/C$21</f>
        <v>4.712041884816754E-2</v>
      </c>
      <c r="D6" s="95">
        <f t="shared" si="1"/>
        <v>2.247191011235955E-2</v>
      </c>
      <c r="E6" s="95">
        <f t="shared" si="1"/>
        <v>7.1371927042030133E-3</v>
      </c>
      <c r="F6" s="95">
        <f t="shared" si="1"/>
        <v>6.9084628670120895E-3</v>
      </c>
      <c r="G6" s="95">
        <f t="shared" si="1"/>
        <v>1.2622278321236984E-3</v>
      </c>
      <c r="H6" s="95">
        <f t="shared" si="1"/>
        <v>0.12018012946805516</v>
      </c>
      <c r="I6" s="95">
        <f t="shared" si="1"/>
        <v>4.4529262086513994E-3</v>
      </c>
      <c r="J6" s="95">
        <f t="shared" si="1"/>
        <v>0.2352568167406468</v>
      </c>
      <c r="K6" s="95">
        <f t="shared" si="1"/>
        <v>0.1121238071935405</v>
      </c>
      <c r="N6" s="378" t="s">
        <v>490</v>
      </c>
      <c r="O6" s="35">
        <v>236</v>
      </c>
      <c r="P6" s="35">
        <v>1167</v>
      </c>
      <c r="Q6" s="35">
        <v>165</v>
      </c>
      <c r="R6" s="35">
        <v>35</v>
      </c>
      <c r="S6" s="35">
        <v>9</v>
      </c>
      <c r="T6" s="35">
        <v>8</v>
      </c>
      <c r="U6" s="35">
        <v>314</v>
      </c>
      <c r="V6" s="35">
        <v>4</v>
      </c>
      <c r="W6" s="35">
        <v>240</v>
      </c>
    </row>
    <row r="7" spans="1:23" s="35" customFormat="1">
      <c r="A7" s="91" t="s">
        <v>98</v>
      </c>
      <c r="B7" s="92">
        <f t="shared" ref="B7:J7" si="2">O6</f>
        <v>236</v>
      </c>
      <c r="C7" s="92">
        <f t="shared" si="2"/>
        <v>1167</v>
      </c>
      <c r="D7" s="92">
        <f t="shared" si="2"/>
        <v>165</v>
      </c>
      <c r="E7" s="92">
        <f t="shared" si="2"/>
        <v>35</v>
      </c>
      <c r="F7" s="92">
        <f t="shared" si="2"/>
        <v>9</v>
      </c>
      <c r="G7" s="92">
        <f t="shared" si="2"/>
        <v>8</v>
      </c>
      <c r="H7" s="92">
        <f t="shared" si="2"/>
        <v>314</v>
      </c>
      <c r="I7" s="92">
        <f t="shared" si="2"/>
        <v>4</v>
      </c>
      <c r="J7" s="92">
        <f t="shared" si="2"/>
        <v>240</v>
      </c>
      <c r="K7" s="93">
        <f>SUM(B7:J7)</f>
        <v>2178</v>
      </c>
      <c r="N7" s="378" t="s">
        <v>491</v>
      </c>
      <c r="O7" s="35">
        <v>45</v>
      </c>
      <c r="P7" s="35">
        <v>50</v>
      </c>
      <c r="Q7" s="35">
        <v>986</v>
      </c>
      <c r="R7" s="35">
        <v>41</v>
      </c>
      <c r="S7" s="35">
        <v>9</v>
      </c>
      <c r="T7" s="35">
        <v>14</v>
      </c>
      <c r="U7" s="35">
        <v>184</v>
      </c>
      <c r="V7" s="35">
        <v>12</v>
      </c>
      <c r="W7" s="35">
        <v>117</v>
      </c>
    </row>
    <row r="8" spans="1:23" s="35" customFormat="1">
      <c r="A8" s="94"/>
      <c r="B8" s="95">
        <f>B7/B$21</f>
        <v>0.18195836545875096</v>
      </c>
      <c r="C8" s="95">
        <f t="shared" ref="C8" si="3">C7/C$21</f>
        <v>0.87284966342557968</v>
      </c>
      <c r="D8" s="95">
        <f t="shared" ref="D8" si="4">D7/D$21</f>
        <v>0.11587078651685394</v>
      </c>
      <c r="E8" s="95">
        <f t="shared" ref="E8" si="5">E7/E$21</f>
        <v>2.775574940523394E-2</v>
      </c>
      <c r="F8" s="95">
        <f t="shared" ref="F8" si="6">F7/F$21</f>
        <v>7.7720207253886009E-3</v>
      </c>
      <c r="G8" s="95">
        <f t="shared" ref="G8" si="7">G7/G$21</f>
        <v>2.5244556642473968E-3</v>
      </c>
      <c r="H8" s="95">
        <f t="shared" ref="H8" si="8">H7/H$21</f>
        <v>8.8376020264565161E-2</v>
      </c>
      <c r="I8" s="95">
        <f t="shared" ref="I8" si="9">I7/I$21</f>
        <v>2.5445292620865142E-3</v>
      </c>
      <c r="J8" s="95">
        <f t="shared" ref="J8" si="10">J7/J$21</f>
        <v>0.15218769816106531</v>
      </c>
      <c r="K8" s="95">
        <f t="shared" ref="K8" si="11">K7/K$21</f>
        <v>0.13322730609248837</v>
      </c>
      <c r="N8" s="378" t="s">
        <v>492</v>
      </c>
      <c r="O8" s="35">
        <v>8</v>
      </c>
      <c r="P8" s="35">
        <v>6</v>
      </c>
      <c r="Q8" s="35">
        <v>69</v>
      </c>
      <c r="R8" s="35">
        <v>903</v>
      </c>
      <c r="S8" s="35">
        <v>53</v>
      </c>
      <c r="T8" s="35">
        <v>9</v>
      </c>
      <c r="U8" s="35">
        <v>412</v>
      </c>
      <c r="V8" s="35">
        <v>16</v>
      </c>
      <c r="W8" s="35">
        <v>63</v>
      </c>
    </row>
    <row r="9" spans="1:23" s="35" customFormat="1">
      <c r="A9" s="91" t="s">
        <v>99</v>
      </c>
      <c r="B9" s="92">
        <f t="shared" ref="B9:J9" si="12">O7</f>
        <v>45</v>
      </c>
      <c r="C9" s="92">
        <f t="shared" si="12"/>
        <v>50</v>
      </c>
      <c r="D9" s="92">
        <f t="shared" si="12"/>
        <v>986</v>
      </c>
      <c r="E9" s="92">
        <f t="shared" si="12"/>
        <v>41</v>
      </c>
      <c r="F9" s="92">
        <f t="shared" si="12"/>
        <v>9</v>
      </c>
      <c r="G9" s="92">
        <f t="shared" si="12"/>
        <v>14</v>
      </c>
      <c r="H9" s="92">
        <f t="shared" si="12"/>
        <v>184</v>
      </c>
      <c r="I9" s="92">
        <f t="shared" si="12"/>
        <v>12</v>
      </c>
      <c r="J9" s="92">
        <f t="shared" si="12"/>
        <v>117</v>
      </c>
      <c r="K9" s="93">
        <f>SUM(B9:J9)</f>
        <v>1458</v>
      </c>
      <c r="N9" s="378" t="s">
        <v>493</v>
      </c>
      <c r="O9" s="35">
        <v>14</v>
      </c>
      <c r="P9" s="35">
        <v>6</v>
      </c>
      <c r="Q9" s="35">
        <v>26</v>
      </c>
      <c r="R9" s="35">
        <v>61</v>
      </c>
      <c r="S9" s="35">
        <v>690</v>
      </c>
      <c r="T9" s="35">
        <v>44</v>
      </c>
      <c r="U9" s="35">
        <v>348</v>
      </c>
      <c r="V9" s="35">
        <v>185</v>
      </c>
      <c r="W9" s="35">
        <v>80</v>
      </c>
    </row>
    <row r="10" spans="1:23" s="35" customFormat="1">
      <c r="A10" s="94"/>
      <c r="B10" s="95">
        <f>B9/B$21</f>
        <v>3.469545104086353E-2</v>
      </c>
      <c r="C10" s="95">
        <f t="shared" ref="C10" si="13">C9/C$21</f>
        <v>3.7397157816005985E-2</v>
      </c>
      <c r="D10" s="95">
        <f t="shared" ref="D10" si="14">D9/D$21</f>
        <v>0.69241573033707871</v>
      </c>
      <c r="E10" s="95">
        <f t="shared" ref="E10" si="15">E9/E$21</f>
        <v>3.2513877874702619E-2</v>
      </c>
      <c r="F10" s="95">
        <f t="shared" ref="F10" si="16">F9/F$21</f>
        <v>7.7720207253886009E-3</v>
      </c>
      <c r="G10" s="95">
        <f t="shared" ref="G10" si="17">G9/G$21</f>
        <v>4.4177974124329439E-3</v>
      </c>
      <c r="H10" s="95">
        <f t="shared" ref="H10" si="18">H9/H$21</f>
        <v>5.1787222065859839E-2</v>
      </c>
      <c r="I10" s="95">
        <f t="shared" ref="I10" si="19">I9/I$21</f>
        <v>7.6335877862595417E-3</v>
      </c>
      <c r="J10" s="95">
        <f t="shared" ref="J10" si="20">J9/J$21</f>
        <v>7.4191502853519345E-2</v>
      </c>
      <c r="K10" s="95">
        <f t="shared" ref="K10" si="21">K9/K$21</f>
        <v>8.9185221433814535E-2</v>
      </c>
      <c r="N10" s="378" t="s">
        <v>494</v>
      </c>
      <c r="O10" s="35">
        <v>44</v>
      </c>
      <c r="P10" s="35">
        <v>32</v>
      </c>
      <c r="Q10" s="35">
        <v>108</v>
      </c>
      <c r="R10" s="35">
        <v>134</v>
      </c>
      <c r="S10" s="35">
        <v>137</v>
      </c>
      <c r="T10" s="35">
        <v>2983</v>
      </c>
      <c r="U10" s="35">
        <v>1053</v>
      </c>
      <c r="V10" s="35">
        <v>323</v>
      </c>
      <c r="W10" s="35">
        <v>607</v>
      </c>
    </row>
    <row r="11" spans="1:23" s="35" customFormat="1">
      <c r="A11" s="91" t="s">
        <v>100</v>
      </c>
      <c r="B11" s="92">
        <f t="shared" ref="B11:J11" si="22">O8</f>
        <v>8</v>
      </c>
      <c r="C11" s="92">
        <f t="shared" si="22"/>
        <v>6</v>
      </c>
      <c r="D11" s="92">
        <f t="shared" si="22"/>
        <v>69</v>
      </c>
      <c r="E11" s="92">
        <f t="shared" si="22"/>
        <v>903</v>
      </c>
      <c r="F11" s="92">
        <f t="shared" si="22"/>
        <v>53</v>
      </c>
      <c r="G11" s="92">
        <f t="shared" si="22"/>
        <v>9</v>
      </c>
      <c r="H11" s="92">
        <f t="shared" si="22"/>
        <v>412</v>
      </c>
      <c r="I11" s="92">
        <f t="shared" si="22"/>
        <v>16</v>
      </c>
      <c r="J11" s="92">
        <f t="shared" si="22"/>
        <v>63</v>
      </c>
      <c r="K11" s="93">
        <f>SUM(B11:J11)</f>
        <v>1539</v>
      </c>
      <c r="N11" s="378" t="s">
        <v>495</v>
      </c>
      <c r="O11" s="35">
        <v>11</v>
      </c>
      <c r="P11" s="35">
        <v>3</v>
      </c>
      <c r="Q11" s="35">
        <v>8</v>
      </c>
      <c r="R11" s="35">
        <v>11</v>
      </c>
      <c r="S11" s="35">
        <v>6</v>
      </c>
      <c r="T11" s="35">
        <v>4</v>
      </c>
      <c r="U11" s="35">
        <v>125</v>
      </c>
      <c r="V11" s="35">
        <v>9</v>
      </c>
      <c r="W11" s="35">
        <v>7</v>
      </c>
    </row>
    <row r="12" spans="1:23" s="35" customFormat="1">
      <c r="A12" s="94"/>
      <c r="B12" s="95">
        <f>B11/B$21</f>
        <v>6.1680801850424053E-3</v>
      </c>
      <c r="C12" s="95">
        <f t="shared" ref="C12" si="23">C11/C$21</f>
        <v>4.4876589379207179E-3</v>
      </c>
      <c r="D12" s="95">
        <f t="shared" ref="D12" si="24">D11/D$21</f>
        <v>4.8455056179775281E-2</v>
      </c>
      <c r="E12" s="95">
        <f t="shared" ref="E12" si="25">E11/E$21</f>
        <v>0.7160983346550357</v>
      </c>
      <c r="F12" s="95">
        <f t="shared" ref="F12" si="26">F11/F$21</f>
        <v>4.5768566493955096E-2</v>
      </c>
      <c r="G12" s="95">
        <f t="shared" ref="G12" si="27">G11/G$21</f>
        <v>2.8400126222783212E-3</v>
      </c>
      <c r="H12" s="95">
        <f t="shared" ref="H12" si="28">H11/H$21</f>
        <v>0.11595834506051224</v>
      </c>
      <c r="I12" s="95">
        <f t="shared" ref="I12" si="29">I11/I$21</f>
        <v>1.0178117048346057E-2</v>
      </c>
      <c r="J12" s="95">
        <f t="shared" ref="J12" si="30">J11/J$21</f>
        <v>3.9949270767279645E-2</v>
      </c>
      <c r="K12" s="95">
        <f t="shared" ref="K12" si="31">K11/K$21</f>
        <v>9.4139955957915342E-2</v>
      </c>
      <c r="N12" s="378" t="s">
        <v>496</v>
      </c>
      <c r="O12" s="35">
        <v>27</v>
      </c>
      <c r="P12" s="35">
        <v>10</v>
      </c>
      <c r="Q12" s="35">
        <v>30</v>
      </c>
      <c r="R12" s="35">
        <v>67</v>
      </c>
      <c r="S12" s="35">
        <v>246</v>
      </c>
      <c r="T12" s="35">
        <v>103</v>
      </c>
      <c r="U12" s="35">
        <v>690</v>
      </c>
      <c r="V12" s="35">
        <v>1016</v>
      </c>
      <c r="W12" s="35">
        <v>92</v>
      </c>
    </row>
    <row r="13" spans="1:23" s="35" customFormat="1">
      <c r="A13" s="91" t="s">
        <v>101</v>
      </c>
      <c r="B13" s="92">
        <f t="shared" ref="B13:J13" si="32">O9</f>
        <v>14</v>
      </c>
      <c r="C13" s="92">
        <f t="shared" si="32"/>
        <v>6</v>
      </c>
      <c r="D13" s="92">
        <f t="shared" si="32"/>
        <v>26</v>
      </c>
      <c r="E13" s="92">
        <f t="shared" si="32"/>
        <v>61</v>
      </c>
      <c r="F13" s="92">
        <f t="shared" si="32"/>
        <v>690</v>
      </c>
      <c r="G13" s="92">
        <f t="shared" si="32"/>
        <v>44</v>
      </c>
      <c r="H13" s="92">
        <f t="shared" si="32"/>
        <v>348</v>
      </c>
      <c r="I13" s="92">
        <f t="shared" si="32"/>
        <v>185</v>
      </c>
      <c r="J13" s="92">
        <f t="shared" si="32"/>
        <v>80</v>
      </c>
      <c r="K13" s="93">
        <f>SUM(B13:J13)</f>
        <v>1454</v>
      </c>
    </row>
    <row r="14" spans="1:23" s="35" customFormat="1">
      <c r="A14" s="94"/>
      <c r="B14" s="95">
        <f>B13/B$21</f>
        <v>1.0794140323824209E-2</v>
      </c>
      <c r="C14" s="95">
        <f t="shared" ref="C14" si="33">C13/C$21</f>
        <v>4.4876589379207179E-3</v>
      </c>
      <c r="D14" s="95">
        <f t="shared" ref="D14" si="34">D13/D$21</f>
        <v>1.8258426966292134E-2</v>
      </c>
      <c r="E14" s="95">
        <f t="shared" ref="E14" si="35">E13/E$21</f>
        <v>4.8374306106264871E-2</v>
      </c>
      <c r="F14" s="95">
        <f t="shared" ref="F14" si="36">F13/F$21</f>
        <v>0.59585492227979275</v>
      </c>
      <c r="G14" s="95">
        <f t="shared" ref="G14" si="37">G13/G$21</f>
        <v>1.3884506153360681E-2</v>
      </c>
      <c r="H14" s="95">
        <f t="shared" ref="H14" si="38">H13/H$21</f>
        <v>9.7945398254995777E-2</v>
      </c>
      <c r="I14" s="95">
        <f t="shared" ref="I14" si="39">I13/I$21</f>
        <v>0.11768447837150127</v>
      </c>
      <c r="J14" s="95">
        <f t="shared" ref="J14" si="40">J13/J$21</f>
        <v>5.0729232720355108E-2</v>
      </c>
      <c r="K14" s="95">
        <f t="shared" ref="K14" si="41">K13/K$21</f>
        <v>8.8940543185710791E-2</v>
      </c>
    </row>
    <row r="15" spans="1:23" s="35" customFormat="1">
      <c r="A15" s="91" t="s">
        <v>102</v>
      </c>
      <c r="B15" s="92">
        <f t="shared" ref="B15:J15" si="42">O10</f>
        <v>44</v>
      </c>
      <c r="C15" s="92">
        <f t="shared" si="42"/>
        <v>32</v>
      </c>
      <c r="D15" s="92">
        <f t="shared" si="42"/>
        <v>108</v>
      </c>
      <c r="E15" s="92">
        <f t="shared" si="42"/>
        <v>134</v>
      </c>
      <c r="F15" s="92">
        <f t="shared" si="42"/>
        <v>137</v>
      </c>
      <c r="G15" s="92">
        <f t="shared" si="42"/>
        <v>2983</v>
      </c>
      <c r="H15" s="92">
        <f t="shared" si="42"/>
        <v>1053</v>
      </c>
      <c r="I15" s="92">
        <f t="shared" si="42"/>
        <v>323</v>
      </c>
      <c r="J15" s="92">
        <f t="shared" si="42"/>
        <v>607</v>
      </c>
      <c r="K15" s="93">
        <f>SUM(B15:J15)</f>
        <v>5421</v>
      </c>
    </row>
    <row r="16" spans="1:23" s="35" customFormat="1">
      <c r="A16" s="94"/>
      <c r="B16" s="95">
        <f>B15/B$21</f>
        <v>3.3924441017733231E-2</v>
      </c>
      <c r="C16" s="95">
        <f t="shared" ref="C16" si="43">C15/C$21</f>
        <v>2.3934181002243829E-2</v>
      </c>
      <c r="D16" s="95">
        <f t="shared" ref="D16" si="44">D15/D$21</f>
        <v>7.5842696629213488E-2</v>
      </c>
      <c r="E16" s="95">
        <f t="shared" ref="E16" si="45">E15/E$21</f>
        <v>0.10626486915146709</v>
      </c>
      <c r="F16" s="95">
        <f t="shared" ref="F16" si="46">F15/F$21</f>
        <v>0.11830742659758203</v>
      </c>
      <c r="G16" s="95">
        <f t="shared" ref="G16" si="47">G15/G$21</f>
        <v>0.94130640580624803</v>
      </c>
      <c r="H16" s="95">
        <f t="shared" ref="H16" si="48">H15/H$21</f>
        <v>0.29636926540951308</v>
      </c>
      <c r="I16" s="95">
        <f t="shared" ref="I16" si="49">I15/I$21</f>
        <v>0.205470737913486</v>
      </c>
      <c r="J16" s="95">
        <f t="shared" ref="J16" si="50">J15/J$21</f>
        <v>0.38490805326569438</v>
      </c>
      <c r="K16" s="95">
        <f t="shared" ref="K16" si="51">K15/K$21</f>
        <v>0.33160019574259847</v>
      </c>
    </row>
    <row r="17" spans="1:23" s="35" customFormat="1">
      <c r="A17" s="91" t="s">
        <v>271</v>
      </c>
      <c r="B17" s="92">
        <f t="shared" ref="B17:J17" si="52">O11</f>
        <v>11</v>
      </c>
      <c r="C17" s="92">
        <f t="shared" si="52"/>
        <v>3</v>
      </c>
      <c r="D17" s="92">
        <f t="shared" si="52"/>
        <v>8</v>
      </c>
      <c r="E17" s="92">
        <f t="shared" si="52"/>
        <v>11</v>
      </c>
      <c r="F17" s="92">
        <f t="shared" si="52"/>
        <v>6</v>
      </c>
      <c r="G17" s="92">
        <f t="shared" si="52"/>
        <v>4</v>
      </c>
      <c r="H17" s="92">
        <f t="shared" si="52"/>
        <v>125</v>
      </c>
      <c r="I17" s="92">
        <f t="shared" si="52"/>
        <v>9</v>
      </c>
      <c r="J17" s="92">
        <f t="shared" si="52"/>
        <v>7</v>
      </c>
      <c r="K17" s="93">
        <f>SUM(B17:J17)</f>
        <v>184</v>
      </c>
    </row>
    <row r="18" spans="1:23" s="35" customFormat="1">
      <c r="A18" s="94"/>
      <c r="B18" s="95">
        <f>B17/B$21</f>
        <v>8.4811102544333078E-3</v>
      </c>
      <c r="C18" s="95">
        <f t="shared" ref="C18" si="53">C17/C$21</f>
        <v>2.243829468960359E-3</v>
      </c>
      <c r="D18" s="95">
        <f t="shared" ref="D18" si="54">D17/D$21</f>
        <v>5.6179775280898875E-3</v>
      </c>
      <c r="E18" s="95">
        <f t="shared" ref="E18" si="55">E17/E$21</f>
        <v>8.7232355273592389E-3</v>
      </c>
      <c r="F18" s="95">
        <f t="shared" ref="F18" si="56">F17/F$21</f>
        <v>5.1813471502590676E-3</v>
      </c>
      <c r="G18" s="95">
        <f t="shared" ref="G18" si="57">G17/G$21</f>
        <v>1.2622278321236984E-3</v>
      </c>
      <c r="H18" s="95">
        <f t="shared" ref="H18" si="58">H17/H$21</f>
        <v>3.5181536729524343E-2</v>
      </c>
      <c r="I18" s="95">
        <f t="shared" ref="I18" si="59">I17/I$21</f>
        <v>5.7251908396946565E-3</v>
      </c>
      <c r="J18" s="95">
        <f t="shared" ref="J18" si="60">J17/J$21</f>
        <v>4.4388078630310714E-3</v>
      </c>
      <c r="K18" s="95">
        <f t="shared" ref="K18" si="61">K17/K$21</f>
        <v>1.1255199412772204E-2</v>
      </c>
    </row>
    <row r="19" spans="1:23" s="35" customFormat="1">
      <c r="A19" s="91" t="s">
        <v>272</v>
      </c>
      <c r="B19" s="92">
        <f t="shared" ref="B19:J19" si="62">O12</f>
        <v>27</v>
      </c>
      <c r="C19" s="92">
        <f t="shared" si="62"/>
        <v>10</v>
      </c>
      <c r="D19" s="92">
        <f t="shared" si="62"/>
        <v>30</v>
      </c>
      <c r="E19" s="92">
        <f t="shared" si="62"/>
        <v>67</v>
      </c>
      <c r="F19" s="92">
        <f t="shared" si="62"/>
        <v>246</v>
      </c>
      <c r="G19" s="92">
        <f t="shared" si="62"/>
        <v>103</v>
      </c>
      <c r="H19" s="92">
        <f t="shared" si="62"/>
        <v>690</v>
      </c>
      <c r="I19" s="92">
        <f t="shared" si="62"/>
        <v>1016</v>
      </c>
      <c r="J19" s="92">
        <f t="shared" si="62"/>
        <v>92</v>
      </c>
      <c r="K19" s="93">
        <f>SUM(B19:J19)</f>
        <v>2281</v>
      </c>
    </row>
    <row r="20" spans="1:23" s="35" customFormat="1">
      <c r="A20" s="94"/>
      <c r="B20" s="95">
        <f>B19/B$21</f>
        <v>2.081727062451812E-2</v>
      </c>
      <c r="C20" s="95">
        <f t="shared" ref="C20" si="63">C19/C$21</f>
        <v>7.4794315632011965E-3</v>
      </c>
      <c r="D20" s="95">
        <f t="shared" ref="D20" si="64">D19/D$21</f>
        <v>2.1067415730337078E-2</v>
      </c>
      <c r="E20" s="95">
        <f t="shared" ref="E20" si="65">E19/E$21</f>
        <v>5.3132434575733543E-2</v>
      </c>
      <c r="F20" s="95">
        <f t="shared" ref="F20" si="66">F19/F$21</f>
        <v>0.21243523316062177</v>
      </c>
      <c r="G20" s="95">
        <f t="shared" ref="G20" si="67">G19/G$21</f>
        <v>3.2502366677185229E-2</v>
      </c>
      <c r="H20" s="95">
        <f t="shared" ref="H20" si="68">H19/H$21</f>
        <v>0.1942020827469744</v>
      </c>
      <c r="I20" s="95">
        <f t="shared" ref="I20" si="69">I19/I$21</f>
        <v>0.64631043256997456</v>
      </c>
      <c r="J20" s="95">
        <f t="shared" ref="J20" si="70">J19/J$21</f>
        <v>5.8338617628408369E-2</v>
      </c>
      <c r="K20" s="95">
        <f t="shared" ref="K20" si="71">K19/K$21</f>
        <v>0.13952777098115979</v>
      </c>
    </row>
    <row r="21" spans="1:23" s="35" customFormat="1">
      <c r="A21" s="96" t="s">
        <v>11</v>
      </c>
      <c r="B21" s="97">
        <f>SUM(B5,B7,B9,B11,B13,B15,B17,B19)</f>
        <v>1297</v>
      </c>
      <c r="C21" s="97">
        <f t="shared" ref="C21:K21" si="72">SUM(C5,C7,C9,C11,C13,C15,C17,C19)</f>
        <v>1337</v>
      </c>
      <c r="D21" s="97">
        <f t="shared" si="72"/>
        <v>1424</v>
      </c>
      <c r="E21" s="97">
        <f t="shared" si="72"/>
        <v>1261</v>
      </c>
      <c r="F21" s="97">
        <f t="shared" si="72"/>
        <v>1158</v>
      </c>
      <c r="G21" s="97">
        <f t="shared" si="72"/>
        <v>3169</v>
      </c>
      <c r="H21" s="97">
        <f t="shared" si="72"/>
        <v>3553</v>
      </c>
      <c r="I21" s="97">
        <f t="shared" si="72"/>
        <v>1572</v>
      </c>
      <c r="J21" s="97">
        <f t="shared" si="72"/>
        <v>1577</v>
      </c>
      <c r="K21" s="97">
        <f t="shared" si="72"/>
        <v>16348</v>
      </c>
    </row>
    <row r="22" spans="1:23" s="35" customFormat="1">
      <c r="A22" s="98"/>
      <c r="B22" s="99">
        <f>SUM(B6,B8,B10,B12,B14,B16,B18,B20)</f>
        <v>1.0000000000000002</v>
      </c>
      <c r="C22" s="99">
        <f t="shared" ref="C22:K22" si="73">SUM(C6,C8,C10,C12,C14,C16,C18,C20)</f>
        <v>1</v>
      </c>
      <c r="D22" s="99">
        <f t="shared" si="73"/>
        <v>1</v>
      </c>
      <c r="E22" s="99">
        <f t="shared" si="73"/>
        <v>1</v>
      </c>
      <c r="F22" s="99">
        <f t="shared" si="73"/>
        <v>1.0000000000000002</v>
      </c>
      <c r="G22" s="99">
        <f t="shared" si="73"/>
        <v>1</v>
      </c>
      <c r="H22" s="99">
        <f t="shared" si="73"/>
        <v>1</v>
      </c>
      <c r="I22" s="99">
        <f t="shared" si="73"/>
        <v>1</v>
      </c>
      <c r="J22" s="99">
        <f t="shared" si="73"/>
        <v>1</v>
      </c>
      <c r="K22" s="99">
        <f t="shared" si="73"/>
        <v>1</v>
      </c>
    </row>
    <row r="24" spans="1:23" s="25" customFormat="1" ht="14.25">
      <c r="A24" s="24" t="s">
        <v>270</v>
      </c>
    </row>
    <row r="25" spans="1:23" customFormat="1">
      <c r="A25" s="1"/>
      <c r="B25" s="2"/>
      <c r="C25" s="2"/>
      <c r="D25" s="2"/>
      <c r="E25" s="2"/>
      <c r="F25" s="2"/>
      <c r="G25" s="2"/>
      <c r="H25" s="2"/>
      <c r="I25" s="2"/>
    </row>
    <row r="26" spans="1:23" customFormat="1">
      <c r="A26" s="497" t="s">
        <v>163</v>
      </c>
      <c r="B26" s="499" t="s">
        <v>164</v>
      </c>
      <c r="C26" s="500"/>
      <c r="D26" s="500"/>
      <c r="E26" s="500"/>
      <c r="F26" s="500"/>
      <c r="G26" s="500"/>
      <c r="H26" s="500"/>
      <c r="I26" s="500"/>
      <c r="J26" s="500"/>
      <c r="K26" s="501"/>
    </row>
    <row r="27" spans="1:23" customFormat="1" ht="24">
      <c r="A27" s="498"/>
      <c r="B27" s="89" t="s">
        <v>97</v>
      </c>
      <c r="C27" s="89" t="s">
        <v>98</v>
      </c>
      <c r="D27" s="89" t="s">
        <v>99</v>
      </c>
      <c r="E27" s="89" t="s">
        <v>100</v>
      </c>
      <c r="F27" s="89" t="s">
        <v>101</v>
      </c>
      <c r="G27" s="89" t="s">
        <v>102</v>
      </c>
      <c r="H27" s="89" t="s">
        <v>103</v>
      </c>
      <c r="I27" s="89" t="s">
        <v>104</v>
      </c>
      <c r="J27" s="90" t="s">
        <v>165</v>
      </c>
      <c r="K27" s="89" t="s">
        <v>67</v>
      </c>
      <c r="N27" s="41" t="s">
        <v>68</v>
      </c>
      <c r="O27" s="370" t="s">
        <v>489</v>
      </c>
      <c r="P27" s="376" t="s">
        <v>490</v>
      </c>
      <c r="Q27" s="376" t="s">
        <v>491</v>
      </c>
      <c r="R27" s="376" t="s">
        <v>492</v>
      </c>
      <c r="S27" s="376" t="s">
        <v>493</v>
      </c>
      <c r="T27" s="376" t="s">
        <v>494</v>
      </c>
      <c r="U27" s="376" t="s">
        <v>495</v>
      </c>
      <c r="V27" s="376" t="s">
        <v>496</v>
      </c>
      <c r="W27" s="376" t="s">
        <v>497</v>
      </c>
    </row>
    <row r="28" spans="1:23" s="35" customFormat="1">
      <c r="A28" s="91" t="s">
        <v>97</v>
      </c>
      <c r="B28" s="92">
        <f>O28</f>
        <v>540</v>
      </c>
      <c r="C28" s="92">
        <f t="shared" ref="C28" si="74">P28</f>
        <v>38</v>
      </c>
      <c r="D28" s="92">
        <f t="shared" ref="D28" si="75">Q28</f>
        <v>23</v>
      </c>
      <c r="E28" s="92">
        <f t="shared" ref="E28" si="76">R28</f>
        <v>7</v>
      </c>
      <c r="F28" s="92">
        <f t="shared" ref="F28" si="77">S28</f>
        <v>7</v>
      </c>
      <c r="G28" s="92">
        <f t="shared" ref="G28" si="78">T28</f>
        <v>2</v>
      </c>
      <c r="H28" s="92">
        <f t="shared" ref="H28" si="79">U28</f>
        <v>248</v>
      </c>
      <c r="I28" s="92">
        <f t="shared" ref="I28" si="80">V28</f>
        <v>6</v>
      </c>
      <c r="J28" s="92">
        <f t="shared" ref="J28" si="81">W28</f>
        <v>225</v>
      </c>
      <c r="K28" s="93">
        <f>SUM(B28:J28)</f>
        <v>1096</v>
      </c>
      <c r="N28" s="377" t="s">
        <v>489</v>
      </c>
      <c r="O28" s="35">
        <v>540</v>
      </c>
      <c r="P28" s="35">
        <v>38</v>
      </c>
      <c r="Q28" s="35">
        <v>23</v>
      </c>
      <c r="R28" s="35">
        <v>7</v>
      </c>
      <c r="S28" s="35">
        <v>7</v>
      </c>
      <c r="T28" s="35">
        <v>2</v>
      </c>
      <c r="U28" s="35">
        <v>248</v>
      </c>
      <c r="V28" s="35">
        <v>6</v>
      </c>
      <c r="W28" s="35">
        <v>225</v>
      </c>
    </row>
    <row r="29" spans="1:23" s="35" customFormat="1">
      <c r="A29" s="94"/>
      <c r="B29" s="95">
        <f>B28/B$44</f>
        <v>0.73770491803278693</v>
      </c>
      <c r="C29" s="95">
        <f t="shared" ref="C29:K29" si="82">C28/C$44</f>
        <v>5.2486187845303865E-2</v>
      </c>
      <c r="D29" s="95">
        <f t="shared" si="82"/>
        <v>3.2122905027932962E-2</v>
      </c>
      <c r="E29" s="95">
        <f t="shared" si="82"/>
        <v>1.1111111111111112E-2</v>
      </c>
      <c r="F29" s="95">
        <f t="shared" si="82"/>
        <v>1.0558069381598794E-2</v>
      </c>
      <c r="G29" s="95">
        <f t="shared" si="82"/>
        <v>9.5877277085330771E-4</v>
      </c>
      <c r="H29" s="95">
        <f t="shared" si="82"/>
        <v>0.12691914022517911</v>
      </c>
      <c r="I29" s="95">
        <f t="shared" si="82"/>
        <v>6.41025641025641E-3</v>
      </c>
      <c r="J29" s="95">
        <f t="shared" si="82"/>
        <v>0.2197265625</v>
      </c>
      <c r="K29" s="95">
        <f t="shared" si="82"/>
        <v>0.11579503433703117</v>
      </c>
      <c r="N29" s="378" t="s">
        <v>490</v>
      </c>
      <c r="O29" s="35">
        <v>111</v>
      </c>
      <c r="P29" s="35">
        <v>633</v>
      </c>
      <c r="Q29" s="35">
        <v>94</v>
      </c>
      <c r="R29" s="35">
        <v>26</v>
      </c>
      <c r="S29" s="35">
        <v>7</v>
      </c>
      <c r="T29" s="35">
        <v>4</v>
      </c>
      <c r="U29" s="35">
        <v>167</v>
      </c>
      <c r="V29" s="35">
        <v>3</v>
      </c>
      <c r="W29" s="35">
        <v>155</v>
      </c>
    </row>
    <row r="30" spans="1:23" s="35" customFormat="1">
      <c r="A30" s="91" t="s">
        <v>98</v>
      </c>
      <c r="B30" s="92">
        <f t="shared" ref="B30:J30" si="83">O29</f>
        <v>111</v>
      </c>
      <c r="C30" s="92">
        <f t="shared" si="83"/>
        <v>633</v>
      </c>
      <c r="D30" s="92">
        <f t="shared" si="83"/>
        <v>94</v>
      </c>
      <c r="E30" s="92">
        <f t="shared" si="83"/>
        <v>26</v>
      </c>
      <c r="F30" s="92">
        <f t="shared" si="83"/>
        <v>7</v>
      </c>
      <c r="G30" s="92">
        <f t="shared" si="83"/>
        <v>4</v>
      </c>
      <c r="H30" s="92">
        <f t="shared" si="83"/>
        <v>167</v>
      </c>
      <c r="I30" s="92">
        <f t="shared" si="83"/>
        <v>3</v>
      </c>
      <c r="J30" s="92">
        <f t="shared" si="83"/>
        <v>155</v>
      </c>
      <c r="K30" s="93">
        <f>SUM(B30:J30)</f>
        <v>1200</v>
      </c>
      <c r="N30" s="378" t="s">
        <v>491</v>
      </c>
      <c r="O30" s="35">
        <v>24</v>
      </c>
      <c r="P30" s="35">
        <v>27</v>
      </c>
      <c r="Q30" s="35">
        <v>468</v>
      </c>
      <c r="R30" s="35">
        <v>24</v>
      </c>
      <c r="S30" s="35">
        <v>4</v>
      </c>
      <c r="T30" s="35">
        <v>7</v>
      </c>
      <c r="U30" s="35">
        <v>111</v>
      </c>
      <c r="V30" s="35">
        <v>5</v>
      </c>
      <c r="W30" s="35">
        <v>53</v>
      </c>
    </row>
    <row r="31" spans="1:23" s="35" customFormat="1">
      <c r="A31" s="94"/>
      <c r="B31" s="95">
        <f>B30/B$44</f>
        <v>0.15163934426229508</v>
      </c>
      <c r="C31" s="95">
        <f t="shared" ref="C31" si="84">C30/C$44</f>
        <v>0.87430939226519333</v>
      </c>
      <c r="D31" s="95">
        <f t="shared" ref="D31" si="85">D30/D$44</f>
        <v>0.13128491620111732</v>
      </c>
      <c r="E31" s="95">
        <f t="shared" ref="E31" si="86">E30/E$44</f>
        <v>4.1269841269841269E-2</v>
      </c>
      <c r="F31" s="95">
        <f t="shared" ref="F31" si="87">F30/F$44</f>
        <v>1.0558069381598794E-2</v>
      </c>
      <c r="G31" s="95">
        <f t="shared" ref="G31" si="88">G30/G$44</f>
        <v>1.9175455417066154E-3</v>
      </c>
      <c r="H31" s="95">
        <f t="shared" ref="H31" si="89">H30/H$44</f>
        <v>8.5465711361310134E-2</v>
      </c>
      <c r="I31" s="95">
        <f t="shared" ref="I31" si="90">I30/I$44</f>
        <v>3.205128205128205E-3</v>
      </c>
      <c r="J31" s="95">
        <f t="shared" ref="J31" si="91">J30/J$44</f>
        <v>0.1513671875</v>
      </c>
      <c r="K31" s="95">
        <f t="shared" ref="K31" si="92">K30/K$44</f>
        <v>0.12678288431061807</v>
      </c>
      <c r="N31" s="378" t="s">
        <v>492</v>
      </c>
      <c r="O31" s="35">
        <v>4</v>
      </c>
      <c r="P31" s="35">
        <v>3</v>
      </c>
      <c r="Q31" s="35">
        <v>26</v>
      </c>
      <c r="R31" s="35">
        <v>421</v>
      </c>
      <c r="S31" s="35">
        <v>29</v>
      </c>
      <c r="T31" s="35">
        <v>3</v>
      </c>
      <c r="U31" s="35">
        <v>179</v>
      </c>
      <c r="V31" s="35">
        <v>9</v>
      </c>
      <c r="W31" s="35">
        <v>34</v>
      </c>
    </row>
    <row r="32" spans="1:23" s="35" customFormat="1">
      <c r="A32" s="91" t="s">
        <v>99</v>
      </c>
      <c r="B32" s="92">
        <f t="shared" ref="B32:J32" si="93">O30</f>
        <v>24</v>
      </c>
      <c r="C32" s="92">
        <f t="shared" si="93"/>
        <v>27</v>
      </c>
      <c r="D32" s="92">
        <f t="shared" si="93"/>
        <v>468</v>
      </c>
      <c r="E32" s="92">
        <f t="shared" si="93"/>
        <v>24</v>
      </c>
      <c r="F32" s="92">
        <f t="shared" si="93"/>
        <v>4</v>
      </c>
      <c r="G32" s="92">
        <f t="shared" si="93"/>
        <v>7</v>
      </c>
      <c r="H32" s="92">
        <f t="shared" si="93"/>
        <v>111</v>
      </c>
      <c r="I32" s="92">
        <f t="shared" si="93"/>
        <v>5</v>
      </c>
      <c r="J32" s="92">
        <f t="shared" si="93"/>
        <v>53</v>
      </c>
      <c r="K32" s="93">
        <f>SUM(B32:J32)</f>
        <v>723</v>
      </c>
      <c r="N32" s="378" t="s">
        <v>493</v>
      </c>
      <c r="O32" s="35">
        <v>10</v>
      </c>
      <c r="P32" s="35">
        <v>4</v>
      </c>
      <c r="Q32" s="35">
        <v>17</v>
      </c>
      <c r="R32" s="35">
        <v>35</v>
      </c>
      <c r="S32" s="35">
        <v>413</v>
      </c>
      <c r="T32" s="35">
        <v>24</v>
      </c>
      <c r="U32" s="35">
        <v>203</v>
      </c>
      <c r="V32" s="35">
        <v>120</v>
      </c>
      <c r="W32" s="35">
        <v>49</v>
      </c>
    </row>
    <row r="33" spans="1:23" s="35" customFormat="1">
      <c r="A33" s="94"/>
      <c r="B33" s="95">
        <f>B32/B$44</f>
        <v>3.2786885245901641E-2</v>
      </c>
      <c r="C33" s="95">
        <f t="shared" ref="C33" si="94">C32/C$44</f>
        <v>3.7292817679558013E-2</v>
      </c>
      <c r="D33" s="95">
        <f t="shared" ref="D33" si="95">D32/D$44</f>
        <v>0.65363128491620115</v>
      </c>
      <c r="E33" s="95">
        <f t="shared" ref="E33" si="96">E32/E$44</f>
        <v>3.8095238095238099E-2</v>
      </c>
      <c r="F33" s="95">
        <f t="shared" ref="F33" si="97">F32/F$44</f>
        <v>6.0331825037707393E-3</v>
      </c>
      <c r="G33" s="95">
        <f t="shared" ref="G33" si="98">G32/G$44</f>
        <v>3.3557046979865771E-3</v>
      </c>
      <c r="H33" s="95">
        <f t="shared" ref="H33" si="99">H32/H$44</f>
        <v>5.6806550665301943E-2</v>
      </c>
      <c r="I33" s="95">
        <f t="shared" ref="I33" si="100">I32/I$44</f>
        <v>5.341880341880342E-3</v>
      </c>
      <c r="J33" s="95">
        <f t="shared" ref="J33" si="101">J32/J$44</f>
        <v>5.17578125E-2</v>
      </c>
      <c r="K33" s="95">
        <f t="shared" ref="K33" si="102">K32/K$44</f>
        <v>7.6386687797147385E-2</v>
      </c>
      <c r="N33" s="378" t="s">
        <v>494</v>
      </c>
      <c r="O33" s="35">
        <v>27</v>
      </c>
      <c r="P33" s="35">
        <v>14</v>
      </c>
      <c r="Q33" s="35">
        <v>73</v>
      </c>
      <c r="R33" s="35">
        <v>82</v>
      </c>
      <c r="S33" s="35">
        <v>75</v>
      </c>
      <c r="T33" s="35">
        <v>1999</v>
      </c>
      <c r="U33" s="35">
        <v>685</v>
      </c>
      <c r="V33" s="35">
        <v>201</v>
      </c>
      <c r="W33" s="35">
        <v>444</v>
      </c>
    </row>
    <row r="34" spans="1:23" s="35" customFormat="1">
      <c r="A34" s="91" t="s">
        <v>100</v>
      </c>
      <c r="B34" s="92">
        <f t="shared" ref="B34:J34" si="103">O31</f>
        <v>4</v>
      </c>
      <c r="C34" s="92">
        <f t="shared" si="103"/>
        <v>3</v>
      </c>
      <c r="D34" s="92">
        <f t="shared" si="103"/>
        <v>26</v>
      </c>
      <c r="E34" s="92">
        <f t="shared" si="103"/>
        <v>421</v>
      </c>
      <c r="F34" s="92">
        <f t="shared" si="103"/>
        <v>29</v>
      </c>
      <c r="G34" s="92">
        <f t="shared" si="103"/>
        <v>3</v>
      </c>
      <c r="H34" s="92">
        <f t="shared" si="103"/>
        <v>179</v>
      </c>
      <c r="I34" s="92">
        <f t="shared" si="103"/>
        <v>9</v>
      </c>
      <c r="J34" s="92">
        <f t="shared" si="103"/>
        <v>34</v>
      </c>
      <c r="K34" s="93">
        <f>SUM(B34:J34)</f>
        <v>708</v>
      </c>
      <c r="N34" s="378" t="s">
        <v>495</v>
      </c>
      <c r="O34" s="35">
        <v>0</v>
      </c>
      <c r="P34" s="35">
        <v>0</v>
      </c>
      <c r="Q34" s="35">
        <v>0</v>
      </c>
      <c r="R34" s="35">
        <v>0</v>
      </c>
      <c r="S34" s="35">
        <v>0</v>
      </c>
      <c r="T34" s="35">
        <v>0</v>
      </c>
      <c r="U34" s="35">
        <v>1</v>
      </c>
      <c r="V34" s="35">
        <v>0</v>
      </c>
      <c r="W34" s="35">
        <v>0</v>
      </c>
    </row>
    <row r="35" spans="1:23" s="35" customFormat="1">
      <c r="A35" s="94"/>
      <c r="B35" s="95">
        <f>B34/B$44</f>
        <v>5.4644808743169399E-3</v>
      </c>
      <c r="C35" s="95">
        <f t="shared" ref="C35" si="104">C34/C$44</f>
        <v>4.1436464088397788E-3</v>
      </c>
      <c r="D35" s="95">
        <f t="shared" ref="D35" si="105">D34/D$44</f>
        <v>3.6312849162011177E-2</v>
      </c>
      <c r="E35" s="95">
        <f t="shared" ref="E35" si="106">E34/E$44</f>
        <v>0.66825396825396821</v>
      </c>
      <c r="F35" s="95">
        <f t="shared" ref="F35" si="107">F34/F$44</f>
        <v>4.3740573152337855E-2</v>
      </c>
      <c r="G35" s="95">
        <f t="shared" ref="G35" si="108">G34/G$44</f>
        <v>1.4381591562799617E-3</v>
      </c>
      <c r="H35" s="95">
        <f t="shared" ref="H35" si="109">H34/H$44</f>
        <v>9.1606960081883321E-2</v>
      </c>
      <c r="I35" s="95">
        <f t="shared" ref="I35" si="110">I34/I$44</f>
        <v>9.6153846153846159E-3</v>
      </c>
      <c r="J35" s="95">
        <f t="shared" ref="J35" si="111">J34/J$44</f>
        <v>3.3203125E-2</v>
      </c>
      <c r="K35" s="95">
        <f t="shared" ref="K35" si="112">K34/K$44</f>
        <v>7.4801901743264662E-2</v>
      </c>
      <c r="N35" s="378" t="s">
        <v>496</v>
      </c>
      <c r="O35" s="35">
        <v>16</v>
      </c>
      <c r="P35" s="35">
        <v>5</v>
      </c>
      <c r="Q35" s="35">
        <v>15</v>
      </c>
      <c r="R35" s="35">
        <v>35</v>
      </c>
      <c r="S35" s="35">
        <v>128</v>
      </c>
      <c r="T35" s="35">
        <v>47</v>
      </c>
      <c r="U35" s="35">
        <v>360</v>
      </c>
      <c r="V35" s="35">
        <v>592</v>
      </c>
      <c r="W35" s="35">
        <v>64</v>
      </c>
    </row>
    <row r="36" spans="1:23" s="35" customFormat="1">
      <c r="A36" s="91" t="s">
        <v>101</v>
      </c>
      <c r="B36" s="92">
        <f t="shared" ref="B36:J36" si="113">O32</f>
        <v>10</v>
      </c>
      <c r="C36" s="92">
        <f t="shared" si="113"/>
        <v>4</v>
      </c>
      <c r="D36" s="92">
        <f t="shared" si="113"/>
        <v>17</v>
      </c>
      <c r="E36" s="92">
        <f t="shared" si="113"/>
        <v>35</v>
      </c>
      <c r="F36" s="92">
        <f t="shared" si="113"/>
        <v>413</v>
      </c>
      <c r="G36" s="92">
        <f t="shared" si="113"/>
        <v>24</v>
      </c>
      <c r="H36" s="92">
        <f t="shared" si="113"/>
        <v>203</v>
      </c>
      <c r="I36" s="92">
        <f t="shared" si="113"/>
        <v>120</v>
      </c>
      <c r="J36" s="92">
        <f t="shared" si="113"/>
        <v>49</v>
      </c>
      <c r="K36" s="93">
        <f>SUM(B36:J36)</f>
        <v>875</v>
      </c>
    </row>
    <row r="37" spans="1:23" s="35" customFormat="1">
      <c r="A37" s="94"/>
      <c r="B37" s="95">
        <f>B36/B$44</f>
        <v>1.3661202185792349E-2</v>
      </c>
      <c r="C37" s="95">
        <f t="shared" ref="C37" si="114">C36/C$44</f>
        <v>5.5248618784530384E-3</v>
      </c>
      <c r="D37" s="95">
        <f t="shared" ref="D37" si="115">D36/D$44</f>
        <v>2.3743016759776536E-2</v>
      </c>
      <c r="E37" s="95">
        <f t="shared" ref="E37" si="116">E36/E$44</f>
        <v>5.5555555555555552E-2</v>
      </c>
      <c r="F37" s="95">
        <f t="shared" ref="F37" si="117">F36/F$44</f>
        <v>0.62292609351432882</v>
      </c>
      <c r="G37" s="95">
        <f t="shared" ref="G37" si="118">G36/G$44</f>
        <v>1.1505273250239693E-2</v>
      </c>
      <c r="H37" s="95">
        <f t="shared" ref="H37" si="119">H36/H$44</f>
        <v>0.10388945752302968</v>
      </c>
      <c r="I37" s="95">
        <f t="shared" ref="I37" si="120">I36/I$44</f>
        <v>0.12820512820512819</v>
      </c>
      <c r="J37" s="95">
        <f t="shared" ref="J37" si="121">J36/J$44</f>
        <v>4.78515625E-2</v>
      </c>
      <c r="K37" s="95">
        <f t="shared" ref="K37" si="122">K36/K$44</f>
        <v>9.2445853143159007E-2</v>
      </c>
    </row>
    <row r="38" spans="1:23" s="35" customFormat="1">
      <c r="A38" s="91" t="s">
        <v>102</v>
      </c>
      <c r="B38" s="92">
        <f t="shared" ref="B38:J38" si="123">O33</f>
        <v>27</v>
      </c>
      <c r="C38" s="92">
        <f t="shared" si="123"/>
        <v>14</v>
      </c>
      <c r="D38" s="92">
        <f t="shared" si="123"/>
        <v>73</v>
      </c>
      <c r="E38" s="92">
        <f t="shared" si="123"/>
        <v>82</v>
      </c>
      <c r="F38" s="92">
        <f t="shared" si="123"/>
        <v>75</v>
      </c>
      <c r="G38" s="92">
        <f t="shared" si="123"/>
        <v>1999</v>
      </c>
      <c r="H38" s="92">
        <f t="shared" si="123"/>
        <v>685</v>
      </c>
      <c r="I38" s="92">
        <f t="shared" si="123"/>
        <v>201</v>
      </c>
      <c r="J38" s="92">
        <f t="shared" si="123"/>
        <v>444</v>
      </c>
      <c r="K38" s="93">
        <f>SUM(B38:J38)</f>
        <v>3600</v>
      </c>
    </row>
    <row r="39" spans="1:23" s="35" customFormat="1">
      <c r="A39" s="94"/>
      <c r="B39" s="95">
        <f>B38/B$44</f>
        <v>3.6885245901639344E-2</v>
      </c>
      <c r="C39" s="95">
        <f t="shared" ref="C39" si="124">C38/C$44</f>
        <v>1.9337016574585635E-2</v>
      </c>
      <c r="D39" s="95">
        <f t="shared" ref="D39" si="125">D38/D$44</f>
        <v>0.10195530726256984</v>
      </c>
      <c r="E39" s="95">
        <f t="shared" ref="E39" si="126">E38/E$44</f>
        <v>0.13015873015873017</v>
      </c>
      <c r="F39" s="95">
        <f t="shared" ref="F39" si="127">F38/F$44</f>
        <v>0.11312217194570136</v>
      </c>
      <c r="G39" s="95">
        <f t="shared" ref="G39" si="128">G38/G$44</f>
        <v>0.95829338446788115</v>
      </c>
      <c r="H39" s="95">
        <f t="shared" ref="H39" si="129">H38/H$44</f>
        <v>0.35056294779938585</v>
      </c>
      <c r="I39" s="95">
        <f t="shared" ref="I39" si="130">I38/I$44</f>
        <v>0.21474358974358973</v>
      </c>
      <c r="J39" s="95">
        <f t="shared" ref="J39" si="131">J38/J$44</f>
        <v>0.43359375</v>
      </c>
      <c r="K39" s="95">
        <f t="shared" ref="K39" si="132">K38/K$44</f>
        <v>0.38034865293185421</v>
      </c>
    </row>
    <row r="40" spans="1:23" s="35" customFormat="1">
      <c r="A40" s="91" t="s">
        <v>271</v>
      </c>
      <c r="B40" s="92">
        <f t="shared" ref="B40:J40" si="133">O34</f>
        <v>0</v>
      </c>
      <c r="C40" s="92">
        <f t="shared" si="133"/>
        <v>0</v>
      </c>
      <c r="D40" s="92">
        <f t="shared" si="133"/>
        <v>0</v>
      </c>
      <c r="E40" s="92">
        <f t="shared" si="133"/>
        <v>0</v>
      </c>
      <c r="F40" s="92">
        <f t="shared" si="133"/>
        <v>0</v>
      </c>
      <c r="G40" s="92">
        <f t="shared" si="133"/>
        <v>0</v>
      </c>
      <c r="H40" s="92">
        <f t="shared" si="133"/>
        <v>1</v>
      </c>
      <c r="I40" s="92">
        <f t="shared" si="133"/>
        <v>0</v>
      </c>
      <c r="J40" s="92">
        <f t="shared" si="133"/>
        <v>0</v>
      </c>
      <c r="K40" s="93">
        <f>SUM(B40:J40)</f>
        <v>1</v>
      </c>
    </row>
    <row r="41" spans="1:23" s="35" customFormat="1">
      <c r="A41" s="94"/>
      <c r="B41" s="95">
        <f>B40/B$44</f>
        <v>0</v>
      </c>
      <c r="C41" s="95">
        <f t="shared" ref="C41" si="134">C40/C$44</f>
        <v>0</v>
      </c>
      <c r="D41" s="95">
        <f t="shared" ref="D41" si="135">D40/D$44</f>
        <v>0</v>
      </c>
      <c r="E41" s="95">
        <f t="shared" ref="E41" si="136">E40/E$44</f>
        <v>0</v>
      </c>
      <c r="F41" s="95">
        <f t="shared" ref="F41" si="137">F40/F$44</f>
        <v>0</v>
      </c>
      <c r="G41" s="95">
        <f t="shared" ref="G41" si="138">G40/G$44</f>
        <v>0</v>
      </c>
      <c r="H41" s="95">
        <f t="shared" ref="H41" si="139">H40/H$44</f>
        <v>5.1177072671443195E-4</v>
      </c>
      <c r="I41" s="95">
        <f t="shared" ref="I41" si="140">I40/I$44</f>
        <v>0</v>
      </c>
      <c r="J41" s="95">
        <f t="shared" ref="J41" si="141">J40/J$44</f>
        <v>0</v>
      </c>
      <c r="K41" s="95">
        <f t="shared" ref="K41" si="142">K40/K$44</f>
        <v>1.0565240359218173E-4</v>
      </c>
    </row>
    <row r="42" spans="1:23" s="35" customFormat="1">
      <c r="A42" s="91" t="s">
        <v>272</v>
      </c>
      <c r="B42" s="92">
        <f t="shared" ref="B42:J42" si="143">O35</f>
        <v>16</v>
      </c>
      <c r="C42" s="92">
        <f t="shared" si="143"/>
        <v>5</v>
      </c>
      <c r="D42" s="92">
        <f t="shared" si="143"/>
        <v>15</v>
      </c>
      <c r="E42" s="92">
        <f t="shared" si="143"/>
        <v>35</v>
      </c>
      <c r="F42" s="92">
        <f t="shared" si="143"/>
        <v>128</v>
      </c>
      <c r="G42" s="92">
        <f t="shared" si="143"/>
        <v>47</v>
      </c>
      <c r="H42" s="92">
        <f t="shared" si="143"/>
        <v>360</v>
      </c>
      <c r="I42" s="92">
        <f t="shared" si="143"/>
        <v>592</v>
      </c>
      <c r="J42" s="92">
        <f t="shared" si="143"/>
        <v>64</v>
      </c>
      <c r="K42" s="93">
        <f>SUM(B42:J42)</f>
        <v>1262</v>
      </c>
    </row>
    <row r="43" spans="1:23" s="35" customFormat="1">
      <c r="A43" s="94"/>
      <c r="B43" s="95">
        <f>B42/B$44</f>
        <v>2.185792349726776E-2</v>
      </c>
      <c r="C43" s="95">
        <f t="shared" ref="C43" si="144">C42/C$44</f>
        <v>6.9060773480662981E-3</v>
      </c>
      <c r="D43" s="95">
        <f t="shared" ref="D43" si="145">D42/D$44</f>
        <v>2.094972067039106E-2</v>
      </c>
      <c r="E43" s="95">
        <f t="shared" ref="E43" si="146">E42/E$44</f>
        <v>5.5555555555555552E-2</v>
      </c>
      <c r="F43" s="95">
        <f t="shared" ref="F43" si="147">F42/F$44</f>
        <v>0.19306184012066366</v>
      </c>
      <c r="G43" s="95">
        <f t="shared" ref="G43" si="148">G42/G$44</f>
        <v>2.2531160115052733E-2</v>
      </c>
      <c r="H43" s="95">
        <f t="shared" ref="H43" si="149">H42/H$44</f>
        <v>0.18423746161719551</v>
      </c>
      <c r="I43" s="95">
        <f t="shared" ref="I43" si="150">I42/I$44</f>
        <v>0.63247863247863245</v>
      </c>
      <c r="J43" s="95">
        <f t="shared" ref="J43" si="151">J42/J$44</f>
        <v>6.25E-2</v>
      </c>
      <c r="K43" s="95">
        <f t="shared" ref="K43" si="152">K42/K$44</f>
        <v>0.13333333333333333</v>
      </c>
    </row>
    <row r="44" spans="1:23" s="35" customFormat="1">
      <c r="A44" s="96" t="s">
        <v>11</v>
      </c>
      <c r="B44" s="97">
        <f>SUM(B28,B30,B32,B34,B36,B38,B40,B42)</f>
        <v>732</v>
      </c>
      <c r="C44" s="97">
        <f t="shared" ref="C44:K45" si="153">SUM(C28,C30,C32,C34,C36,C38,C40,C42)</f>
        <v>724</v>
      </c>
      <c r="D44" s="97">
        <f t="shared" si="153"/>
        <v>716</v>
      </c>
      <c r="E44" s="97">
        <f t="shared" si="153"/>
        <v>630</v>
      </c>
      <c r="F44" s="97">
        <f t="shared" si="153"/>
        <v>663</v>
      </c>
      <c r="G44" s="97">
        <f t="shared" si="153"/>
        <v>2086</v>
      </c>
      <c r="H44" s="97">
        <f t="shared" si="153"/>
        <v>1954</v>
      </c>
      <c r="I44" s="97">
        <f t="shared" si="153"/>
        <v>936</v>
      </c>
      <c r="J44" s="97">
        <f t="shared" si="153"/>
        <v>1024</v>
      </c>
      <c r="K44" s="97">
        <f t="shared" si="153"/>
        <v>9465</v>
      </c>
    </row>
    <row r="45" spans="1:23" s="35" customFormat="1">
      <c r="A45" s="98"/>
      <c r="B45" s="99">
        <f>SUM(B29,B31,B33,B35,B37,B39,B41,B43)</f>
        <v>1</v>
      </c>
      <c r="C45" s="99">
        <f t="shared" si="153"/>
        <v>1</v>
      </c>
      <c r="D45" s="99">
        <f t="shared" si="153"/>
        <v>1</v>
      </c>
      <c r="E45" s="99">
        <f t="shared" si="153"/>
        <v>1</v>
      </c>
      <c r="F45" s="99">
        <f t="shared" si="153"/>
        <v>1</v>
      </c>
      <c r="G45" s="99">
        <f t="shared" si="153"/>
        <v>1</v>
      </c>
      <c r="H45" s="99">
        <f t="shared" si="153"/>
        <v>1</v>
      </c>
      <c r="I45" s="99">
        <f t="shared" si="153"/>
        <v>1</v>
      </c>
      <c r="J45" s="99">
        <f t="shared" si="153"/>
        <v>1</v>
      </c>
      <c r="K45" s="99">
        <f t="shared" si="153"/>
        <v>1</v>
      </c>
    </row>
    <row r="47" spans="1:23">
      <c r="A47" s="37"/>
      <c r="B47" s="38"/>
      <c r="C47" s="38"/>
      <c r="D47" s="38"/>
      <c r="E47" s="38"/>
      <c r="F47" s="38"/>
      <c r="G47" s="38"/>
      <c r="H47" s="38"/>
      <c r="I47" s="38"/>
      <c r="J47" s="38"/>
      <c r="K47" s="38"/>
      <c r="L47" s="38"/>
      <c r="M47" s="38"/>
    </row>
    <row r="48" spans="1:23">
      <c r="A48" s="39"/>
      <c r="G48" s="2"/>
    </row>
    <row r="49" spans="1:14">
      <c r="A49" s="40"/>
      <c r="G49" s="2"/>
    </row>
    <row r="50" spans="1:14">
      <c r="A50" s="40"/>
      <c r="G50" s="2"/>
    </row>
    <row r="51" spans="1:14">
      <c r="A51" s="40"/>
      <c r="G51" s="2"/>
    </row>
    <row r="52" spans="1:14">
      <c r="A52" s="40"/>
      <c r="G52" s="2"/>
    </row>
    <row r="53" spans="1:14" customFormat="1">
      <c r="A53" s="40"/>
      <c r="B53" s="9"/>
      <c r="C53" s="9"/>
      <c r="D53" s="9"/>
      <c r="E53" s="9"/>
      <c r="F53" s="9"/>
      <c r="G53" s="2"/>
      <c r="H53" s="88"/>
      <c r="L53" s="9"/>
      <c r="M53" s="9"/>
      <c r="N53" s="9"/>
    </row>
    <row r="54" spans="1:14">
      <c r="A54" s="40"/>
      <c r="G54" s="2"/>
    </row>
    <row r="55" spans="1:14">
      <c r="A55" s="40"/>
      <c r="G55" s="2"/>
    </row>
  </sheetData>
  <mergeCells count="4">
    <mergeCell ref="A3:A4"/>
    <mergeCell ref="B3:K3"/>
    <mergeCell ref="A26:A27"/>
    <mergeCell ref="B26:K26"/>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Q81"/>
  <sheetViews>
    <sheetView view="pageBreakPreview" zoomScaleNormal="100" zoomScaleSheetLayoutView="100" workbookViewId="0">
      <pane xSplit="2" ySplit="4" topLeftCell="C50" activePane="bottomRight" state="frozen"/>
      <selection pane="topRight" activeCell="C1" sqref="C1"/>
      <selection pane="bottomLeft" activeCell="A5" sqref="A5"/>
      <selection pane="bottomRight" activeCell="Q72" sqref="Q72"/>
    </sheetView>
  </sheetViews>
  <sheetFormatPr defaultRowHeight="13.5"/>
  <cols>
    <col min="1" max="1" width="3.5" bestFit="1" customWidth="1"/>
    <col min="2" max="2" width="10.875" style="104" customWidth="1"/>
    <col min="3" max="4" width="4.25" style="104" bestFit="1" customWidth="1"/>
    <col min="5" max="9" width="5.25" style="104" bestFit="1" customWidth="1"/>
    <col min="10" max="10" width="4.25" style="104" bestFit="1" customWidth="1"/>
    <col min="11" max="14" width="5.25" style="104" bestFit="1" customWidth="1"/>
    <col min="15" max="15" width="4.875" style="104" bestFit="1" customWidth="1"/>
    <col min="16" max="16" width="5.25" style="104" bestFit="1" customWidth="1"/>
    <col min="17" max="17" width="5.125" style="104" customWidth="1"/>
  </cols>
  <sheetData>
    <row r="1" spans="1:17">
      <c r="B1" s="1" t="s">
        <v>251</v>
      </c>
    </row>
    <row r="3" spans="1:17">
      <c r="B3" s="198"/>
      <c r="C3" s="502" t="s">
        <v>257</v>
      </c>
      <c r="D3" s="503"/>
      <c r="E3" s="503"/>
      <c r="F3" s="503"/>
      <c r="G3" s="503"/>
      <c r="H3" s="503"/>
      <c r="I3" s="504"/>
      <c r="J3" s="502" t="s">
        <v>259</v>
      </c>
      <c r="K3" s="503"/>
      <c r="L3" s="503"/>
      <c r="M3" s="503"/>
      <c r="N3" s="503"/>
      <c r="O3" s="503"/>
      <c r="P3" s="504"/>
      <c r="Q3" s="505" t="s">
        <v>67</v>
      </c>
    </row>
    <row r="4" spans="1:17" ht="18">
      <c r="B4" s="199"/>
      <c r="C4" s="191" t="s">
        <v>252</v>
      </c>
      <c r="D4" s="192" t="s">
        <v>258</v>
      </c>
      <c r="E4" s="191" t="s">
        <v>253</v>
      </c>
      <c r="F4" s="191" t="s">
        <v>254</v>
      </c>
      <c r="G4" s="191" t="s">
        <v>255</v>
      </c>
      <c r="H4" s="191" t="s">
        <v>256</v>
      </c>
      <c r="I4" s="191" t="s">
        <v>278</v>
      </c>
      <c r="J4" s="191" t="s">
        <v>252</v>
      </c>
      <c r="K4" s="192" t="s">
        <v>258</v>
      </c>
      <c r="L4" s="191" t="s">
        <v>253</v>
      </c>
      <c r="M4" s="191" t="s">
        <v>254</v>
      </c>
      <c r="N4" s="191" t="s">
        <v>255</v>
      </c>
      <c r="O4" s="191" t="s">
        <v>256</v>
      </c>
      <c r="P4" s="191" t="s">
        <v>278</v>
      </c>
      <c r="Q4" s="506"/>
    </row>
    <row r="5" spans="1:17">
      <c r="A5">
        <v>1</v>
      </c>
      <c r="B5" s="105" t="s">
        <v>180</v>
      </c>
      <c r="C5" s="106">
        <v>1</v>
      </c>
      <c r="D5" s="106">
        <v>4</v>
      </c>
      <c r="E5" s="106">
        <v>11</v>
      </c>
      <c r="F5" s="106">
        <v>22</v>
      </c>
      <c r="G5" s="106">
        <v>16</v>
      </c>
      <c r="H5" s="106">
        <v>3</v>
      </c>
      <c r="I5" s="178">
        <f>SUM(C5:H5)</f>
        <v>57</v>
      </c>
      <c r="J5" s="106">
        <v>3</v>
      </c>
      <c r="K5" s="106">
        <v>6</v>
      </c>
      <c r="L5" s="106">
        <v>8</v>
      </c>
      <c r="M5" s="106">
        <v>14</v>
      </c>
      <c r="N5" s="106">
        <v>12</v>
      </c>
      <c r="O5" s="106"/>
      <c r="P5" s="106">
        <f t="shared" ref="P5:P45" si="0">SUM(J5:O5)</f>
        <v>43</v>
      </c>
      <c r="Q5" s="106">
        <f>SUM(I5,P5)</f>
        <v>100</v>
      </c>
    </row>
    <row r="6" spans="1:17">
      <c r="A6">
        <v>2</v>
      </c>
      <c r="B6" s="105" t="s">
        <v>181</v>
      </c>
      <c r="C6" s="106">
        <v>1</v>
      </c>
      <c r="D6" s="106">
        <v>2</v>
      </c>
      <c r="E6" s="106">
        <v>22</v>
      </c>
      <c r="F6" s="106">
        <v>65</v>
      </c>
      <c r="G6" s="106">
        <v>34</v>
      </c>
      <c r="H6" s="106">
        <v>8</v>
      </c>
      <c r="I6" s="106">
        <f t="shared" ref="I6:I45" si="1">SUM(C6:H6)</f>
        <v>132</v>
      </c>
      <c r="J6" s="106">
        <v>4</v>
      </c>
      <c r="K6" s="106">
        <v>7</v>
      </c>
      <c r="L6" s="106">
        <v>12</v>
      </c>
      <c r="M6" s="106">
        <v>33</v>
      </c>
      <c r="N6" s="106">
        <v>18</v>
      </c>
      <c r="O6" s="106">
        <v>4</v>
      </c>
      <c r="P6" s="106">
        <f t="shared" si="0"/>
        <v>78</v>
      </c>
      <c r="Q6" s="106">
        <f t="shared" ref="Q6:Q45" si="2">SUM(I6,P6)</f>
        <v>210</v>
      </c>
    </row>
    <row r="7" spans="1:17">
      <c r="A7">
        <v>3</v>
      </c>
      <c r="B7" s="105" t="s">
        <v>182</v>
      </c>
      <c r="C7" s="106"/>
      <c r="D7" s="106">
        <v>1</v>
      </c>
      <c r="E7" s="106">
        <v>2</v>
      </c>
      <c r="F7" s="106">
        <v>11</v>
      </c>
      <c r="G7" s="106">
        <v>2</v>
      </c>
      <c r="H7" s="106">
        <v>2</v>
      </c>
      <c r="I7" s="106">
        <f t="shared" si="1"/>
        <v>18</v>
      </c>
      <c r="J7" s="106"/>
      <c r="K7" s="106">
        <v>1</v>
      </c>
      <c r="L7" s="106">
        <v>3</v>
      </c>
      <c r="M7" s="106">
        <v>1</v>
      </c>
      <c r="N7" s="106">
        <v>2</v>
      </c>
      <c r="O7" s="106">
        <v>1</v>
      </c>
      <c r="P7" s="106">
        <f t="shared" si="0"/>
        <v>8</v>
      </c>
      <c r="Q7" s="106">
        <f t="shared" si="2"/>
        <v>26</v>
      </c>
    </row>
    <row r="8" spans="1:17">
      <c r="A8">
        <v>4</v>
      </c>
      <c r="B8" s="105" t="s">
        <v>183</v>
      </c>
      <c r="C8" s="106"/>
      <c r="D8" s="106">
        <v>2</v>
      </c>
      <c r="E8" s="106">
        <v>3</v>
      </c>
      <c r="F8" s="106">
        <v>4</v>
      </c>
      <c r="G8" s="106">
        <v>5</v>
      </c>
      <c r="H8" s="106">
        <v>2</v>
      </c>
      <c r="I8" s="106">
        <f t="shared" si="1"/>
        <v>16</v>
      </c>
      <c r="J8" s="106"/>
      <c r="K8" s="106"/>
      <c r="L8" s="106">
        <v>2</v>
      </c>
      <c r="M8" s="106">
        <v>2</v>
      </c>
      <c r="N8" s="106">
        <v>2</v>
      </c>
      <c r="O8" s="106">
        <v>1</v>
      </c>
      <c r="P8" s="106">
        <f t="shared" si="0"/>
        <v>7</v>
      </c>
      <c r="Q8" s="106">
        <f t="shared" si="2"/>
        <v>23</v>
      </c>
    </row>
    <row r="9" spans="1:17">
      <c r="A9">
        <v>5</v>
      </c>
      <c r="B9" s="105" t="s">
        <v>184</v>
      </c>
      <c r="C9" s="106">
        <v>2</v>
      </c>
      <c r="D9" s="106">
        <v>10</v>
      </c>
      <c r="E9" s="106">
        <v>37</v>
      </c>
      <c r="F9" s="106">
        <v>95</v>
      </c>
      <c r="G9" s="106">
        <v>102</v>
      </c>
      <c r="H9" s="106">
        <v>23</v>
      </c>
      <c r="I9" s="106">
        <f t="shared" si="1"/>
        <v>269</v>
      </c>
      <c r="J9" s="106">
        <v>9</v>
      </c>
      <c r="K9" s="106">
        <v>32</v>
      </c>
      <c r="L9" s="106">
        <v>45</v>
      </c>
      <c r="M9" s="106">
        <v>74</v>
      </c>
      <c r="N9" s="106">
        <v>57</v>
      </c>
      <c r="O9" s="106">
        <v>9</v>
      </c>
      <c r="P9" s="106">
        <f t="shared" si="0"/>
        <v>226</v>
      </c>
      <c r="Q9" s="106">
        <f t="shared" si="2"/>
        <v>495</v>
      </c>
    </row>
    <row r="10" spans="1:17">
      <c r="A10">
        <v>6</v>
      </c>
      <c r="B10" s="105" t="s">
        <v>185</v>
      </c>
      <c r="C10" s="106">
        <v>1</v>
      </c>
      <c r="D10" s="106">
        <v>7</v>
      </c>
      <c r="E10" s="106">
        <v>39</v>
      </c>
      <c r="F10" s="106">
        <v>114</v>
      </c>
      <c r="G10" s="106">
        <v>68</v>
      </c>
      <c r="H10" s="106">
        <v>11</v>
      </c>
      <c r="I10" s="106">
        <f t="shared" si="1"/>
        <v>240</v>
      </c>
      <c r="J10" s="106">
        <v>11</v>
      </c>
      <c r="K10" s="106">
        <v>20</v>
      </c>
      <c r="L10" s="106">
        <v>44</v>
      </c>
      <c r="M10" s="106">
        <v>71</v>
      </c>
      <c r="N10" s="106">
        <v>50</v>
      </c>
      <c r="O10" s="106">
        <v>7</v>
      </c>
      <c r="P10" s="106">
        <f t="shared" si="0"/>
        <v>203</v>
      </c>
      <c r="Q10" s="106">
        <f t="shared" si="2"/>
        <v>443</v>
      </c>
    </row>
    <row r="11" spans="1:17">
      <c r="A11">
        <v>7</v>
      </c>
      <c r="B11" s="105" t="s">
        <v>186</v>
      </c>
      <c r="C11" s="106">
        <v>1</v>
      </c>
      <c r="D11" s="106">
        <v>3</v>
      </c>
      <c r="E11" s="106">
        <v>9</v>
      </c>
      <c r="F11" s="106">
        <v>23</v>
      </c>
      <c r="G11" s="106">
        <v>22</v>
      </c>
      <c r="H11" s="106">
        <v>6</v>
      </c>
      <c r="I11" s="106">
        <f t="shared" si="1"/>
        <v>64</v>
      </c>
      <c r="J11" s="106">
        <v>1</v>
      </c>
      <c r="K11" s="106">
        <v>1</v>
      </c>
      <c r="L11" s="106">
        <v>13</v>
      </c>
      <c r="M11" s="106">
        <v>20</v>
      </c>
      <c r="N11" s="106">
        <v>10</v>
      </c>
      <c r="O11" s="106">
        <v>3</v>
      </c>
      <c r="P11" s="106">
        <f t="shared" si="0"/>
        <v>48</v>
      </c>
      <c r="Q11" s="106">
        <f t="shared" si="2"/>
        <v>112</v>
      </c>
    </row>
    <row r="12" spans="1:17">
      <c r="A12">
        <v>8</v>
      </c>
      <c r="B12" s="105" t="s">
        <v>187</v>
      </c>
      <c r="C12" s="106">
        <v>8</v>
      </c>
      <c r="D12" s="106">
        <v>15</v>
      </c>
      <c r="E12" s="106">
        <v>41</v>
      </c>
      <c r="F12" s="106">
        <v>161</v>
      </c>
      <c r="G12" s="106">
        <v>91</v>
      </c>
      <c r="H12" s="106">
        <v>29</v>
      </c>
      <c r="I12" s="106">
        <f t="shared" si="1"/>
        <v>345</v>
      </c>
      <c r="J12" s="106">
        <v>17</v>
      </c>
      <c r="K12" s="106">
        <v>31</v>
      </c>
      <c r="L12" s="106">
        <v>45</v>
      </c>
      <c r="M12" s="106">
        <v>83</v>
      </c>
      <c r="N12" s="106">
        <v>48</v>
      </c>
      <c r="O12" s="106">
        <v>13</v>
      </c>
      <c r="P12" s="106">
        <f t="shared" si="0"/>
        <v>237</v>
      </c>
      <c r="Q12" s="106">
        <f t="shared" si="2"/>
        <v>582</v>
      </c>
    </row>
    <row r="13" spans="1:17">
      <c r="A13">
        <v>9</v>
      </c>
      <c r="B13" s="105" t="s">
        <v>188</v>
      </c>
      <c r="C13" s="106">
        <v>4</v>
      </c>
      <c r="D13" s="106">
        <v>16</v>
      </c>
      <c r="E13" s="106">
        <v>49</v>
      </c>
      <c r="F13" s="106">
        <v>129</v>
      </c>
      <c r="G13" s="106">
        <v>73</v>
      </c>
      <c r="H13" s="106">
        <v>27</v>
      </c>
      <c r="I13" s="106">
        <f t="shared" si="1"/>
        <v>298</v>
      </c>
      <c r="J13" s="106">
        <v>20</v>
      </c>
      <c r="K13" s="106">
        <v>37</v>
      </c>
      <c r="L13" s="106">
        <v>53</v>
      </c>
      <c r="M13" s="106">
        <v>108</v>
      </c>
      <c r="N13" s="106">
        <v>77</v>
      </c>
      <c r="O13" s="106">
        <v>14</v>
      </c>
      <c r="P13" s="106">
        <f t="shared" si="0"/>
        <v>309</v>
      </c>
      <c r="Q13" s="106">
        <f t="shared" si="2"/>
        <v>607</v>
      </c>
    </row>
    <row r="14" spans="1:17">
      <c r="A14">
        <v>10</v>
      </c>
      <c r="B14" s="105" t="s">
        <v>189</v>
      </c>
      <c r="C14" s="106">
        <v>1</v>
      </c>
      <c r="D14" s="106">
        <v>1</v>
      </c>
      <c r="E14" s="106">
        <v>2</v>
      </c>
      <c r="F14" s="106">
        <v>6</v>
      </c>
      <c r="G14" s="106">
        <v>7</v>
      </c>
      <c r="H14" s="106"/>
      <c r="I14" s="106">
        <f t="shared" si="1"/>
        <v>17</v>
      </c>
      <c r="J14" s="106">
        <v>3</v>
      </c>
      <c r="K14" s="106">
        <v>2</v>
      </c>
      <c r="L14" s="106">
        <v>4</v>
      </c>
      <c r="M14" s="106">
        <v>4</v>
      </c>
      <c r="N14" s="106">
        <v>5</v>
      </c>
      <c r="O14" s="106">
        <v>1</v>
      </c>
      <c r="P14" s="106">
        <f t="shared" si="0"/>
        <v>19</v>
      </c>
      <c r="Q14" s="106">
        <f t="shared" si="2"/>
        <v>36</v>
      </c>
    </row>
    <row r="15" spans="1:17">
      <c r="A15">
        <v>11</v>
      </c>
      <c r="B15" s="105" t="s">
        <v>190</v>
      </c>
      <c r="C15" s="106">
        <v>3</v>
      </c>
      <c r="D15" s="106">
        <v>25</v>
      </c>
      <c r="E15" s="106">
        <v>32</v>
      </c>
      <c r="F15" s="106">
        <v>78</v>
      </c>
      <c r="G15" s="106">
        <v>70</v>
      </c>
      <c r="H15" s="106">
        <v>21</v>
      </c>
      <c r="I15" s="106">
        <f t="shared" si="1"/>
        <v>229</v>
      </c>
      <c r="J15" s="106">
        <v>10</v>
      </c>
      <c r="K15" s="106">
        <v>47</v>
      </c>
      <c r="L15" s="106">
        <v>37</v>
      </c>
      <c r="M15" s="106">
        <v>66</v>
      </c>
      <c r="N15" s="106">
        <v>69</v>
      </c>
      <c r="O15" s="106">
        <v>10</v>
      </c>
      <c r="P15" s="106">
        <f t="shared" si="0"/>
        <v>239</v>
      </c>
      <c r="Q15" s="106">
        <f t="shared" si="2"/>
        <v>468</v>
      </c>
    </row>
    <row r="16" spans="1:17">
      <c r="A16">
        <v>12</v>
      </c>
      <c r="B16" s="105" t="s">
        <v>191</v>
      </c>
      <c r="C16" s="106"/>
      <c r="D16" s="106">
        <v>13</v>
      </c>
      <c r="E16" s="106">
        <v>20</v>
      </c>
      <c r="F16" s="106">
        <v>51</v>
      </c>
      <c r="G16" s="106">
        <v>40</v>
      </c>
      <c r="H16" s="106">
        <v>6</v>
      </c>
      <c r="I16" s="106">
        <f t="shared" si="1"/>
        <v>130</v>
      </c>
      <c r="J16" s="106">
        <v>8</v>
      </c>
      <c r="K16" s="106">
        <v>32</v>
      </c>
      <c r="L16" s="106">
        <v>35</v>
      </c>
      <c r="M16" s="106">
        <v>43</v>
      </c>
      <c r="N16" s="106">
        <v>21</v>
      </c>
      <c r="O16" s="106">
        <v>4</v>
      </c>
      <c r="P16" s="106">
        <f t="shared" si="0"/>
        <v>143</v>
      </c>
      <c r="Q16" s="106">
        <f t="shared" si="2"/>
        <v>273</v>
      </c>
    </row>
    <row r="17" spans="1:17">
      <c r="A17">
        <v>13</v>
      </c>
      <c r="B17" s="105" t="s">
        <v>192</v>
      </c>
      <c r="C17" s="106"/>
      <c r="D17" s="106">
        <v>2</v>
      </c>
      <c r="E17" s="106">
        <v>4</v>
      </c>
      <c r="F17" s="106">
        <v>16</v>
      </c>
      <c r="G17" s="106">
        <v>8</v>
      </c>
      <c r="H17" s="106">
        <v>2</v>
      </c>
      <c r="I17" s="106">
        <f t="shared" si="1"/>
        <v>32</v>
      </c>
      <c r="J17" s="106">
        <v>1</v>
      </c>
      <c r="K17" s="106">
        <v>8</v>
      </c>
      <c r="L17" s="106">
        <v>10</v>
      </c>
      <c r="M17" s="106">
        <v>17</v>
      </c>
      <c r="N17" s="106">
        <v>5</v>
      </c>
      <c r="O17" s="106">
        <v>1</v>
      </c>
      <c r="P17" s="106">
        <f t="shared" si="0"/>
        <v>42</v>
      </c>
      <c r="Q17" s="106">
        <f t="shared" si="2"/>
        <v>74</v>
      </c>
    </row>
    <row r="18" spans="1:17">
      <c r="A18">
        <v>14</v>
      </c>
      <c r="B18" s="105" t="s">
        <v>193</v>
      </c>
      <c r="C18" s="106">
        <v>1</v>
      </c>
      <c r="D18" s="106">
        <v>4</v>
      </c>
      <c r="E18" s="106">
        <v>14</v>
      </c>
      <c r="F18" s="106">
        <v>37</v>
      </c>
      <c r="G18" s="106">
        <v>40</v>
      </c>
      <c r="H18" s="106">
        <v>14</v>
      </c>
      <c r="I18" s="106">
        <f t="shared" si="1"/>
        <v>110</v>
      </c>
      <c r="J18" s="106">
        <v>2</v>
      </c>
      <c r="K18" s="106">
        <v>16</v>
      </c>
      <c r="L18" s="106">
        <v>17</v>
      </c>
      <c r="M18" s="106">
        <v>30</v>
      </c>
      <c r="N18" s="106">
        <v>27</v>
      </c>
      <c r="O18" s="106">
        <v>11</v>
      </c>
      <c r="P18" s="106">
        <f t="shared" si="0"/>
        <v>103</v>
      </c>
      <c r="Q18" s="106">
        <f t="shared" si="2"/>
        <v>213</v>
      </c>
    </row>
    <row r="19" spans="1:17">
      <c r="A19">
        <v>15</v>
      </c>
      <c r="B19" s="105" t="s">
        <v>194</v>
      </c>
      <c r="C19" s="106">
        <v>2</v>
      </c>
      <c r="D19" s="106">
        <v>5</v>
      </c>
      <c r="E19" s="106">
        <v>11</v>
      </c>
      <c r="F19" s="106">
        <v>36</v>
      </c>
      <c r="G19" s="106">
        <v>22</v>
      </c>
      <c r="H19" s="106">
        <v>13</v>
      </c>
      <c r="I19" s="106">
        <f t="shared" si="1"/>
        <v>89</v>
      </c>
      <c r="J19" s="106">
        <v>2</v>
      </c>
      <c r="K19" s="106">
        <v>17</v>
      </c>
      <c r="L19" s="106">
        <v>20</v>
      </c>
      <c r="M19" s="106">
        <v>19</v>
      </c>
      <c r="N19" s="106">
        <v>20</v>
      </c>
      <c r="O19" s="106">
        <v>7</v>
      </c>
      <c r="P19" s="106">
        <f t="shared" si="0"/>
        <v>85</v>
      </c>
      <c r="Q19" s="106">
        <f t="shared" si="2"/>
        <v>174</v>
      </c>
    </row>
    <row r="20" spans="1:17">
      <c r="A20">
        <v>16</v>
      </c>
      <c r="B20" s="105" t="s">
        <v>195</v>
      </c>
      <c r="C20" s="106"/>
      <c r="D20" s="106">
        <v>2</v>
      </c>
      <c r="E20" s="106">
        <v>10</v>
      </c>
      <c r="F20" s="106">
        <v>38</v>
      </c>
      <c r="G20" s="106">
        <v>22</v>
      </c>
      <c r="H20" s="106">
        <v>6</v>
      </c>
      <c r="I20" s="106">
        <f t="shared" si="1"/>
        <v>78</v>
      </c>
      <c r="J20" s="106">
        <v>2</v>
      </c>
      <c r="K20" s="106">
        <v>9</v>
      </c>
      <c r="L20" s="106">
        <v>7</v>
      </c>
      <c r="M20" s="106">
        <v>16</v>
      </c>
      <c r="N20" s="106">
        <v>7</v>
      </c>
      <c r="O20" s="106"/>
      <c r="P20" s="106">
        <f t="shared" si="0"/>
        <v>41</v>
      </c>
      <c r="Q20" s="106">
        <f t="shared" si="2"/>
        <v>119</v>
      </c>
    </row>
    <row r="21" spans="1:17">
      <c r="A21">
        <v>17</v>
      </c>
      <c r="B21" s="105" t="s">
        <v>196</v>
      </c>
      <c r="C21" s="106"/>
      <c r="D21" s="106">
        <v>6</v>
      </c>
      <c r="E21" s="106">
        <v>7</v>
      </c>
      <c r="F21" s="106">
        <v>23</v>
      </c>
      <c r="G21" s="106">
        <v>11</v>
      </c>
      <c r="H21" s="106">
        <v>1</v>
      </c>
      <c r="I21" s="106">
        <f t="shared" si="1"/>
        <v>48</v>
      </c>
      <c r="J21" s="106">
        <v>6</v>
      </c>
      <c r="K21" s="106">
        <v>7</v>
      </c>
      <c r="L21" s="106">
        <v>13</v>
      </c>
      <c r="M21" s="106">
        <v>17</v>
      </c>
      <c r="N21" s="106">
        <v>11</v>
      </c>
      <c r="O21" s="106">
        <v>1</v>
      </c>
      <c r="P21" s="106">
        <f t="shared" si="0"/>
        <v>55</v>
      </c>
      <c r="Q21" s="106">
        <f t="shared" si="2"/>
        <v>103</v>
      </c>
    </row>
    <row r="22" spans="1:17">
      <c r="A22">
        <v>18</v>
      </c>
      <c r="B22" s="105" t="s">
        <v>197</v>
      </c>
      <c r="C22" s="106">
        <v>6</v>
      </c>
      <c r="D22" s="106">
        <v>40</v>
      </c>
      <c r="E22" s="106">
        <v>105</v>
      </c>
      <c r="F22" s="106">
        <v>124</v>
      </c>
      <c r="G22" s="106">
        <v>90</v>
      </c>
      <c r="H22" s="106">
        <v>20</v>
      </c>
      <c r="I22" s="106">
        <f t="shared" si="1"/>
        <v>385</v>
      </c>
      <c r="J22" s="106">
        <v>25</v>
      </c>
      <c r="K22" s="106">
        <v>77</v>
      </c>
      <c r="L22" s="106">
        <v>106</v>
      </c>
      <c r="M22" s="106">
        <v>123</v>
      </c>
      <c r="N22" s="106">
        <v>54</v>
      </c>
      <c r="O22" s="106">
        <v>14</v>
      </c>
      <c r="P22" s="106">
        <f t="shared" si="0"/>
        <v>399</v>
      </c>
      <c r="Q22" s="106">
        <f t="shared" si="2"/>
        <v>784</v>
      </c>
    </row>
    <row r="23" spans="1:17">
      <c r="A23">
        <v>19</v>
      </c>
      <c r="B23" s="105" t="s">
        <v>198</v>
      </c>
      <c r="C23" s="106">
        <v>6</v>
      </c>
      <c r="D23" s="106">
        <v>23</v>
      </c>
      <c r="E23" s="106">
        <v>36</v>
      </c>
      <c r="F23" s="106">
        <v>83</v>
      </c>
      <c r="G23" s="106">
        <v>45</v>
      </c>
      <c r="H23" s="106">
        <v>8</v>
      </c>
      <c r="I23" s="106">
        <f t="shared" si="1"/>
        <v>201</v>
      </c>
      <c r="J23" s="106">
        <v>10</v>
      </c>
      <c r="K23" s="106">
        <v>36</v>
      </c>
      <c r="L23" s="106">
        <v>48</v>
      </c>
      <c r="M23" s="106">
        <v>66</v>
      </c>
      <c r="N23" s="106">
        <v>21</v>
      </c>
      <c r="O23" s="106">
        <v>5</v>
      </c>
      <c r="P23" s="106">
        <f t="shared" si="0"/>
        <v>186</v>
      </c>
      <c r="Q23" s="106">
        <f t="shared" si="2"/>
        <v>387</v>
      </c>
    </row>
    <row r="24" spans="1:17">
      <c r="A24">
        <v>20</v>
      </c>
      <c r="B24" s="105" t="s">
        <v>199</v>
      </c>
      <c r="C24" s="106">
        <v>1</v>
      </c>
      <c r="D24" s="106">
        <v>1</v>
      </c>
      <c r="E24" s="106">
        <v>8</v>
      </c>
      <c r="F24" s="106">
        <v>20</v>
      </c>
      <c r="G24" s="106">
        <v>13</v>
      </c>
      <c r="H24" s="106">
        <v>1</v>
      </c>
      <c r="I24" s="106">
        <f t="shared" si="1"/>
        <v>44</v>
      </c>
      <c r="J24" s="106">
        <v>2</v>
      </c>
      <c r="K24" s="106">
        <v>5</v>
      </c>
      <c r="L24" s="106">
        <v>17</v>
      </c>
      <c r="M24" s="106">
        <v>15</v>
      </c>
      <c r="N24" s="106">
        <v>6</v>
      </c>
      <c r="O24" s="106">
        <v>1</v>
      </c>
      <c r="P24" s="106">
        <f t="shared" si="0"/>
        <v>46</v>
      </c>
      <c r="Q24" s="106">
        <f t="shared" si="2"/>
        <v>90</v>
      </c>
    </row>
    <row r="25" spans="1:17">
      <c r="A25">
        <v>21</v>
      </c>
      <c r="B25" s="105" t="s">
        <v>200</v>
      </c>
      <c r="C25" s="106">
        <v>2</v>
      </c>
      <c r="D25" s="106">
        <v>6</v>
      </c>
      <c r="E25" s="106">
        <v>27</v>
      </c>
      <c r="F25" s="106">
        <v>73</v>
      </c>
      <c r="G25" s="106">
        <v>41</v>
      </c>
      <c r="H25" s="106">
        <v>2</v>
      </c>
      <c r="I25" s="106">
        <f t="shared" si="1"/>
        <v>151</v>
      </c>
      <c r="J25" s="106">
        <v>9</v>
      </c>
      <c r="K25" s="106">
        <v>28</v>
      </c>
      <c r="L25" s="106">
        <v>16</v>
      </c>
      <c r="M25" s="106">
        <v>39</v>
      </c>
      <c r="N25" s="106">
        <v>14</v>
      </c>
      <c r="O25" s="106">
        <v>4</v>
      </c>
      <c r="P25" s="106">
        <f t="shared" si="0"/>
        <v>110</v>
      </c>
      <c r="Q25" s="106">
        <f t="shared" si="2"/>
        <v>261</v>
      </c>
    </row>
    <row r="26" spans="1:17">
      <c r="A26">
        <v>22</v>
      </c>
      <c r="B26" s="105" t="s">
        <v>201</v>
      </c>
      <c r="C26" s="106"/>
      <c r="D26" s="106">
        <v>4</v>
      </c>
      <c r="E26" s="106">
        <v>5</v>
      </c>
      <c r="F26" s="106">
        <v>13</v>
      </c>
      <c r="G26" s="106">
        <v>9</v>
      </c>
      <c r="H26" s="106">
        <v>2</v>
      </c>
      <c r="I26" s="106">
        <f t="shared" si="1"/>
        <v>33</v>
      </c>
      <c r="J26" s="106">
        <v>8</v>
      </c>
      <c r="K26" s="106">
        <v>7</v>
      </c>
      <c r="L26" s="106">
        <v>13</v>
      </c>
      <c r="M26" s="106">
        <v>4</v>
      </c>
      <c r="N26" s="106">
        <v>10</v>
      </c>
      <c r="O26" s="106"/>
      <c r="P26" s="106">
        <f t="shared" si="0"/>
        <v>42</v>
      </c>
      <c r="Q26" s="106">
        <f t="shared" si="2"/>
        <v>75</v>
      </c>
    </row>
    <row r="27" spans="1:17">
      <c r="A27">
        <v>23</v>
      </c>
      <c r="B27" s="105" t="s">
        <v>202</v>
      </c>
      <c r="C27" s="106">
        <v>3</v>
      </c>
      <c r="D27" s="106">
        <v>8</v>
      </c>
      <c r="E27" s="106">
        <v>22</v>
      </c>
      <c r="F27" s="106">
        <v>48</v>
      </c>
      <c r="G27" s="106">
        <v>30</v>
      </c>
      <c r="H27" s="106">
        <v>8</v>
      </c>
      <c r="I27" s="106">
        <f t="shared" si="1"/>
        <v>119</v>
      </c>
      <c r="J27" s="106">
        <v>12</v>
      </c>
      <c r="K27" s="106">
        <v>18</v>
      </c>
      <c r="L27" s="106">
        <v>17</v>
      </c>
      <c r="M27" s="106">
        <v>27</v>
      </c>
      <c r="N27" s="106">
        <v>18</v>
      </c>
      <c r="O27" s="106">
        <v>2</v>
      </c>
      <c r="P27" s="106">
        <f t="shared" si="0"/>
        <v>94</v>
      </c>
      <c r="Q27" s="106">
        <f t="shared" si="2"/>
        <v>213</v>
      </c>
    </row>
    <row r="28" spans="1:17">
      <c r="A28">
        <v>24</v>
      </c>
      <c r="B28" s="105" t="s">
        <v>203</v>
      </c>
      <c r="C28" s="106">
        <v>1</v>
      </c>
      <c r="D28" s="106">
        <v>6</v>
      </c>
      <c r="E28" s="106">
        <v>11</v>
      </c>
      <c r="F28" s="106">
        <v>35</v>
      </c>
      <c r="G28" s="106">
        <v>23</v>
      </c>
      <c r="H28" s="106">
        <v>1</v>
      </c>
      <c r="I28" s="106">
        <f t="shared" si="1"/>
        <v>77</v>
      </c>
      <c r="J28" s="106">
        <v>4</v>
      </c>
      <c r="K28" s="106">
        <v>14</v>
      </c>
      <c r="L28" s="106">
        <v>9</v>
      </c>
      <c r="M28" s="106">
        <v>16</v>
      </c>
      <c r="N28" s="106">
        <v>6</v>
      </c>
      <c r="O28" s="106">
        <v>2</v>
      </c>
      <c r="P28" s="106">
        <f t="shared" si="0"/>
        <v>51</v>
      </c>
      <c r="Q28" s="106">
        <f t="shared" si="2"/>
        <v>128</v>
      </c>
    </row>
    <row r="29" spans="1:17">
      <c r="A29">
        <v>25</v>
      </c>
      <c r="B29" s="105" t="s">
        <v>204</v>
      </c>
      <c r="C29" s="106">
        <v>6</v>
      </c>
      <c r="D29" s="106">
        <v>10</v>
      </c>
      <c r="E29" s="106">
        <v>24</v>
      </c>
      <c r="F29" s="106">
        <v>50</v>
      </c>
      <c r="G29" s="106">
        <v>79</v>
      </c>
      <c r="H29" s="106">
        <v>6</v>
      </c>
      <c r="I29" s="106">
        <f t="shared" si="1"/>
        <v>175</v>
      </c>
      <c r="J29" s="106">
        <v>7</v>
      </c>
      <c r="K29" s="106">
        <v>17</v>
      </c>
      <c r="L29" s="106">
        <v>18</v>
      </c>
      <c r="M29" s="106">
        <v>22</v>
      </c>
      <c r="N29" s="106">
        <v>23</v>
      </c>
      <c r="O29" s="106">
        <v>3</v>
      </c>
      <c r="P29" s="106">
        <f t="shared" si="0"/>
        <v>90</v>
      </c>
      <c r="Q29" s="106">
        <f t="shared" si="2"/>
        <v>265</v>
      </c>
    </row>
    <row r="30" spans="1:17">
      <c r="A30">
        <v>26</v>
      </c>
      <c r="B30" s="105" t="s">
        <v>205</v>
      </c>
      <c r="C30" s="106"/>
      <c r="D30" s="106"/>
      <c r="E30" s="106"/>
      <c r="F30" s="106">
        <v>3</v>
      </c>
      <c r="G30" s="106">
        <v>3</v>
      </c>
      <c r="H30" s="106">
        <v>1</v>
      </c>
      <c r="I30" s="106">
        <f t="shared" si="1"/>
        <v>7</v>
      </c>
      <c r="J30" s="106">
        <v>2</v>
      </c>
      <c r="K30" s="106">
        <v>1</v>
      </c>
      <c r="L30" s="106">
        <v>1</v>
      </c>
      <c r="M30" s="106">
        <v>2</v>
      </c>
      <c r="N30" s="106"/>
      <c r="O30" s="106"/>
      <c r="P30" s="106">
        <f t="shared" si="0"/>
        <v>6</v>
      </c>
      <c r="Q30" s="106">
        <f t="shared" si="2"/>
        <v>13</v>
      </c>
    </row>
    <row r="31" spans="1:17">
      <c r="A31">
        <v>27</v>
      </c>
      <c r="B31" s="105" t="s">
        <v>206</v>
      </c>
      <c r="C31" s="106"/>
      <c r="D31" s="106"/>
      <c r="E31" s="106">
        <v>1</v>
      </c>
      <c r="F31" s="106">
        <v>4</v>
      </c>
      <c r="G31" s="106">
        <v>5</v>
      </c>
      <c r="H31" s="106">
        <v>1</v>
      </c>
      <c r="I31" s="106">
        <f t="shared" si="1"/>
        <v>11</v>
      </c>
      <c r="J31" s="106">
        <v>2</v>
      </c>
      <c r="K31" s="106">
        <v>1</v>
      </c>
      <c r="L31" s="106">
        <v>2</v>
      </c>
      <c r="M31" s="106"/>
      <c r="N31" s="106"/>
      <c r="O31" s="106"/>
      <c r="P31" s="106">
        <f t="shared" si="0"/>
        <v>5</v>
      </c>
      <c r="Q31" s="106">
        <f t="shared" si="2"/>
        <v>16</v>
      </c>
    </row>
    <row r="32" spans="1:17">
      <c r="A32">
        <v>28</v>
      </c>
      <c r="B32" s="105" t="s">
        <v>207</v>
      </c>
      <c r="C32" s="106">
        <v>1</v>
      </c>
      <c r="D32" s="106"/>
      <c r="E32" s="106">
        <v>2</v>
      </c>
      <c r="F32" s="106">
        <v>2</v>
      </c>
      <c r="G32" s="106">
        <v>1</v>
      </c>
      <c r="H32" s="106"/>
      <c r="I32" s="106">
        <f t="shared" si="1"/>
        <v>6</v>
      </c>
      <c r="J32" s="106"/>
      <c r="K32" s="106">
        <v>1</v>
      </c>
      <c r="L32" s="106"/>
      <c r="M32" s="106">
        <v>2</v>
      </c>
      <c r="N32" s="106">
        <v>1</v>
      </c>
      <c r="O32" s="106"/>
      <c r="P32" s="106">
        <f t="shared" si="0"/>
        <v>4</v>
      </c>
      <c r="Q32" s="106">
        <f t="shared" si="2"/>
        <v>10</v>
      </c>
    </row>
    <row r="33" spans="1:17">
      <c r="A33">
        <v>29</v>
      </c>
      <c r="B33" s="105" t="s">
        <v>208</v>
      </c>
      <c r="C33" s="106">
        <v>3</v>
      </c>
      <c r="D33" s="106">
        <v>5</v>
      </c>
      <c r="E33" s="106">
        <v>15</v>
      </c>
      <c r="F33" s="106">
        <v>34</v>
      </c>
      <c r="G33" s="106">
        <v>21</v>
      </c>
      <c r="H33" s="106">
        <v>6</v>
      </c>
      <c r="I33" s="106">
        <f t="shared" si="1"/>
        <v>84</v>
      </c>
      <c r="J33" s="106">
        <v>8</v>
      </c>
      <c r="K33" s="106">
        <v>25</v>
      </c>
      <c r="L33" s="106">
        <v>16</v>
      </c>
      <c r="M33" s="106">
        <v>24</v>
      </c>
      <c r="N33" s="106">
        <v>16</v>
      </c>
      <c r="O33" s="106">
        <v>4</v>
      </c>
      <c r="P33" s="106">
        <f t="shared" si="0"/>
        <v>93</v>
      </c>
      <c r="Q33" s="106">
        <f t="shared" si="2"/>
        <v>177</v>
      </c>
    </row>
    <row r="34" spans="1:17">
      <c r="A34">
        <v>31</v>
      </c>
      <c r="B34" s="105" t="s">
        <v>209</v>
      </c>
      <c r="C34" s="106">
        <v>3</v>
      </c>
      <c r="D34" s="106">
        <v>15</v>
      </c>
      <c r="E34" s="106">
        <v>33</v>
      </c>
      <c r="F34" s="106">
        <v>122</v>
      </c>
      <c r="G34" s="106">
        <v>72</v>
      </c>
      <c r="H34" s="106">
        <v>10</v>
      </c>
      <c r="I34" s="106">
        <f t="shared" si="1"/>
        <v>255</v>
      </c>
      <c r="J34" s="106">
        <v>4</v>
      </c>
      <c r="K34" s="106">
        <v>30</v>
      </c>
      <c r="L34" s="106">
        <v>30</v>
      </c>
      <c r="M34" s="106">
        <v>73</v>
      </c>
      <c r="N34" s="106">
        <v>21</v>
      </c>
      <c r="O34" s="106">
        <v>4</v>
      </c>
      <c r="P34" s="106">
        <f t="shared" si="0"/>
        <v>162</v>
      </c>
      <c r="Q34" s="106">
        <f t="shared" si="2"/>
        <v>417</v>
      </c>
    </row>
    <row r="35" spans="1:17">
      <c r="A35">
        <v>32</v>
      </c>
      <c r="B35" s="105" t="s">
        <v>210</v>
      </c>
      <c r="C35" s="106"/>
      <c r="D35" s="106">
        <v>2</v>
      </c>
      <c r="E35" s="106">
        <v>21</v>
      </c>
      <c r="F35" s="106">
        <v>44</v>
      </c>
      <c r="G35" s="106">
        <v>28</v>
      </c>
      <c r="H35" s="106">
        <v>6</v>
      </c>
      <c r="I35" s="106">
        <f t="shared" si="1"/>
        <v>101</v>
      </c>
      <c r="J35" s="106">
        <v>1</v>
      </c>
      <c r="K35" s="106">
        <v>10</v>
      </c>
      <c r="L35" s="106">
        <v>15</v>
      </c>
      <c r="M35" s="106">
        <v>23</v>
      </c>
      <c r="N35" s="106">
        <v>20</v>
      </c>
      <c r="O35" s="106">
        <v>8</v>
      </c>
      <c r="P35" s="106">
        <f t="shared" si="0"/>
        <v>77</v>
      </c>
      <c r="Q35" s="106">
        <f t="shared" si="2"/>
        <v>178</v>
      </c>
    </row>
    <row r="36" spans="1:17">
      <c r="A36">
        <v>33</v>
      </c>
      <c r="B36" s="105" t="s">
        <v>211</v>
      </c>
      <c r="C36" s="106">
        <v>1</v>
      </c>
      <c r="D36" s="106">
        <v>3</v>
      </c>
      <c r="E36" s="106">
        <v>24</v>
      </c>
      <c r="F36" s="106">
        <v>101</v>
      </c>
      <c r="G36" s="106">
        <v>59</v>
      </c>
      <c r="H36" s="106">
        <v>22</v>
      </c>
      <c r="I36" s="106">
        <f t="shared" si="1"/>
        <v>210</v>
      </c>
      <c r="J36" s="106">
        <v>6</v>
      </c>
      <c r="K36" s="106">
        <v>4</v>
      </c>
      <c r="L36" s="106">
        <v>15</v>
      </c>
      <c r="M36" s="106">
        <v>19</v>
      </c>
      <c r="N36" s="106">
        <v>10</v>
      </c>
      <c r="O36" s="106">
        <v>8</v>
      </c>
      <c r="P36" s="106">
        <f t="shared" si="0"/>
        <v>62</v>
      </c>
      <c r="Q36" s="106">
        <f t="shared" si="2"/>
        <v>272</v>
      </c>
    </row>
    <row r="37" spans="1:17">
      <c r="A37">
        <v>34</v>
      </c>
      <c r="B37" s="105" t="s">
        <v>212</v>
      </c>
      <c r="C37" s="106"/>
      <c r="D37" s="106">
        <v>2</v>
      </c>
      <c r="E37" s="106">
        <v>6</v>
      </c>
      <c r="F37" s="106">
        <v>10</v>
      </c>
      <c r="G37" s="106">
        <v>6</v>
      </c>
      <c r="H37" s="106">
        <v>2</v>
      </c>
      <c r="I37" s="106">
        <f t="shared" si="1"/>
        <v>26</v>
      </c>
      <c r="J37" s="106">
        <v>1</v>
      </c>
      <c r="K37" s="106"/>
      <c r="L37" s="106">
        <v>4</v>
      </c>
      <c r="M37" s="106">
        <v>12</v>
      </c>
      <c r="N37" s="106">
        <v>3</v>
      </c>
      <c r="O37" s="106">
        <v>1</v>
      </c>
      <c r="P37" s="106">
        <f t="shared" si="0"/>
        <v>21</v>
      </c>
      <c r="Q37" s="106">
        <f t="shared" si="2"/>
        <v>47</v>
      </c>
    </row>
    <row r="38" spans="1:17">
      <c r="A38">
        <v>35</v>
      </c>
      <c r="B38" s="105" t="s">
        <v>213</v>
      </c>
      <c r="C38" s="106">
        <v>3</v>
      </c>
      <c r="D38" s="106">
        <v>31</v>
      </c>
      <c r="E38" s="106">
        <v>89</v>
      </c>
      <c r="F38" s="106">
        <v>209</v>
      </c>
      <c r="G38" s="106">
        <v>117</v>
      </c>
      <c r="H38" s="106">
        <v>41</v>
      </c>
      <c r="I38" s="106">
        <f t="shared" si="1"/>
        <v>490</v>
      </c>
      <c r="J38" s="106">
        <v>7</v>
      </c>
      <c r="K38" s="106">
        <v>24</v>
      </c>
      <c r="L38" s="106">
        <v>58</v>
      </c>
      <c r="M38" s="106">
        <v>96</v>
      </c>
      <c r="N38" s="106">
        <v>66</v>
      </c>
      <c r="O38" s="106">
        <v>7</v>
      </c>
      <c r="P38" s="106">
        <f t="shared" si="0"/>
        <v>258</v>
      </c>
      <c r="Q38" s="106">
        <f t="shared" si="2"/>
        <v>748</v>
      </c>
    </row>
    <row r="39" spans="1:17">
      <c r="A39">
        <v>36</v>
      </c>
      <c r="B39" s="105" t="s">
        <v>214</v>
      </c>
      <c r="C39" s="106">
        <v>2</v>
      </c>
      <c r="D39" s="106">
        <v>16</v>
      </c>
      <c r="E39" s="106">
        <v>58</v>
      </c>
      <c r="F39" s="106">
        <v>168</v>
      </c>
      <c r="G39" s="106">
        <v>142</v>
      </c>
      <c r="H39" s="106">
        <v>16</v>
      </c>
      <c r="I39" s="106">
        <f t="shared" si="1"/>
        <v>402</v>
      </c>
      <c r="J39" s="106">
        <v>5</v>
      </c>
      <c r="K39" s="106">
        <v>16</v>
      </c>
      <c r="L39" s="106">
        <v>34</v>
      </c>
      <c r="M39" s="106">
        <v>49</v>
      </c>
      <c r="N39" s="106">
        <v>23</v>
      </c>
      <c r="O39" s="106">
        <v>2</v>
      </c>
      <c r="P39" s="106">
        <f t="shared" si="0"/>
        <v>129</v>
      </c>
      <c r="Q39" s="106">
        <f t="shared" si="2"/>
        <v>531</v>
      </c>
    </row>
    <row r="40" spans="1:17">
      <c r="A40">
        <v>37</v>
      </c>
      <c r="B40" s="105" t="s">
        <v>215</v>
      </c>
      <c r="C40" s="106">
        <v>1</v>
      </c>
      <c r="D40" s="106"/>
      <c r="E40" s="106">
        <v>6</v>
      </c>
      <c r="F40" s="106">
        <v>39</v>
      </c>
      <c r="G40" s="106">
        <v>20</v>
      </c>
      <c r="H40" s="106">
        <v>5</v>
      </c>
      <c r="I40" s="106">
        <f t="shared" si="1"/>
        <v>71</v>
      </c>
      <c r="J40" s="106"/>
      <c r="K40" s="106">
        <v>1</v>
      </c>
      <c r="L40" s="106">
        <v>12</v>
      </c>
      <c r="M40" s="106">
        <v>18</v>
      </c>
      <c r="N40" s="106">
        <v>12</v>
      </c>
      <c r="O40" s="106"/>
      <c r="P40" s="106">
        <f t="shared" si="0"/>
        <v>43</v>
      </c>
      <c r="Q40" s="106">
        <f t="shared" si="2"/>
        <v>114</v>
      </c>
    </row>
    <row r="41" spans="1:17">
      <c r="A41">
        <v>38</v>
      </c>
      <c r="B41" s="105" t="s">
        <v>216</v>
      </c>
      <c r="C41" s="106"/>
      <c r="D41" s="106">
        <v>5</v>
      </c>
      <c r="E41" s="106">
        <v>15</v>
      </c>
      <c r="F41" s="106">
        <v>92</v>
      </c>
      <c r="G41" s="106">
        <v>87</v>
      </c>
      <c r="H41" s="106">
        <v>17</v>
      </c>
      <c r="I41" s="106">
        <f t="shared" si="1"/>
        <v>216</v>
      </c>
      <c r="J41" s="106">
        <v>2</v>
      </c>
      <c r="K41" s="106">
        <v>10</v>
      </c>
      <c r="L41" s="106">
        <v>28</v>
      </c>
      <c r="M41" s="106">
        <v>47</v>
      </c>
      <c r="N41" s="106">
        <v>36</v>
      </c>
      <c r="O41" s="106">
        <v>5</v>
      </c>
      <c r="P41" s="106">
        <f t="shared" si="0"/>
        <v>128</v>
      </c>
      <c r="Q41" s="106">
        <f t="shared" si="2"/>
        <v>344</v>
      </c>
    </row>
    <row r="42" spans="1:17">
      <c r="A42">
        <v>39</v>
      </c>
      <c r="B42" s="105" t="s">
        <v>217</v>
      </c>
      <c r="C42" s="106"/>
      <c r="D42" s="106"/>
      <c r="E42" s="106"/>
      <c r="F42" s="106">
        <v>4</v>
      </c>
      <c r="G42" s="106">
        <v>7</v>
      </c>
      <c r="H42" s="106">
        <v>2</v>
      </c>
      <c r="I42" s="106">
        <f t="shared" si="1"/>
        <v>13</v>
      </c>
      <c r="J42" s="106"/>
      <c r="K42" s="106"/>
      <c r="L42" s="106">
        <v>1</v>
      </c>
      <c r="M42" s="106">
        <v>4</v>
      </c>
      <c r="N42" s="106">
        <v>3</v>
      </c>
      <c r="O42" s="106">
        <v>2</v>
      </c>
      <c r="P42" s="106">
        <f t="shared" si="0"/>
        <v>10</v>
      </c>
      <c r="Q42" s="106">
        <f t="shared" si="2"/>
        <v>23</v>
      </c>
    </row>
    <row r="43" spans="1:17">
      <c r="A43">
        <v>40</v>
      </c>
      <c r="B43" s="105" t="s">
        <v>218</v>
      </c>
      <c r="C43" s="106">
        <v>1</v>
      </c>
      <c r="D43" s="106">
        <v>2</v>
      </c>
      <c r="E43" s="106">
        <v>13</v>
      </c>
      <c r="F43" s="106">
        <v>91</v>
      </c>
      <c r="G43" s="106">
        <v>63</v>
      </c>
      <c r="H43" s="106">
        <v>14</v>
      </c>
      <c r="I43" s="106">
        <f t="shared" si="1"/>
        <v>184</v>
      </c>
      <c r="J43" s="106">
        <v>1</v>
      </c>
      <c r="K43" s="106">
        <v>11</v>
      </c>
      <c r="L43" s="106">
        <v>22</v>
      </c>
      <c r="M43" s="106">
        <v>43</v>
      </c>
      <c r="N43" s="106">
        <v>37</v>
      </c>
      <c r="O43" s="106">
        <v>3</v>
      </c>
      <c r="P43" s="106">
        <f t="shared" si="0"/>
        <v>117</v>
      </c>
      <c r="Q43" s="106">
        <f t="shared" si="2"/>
        <v>301</v>
      </c>
    </row>
    <row r="44" spans="1:17">
      <c r="A44">
        <v>41</v>
      </c>
      <c r="B44" s="105" t="s">
        <v>219</v>
      </c>
      <c r="C44" s="106">
        <v>1</v>
      </c>
      <c r="D44" s="106">
        <v>4</v>
      </c>
      <c r="E44" s="106">
        <v>8</v>
      </c>
      <c r="F44" s="106">
        <v>30</v>
      </c>
      <c r="G44" s="106">
        <v>41</v>
      </c>
      <c r="H44" s="106">
        <v>8</v>
      </c>
      <c r="I44" s="106">
        <f t="shared" si="1"/>
        <v>92</v>
      </c>
      <c r="J44" s="106">
        <v>1</v>
      </c>
      <c r="K44" s="106">
        <v>4</v>
      </c>
      <c r="L44" s="106">
        <v>10</v>
      </c>
      <c r="M44" s="106">
        <v>31</v>
      </c>
      <c r="N44" s="106">
        <v>14</v>
      </c>
      <c r="O44" s="106">
        <v>1</v>
      </c>
      <c r="P44" s="106">
        <f t="shared" si="0"/>
        <v>61</v>
      </c>
      <c r="Q44" s="106">
        <f t="shared" si="2"/>
        <v>153</v>
      </c>
    </row>
    <row r="45" spans="1:17">
      <c r="A45">
        <v>42</v>
      </c>
      <c r="B45" s="105" t="s">
        <v>220</v>
      </c>
      <c r="C45" s="106"/>
      <c r="D45" s="106">
        <v>1</v>
      </c>
      <c r="E45" s="106"/>
      <c r="F45" s="106">
        <v>9</v>
      </c>
      <c r="G45" s="106">
        <v>14</v>
      </c>
      <c r="H45" s="106">
        <v>2</v>
      </c>
      <c r="I45" s="106">
        <f t="shared" si="1"/>
        <v>26</v>
      </c>
      <c r="J45" s="106">
        <v>1</v>
      </c>
      <c r="K45" s="106">
        <v>2</v>
      </c>
      <c r="L45" s="106">
        <v>5</v>
      </c>
      <c r="M45" s="106">
        <v>4</v>
      </c>
      <c r="N45" s="106">
        <v>3</v>
      </c>
      <c r="O45" s="106"/>
      <c r="P45" s="106">
        <f t="shared" si="0"/>
        <v>15</v>
      </c>
      <c r="Q45" s="106">
        <f t="shared" si="2"/>
        <v>41</v>
      </c>
    </row>
    <row r="46" spans="1:17">
      <c r="B46" s="105" t="s">
        <v>261</v>
      </c>
      <c r="C46" s="106">
        <f>SUM(C47:C71)</f>
        <v>22</v>
      </c>
      <c r="D46" s="106">
        <f t="shared" ref="D46:P46" si="3">SUM(D47:D71)</f>
        <v>87</v>
      </c>
      <c r="E46" s="106">
        <f t="shared" si="3"/>
        <v>329</v>
      </c>
      <c r="F46" s="106">
        <f t="shared" si="3"/>
        <v>866</v>
      </c>
      <c r="G46" s="106">
        <f t="shared" si="3"/>
        <v>546</v>
      </c>
      <c r="H46" s="106">
        <f t="shared" si="3"/>
        <v>104</v>
      </c>
      <c r="I46" s="106">
        <f t="shared" si="3"/>
        <v>1954</v>
      </c>
      <c r="J46" s="106">
        <f t="shared" si="3"/>
        <v>135</v>
      </c>
      <c r="K46" s="106">
        <f t="shared" si="3"/>
        <v>279</v>
      </c>
      <c r="L46" s="106">
        <f t="shared" si="3"/>
        <v>342</v>
      </c>
      <c r="M46" s="106">
        <f t="shared" si="3"/>
        <v>489</v>
      </c>
      <c r="N46" s="106">
        <f t="shared" si="3"/>
        <v>303</v>
      </c>
      <c r="O46" s="106">
        <f t="shared" si="3"/>
        <v>51</v>
      </c>
      <c r="P46" s="106">
        <f t="shared" si="3"/>
        <v>1599</v>
      </c>
      <c r="Q46" s="106">
        <f t="shared" ref="Q46:Q80" si="4">SUM(I46,P46)</f>
        <v>3553</v>
      </c>
    </row>
    <row r="47" spans="1:17">
      <c r="A47">
        <v>43</v>
      </c>
      <c r="B47" s="107" t="s">
        <v>221</v>
      </c>
      <c r="C47" s="106">
        <v>1</v>
      </c>
      <c r="D47" s="106">
        <v>1</v>
      </c>
      <c r="E47" s="106">
        <v>7</v>
      </c>
      <c r="F47" s="106">
        <v>31</v>
      </c>
      <c r="G47" s="106">
        <v>23</v>
      </c>
      <c r="H47" s="106"/>
      <c r="I47" s="106">
        <f t="shared" ref="I47:I72" si="5">SUM(C47:H47)</f>
        <v>63</v>
      </c>
      <c r="J47" s="106">
        <v>2</v>
      </c>
      <c r="K47" s="106">
        <v>9</v>
      </c>
      <c r="L47" s="106">
        <v>10</v>
      </c>
      <c r="M47" s="106">
        <v>10</v>
      </c>
      <c r="N47" s="106">
        <v>12</v>
      </c>
      <c r="O47" s="106">
        <v>1</v>
      </c>
      <c r="P47" s="106">
        <f t="shared" ref="P47:P71" si="6">SUM(J47:O47)</f>
        <v>44</v>
      </c>
      <c r="Q47" s="106">
        <f t="shared" si="4"/>
        <v>107</v>
      </c>
    </row>
    <row r="48" spans="1:17">
      <c r="A48">
        <v>44</v>
      </c>
      <c r="B48" s="107" t="s">
        <v>222</v>
      </c>
      <c r="C48" s="106"/>
      <c r="D48" s="106">
        <v>6</v>
      </c>
      <c r="E48" s="106">
        <v>4</v>
      </c>
      <c r="F48" s="106">
        <v>24</v>
      </c>
      <c r="G48" s="106">
        <v>21</v>
      </c>
      <c r="H48" s="106">
        <v>5</v>
      </c>
      <c r="I48" s="106">
        <f t="shared" si="5"/>
        <v>60</v>
      </c>
      <c r="J48" s="106">
        <v>2</v>
      </c>
      <c r="K48" s="106">
        <v>8</v>
      </c>
      <c r="L48" s="106">
        <v>9</v>
      </c>
      <c r="M48" s="106">
        <v>21</v>
      </c>
      <c r="N48" s="106">
        <v>7</v>
      </c>
      <c r="O48" s="106">
        <v>1</v>
      </c>
      <c r="P48" s="106">
        <f t="shared" si="6"/>
        <v>48</v>
      </c>
      <c r="Q48" s="106">
        <f t="shared" si="4"/>
        <v>108</v>
      </c>
    </row>
    <row r="49" spans="1:17">
      <c r="A49">
        <v>45</v>
      </c>
      <c r="B49" s="107" t="s">
        <v>223</v>
      </c>
      <c r="C49" s="106"/>
      <c r="D49" s="106">
        <v>1</v>
      </c>
      <c r="E49" s="106">
        <v>8</v>
      </c>
      <c r="F49" s="106">
        <v>14</v>
      </c>
      <c r="G49" s="106">
        <v>11</v>
      </c>
      <c r="H49" s="106">
        <v>3</v>
      </c>
      <c r="I49" s="106">
        <f t="shared" si="5"/>
        <v>37</v>
      </c>
      <c r="J49" s="106">
        <v>2</v>
      </c>
      <c r="K49" s="106">
        <v>2</v>
      </c>
      <c r="L49" s="106">
        <v>4</v>
      </c>
      <c r="M49" s="106">
        <v>7</v>
      </c>
      <c r="N49" s="106">
        <v>6</v>
      </c>
      <c r="O49" s="106">
        <v>1</v>
      </c>
      <c r="P49" s="106">
        <f t="shared" si="6"/>
        <v>22</v>
      </c>
      <c r="Q49" s="106">
        <f t="shared" si="4"/>
        <v>59</v>
      </c>
    </row>
    <row r="50" spans="1:17">
      <c r="A50">
        <v>46</v>
      </c>
      <c r="B50" s="107" t="s">
        <v>224</v>
      </c>
      <c r="C50" s="106">
        <v>1</v>
      </c>
      <c r="D50" s="106">
        <v>3</v>
      </c>
      <c r="E50" s="106">
        <v>13</v>
      </c>
      <c r="F50" s="106">
        <v>23</v>
      </c>
      <c r="G50" s="106">
        <v>14</v>
      </c>
      <c r="H50" s="106">
        <v>2</v>
      </c>
      <c r="I50" s="106">
        <f t="shared" si="5"/>
        <v>56</v>
      </c>
      <c r="J50" s="106">
        <v>2</v>
      </c>
      <c r="K50" s="106">
        <v>5</v>
      </c>
      <c r="L50" s="106">
        <v>8</v>
      </c>
      <c r="M50" s="106">
        <v>10</v>
      </c>
      <c r="N50" s="106">
        <v>10</v>
      </c>
      <c r="O50" s="106">
        <v>1</v>
      </c>
      <c r="P50" s="106">
        <f t="shared" si="6"/>
        <v>36</v>
      </c>
      <c r="Q50" s="106">
        <f t="shared" si="4"/>
        <v>92</v>
      </c>
    </row>
    <row r="51" spans="1:17">
      <c r="A51">
        <v>47</v>
      </c>
      <c r="B51" s="107" t="s">
        <v>225</v>
      </c>
      <c r="C51" s="106">
        <v>1</v>
      </c>
      <c r="D51" s="106">
        <v>1</v>
      </c>
      <c r="E51" s="106">
        <v>4</v>
      </c>
      <c r="F51" s="106">
        <v>18</v>
      </c>
      <c r="G51" s="106">
        <v>6</v>
      </c>
      <c r="H51" s="106">
        <v>3</v>
      </c>
      <c r="I51" s="106">
        <f t="shared" si="5"/>
        <v>33</v>
      </c>
      <c r="J51" s="106">
        <v>7</v>
      </c>
      <c r="K51" s="106">
        <v>12</v>
      </c>
      <c r="L51" s="106">
        <v>5</v>
      </c>
      <c r="M51" s="106">
        <v>13</v>
      </c>
      <c r="N51" s="106">
        <v>7</v>
      </c>
      <c r="O51" s="106">
        <v>2</v>
      </c>
      <c r="P51" s="106">
        <f t="shared" si="6"/>
        <v>46</v>
      </c>
      <c r="Q51" s="106">
        <f t="shared" si="4"/>
        <v>79</v>
      </c>
    </row>
    <row r="52" spans="1:17">
      <c r="A52">
        <v>48</v>
      </c>
      <c r="B52" s="107" t="s">
        <v>226</v>
      </c>
      <c r="C52" s="106"/>
      <c r="D52" s="106">
        <v>5</v>
      </c>
      <c r="E52" s="106">
        <v>5</v>
      </c>
      <c r="F52" s="106">
        <v>15</v>
      </c>
      <c r="G52" s="106">
        <v>14</v>
      </c>
      <c r="H52" s="106">
        <v>2</v>
      </c>
      <c r="I52" s="106">
        <f t="shared" si="5"/>
        <v>41</v>
      </c>
      <c r="J52" s="106">
        <v>1</v>
      </c>
      <c r="K52" s="106">
        <v>6</v>
      </c>
      <c r="L52" s="106">
        <v>5</v>
      </c>
      <c r="M52" s="106">
        <v>8</v>
      </c>
      <c r="N52" s="106">
        <v>4</v>
      </c>
      <c r="O52" s="106"/>
      <c r="P52" s="106">
        <f t="shared" si="6"/>
        <v>24</v>
      </c>
      <c r="Q52" s="106">
        <f t="shared" si="4"/>
        <v>65</v>
      </c>
    </row>
    <row r="53" spans="1:17">
      <c r="A53">
        <v>49</v>
      </c>
      <c r="B53" s="107" t="s">
        <v>227</v>
      </c>
      <c r="C53" s="106">
        <v>2</v>
      </c>
      <c r="D53" s="106">
        <v>3</v>
      </c>
      <c r="E53" s="106">
        <v>11</v>
      </c>
      <c r="F53" s="106">
        <v>31</v>
      </c>
      <c r="G53" s="106">
        <v>19</v>
      </c>
      <c r="H53" s="106">
        <v>1</v>
      </c>
      <c r="I53" s="106">
        <f t="shared" si="5"/>
        <v>67</v>
      </c>
      <c r="J53" s="106">
        <v>3</v>
      </c>
      <c r="K53" s="106">
        <v>6</v>
      </c>
      <c r="L53" s="106">
        <v>13</v>
      </c>
      <c r="M53" s="106">
        <v>13</v>
      </c>
      <c r="N53" s="106">
        <v>5</v>
      </c>
      <c r="O53" s="106">
        <v>1</v>
      </c>
      <c r="P53" s="106">
        <f t="shared" si="6"/>
        <v>41</v>
      </c>
      <c r="Q53" s="106">
        <f t="shared" si="4"/>
        <v>108</v>
      </c>
    </row>
    <row r="54" spans="1:17">
      <c r="A54">
        <v>50</v>
      </c>
      <c r="B54" s="107" t="s">
        <v>228</v>
      </c>
      <c r="C54" s="106">
        <v>1</v>
      </c>
      <c r="D54" s="106"/>
      <c r="E54" s="106">
        <v>8</v>
      </c>
      <c r="F54" s="106">
        <v>25</v>
      </c>
      <c r="G54" s="106">
        <v>21</v>
      </c>
      <c r="H54" s="106">
        <v>6</v>
      </c>
      <c r="I54" s="106">
        <f t="shared" si="5"/>
        <v>61</v>
      </c>
      <c r="J54" s="106">
        <v>4</v>
      </c>
      <c r="K54" s="106">
        <v>3</v>
      </c>
      <c r="L54" s="106">
        <v>7</v>
      </c>
      <c r="M54" s="106">
        <v>11</v>
      </c>
      <c r="N54" s="106">
        <v>6</v>
      </c>
      <c r="O54" s="106">
        <v>1</v>
      </c>
      <c r="P54" s="106">
        <f t="shared" si="6"/>
        <v>32</v>
      </c>
      <c r="Q54" s="106">
        <f t="shared" si="4"/>
        <v>93</v>
      </c>
    </row>
    <row r="55" spans="1:17">
      <c r="A55">
        <v>51</v>
      </c>
      <c r="B55" s="107" t="s">
        <v>229</v>
      </c>
      <c r="C55" s="106"/>
      <c r="D55" s="106">
        <v>2</v>
      </c>
      <c r="E55" s="106">
        <v>8</v>
      </c>
      <c r="F55" s="106">
        <v>16</v>
      </c>
      <c r="G55" s="106">
        <v>5</v>
      </c>
      <c r="H55" s="106">
        <v>2</v>
      </c>
      <c r="I55" s="106">
        <f t="shared" si="5"/>
        <v>33</v>
      </c>
      <c r="J55" s="106">
        <v>4</v>
      </c>
      <c r="K55" s="106">
        <v>5</v>
      </c>
      <c r="L55" s="106">
        <v>5</v>
      </c>
      <c r="M55" s="106">
        <v>4</v>
      </c>
      <c r="N55" s="106">
        <v>5</v>
      </c>
      <c r="O55" s="106">
        <v>1</v>
      </c>
      <c r="P55" s="106">
        <f t="shared" si="6"/>
        <v>24</v>
      </c>
      <c r="Q55" s="106">
        <f t="shared" si="4"/>
        <v>57</v>
      </c>
    </row>
    <row r="56" spans="1:17">
      <c r="A56">
        <v>52</v>
      </c>
      <c r="B56" s="107" t="s">
        <v>230</v>
      </c>
      <c r="C56" s="106"/>
      <c r="D56" s="106">
        <v>2</v>
      </c>
      <c r="E56" s="106">
        <v>3</v>
      </c>
      <c r="F56" s="106">
        <v>19</v>
      </c>
      <c r="G56" s="106">
        <v>6</v>
      </c>
      <c r="H56" s="106">
        <v>2</v>
      </c>
      <c r="I56" s="106">
        <f t="shared" si="5"/>
        <v>32</v>
      </c>
      <c r="J56" s="106">
        <v>4</v>
      </c>
      <c r="K56" s="106">
        <v>4</v>
      </c>
      <c r="L56" s="106">
        <v>8</v>
      </c>
      <c r="M56" s="106">
        <v>8</v>
      </c>
      <c r="N56" s="106">
        <v>8</v>
      </c>
      <c r="O56" s="106">
        <v>4</v>
      </c>
      <c r="P56" s="106">
        <f t="shared" si="6"/>
        <v>36</v>
      </c>
      <c r="Q56" s="106">
        <f t="shared" si="4"/>
        <v>68</v>
      </c>
    </row>
    <row r="57" spans="1:17">
      <c r="A57">
        <v>53</v>
      </c>
      <c r="B57" s="107" t="s">
        <v>231</v>
      </c>
      <c r="C57" s="106">
        <v>1</v>
      </c>
      <c r="D57" s="106">
        <v>3</v>
      </c>
      <c r="E57" s="106">
        <v>15</v>
      </c>
      <c r="F57" s="106">
        <v>27</v>
      </c>
      <c r="G57" s="106">
        <v>17</v>
      </c>
      <c r="H57" s="106">
        <v>5</v>
      </c>
      <c r="I57" s="106">
        <f t="shared" si="5"/>
        <v>68</v>
      </c>
      <c r="J57" s="106">
        <v>7</v>
      </c>
      <c r="K57" s="106">
        <v>10</v>
      </c>
      <c r="L57" s="106">
        <v>13</v>
      </c>
      <c r="M57" s="106">
        <v>17</v>
      </c>
      <c r="N57" s="106">
        <v>9</v>
      </c>
      <c r="O57" s="106">
        <v>2</v>
      </c>
      <c r="P57" s="106">
        <f t="shared" si="6"/>
        <v>58</v>
      </c>
      <c r="Q57" s="106">
        <f t="shared" si="4"/>
        <v>126</v>
      </c>
    </row>
    <row r="58" spans="1:17">
      <c r="A58">
        <v>54</v>
      </c>
      <c r="B58" s="107" t="s">
        <v>232</v>
      </c>
      <c r="C58" s="106"/>
      <c r="D58" s="106">
        <v>5</v>
      </c>
      <c r="E58" s="106">
        <v>14</v>
      </c>
      <c r="F58" s="106">
        <v>45</v>
      </c>
      <c r="G58" s="106">
        <v>35</v>
      </c>
      <c r="H58" s="106">
        <v>4</v>
      </c>
      <c r="I58" s="106">
        <f t="shared" si="5"/>
        <v>103</v>
      </c>
      <c r="J58" s="106">
        <v>4</v>
      </c>
      <c r="K58" s="106">
        <v>16</v>
      </c>
      <c r="L58" s="106">
        <v>14</v>
      </c>
      <c r="M58" s="106">
        <v>21</v>
      </c>
      <c r="N58" s="106">
        <v>19</v>
      </c>
      <c r="O58" s="106">
        <v>1</v>
      </c>
      <c r="P58" s="106">
        <f t="shared" si="6"/>
        <v>75</v>
      </c>
      <c r="Q58" s="106">
        <f t="shared" si="4"/>
        <v>178</v>
      </c>
    </row>
    <row r="59" spans="1:17">
      <c r="A59">
        <v>55</v>
      </c>
      <c r="B59" s="107" t="s">
        <v>233</v>
      </c>
      <c r="C59" s="106">
        <v>2</v>
      </c>
      <c r="D59" s="106">
        <v>4</v>
      </c>
      <c r="E59" s="106">
        <v>15</v>
      </c>
      <c r="F59" s="106">
        <v>62</v>
      </c>
      <c r="G59" s="106">
        <v>37</v>
      </c>
      <c r="H59" s="106">
        <v>12</v>
      </c>
      <c r="I59" s="106">
        <f t="shared" si="5"/>
        <v>132</v>
      </c>
      <c r="J59" s="106">
        <v>11</v>
      </c>
      <c r="K59" s="106">
        <v>16</v>
      </c>
      <c r="L59" s="106">
        <v>21</v>
      </c>
      <c r="M59" s="106">
        <v>31</v>
      </c>
      <c r="N59" s="106">
        <v>20</v>
      </c>
      <c r="O59" s="106">
        <v>3</v>
      </c>
      <c r="P59" s="106">
        <f t="shared" si="6"/>
        <v>102</v>
      </c>
      <c r="Q59" s="106">
        <f t="shared" si="4"/>
        <v>234</v>
      </c>
    </row>
    <row r="60" spans="1:17">
      <c r="A60">
        <v>56</v>
      </c>
      <c r="B60" s="107" t="s">
        <v>234</v>
      </c>
      <c r="C60" s="106">
        <v>1</v>
      </c>
      <c r="D60" s="106">
        <v>2</v>
      </c>
      <c r="E60" s="106">
        <v>16</v>
      </c>
      <c r="F60" s="106">
        <v>14</v>
      </c>
      <c r="G60" s="106">
        <v>20</v>
      </c>
      <c r="H60" s="106">
        <v>1</v>
      </c>
      <c r="I60" s="106">
        <f t="shared" si="5"/>
        <v>54</v>
      </c>
      <c r="J60" s="106"/>
      <c r="K60" s="106">
        <v>11</v>
      </c>
      <c r="L60" s="106">
        <v>10</v>
      </c>
      <c r="M60" s="106">
        <v>17</v>
      </c>
      <c r="N60" s="106">
        <v>8</v>
      </c>
      <c r="O60" s="106">
        <v>3</v>
      </c>
      <c r="P60" s="106">
        <f t="shared" si="6"/>
        <v>49</v>
      </c>
      <c r="Q60" s="106">
        <f t="shared" si="4"/>
        <v>103</v>
      </c>
    </row>
    <row r="61" spans="1:17">
      <c r="A61">
        <v>57</v>
      </c>
      <c r="B61" s="107" t="s">
        <v>235</v>
      </c>
      <c r="C61" s="106">
        <v>2</v>
      </c>
      <c r="D61" s="106">
        <v>1</v>
      </c>
      <c r="E61" s="106">
        <v>25</v>
      </c>
      <c r="F61" s="106">
        <v>46</v>
      </c>
      <c r="G61" s="106">
        <v>22</v>
      </c>
      <c r="H61" s="106">
        <v>3</v>
      </c>
      <c r="I61" s="106">
        <f t="shared" si="5"/>
        <v>99</v>
      </c>
      <c r="J61" s="106">
        <v>5</v>
      </c>
      <c r="K61" s="106">
        <v>14</v>
      </c>
      <c r="L61" s="106">
        <v>26</v>
      </c>
      <c r="M61" s="106">
        <v>21</v>
      </c>
      <c r="N61" s="106">
        <v>11</v>
      </c>
      <c r="O61" s="106">
        <v>3</v>
      </c>
      <c r="P61" s="106">
        <f t="shared" si="6"/>
        <v>80</v>
      </c>
      <c r="Q61" s="106">
        <f t="shared" si="4"/>
        <v>179</v>
      </c>
    </row>
    <row r="62" spans="1:17">
      <c r="A62">
        <v>58</v>
      </c>
      <c r="B62" s="107" t="s">
        <v>236</v>
      </c>
      <c r="C62" s="106">
        <v>1</v>
      </c>
      <c r="D62" s="106">
        <v>6</v>
      </c>
      <c r="E62" s="106">
        <v>8</v>
      </c>
      <c r="F62" s="106">
        <v>33</v>
      </c>
      <c r="G62" s="106">
        <v>19</v>
      </c>
      <c r="H62" s="106">
        <v>2</v>
      </c>
      <c r="I62" s="106">
        <f t="shared" si="5"/>
        <v>69</v>
      </c>
      <c r="J62" s="106">
        <v>5</v>
      </c>
      <c r="K62" s="106">
        <v>13</v>
      </c>
      <c r="L62" s="106">
        <v>9</v>
      </c>
      <c r="M62" s="106">
        <v>10</v>
      </c>
      <c r="N62" s="106">
        <v>14</v>
      </c>
      <c r="O62" s="106">
        <v>4</v>
      </c>
      <c r="P62" s="106">
        <f t="shared" si="6"/>
        <v>55</v>
      </c>
      <c r="Q62" s="106">
        <f t="shared" si="4"/>
        <v>124</v>
      </c>
    </row>
    <row r="63" spans="1:17">
      <c r="A63">
        <v>59</v>
      </c>
      <c r="B63" s="107" t="s">
        <v>237</v>
      </c>
      <c r="C63" s="106"/>
      <c r="D63" s="106">
        <v>8</v>
      </c>
      <c r="E63" s="106">
        <v>15</v>
      </c>
      <c r="F63" s="106">
        <v>32</v>
      </c>
      <c r="G63" s="106">
        <v>26</v>
      </c>
      <c r="H63" s="106">
        <v>4</v>
      </c>
      <c r="I63" s="106">
        <f t="shared" si="5"/>
        <v>85</v>
      </c>
      <c r="J63" s="106">
        <v>4</v>
      </c>
      <c r="K63" s="106">
        <v>8</v>
      </c>
      <c r="L63" s="106">
        <v>14</v>
      </c>
      <c r="M63" s="106">
        <v>31</v>
      </c>
      <c r="N63" s="106">
        <v>18</v>
      </c>
      <c r="O63" s="106">
        <v>4</v>
      </c>
      <c r="P63" s="106">
        <f t="shared" si="6"/>
        <v>79</v>
      </c>
      <c r="Q63" s="106">
        <f t="shared" si="4"/>
        <v>164</v>
      </c>
    </row>
    <row r="64" spans="1:17">
      <c r="A64">
        <v>60</v>
      </c>
      <c r="B64" s="107" t="s">
        <v>238</v>
      </c>
      <c r="C64" s="106"/>
      <c r="D64" s="106">
        <v>3</v>
      </c>
      <c r="E64" s="106">
        <v>9</v>
      </c>
      <c r="F64" s="106">
        <v>16</v>
      </c>
      <c r="G64" s="106">
        <v>12</v>
      </c>
      <c r="H64" s="106">
        <v>2</v>
      </c>
      <c r="I64" s="106">
        <f t="shared" si="5"/>
        <v>42</v>
      </c>
      <c r="J64" s="106">
        <v>1</v>
      </c>
      <c r="K64" s="106">
        <v>8</v>
      </c>
      <c r="L64" s="106">
        <v>15</v>
      </c>
      <c r="M64" s="106">
        <v>15</v>
      </c>
      <c r="N64" s="106">
        <v>7</v>
      </c>
      <c r="O64" s="106"/>
      <c r="P64" s="106">
        <f t="shared" si="6"/>
        <v>46</v>
      </c>
      <c r="Q64" s="106">
        <f t="shared" si="4"/>
        <v>88</v>
      </c>
    </row>
    <row r="65" spans="1:17">
      <c r="A65">
        <v>61</v>
      </c>
      <c r="B65" s="107" t="s">
        <v>239</v>
      </c>
      <c r="C65" s="106">
        <v>2</v>
      </c>
      <c r="D65" s="106">
        <v>5</v>
      </c>
      <c r="E65" s="106">
        <v>17</v>
      </c>
      <c r="F65" s="106">
        <v>28</v>
      </c>
      <c r="G65" s="106">
        <v>20</v>
      </c>
      <c r="H65" s="106">
        <v>7</v>
      </c>
      <c r="I65" s="106">
        <f t="shared" si="5"/>
        <v>79</v>
      </c>
      <c r="J65" s="106">
        <v>7</v>
      </c>
      <c r="K65" s="106">
        <v>8</v>
      </c>
      <c r="L65" s="106">
        <v>11</v>
      </c>
      <c r="M65" s="106">
        <v>17</v>
      </c>
      <c r="N65" s="106">
        <v>11</v>
      </c>
      <c r="O65" s="106">
        <v>2</v>
      </c>
      <c r="P65" s="106">
        <f t="shared" si="6"/>
        <v>56</v>
      </c>
      <c r="Q65" s="106">
        <f t="shared" si="4"/>
        <v>135</v>
      </c>
    </row>
    <row r="66" spans="1:17">
      <c r="A66">
        <v>62</v>
      </c>
      <c r="B66" s="107" t="s">
        <v>240</v>
      </c>
      <c r="C66" s="106"/>
      <c r="D66" s="106">
        <v>5</v>
      </c>
      <c r="E66" s="106">
        <v>15</v>
      </c>
      <c r="F66" s="106">
        <v>44</v>
      </c>
      <c r="G66" s="106">
        <v>29</v>
      </c>
      <c r="H66" s="106">
        <v>4</v>
      </c>
      <c r="I66" s="106">
        <f t="shared" si="5"/>
        <v>97</v>
      </c>
      <c r="J66" s="106">
        <v>2</v>
      </c>
      <c r="K66" s="106">
        <v>12</v>
      </c>
      <c r="L66" s="106">
        <v>16</v>
      </c>
      <c r="M66" s="106">
        <v>20</v>
      </c>
      <c r="N66" s="106">
        <v>13</v>
      </c>
      <c r="O66" s="106">
        <v>4</v>
      </c>
      <c r="P66" s="106">
        <f t="shared" si="6"/>
        <v>67</v>
      </c>
      <c r="Q66" s="106">
        <f t="shared" si="4"/>
        <v>164</v>
      </c>
    </row>
    <row r="67" spans="1:17">
      <c r="A67">
        <v>63</v>
      </c>
      <c r="B67" s="107" t="s">
        <v>241</v>
      </c>
      <c r="C67" s="106">
        <v>2</v>
      </c>
      <c r="D67" s="106">
        <v>5</v>
      </c>
      <c r="E67" s="106">
        <v>21</v>
      </c>
      <c r="F67" s="106">
        <v>59</v>
      </c>
      <c r="G67" s="106">
        <v>31</v>
      </c>
      <c r="H67" s="106">
        <v>5</v>
      </c>
      <c r="I67" s="106">
        <f t="shared" si="5"/>
        <v>123</v>
      </c>
      <c r="J67" s="106">
        <v>11</v>
      </c>
      <c r="K67" s="106">
        <v>28</v>
      </c>
      <c r="L67" s="106">
        <v>20</v>
      </c>
      <c r="M67" s="106">
        <v>32</v>
      </c>
      <c r="N67" s="106">
        <v>17</v>
      </c>
      <c r="O67" s="106">
        <v>1</v>
      </c>
      <c r="P67" s="106">
        <f t="shared" si="6"/>
        <v>109</v>
      </c>
      <c r="Q67" s="106">
        <f t="shared" si="4"/>
        <v>232</v>
      </c>
    </row>
    <row r="68" spans="1:17">
      <c r="A68">
        <v>64</v>
      </c>
      <c r="B68" s="107" t="s">
        <v>242</v>
      </c>
      <c r="C68" s="106">
        <v>1</v>
      </c>
      <c r="D68" s="106">
        <v>3</v>
      </c>
      <c r="E68" s="106">
        <v>22</v>
      </c>
      <c r="F68" s="106">
        <v>62</v>
      </c>
      <c r="G68" s="106">
        <v>28</v>
      </c>
      <c r="H68" s="106">
        <v>7</v>
      </c>
      <c r="I68" s="106">
        <f t="shared" si="5"/>
        <v>123</v>
      </c>
      <c r="J68" s="106">
        <v>7</v>
      </c>
      <c r="K68" s="106">
        <v>11</v>
      </c>
      <c r="L68" s="106">
        <v>22</v>
      </c>
      <c r="M68" s="106">
        <v>37</v>
      </c>
      <c r="N68" s="106">
        <v>26</v>
      </c>
      <c r="O68" s="106"/>
      <c r="P68" s="106">
        <f t="shared" si="6"/>
        <v>103</v>
      </c>
      <c r="Q68" s="106">
        <f t="shared" si="4"/>
        <v>226</v>
      </c>
    </row>
    <row r="69" spans="1:17">
      <c r="A69">
        <v>65</v>
      </c>
      <c r="B69" s="107" t="s">
        <v>243</v>
      </c>
      <c r="C69" s="106">
        <v>2</v>
      </c>
      <c r="D69" s="106">
        <v>7</v>
      </c>
      <c r="E69" s="106">
        <v>34</v>
      </c>
      <c r="F69" s="106">
        <v>75</v>
      </c>
      <c r="G69" s="106">
        <v>47</v>
      </c>
      <c r="H69" s="106">
        <v>9</v>
      </c>
      <c r="I69" s="106">
        <f t="shared" si="5"/>
        <v>174</v>
      </c>
      <c r="J69" s="106">
        <v>24</v>
      </c>
      <c r="K69" s="106">
        <v>31</v>
      </c>
      <c r="L69" s="106">
        <v>32</v>
      </c>
      <c r="M69" s="106">
        <v>54</v>
      </c>
      <c r="N69" s="106">
        <v>24</v>
      </c>
      <c r="O69" s="106">
        <v>3</v>
      </c>
      <c r="P69" s="106">
        <f t="shared" si="6"/>
        <v>168</v>
      </c>
      <c r="Q69" s="106">
        <f t="shared" si="4"/>
        <v>342</v>
      </c>
    </row>
    <row r="70" spans="1:17">
      <c r="A70">
        <v>66</v>
      </c>
      <c r="B70" s="107" t="s">
        <v>244</v>
      </c>
      <c r="C70" s="106">
        <v>2</v>
      </c>
      <c r="D70" s="106">
        <v>6</v>
      </c>
      <c r="E70" s="106">
        <v>32</v>
      </c>
      <c r="F70" s="106">
        <v>106</v>
      </c>
      <c r="G70" s="106">
        <v>63</v>
      </c>
      <c r="H70" s="106">
        <v>13</v>
      </c>
      <c r="I70" s="106">
        <f t="shared" si="5"/>
        <v>222</v>
      </c>
      <c r="J70" s="106">
        <v>16</v>
      </c>
      <c r="K70" s="106">
        <v>33</v>
      </c>
      <c r="L70" s="106">
        <v>45</v>
      </c>
      <c r="M70" s="106">
        <v>61</v>
      </c>
      <c r="N70" s="106">
        <v>36</v>
      </c>
      <c r="O70" s="106">
        <v>8</v>
      </c>
      <c r="P70" s="106">
        <f t="shared" si="6"/>
        <v>199</v>
      </c>
      <c r="Q70" s="106">
        <f t="shared" si="4"/>
        <v>421</v>
      </c>
    </row>
    <row r="71" spans="1:17">
      <c r="A71">
        <v>67</v>
      </c>
      <c r="B71" s="107" t="s">
        <v>262</v>
      </c>
      <c r="C71" s="106"/>
      <c r="D71" s="106"/>
      <c r="E71" s="106"/>
      <c r="F71" s="106">
        <v>1</v>
      </c>
      <c r="G71" s="106"/>
      <c r="H71" s="106"/>
      <c r="I71" s="106">
        <f t="shared" si="5"/>
        <v>1</v>
      </c>
      <c r="J71" s="106"/>
      <c r="K71" s="106"/>
      <c r="L71" s="106"/>
      <c r="M71" s="106"/>
      <c r="N71" s="106"/>
      <c r="O71" s="106"/>
      <c r="P71" s="106">
        <f t="shared" si="6"/>
        <v>0</v>
      </c>
      <c r="Q71" s="106">
        <f t="shared" si="4"/>
        <v>1</v>
      </c>
    </row>
    <row r="72" spans="1:17">
      <c r="A72">
        <v>30</v>
      </c>
      <c r="B72" s="105" t="s">
        <v>104</v>
      </c>
      <c r="C72" s="106">
        <v>14</v>
      </c>
      <c r="D72" s="106">
        <v>72</v>
      </c>
      <c r="E72" s="106">
        <v>193</v>
      </c>
      <c r="F72" s="106">
        <v>369</v>
      </c>
      <c r="G72" s="106">
        <v>262</v>
      </c>
      <c r="H72" s="106">
        <v>26</v>
      </c>
      <c r="I72" s="106">
        <f t="shared" si="5"/>
        <v>936</v>
      </c>
      <c r="J72" s="106">
        <v>27</v>
      </c>
      <c r="K72" s="106">
        <v>124</v>
      </c>
      <c r="L72" s="106">
        <v>156</v>
      </c>
      <c r="M72" s="106">
        <v>200</v>
      </c>
      <c r="N72" s="106">
        <v>114</v>
      </c>
      <c r="O72" s="106">
        <v>15</v>
      </c>
      <c r="P72" s="106">
        <v>636</v>
      </c>
      <c r="Q72" s="106">
        <f t="shared" si="4"/>
        <v>1572</v>
      </c>
    </row>
    <row r="73" spans="1:17">
      <c r="B73" s="108" t="s">
        <v>260</v>
      </c>
      <c r="C73" s="106">
        <f>SUM(C74:C79)</f>
        <v>6</v>
      </c>
      <c r="D73" s="106">
        <f t="shared" ref="D73:H73" si="7">SUM(D74:D79)</f>
        <v>53</v>
      </c>
      <c r="E73" s="106">
        <f t="shared" si="7"/>
        <v>126</v>
      </c>
      <c r="F73" s="106">
        <f t="shared" si="7"/>
        <v>378</v>
      </c>
      <c r="G73" s="106">
        <f t="shared" si="7"/>
        <v>243</v>
      </c>
      <c r="H73" s="106">
        <f t="shared" si="7"/>
        <v>54</v>
      </c>
      <c r="I73" s="106">
        <f t="shared" ref="I73" si="8">SUM(I74:I79)</f>
        <v>860</v>
      </c>
      <c r="J73" s="106">
        <f t="shared" ref="J73" si="9">SUM(J74:J79)</f>
        <v>47</v>
      </c>
      <c r="K73" s="106">
        <f t="shared" ref="K73" si="10">SUM(K74:K79)</f>
        <v>69</v>
      </c>
      <c r="L73" s="106">
        <f t="shared" ref="L73" si="11">SUM(L74:L79)</f>
        <v>93</v>
      </c>
      <c r="M73" s="106">
        <f t="shared" ref="M73" si="12">SUM(M74:M79)</f>
        <v>174</v>
      </c>
      <c r="N73" s="106">
        <f t="shared" ref="N73" si="13">SUM(N74:N79)</f>
        <v>105</v>
      </c>
      <c r="O73" s="106">
        <f t="shared" ref="O73" si="14">SUM(O74:O79)</f>
        <v>15</v>
      </c>
      <c r="P73" s="106">
        <f t="shared" ref="P73" si="15">SUM(P74:P79)</f>
        <v>503</v>
      </c>
      <c r="Q73" s="106">
        <f t="shared" si="4"/>
        <v>1363</v>
      </c>
    </row>
    <row r="74" spans="1:17">
      <c r="A74">
        <v>70</v>
      </c>
      <c r="B74" s="107" t="s">
        <v>245</v>
      </c>
      <c r="C74" s="106"/>
      <c r="D74" s="106"/>
      <c r="E74" s="106">
        <v>2</v>
      </c>
      <c r="F74" s="106">
        <v>7</v>
      </c>
      <c r="G74" s="106">
        <v>2</v>
      </c>
      <c r="H74" s="106">
        <v>1</v>
      </c>
      <c r="I74" s="106">
        <f t="shared" ref="I74:I80" si="16">SUM(C74:H74)</f>
        <v>12</v>
      </c>
      <c r="J74" s="106"/>
      <c r="K74" s="106">
        <v>1</v>
      </c>
      <c r="L74" s="106"/>
      <c r="M74" s="106">
        <v>4</v>
      </c>
      <c r="N74" s="106">
        <v>1</v>
      </c>
      <c r="O74" s="106"/>
      <c r="P74" s="106">
        <f t="shared" ref="P74:P80" si="17">SUM(J74:O74)</f>
        <v>6</v>
      </c>
      <c r="Q74" s="106">
        <f t="shared" si="4"/>
        <v>18</v>
      </c>
    </row>
    <row r="75" spans="1:17">
      <c r="A75">
        <v>71</v>
      </c>
      <c r="B75" s="107" t="s">
        <v>246</v>
      </c>
      <c r="C75" s="106">
        <v>2</v>
      </c>
      <c r="D75" s="106">
        <v>8</v>
      </c>
      <c r="E75" s="106">
        <v>12</v>
      </c>
      <c r="F75" s="106">
        <v>23</v>
      </c>
      <c r="G75" s="106">
        <v>19</v>
      </c>
      <c r="H75" s="106">
        <v>11</v>
      </c>
      <c r="I75" s="106">
        <f t="shared" si="16"/>
        <v>75</v>
      </c>
      <c r="J75" s="106">
        <v>4</v>
      </c>
      <c r="K75" s="106">
        <v>9</v>
      </c>
      <c r="L75" s="106">
        <v>14</v>
      </c>
      <c r="M75" s="106">
        <v>19</v>
      </c>
      <c r="N75" s="106">
        <v>12</v>
      </c>
      <c r="O75" s="106">
        <v>1</v>
      </c>
      <c r="P75" s="106">
        <f t="shared" si="17"/>
        <v>59</v>
      </c>
      <c r="Q75" s="106">
        <f t="shared" si="4"/>
        <v>134</v>
      </c>
    </row>
    <row r="76" spans="1:17">
      <c r="A76">
        <v>72</v>
      </c>
      <c r="B76" s="107" t="s">
        <v>247</v>
      </c>
      <c r="C76" s="106">
        <v>1</v>
      </c>
      <c r="D76" s="106">
        <v>9</v>
      </c>
      <c r="E76" s="106">
        <v>23</v>
      </c>
      <c r="F76" s="106">
        <v>54</v>
      </c>
      <c r="G76" s="106">
        <v>30</v>
      </c>
      <c r="H76" s="106">
        <v>5</v>
      </c>
      <c r="I76" s="106">
        <f t="shared" si="16"/>
        <v>122</v>
      </c>
      <c r="J76" s="106">
        <v>10</v>
      </c>
      <c r="K76" s="106">
        <v>13</v>
      </c>
      <c r="L76" s="106">
        <v>16</v>
      </c>
      <c r="M76" s="106">
        <v>18</v>
      </c>
      <c r="N76" s="106">
        <v>19</v>
      </c>
      <c r="O76" s="106">
        <v>1</v>
      </c>
      <c r="P76" s="106">
        <f t="shared" si="17"/>
        <v>77</v>
      </c>
      <c r="Q76" s="106">
        <f t="shared" si="4"/>
        <v>199</v>
      </c>
    </row>
    <row r="77" spans="1:17">
      <c r="A77">
        <v>73</v>
      </c>
      <c r="B77" s="107" t="s">
        <v>248</v>
      </c>
      <c r="C77" s="106">
        <v>3</v>
      </c>
      <c r="D77" s="106">
        <v>19</v>
      </c>
      <c r="E77" s="106">
        <v>60</v>
      </c>
      <c r="F77" s="106">
        <v>149</v>
      </c>
      <c r="G77" s="106">
        <v>110</v>
      </c>
      <c r="H77" s="106">
        <v>21</v>
      </c>
      <c r="I77" s="106">
        <f t="shared" si="16"/>
        <v>362</v>
      </c>
      <c r="J77" s="106">
        <v>21</v>
      </c>
      <c r="K77" s="106">
        <v>27</v>
      </c>
      <c r="L77" s="106">
        <v>43</v>
      </c>
      <c r="M77" s="106">
        <v>90</v>
      </c>
      <c r="N77" s="106">
        <v>47</v>
      </c>
      <c r="O77" s="106">
        <v>7</v>
      </c>
      <c r="P77" s="106">
        <f t="shared" si="17"/>
        <v>235</v>
      </c>
      <c r="Q77" s="106">
        <f t="shared" si="4"/>
        <v>597</v>
      </c>
    </row>
    <row r="78" spans="1:17">
      <c r="A78">
        <v>74</v>
      </c>
      <c r="B78" s="107" t="s">
        <v>249</v>
      </c>
      <c r="C78" s="106"/>
      <c r="D78" s="106">
        <v>12</v>
      </c>
      <c r="E78" s="106">
        <v>12</v>
      </c>
      <c r="F78" s="106">
        <v>100</v>
      </c>
      <c r="G78" s="106">
        <v>67</v>
      </c>
      <c r="H78" s="106">
        <v>8</v>
      </c>
      <c r="I78" s="106">
        <f t="shared" si="16"/>
        <v>199</v>
      </c>
      <c r="J78" s="106">
        <v>6</v>
      </c>
      <c r="K78" s="106">
        <v>13</v>
      </c>
      <c r="L78" s="106">
        <v>11</v>
      </c>
      <c r="M78" s="106">
        <v>26</v>
      </c>
      <c r="N78" s="106">
        <v>20</v>
      </c>
      <c r="O78" s="106">
        <v>4</v>
      </c>
      <c r="P78" s="106">
        <f t="shared" si="17"/>
        <v>80</v>
      </c>
      <c r="Q78" s="106">
        <f t="shared" si="4"/>
        <v>279</v>
      </c>
    </row>
    <row r="79" spans="1:17">
      <c r="A79">
        <v>75</v>
      </c>
      <c r="B79" s="107" t="s">
        <v>111</v>
      </c>
      <c r="C79" s="106"/>
      <c r="D79" s="106">
        <v>5</v>
      </c>
      <c r="E79" s="106">
        <v>17</v>
      </c>
      <c r="F79" s="106">
        <v>45</v>
      </c>
      <c r="G79" s="106">
        <v>15</v>
      </c>
      <c r="H79" s="106">
        <v>8</v>
      </c>
      <c r="I79" s="106">
        <f t="shared" si="16"/>
        <v>90</v>
      </c>
      <c r="J79" s="106">
        <v>6</v>
      </c>
      <c r="K79" s="106">
        <v>6</v>
      </c>
      <c r="L79" s="106">
        <v>9</v>
      </c>
      <c r="M79" s="106">
        <v>17</v>
      </c>
      <c r="N79" s="106">
        <v>6</v>
      </c>
      <c r="O79" s="106">
        <v>2</v>
      </c>
      <c r="P79" s="106">
        <f t="shared" si="17"/>
        <v>46</v>
      </c>
      <c r="Q79" s="106">
        <f t="shared" si="4"/>
        <v>136</v>
      </c>
    </row>
    <row r="80" spans="1:17">
      <c r="A80">
        <v>99</v>
      </c>
      <c r="B80" s="105" t="s">
        <v>250</v>
      </c>
      <c r="C80" s="106">
        <v>1</v>
      </c>
      <c r="D80" s="106">
        <v>6</v>
      </c>
      <c r="E80" s="106">
        <v>35</v>
      </c>
      <c r="F80" s="106">
        <v>74</v>
      </c>
      <c r="G80" s="106">
        <v>39</v>
      </c>
      <c r="H80" s="106">
        <v>9</v>
      </c>
      <c r="I80" s="106">
        <f t="shared" si="16"/>
        <v>164</v>
      </c>
      <c r="J80" s="106">
        <v>2</v>
      </c>
      <c r="K80" s="106">
        <v>5</v>
      </c>
      <c r="L80" s="106">
        <v>14</v>
      </c>
      <c r="M80" s="106">
        <v>21</v>
      </c>
      <c r="N80" s="106">
        <v>5</v>
      </c>
      <c r="O80" s="106">
        <v>3</v>
      </c>
      <c r="P80" s="106">
        <f t="shared" si="17"/>
        <v>50</v>
      </c>
      <c r="Q80" s="106">
        <f t="shared" si="4"/>
        <v>214</v>
      </c>
    </row>
    <row r="81" spans="2:17">
      <c r="B81" s="193" t="s">
        <v>11</v>
      </c>
      <c r="C81" s="109">
        <f>SUM(C5:C45,C47:C73,C80)</f>
        <v>109</v>
      </c>
      <c r="D81" s="109">
        <f t="shared" ref="D81:Q81" si="18">SUM(D5:D45,D47:D73,D80)</f>
        <v>520</v>
      </c>
      <c r="E81" s="109">
        <f t="shared" si="18"/>
        <v>1525</v>
      </c>
      <c r="F81" s="109">
        <f t="shared" si="18"/>
        <v>4004</v>
      </c>
      <c r="G81" s="109">
        <f t="shared" si="18"/>
        <v>2739</v>
      </c>
      <c r="H81" s="109">
        <f t="shared" si="18"/>
        <v>568</v>
      </c>
      <c r="I81" s="109">
        <f t="shared" si="18"/>
        <v>9465</v>
      </c>
      <c r="J81" s="109">
        <f t="shared" si="18"/>
        <v>428</v>
      </c>
      <c r="K81" s="109">
        <f t="shared" si="18"/>
        <v>1092</v>
      </c>
      <c r="L81" s="109">
        <f t="shared" si="18"/>
        <v>1470</v>
      </c>
      <c r="M81" s="109">
        <f t="shared" si="18"/>
        <v>2261</v>
      </c>
      <c r="N81" s="109">
        <f t="shared" si="18"/>
        <v>1385</v>
      </c>
      <c r="O81" s="109">
        <f t="shared" si="18"/>
        <v>247</v>
      </c>
      <c r="P81" s="109">
        <f t="shared" si="18"/>
        <v>6883</v>
      </c>
      <c r="Q81" s="109">
        <f t="shared" si="18"/>
        <v>16348</v>
      </c>
    </row>
  </sheetData>
  <mergeCells count="3">
    <mergeCell ref="C3:I3"/>
    <mergeCell ref="J3:P3"/>
    <mergeCell ref="Q3:Q4"/>
  </mergeCells>
  <phoneticPr fontId="4"/>
  <printOptions horizontalCentered="1"/>
  <pageMargins left="0.70866141732283472" right="0.70866141732283472" top="0.74803149606299213" bottom="0.74803149606299213" header="0.31496062992125984" footer="0.31496062992125984"/>
  <pageSetup paperSize="9" fitToHeight="0" orientation="portrait" r:id="rId1"/>
  <rowBreaks count="1" manualBreakCount="1">
    <brk id="45" min="1"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S40"/>
  <sheetViews>
    <sheetView view="pageBreakPreview" topLeftCell="B1" zoomScaleNormal="100" zoomScaleSheetLayoutView="100" workbookViewId="0">
      <selection activeCell="I5" sqref="I5"/>
    </sheetView>
  </sheetViews>
  <sheetFormatPr defaultRowHeight="13.5"/>
  <cols>
    <col min="1" max="1" width="52.875" style="9" bestFit="1" customWidth="1"/>
    <col min="2" max="2" width="9.875" style="9" bestFit="1" customWidth="1"/>
    <col min="3" max="3" width="14.625" style="9" bestFit="1" customWidth="1"/>
    <col min="4" max="4" width="4.125" style="9" customWidth="1"/>
    <col min="5" max="5" width="52.875" style="9" bestFit="1" customWidth="1"/>
    <col min="6" max="6" width="9.5" style="9" customWidth="1"/>
    <col min="7" max="7" width="9.75" style="9" bestFit="1" customWidth="1"/>
    <col min="8" max="8" width="7.5" style="9" bestFit="1" customWidth="1"/>
    <col min="9" max="9" width="10.375" style="9" bestFit="1" customWidth="1"/>
    <col min="10" max="10" width="5" style="9" customWidth="1"/>
    <col min="11" max="11" width="6.625" style="9" customWidth="1"/>
    <col min="12" max="12" width="7.375" style="9" customWidth="1"/>
    <col min="13" max="13" width="17.25" style="9" customWidth="1"/>
    <col min="14" max="14" width="15.625" style="9" customWidth="1"/>
    <col min="15" max="15" width="7.375" style="9" customWidth="1"/>
    <col min="16" max="18" width="9" style="9"/>
    <col min="19" max="19" width="11.875" style="9" customWidth="1"/>
    <col min="20" max="16384" width="9" style="9"/>
  </cols>
  <sheetData>
    <row r="1" spans="1:19" s="25" customFormat="1" ht="14.25">
      <c r="A1" s="24" t="s">
        <v>312</v>
      </c>
    </row>
    <row r="2" spans="1:19" customFormat="1">
      <c r="A2" s="1"/>
      <c r="B2" s="2"/>
      <c r="C2" s="2"/>
      <c r="D2" s="2"/>
      <c r="E2" s="2"/>
      <c r="F2" s="2"/>
      <c r="G2" s="2"/>
      <c r="K2" s="103"/>
      <c r="L2" s="116"/>
      <c r="M2" s="116"/>
      <c r="N2" s="116"/>
      <c r="P2" s="103"/>
      <c r="Q2" s="116"/>
      <c r="R2" s="116"/>
      <c r="S2" s="116"/>
    </row>
    <row r="3" spans="1:19" s="8" customFormat="1" ht="14.25">
      <c r="A3" s="1" t="s">
        <v>13</v>
      </c>
      <c r="E3" s="1" t="s">
        <v>306</v>
      </c>
      <c r="K3" s="118"/>
      <c r="L3" s="4"/>
      <c r="M3" s="56"/>
      <c r="N3" s="112"/>
      <c r="O3"/>
      <c r="P3" s="118"/>
      <c r="Q3" s="4"/>
      <c r="R3" s="56"/>
      <c r="S3" s="112"/>
    </row>
    <row r="4" spans="1:19" customFormat="1">
      <c r="A4" s="3"/>
      <c r="B4" s="3" t="s">
        <v>0</v>
      </c>
      <c r="C4" s="3" t="s">
        <v>1</v>
      </c>
      <c r="D4" s="2"/>
      <c r="E4" s="3"/>
      <c r="F4" s="3" t="s">
        <v>307</v>
      </c>
      <c r="G4" s="3" t="s">
        <v>309</v>
      </c>
      <c r="H4" s="3" t="s">
        <v>12</v>
      </c>
      <c r="I4" s="3" t="s">
        <v>1</v>
      </c>
      <c r="K4" s="118"/>
      <c r="L4" s="4"/>
      <c r="M4" s="56"/>
      <c r="N4" s="112"/>
      <c r="P4" s="118"/>
      <c r="Q4" s="4"/>
      <c r="R4" s="56"/>
      <c r="S4" s="112"/>
    </row>
    <row r="5" spans="1:19" customFormat="1">
      <c r="A5" s="15" t="s">
        <v>313</v>
      </c>
      <c r="B5" s="12">
        <f>SUM(B6:B8)</f>
        <v>3974</v>
      </c>
      <c r="C5" s="138">
        <f>SUM(C6:C8)</f>
        <v>0.24308783949106924</v>
      </c>
      <c r="D5" s="2"/>
      <c r="E5" s="15" t="s">
        <v>314</v>
      </c>
      <c r="F5" s="56">
        <f t="shared" ref="F5:G5" si="0">SUM(F6:F8)</f>
        <v>60</v>
      </c>
      <c r="G5" s="12">
        <f t="shared" si="0"/>
        <v>212</v>
      </c>
      <c r="H5" s="12">
        <f>SUM(F5:G5)</f>
        <v>272</v>
      </c>
      <c r="I5" s="138">
        <f>H5/H$20</f>
        <v>0.1265704979060028</v>
      </c>
      <c r="K5" s="118"/>
      <c r="L5" s="4"/>
      <c r="M5" s="56"/>
      <c r="N5" s="112"/>
      <c r="P5" s="118"/>
      <c r="Q5" s="4"/>
      <c r="R5" s="56"/>
      <c r="S5" s="112"/>
    </row>
    <row r="6" spans="1:19" customFormat="1">
      <c r="A6" s="16" t="s">
        <v>315</v>
      </c>
      <c r="B6" s="136">
        <f>B24</f>
        <v>1780</v>
      </c>
      <c r="C6" s="142">
        <f>B6/B$20</f>
        <v>0.1088818204061659</v>
      </c>
      <c r="D6" s="2"/>
      <c r="E6" s="16" t="s">
        <v>315</v>
      </c>
      <c r="F6" s="136">
        <f t="shared" ref="F6:G8" si="1">F24</f>
        <v>19</v>
      </c>
      <c r="G6" s="136">
        <f t="shared" si="1"/>
        <v>93</v>
      </c>
      <c r="H6" s="13">
        <f t="shared" ref="H6:H19" si="2">SUM(F6:G6)</f>
        <v>112</v>
      </c>
      <c r="I6" s="142">
        <f>H6/H$20</f>
        <v>5.2117263843648211E-2</v>
      </c>
      <c r="K6" s="118"/>
      <c r="L6" s="4"/>
      <c r="M6" s="56"/>
      <c r="N6" s="112"/>
      <c r="P6" s="118"/>
      <c r="Q6" s="4"/>
      <c r="R6" s="56"/>
      <c r="S6" s="112"/>
    </row>
    <row r="7" spans="1:19" customFormat="1">
      <c r="A7" s="16" t="s">
        <v>316</v>
      </c>
      <c r="B7" s="136">
        <f t="shared" ref="B7:B8" si="3">B25</f>
        <v>419</v>
      </c>
      <c r="C7" s="142">
        <f t="shared" ref="C7:C19" si="4">B7/B$20</f>
        <v>2.5630046488867141E-2</v>
      </c>
      <c r="D7" s="2"/>
      <c r="E7" s="16" t="s">
        <v>296</v>
      </c>
      <c r="F7" s="136">
        <f t="shared" si="1"/>
        <v>5</v>
      </c>
      <c r="G7" s="136">
        <f t="shared" si="1"/>
        <v>20</v>
      </c>
      <c r="H7" s="13">
        <f t="shared" si="2"/>
        <v>25</v>
      </c>
      <c r="I7" s="142">
        <f t="shared" ref="I7:I8" si="5">H7/H$20</f>
        <v>1.1633317822242903E-2</v>
      </c>
      <c r="K7" s="118"/>
      <c r="L7" s="4"/>
      <c r="M7" s="56"/>
      <c r="N7" s="112"/>
      <c r="P7" s="118"/>
      <c r="Q7" s="4"/>
      <c r="R7" s="56"/>
      <c r="S7" s="112"/>
    </row>
    <row r="8" spans="1:19" customFormat="1" ht="27">
      <c r="A8" s="17" t="s">
        <v>19</v>
      </c>
      <c r="B8" s="136">
        <f t="shared" si="3"/>
        <v>1775</v>
      </c>
      <c r="C8" s="142">
        <f t="shared" si="4"/>
        <v>0.10857597259603621</v>
      </c>
      <c r="D8" s="2"/>
      <c r="E8" s="17" t="s">
        <v>19</v>
      </c>
      <c r="F8" s="136">
        <f t="shared" si="1"/>
        <v>36</v>
      </c>
      <c r="G8" s="136">
        <f t="shared" si="1"/>
        <v>99</v>
      </c>
      <c r="H8" s="13">
        <f t="shared" si="2"/>
        <v>135</v>
      </c>
      <c r="I8" s="142">
        <f t="shared" si="5"/>
        <v>6.2819916240111684E-2</v>
      </c>
      <c r="K8" s="118"/>
      <c r="L8" s="4"/>
      <c r="M8" s="56"/>
      <c r="N8" s="112"/>
      <c r="P8" s="118"/>
      <c r="Q8" s="4"/>
      <c r="R8" s="56"/>
      <c r="S8" s="112"/>
    </row>
    <row r="9" spans="1:19" customFormat="1">
      <c r="A9" s="18" t="s">
        <v>20</v>
      </c>
      <c r="B9" s="56">
        <f>SUM(B27,B37,B40)</f>
        <v>957</v>
      </c>
      <c r="C9" s="157">
        <f t="shared" si="4"/>
        <v>5.8539270858820651E-2</v>
      </c>
      <c r="D9" s="2"/>
      <c r="E9" s="18" t="s">
        <v>20</v>
      </c>
      <c r="F9" s="56">
        <f t="shared" ref="F9:G9" si="6">SUM(F27,F37,F40)</f>
        <v>68</v>
      </c>
      <c r="G9" s="56">
        <f t="shared" si="6"/>
        <v>240</v>
      </c>
      <c r="H9" s="12">
        <f t="shared" si="2"/>
        <v>308</v>
      </c>
      <c r="I9" s="137">
        <f>H9/H$20</f>
        <v>0.14332247557003258</v>
      </c>
      <c r="K9" s="118"/>
      <c r="L9" s="4"/>
      <c r="M9" s="56"/>
      <c r="N9" s="112"/>
      <c r="P9" s="118"/>
      <c r="Q9" s="4"/>
      <c r="R9" s="56"/>
      <c r="S9" s="112"/>
    </row>
    <row r="10" spans="1:19" customFormat="1">
      <c r="A10" s="18" t="s">
        <v>21</v>
      </c>
      <c r="B10" s="56">
        <f>B28</f>
        <v>8677</v>
      </c>
      <c r="C10" s="157">
        <f t="shared" si="4"/>
        <v>0.53076828969904577</v>
      </c>
      <c r="D10" s="2"/>
      <c r="E10" s="18" t="s">
        <v>21</v>
      </c>
      <c r="F10" s="56">
        <f t="shared" ref="F10:G10" si="7">F28</f>
        <v>234</v>
      </c>
      <c r="G10" s="56">
        <f t="shared" si="7"/>
        <v>738</v>
      </c>
      <c r="H10" s="12">
        <f t="shared" si="2"/>
        <v>972</v>
      </c>
      <c r="I10" s="137">
        <f t="shared" ref="I10:I19" si="8">H10/H$20</f>
        <v>0.45230339692880411</v>
      </c>
      <c r="K10" s="118"/>
      <c r="L10" s="4"/>
      <c r="M10" s="56"/>
      <c r="N10" s="112"/>
      <c r="P10" s="118"/>
      <c r="Q10" s="4"/>
      <c r="R10" s="56"/>
      <c r="S10" s="112"/>
    </row>
    <row r="11" spans="1:19" customFormat="1">
      <c r="A11" s="18" t="s">
        <v>22</v>
      </c>
      <c r="B11" s="56">
        <f>SUM(B29:B30)</f>
        <v>1613</v>
      </c>
      <c r="C11" s="157">
        <f t="shared" si="4"/>
        <v>9.86665035478346E-2</v>
      </c>
      <c r="D11" s="2"/>
      <c r="E11" s="18" t="s">
        <v>22</v>
      </c>
      <c r="F11" s="56">
        <f t="shared" ref="F11:G11" si="9">SUM(F29:F30)</f>
        <v>125</v>
      </c>
      <c r="G11" s="56">
        <f t="shared" si="9"/>
        <v>274</v>
      </c>
      <c r="H11" s="12">
        <f t="shared" si="2"/>
        <v>399</v>
      </c>
      <c r="I11" s="137">
        <f t="shared" si="8"/>
        <v>0.18566775244299674</v>
      </c>
      <c r="K11" s="118"/>
      <c r="L11" s="4"/>
      <c r="M11" s="56"/>
      <c r="N11" s="112"/>
      <c r="P11" s="118"/>
      <c r="Q11" s="4"/>
      <c r="R11" s="56"/>
      <c r="S11" s="112"/>
    </row>
    <row r="12" spans="1:19" customFormat="1">
      <c r="A12" s="18" t="s">
        <v>297</v>
      </c>
      <c r="B12" s="56">
        <f>B31</f>
        <v>322</v>
      </c>
      <c r="C12" s="157">
        <f t="shared" si="4"/>
        <v>1.9696598972351358E-2</v>
      </c>
      <c r="D12" s="2"/>
      <c r="E12" s="18" t="s">
        <v>297</v>
      </c>
      <c r="F12" s="56">
        <f t="shared" ref="F12:G17" si="10">F31</f>
        <v>19</v>
      </c>
      <c r="G12" s="56">
        <f t="shared" si="10"/>
        <v>70</v>
      </c>
      <c r="H12" s="12">
        <f t="shared" si="2"/>
        <v>89</v>
      </c>
      <c r="I12" s="137">
        <f t="shared" si="8"/>
        <v>4.1414611447184738E-2</v>
      </c>
      <c r="K12" s="120"/>
      <c r="L12" s="4"/>
      <c r="M12" s="56"/>
      <c r="N12" s="112"/>
      <c r="P12" s="120"/>
      <c r="Q12" s="4"/>
      <c r="R12" s="56"/>
      <c r="S12" s="112"/>
    </row>
    <row r="13" spans="1:19" customFormat="1">
      <c r="A13" s="18" t="s">
        <v>298</v>
      </c>
      <c r="B13" s="56">
        <f t="shared" ref="B13:B17" si="11">B32</f>
        <v>45</v>
      </c>
      <c r="C13" s="157">
        <f t="shared" si="4"/>
        <v>2.7526302911671154E-3</v>
      </c>
      <c r="D13" s="2"/>
      <c r="E13" s="18" t="s">
        <v>298</v>
      </c>
      <c r="F13" s="56">
        <f t="shared" si="10"/>
        <v>4</v>
      </c>
      <c r="G13" s="56">
        <f t="shared" si="10"/>
        <v>7</v>
      </c>
      <c r="H13" s="12">
        <f t="shared" si="2"/>
        <v>11</v>
      </c>
      <c r="I13" s="137">
        <f t="shared" si="8"/>
        <v>5.1186598417868774E-3</v>
      </c>
      <c r="K13" s="120"/>
      <c r="L13" s="4"/>
      <c r="M13" s="56"/>
      <c r="N13" s="112"/>
      <c r="P13" s="120"/>
      <c r="Q13" s="4"/>
      <c r="R13" s="56"/>
      <c r="S13" s="112"/>
    </row>
    <row r="14" spans="1:19" customFormat="1">
      <c r="A14" s="18" t="s">
        <v>23</v>
      </c>
      <c r="B14" s="56">
        <f t="shared" si="11"/>
        <v>50</v>
      </c>
      <c r="C14" s="157">
        <f t="shared" si="4"/>
        <v>3.0584781012967946E-3</v>
      </c>
      <c r="D14" s="2"/>
      <c r="E14" s="18" t="s">
        <v>23</v>
      </c>
      <c r="F14" s="56">
        <f t="shared" si="10"/>
        <v>3</v>
      </c>
      <c r="G14" s="56">
        <f t="shared" si="10"/>
        <v>7</v>
      </c>
      <c r="H14" s="12">
        <f t="shared" si="2"/>
        <v>10</v>
      </c>
      <c r="I14" s="137">
        <f t="shared" si="8"/>
        <v>4.6533271288971617E-3</v>
      </c>
      <c r="K14" s="120"/>
      <c r="L14" s="4"/>
      <c r="M14" s="56"/>
      <c r="N14" s="112"/>
      <c r="P14" s="120"/>
      <c r="Q14" s="4"/>
      <c r="R14" s="56"/>
      <c r="S14" s="112"/>
    </row>
    <row r="15" spans="1:19" customFormat="1">
      <c r="A15" s="18" t="s">
        <v>24</v>
      </c>
      <c r="B15" s="56">
        <f t="shared" si="11"/>
        <v>357</v>
      </c>
      <c r="C15" s="157">
        <f t="shared" si="4"/>
        <v>2.1837533643259115E-2</v>
      </c>
      <c r="D15" s="2"/>
      <c r="E15" s="18" t="s">
        <v>317</v>
      </c>
      <c r="F15" s="56">
        <f t="shared" si="10"/>
        <v>7</v>
      </c>
      <c r="G15" s="56">
        <f t="shared" si="10"/>
        <v>25</v>
      </c>
      <c r="H15" s="12">
        <f t="shared" si="2"/>
        <v>32</v>
      </c>
      <c r="I15" s="137">
        <f t="shared" si="8"/>
        <v>1.4890646812470917E-2</v>
      </c>
      <c r="K15" s="118"/>
      <c r="L15" s="4"/>
      <c r="M15" s="56"/>
      <c r="N15" s="112"/>
      <c r="P15" s="118"/>
      <c r="Q15" s="4"/>
      <c r="R15" s="56"/>
      <c r="S15" s="112"/>
    </row>
    <row r="16" spans="1:19" customFormat="1">
      <c r="A16" s="18" t="s">
        <v>25</v>
      </c>
      <c r="B16" s="56">
        <f t="shared" si="11"/>
        <v>130</v>
      </c>
      <c r="C16" s="157">
        <f t="shared" si="4"/>
        <v>7.9520430633716662E-3</v>
      </c>
      <c r="D16" s="11"/>
      <c r="E16" s="18" t="s">
        <v>25</v>
      </c>
      <c r="F16" s="56">
        <f t="shared" si="10"/>
        <v>9</v>
      </c>
      <c r="G16" s="56">
        <f t="shared" si="10"/>
        <v>17</v>
      </c>
      <c r="H16" s="12">
        <f t="shared" si="2"/>
        <v>26</v>
      </c>
      <c r="I16" s="137">
        <f t="shared" si="8"/>
        <v>1.2098650535132619E-2</v>
      </c>
      <c r="K16" s="122"/>
      <c r="L16" s="4"/>
      <c r="M16" s="56"/>
      <c r="N16" s="112"/>
      <c r="P16" s="122"/>
      <c r="Q16" s="4"/>
      <c r="R16" s="56"/>
      <c r="S16" s="112"/>
    </row>
    <row r="17" spans="1:19" customFormat="1" ht="27">
      <c r="A17" s="19" t="s">
        <v>26</v>
      </c>
      <c r="B17" s="56">
        <f t="shared" si="11"/>
        <v>42</v>
      </c>
      <c r="C17" s="157">
        <f t="shared" si="4"/>
        <v>2.5691216050893074E-3</v>
      </c>
      <c r="D17" s="10"/>
      <c r="E17" s="19" t="s">
        <v>26</v>
      </c>
      <c r="F17" s="56">
        <f t="shared" si="10"/>
        <v>3</v>
      </c>
      <c r="G17" s="56">
        <f t="shared" si="10"/>
        <v>6</v>
      </c>
      <c r="H17" s="12">
        <f t="shared" si="2"/>
        <v>9</v>
      </c>
      <c r="I17" s="137">
        <f t="shared" si="8"/>
        <v>4.1879944160074451E-3</v>
      </c>
      <c r="K17" s="103"/>
      <c r="L17" s="4"/>
      <c r="M17" s="56"/>
      <c r="N17" s="112"/>
      <c r="P17" s="103"/>
      <c r="Q17" s="4"/>
      <c r="R17" s="56"/>
      <c r="S17" s="112"/>
    </row>
    <row r="18" spans="1:19" customFormat="1">
      <c r="A18" s="18" t="s">
        <v>318</v>
      </c>
      <c r="B18" s="56">
        <f>B39</f>
        <v>72</v>
      </c>
      <c r="C18" s="157">
        <f t="shared" si="4"/>
        <v>4.4042084658673843E-3</v>
      </c>
      <c r="D18" s="11"/>
      <c r="E18" s="18" t="s">
        <v>318</v>
      </c>
      <c r="F18" s="56">
        <f t="shared" ref="F18:G18" si="12">F39</f>
        <v>3</v>
      </c>
      <c r="G18" s="56">
        <f t="shared" si="12"/>
        <v>3</v>
      </c>
      <c r="H18" s="12">
        <f t="shared" si="2"/>
        <v>6</v>
      </c>
      <c r="I18" s="137">
        <f t="shared" si="8"/>
        <v>2.791996277338297E-3</v>
      </c>
    </row>
    <row r="19" spans="1:19" customFormat="1">
      <c r="A19" s="18" t="s">
        <v>18</v>
      </c>
      <c r="B19" s="56">
        <f>B38</f>
        <v>109</v>
      </c>
      <c r="C19" s="157">
        <f t="shared" si="4"/>
        <v>6.6674822608270125E-3</v>
      </c>
      <c r="D19" s="10"/>
      <c r="E19" s="18" t="s">
        <v>18</v>
      </c>
      <c r="F19" s="56">
        <f t="shared" ref="F19:G19" si="13">F38</f>
        <v>2</v>
      </c>
      <c r="G19" s="56">
        <f t="shared" si="13"/>
        <v>13</v>
      </c>
      <c r="H19" s="12">
        <f t="shared" si="2"/>
        <v>15</v>
      </c>
      <c r="I19" s="137">
        <f t="shared" si="8"/>
        <v>6.9799906933457421E-3</v>
      </c>
    </row>
    <row r="20" spans="1:19" customFormat="1" ht="21" customHeight="1">
      <c r="A20" s="5" t="s">
        <v>11</v>
      </c>
      <c r="B20" s="14">
        <f>SUM(B6:B19)</f>
        <v>16348</v>
      </c>
      <c r="C20" s="23">
        <f>SUM(C6:C19)</f>
        <v>1</v>
      </c>
      <c r="D20" s="2"/>
      <c r="E20" s="5" t="s">
        <v>11</v>
      </c>
      <c r="F20" s="14">
        <f>SUM(F6:F19)</f>
        <v>537</v>
      </c>
      <c r="G20" s="14">
        <f t="shared" ref="G20:H20" si="14">SUM(G6:G19)</f>
        <v>1612</v>
      </c>
      <c r="H20" s="14">
        <f t="shared" si="14"/>
        <v>2149</v>
      </c>
      <c r="I20" s="23">
        <f>SUM(I6:I19)</f>
        <v>1</v>
      </c>
    </row>
    <row r="21" spans="1:19" customFormat="1">
      <c r="A21" s="4"/>
      <c r="B21" s="7"/>
      <c r="K21" s="103"/>
      <c r="L21" s="116"/>
      <c r="M21" s="116"/>
      <c r="N21" s="116"/>
    </row>
    <row r="22" spans="1:19" s="8" customFormat="1" ht="14.25">
      <c r="K22" s="118"/>
      <c r="L22" s="4"/>
      <c r="M22" s="56"/>
      <c r="N22" s="112"/>
    </row>
    <row r="23" spans="1:19">
      <c r="A23" s="41" t="s">
        <v>68</v>
      </c>
      <c r="B23" s="434" t="s">
        <v>0</v>
      </c>
      <c r="E23" s="41" t="s">
        <v>68</v>
      </c>
      <c r="F23" s="434" t="s">
        <v>31</v>
      </c>
      <c r="G23" s="441" t="s">
        <v>32</v>
      </c>
      <c r="K23" s="118"/>
      <c r="L23" s="4"/>
      <c r="M23" s="56"/>
      <c r="N23" s="112"/>
    </row>
    <row r="24" spans="1:19">
      <c r="A24" s="370" t="s">
        <v>422</v>
      </c>
      <c r="B24" s="439">
        <v>1780</v>
      </c>
      <c r="E24" s="370" t="s">
        <v>422</v>
      </c>
      <c r="F24" s="439">
        <v>19</v>
      </c>
      <c r="G24" s="9">
        <v>93</v>
      </c>
      <c r="K24" s="118"/>
      <c r="L24" s="4"/>
      <c r="M24" s="56"/>
      <c r="N24" s="112"/>
    </row>
    <row r="25" spans="1:19">
      <c r="A25" s="376" t="s">
        <v>423</v>
      </c>
      <c r="B25" s="439">
        <v>419</v>
      </c>
      <c r="E25" s="376" t="s">
        <v>423</v>
      </c>
      <c r="F25" s="439">
        <v>5</v>
      </c>
      <c r="G25" s="9">
        <v>20</v>
      </c>
      <c r="K25" s="118"/>
      <c r="L25" s="4"/>
      <c r="M25" s="56"/>
      <c r="N25" s="112"/>
    </row>
    <row r="26" spans="1:19">
      <c r="A26" s="376" t="s">
        <v>424</v>
      </c>
      <c r="B26" s="439">
        <v>1775</v>
      </c>
      <c r="E26" s="376" t="s">
        <v>424</v>
      </c>
      <c r="F26" s="439">
        <v>36</v>
      </c>
      <c r="G26" s="9">
        <v>99</v>
      </c>
      <c r="K26" s="118"/>
      <c r="L26" s="4"/>
      <c r="M26" s="56"/>
      <c r="N26" s="112"/>
    </row>
    <row r="27" spans="1:19">
      <c r="A27" s="376" t="s">
        <v>425</v>
      </c>
      <c r="B27" s="439">
        <v>801</v>
      </c>
      <c r="E27" s="376" t="s">
        <v>425</v>
      </c>
      <c r="F27" s="439">
        <v>58</v>
      </c>
      <c r="G27" s="9">
        <v>224</v>
      </c>
      <c r="K27" s="118"/>
      <c r="L27" s="4"/>
      <c r="M27" s="56"/>
      <c r="N27" s="112"/>
    </row>
    <row r="28" spans="1:19">
      <c r="A28" s="376" t="s">
        <v>426</v>
      </c>
      <c r="B28" s="439">
        <v>8677</v>
      </c>
      <c r="E28" s="376" t="s">
        <v>426</v>
      </c>
      <c r="F28" s="439">
        <v>234</v>
      </c>
      <c r="G28" s="9">
        <v>738</v>
      </c>
      <c r="K28" s="118"/>
      <c r="L28" s="4"/>
      <c r="M28" s="56"/>
      <c r="N28" s="112"/>
    </row>
    <row r="29" spans="1:19">
      <c r="A29" s="376" t="s">
        <v>427</v>
      </c>
      <c r="B29" s="439">
        <v>870</v>
      </c>
      <c r="E29" s="376" t="s">
        <v>427</v>
      </c>
      <c r="F29" s="439">
        <v>48</v>
      </c>
      <c r="G29" s="9">
        <v>135</v>
      </c>
      <c r="K29" s="118"/>
      <c r="L29" s="4"/>
      <c r="M29" s="56"/>
      <c r="N29" s="112"/>
    </row>
    <row r="30" spans="1:19">
      <c r="A30" s="376" t="s">
        <v>428</v>
      </c>
      <c r="B30" s="439">
        <v>743</v>
      </c>
      <c r="E30" s="376" t="s">
        <v>428</v>
      </c>
      <c r="F30" s="439">
        <v>77</v>
      </c>
      <c r="G30" s="9">
        <v>139</v>
      </c>
      <c r="K30" s="118"/>
      <c r="L30" s="4"/>
      <c r="M30" s="56"/>
      <c r="N30" s="112"/>
    </row>
    <row r="31" spans="1:19">
      <c r="A31" s="376" t="s">
        <v>429</v>
      </c>
      <c r="B31" s="439">
        <v>322</v>
      </c>
      <c r="E31" s="376" t="s">
        <v>429</v>
      </c>
      <c r="F31" s="439">
        <v>19</v>
      </c>
      <c r="G31" s="9">
        <v>70</v>
      </c>
      <c r="K31" s="120"/>
      <c r="L31" s="4"/>
      <c r="M31" s="56"/>
      <c r="N31" s="112"/>
    </row>
    <row r="32" spans="1:19">
      <c r="A32" s="376" t="s">
        <v>430</v>
      </c>
      <c r="B32" s="439">
        <v>45</v>
      </c>
      <c r="E32" s="376" t="s">
        <v>430</v>
      </c>
      <c r="F32" s="439">
        <v>4</v>
      </c>
      <c r="G32" s="9">
        <v>7</v>
      </c>
      <c r="K32" s="120"/>
      <c r="L32" s="4"/>
      <c r="M32" s="56"/>
      <c r="N32" s="112"/>
    </row>
    <row r="33" spans="1:14">
      <c r="A33" s="376" t="s">
        <v>431</v>
      </c>
      <c r="B33" s="439">
        <v>50</v>
      </c>
      <c r="E33" s="376" t="s">
        <v>431</v>
      </c>
      <c r="F33" s="439">
        <v>3</v>
      </c>
      <c r="G33" s="9">
        <v>7</v>
      </c>
      <c r="K33" s="120"/>
      <c r="L33" s="4"/>
      <c r="M33" s="56"/>
      <c r="N33" s="112"/>
    </row>
    <row r="34" spans="1:14">
      <c r="A34" s="376" t="s">
        <v>432</v>
      </c>
      <c r="B34" s="439">
        <v>357</v>
      </c>
      <c r="E34" s="376" t="s">
        <v>432</v>
      </c>
      <c r="F34" s="439">
        <v>7</v>
      </c>
      <c r="G34" s="9">
        <v>25</v>
      </c>
      <c r="K34" s="118"/>
      <c r="L34" s="4"/>
      <c r="M34" s="56"/>
      <c r="N34" s="112"/>
    </row>
    <row r="35" spans="1:14">
      <c r="A35" s="376" t="s">
        <v>433</v>
      </c>
      <c r="B35" s="439">
        <v>130</v>
      </c>
      <c r="E35" s="376" t="s">
        <v>433</v>
      </c>
      <c r="F35" s="439">
        <v>9</v>
      </c>
      <c r="G35" s="9">
        <v>17</v>
      </c>
      <c r="K35" s="122"/>
      <c r="L35" s="4"/>
      <c r="M35" s="56"/>
      <c r="N35" s="112"/>
    </row>
    <row r="36" spans="1:14">
      <c r="A36" s="376" t="s">
        <v>434</v>
      </c>
      <c r="B36" s="439">
        <v>42</v>
      </c>
      <c r="E36" s="376" t="s">
        <v>434</v>
      </c>
      <c r="F36" s="439">
        <v>3</v>
      </c>
      <c r="G36" s="9">
        <v>6</v>
      </c>
      <c r="K36" s="103"/>
      <c r="L36" s="4"/>
      <c r="M36" s="56"/>
      <c r="N36" s="112"/>
    </row>
    <row r="37" spans="1:14">
      <c r="A37" s="376" t="s">
        <v>435</v>
      </c>
      <c r="B37" s="439">
        <v>53</v>
      </c>
      <c r="E37" s="376" t="s">
        <v>435</v>
      </c>
      <c r="F37" s="439">
        <v>3</v>
      </c>
      <c r="G37" s="9">
        <v>7</v>
      </c>
    </row>
    <row r="38" spans="1:14">
      <c r="A38" s="376" t="s">
        <v>18</v>
      </c>
      <c r="B38" s="439">
        <v>109</v>
      </c>
      <c r="E38" s="376" t="s">
        <v>18</v>
      </c>
      <c r="F38" s="439">
        <v>2</v>
      </c>
      <c r="G38" s="9">
        <v>13</v>
      </c>
    </row>
    <row r="39" spans="1:14">
      <c r="A39" s="376" t="s">
        <v>436</v>
      </c>
      <c r="B39" s="439">
        <v>72</v>
      </c>
      <c r="E39" s="376" t="s">
        <v>436</v>
      </c>
      <c r="F39" s="439">
        <v>3</v>
      </c>
      <c r="G39" s="9">
        <v>3</v>
      </c>
    </row>
    <row r="40" spans="1:14" customFormat="1">
      <c r="A40" s="376" t="s">
        <v>437</v>
      </c>
      <c r="B40" s="440">
        <v>103</v>
      </c>
      <c r="E40" s="376" t="s">
        <v>437</v>
      </c>
      <c r="F40" s="440">
        <v>7</v>
      </c>
      <c r="G40">
        <v>9</v>
      </c>
    </row>
  </sheetData>
  <phoneticPr fontId="4"/>
  <pageMargins left="0.70866141732283472" right="0.70866141732283472" top="0.74803149606299213" bottom="0.74803149606299213" header="0.31496062992125984" footer="0.31496062992125984"/>
  <pageSetup paperSize="9" scale="7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N47"/>
  <sheetViews>
    <sheetView view="pageBreakPreview" zoomScaleNormal="100" zoomScaleSheetLayoutView="100" workbookViewId="0">
      <selection activeCell="B22" sqref="B22"/>
    </sheetView>
  </sheetViews>
  <sheetFormatPr defaultRowHeight="13.5"/>
  <cols>
    <col min="1" max="1" width="22.75" style="9" bestFit="1" customWidth="1"/>
    <col min="2" max="2" width="8.625" style="9" bestFit="1" customWidth="1"/>
    <col min="3" max="3" width="8.375" style="9" customWidth="1"/>
    <col min="4" max="4" width="6.625" style="9" customWidth="1"/>
    <col min="5" max="5" width="22.75" style="9" bestFit="1" customWidth="1"/>
    <col min="6" max="6" width="5.875" style="9" bestFit="1" customWidth="1"/>
    <col min="7" max="7" width="9.75" style="9" bestFit="1" customWidth="1"/>
    <col min="8" max="8" width="7.5" style="9" bestFit="1" customWidth="1"/>
    <col min="9" max="9" width="7.875" style="9" bestFit="1" customWidth="1"/>
    <col min="10" max="16384" width="9" style="9"/>
  </cols>
  <sheetData>
    <row r="1" spans="1:9" s="25" customFormat="1" ht="14.25">
      <c r="A1" s="24" t="s">
        <v>319</v>
      </c>
    </row>
    <row r="2" spans="1:9" customFormat="1">
      <c r="A2" s="1"/>
      <c r="B2" s="2"/>
      <c r="C2" s="2"/>
    </row>
    <row r="3" spans="1:9" s="8" customFormat="1" ht="14.25">
      <c r="A3" s="1" t="s">
        <v>13</v>
      </c>
      <c r="E3" s="1" t="s">
        <v>320</v>
      </c>
      <c r="F3" s="1"/>
      <c r="G3" s="1"/>
    </row>
    <row r="4" spans="1:9" customFormat="1">
      <c r="A4" s="3"/>
      <c r="B4" s="3" t="s">
        <v>0</v>
      </c>
      <c r="C4" s="3" t="s">
        <v>1</v>
      </c>
      <c r="E4" s="3"/>
      <c r="F4" s="3" t="s">
        <v>321</v>
      </c>
      <c r="G4" s="20" t="s">
        <v>322</v>
      </c>
      <c r="H4" s="3" t="s">
        <v>12</v>
      </c>
      <c r="I4" s="3" t="s">
        <v>1</v>
      </c>
    </row>
    <row r="5" spans="1:9" customFormat="1">
      <c r="A5" s="4" t="s">
        <v>323</v>
      </c>
      <c r="B5" s="56">
        <v>1847</v>
      </c>
      <c r="C5" s="21">
        <f>B5/B$21</f>
        <v>0.11298018106190359</v>
      </c>
      <c r="E5" s="4" t="s">
        <v>323</v>
      </c>
      <c r="F5" s="56">
        <v>133</v>
      </c>
      <c r="G5" s="56">
        <v>338</v>
      </c>
      <c r="H5" s="12">
        <f>SUM(F5:G5)</f>
        <v>471</v>
      </c>
      <c r="I5" s="21">
        <f>H5/H$21</f>
        <v>0.2191717077710563</v>
      </c>
    </row>
    <row r="6" spans="1:9" customFormat="1">
      <c r="A6" s="4" t="s">
        <v>324</v>
      </c>
      <c r="B6" s="56">
        <v>2219</v>
      </c>
      <c r="C6" s="21">
        <f t="shared" ref="C6:C20" si="0">B6/B$21</f>
        <v>0.13573525813555176</v>
      </c>
      <c r="E6" s="4" t="s">
        <v>325</v>
      </c>
      <c r="F6" s="56">
        <v>199</v>
      </c>
      <c r="G6" s="56">
        <v>471</v>
      </c>
      <c r="H6" s="12">
        <f t="shared" ref="H6:H20" si="1">SUM(F6:G6)</f>
        <v>670</v>
      </c>
      <c r="I6" s="21">
        <f t="shared" ref="I6:I20" si="2">H6/H$21</f>
        <v>0.31177291763610981</v>
      </c>
    </row>
    <row r="7" spans="1:9" customFormat="1">
      <c r="A7" s="4" t="s">
        <v>326</v>
      </c>
      <c r="B7" s="56">
        <v>1346</v>
      </c>
      <c r="C7" s="21">
        <f t="shared" si="0"/>
        <v>8.2334230486909715E-2</v>
      </c>
      <c r="E7" s="4" t="s">
        <v>326</v>
      </c>
      <c r="F7" s="56">
        <v>58</v>
      </c>
      <c r="G7" s="56">
        <v>165</v>
      </c>
      <c r="H7" s="12">
        <f t="shared" si="1"/>
        <v>223</v>
      </c>
      <c r="I7" s="21">
        <f t="shared" si="2"/>
        <v>0.1037691949744067</v>
      </c>
    </row>
    <row r="8" spans="1:9" customFormat="1">
      <c r="A8" s="4" t="s">
        <v>327</v>
      </c>
      <c r="B8" s="56">
        <v>1471</v>
      </c>
      <c r="C8" s="21">
        <f t="shared" si="0"/>
        <v>8.9980425740151707E-2</v>
      </c>
      <c r="E8" s="4" t="s">
        <v>327</v>
      </c>
      <c r="F8" s="56">
        <v>38</v>
      </c>
      <c r="G8" s="56">
        <v>118</v>
      </c>
      <c r="H8" s="12">
        <f t="shared" si="1"/>
        <v>156</v>
      </c>
      <c r="I8" s="21">
        <f t="shared" si="2"/>
        <v>7.2591903210795714E-2</v>
      </c>
    </row>
    <row r="9" spans="1:9" customFormat="1" ht="13.5" customHeight="1">
      <c r="A9" s="4" t="s">
        <v>328</v>
      </c>
      <c r="B9" s="56">
        <v>961</v>
      </c>
      <c r="C9" s="21">
        <f t="shared" si="0"/>
        <v>5.8783949106924395E-2</v>
      </c>
      <c r="E9" s="4" t="s">
        <v>328</v>
      </c>
      <c r="F9" s="56">
        <v>15</v>
      </c>
      <c r="G9" s="56">
        <v>61</v>
      </c>
      <c r="H9" s="12">
        <f t="shared" si="1"/>
        <v>76</v>
      </c>
      <c r="I9" s="21">
        <f t="shared" si="2"/>
        <v>3.5365286179618427E-2</v>
      </c>
    </row>
    <row r="10" spans="1:9" customFormat="1">
      <c r="A10" s="4" t="s">
        <v>329</v>
      </c>
      <c r="B10" s="56">
        <v>730</v>
      </c>
      <c r="C10" s="21">
        <f t="shared" si="0"/>
        <v>4.46537802789332E-2</v>
      </c>
      <c r="E10" s="4" t="s">
        <v>329</v>
      </c>
      <c r="F10" s="56">
        <v>10</v>
      </c>
      <c r="G10" s="56">
        <v>47</v>
      </c>
      <c r="H10" s="12">
        <f t="shared" si="1"/>
        <v>57</v>
      </c>
      <c r="I10" s="21">
        <f t="shared" si="2"/>
        <v>2.652396463471382E-2</v>
      </c>
    </row>
    <row r="11" spans="1:9" customFormat="1">
      <c r="A11" s="4" t="s">
        <v>330</v>
      </c>
      <c r="B11" s="56">
        <v>1239</v>
      </c>
      <c r="C11" s="21">
        <f t="shared" si="0"/>
        <v>7.5789087350134579E-2</v>
      </c>
      <c r="E11" s="4" t="s">
        <v>29</v>
      </c>
      <c r="F11" s="56">
        <v>15</v>
      </c>
      <c r="G11" s="56">
        <v>75</v>
      </c>
      <c r="H11" s="12">
        <f t="shared" si="1"/>
        <v>90</v>
      </c>
      <c r="I11" s="21">
        <f t="shared" si="2"/>
        <v>4.1879944160074456E-2</v>
      </c>
    </row>
    <row r="12" spans="1:9" customFormat="1">
      <c r="A12" s="4" t="s">
        <v>30</v>
      </c>
      <c r="B12" s="56">
        <v>906</v>
      </c>
      <c r="C12" s="21">
        <f t="shared" si="0"/>
        <v>5.5419623195497918E-2</v>
      </c>
      <c r="E12" s="4" t="s">
        <v>30</v>
      </c>
      <c r="F12" s="56">
        <v>16</v>
      </c>
      <c r="G12" s="56">
        <v>48</v>
      </c>
      <c r="H12" s="12">
        <f t="shared" si="1"/>
        <v>64</v>
      </c>
      <c r="I12" s="21">
        <f t="shared" si="2"/>
        <v>2.9781293624941835E-2</v>
      </c>
    </row>
    <row r="13" spans="1:9" customFormat="1">
      <c r="A13" s="4" t="s">
        <v>331</v>
      </c>
      <c r="B13" s="56">
        <v>718</v>
      </c>
      <c r="C13" s="21">
        <f t="shared" si="0"/>
        <v>4.3919745534621975E-2</v>
      </c>
      <c r="E13" s="4" t="s">
        <v>331</v>
      </c>
      <c r="F13" s="56">
        <v>7</v>
      </c>
      <c r="G13" s="56">
        <v>35</v>
      </c>
      <c r="H13" s="12">
        <f t="shared" si="1"/>
        <v>42</v>
      </c>
      <c r="I13" s="21">
        <f t="shared" si="2"/>
        <v>1.9543973941368076E-2</v>
      </c>
    </row>
    <row r="14" spans="1:9" customFormat="1" ht="13.5" customHeight="1">
      <c r="A14" s="4" t="s">
        <v>332</v>
      </c>
      <c r="B14" s="56">
        <v>615</v>
      </c>
      <c r="C14" s="21">
        <f t="shared" si="0"/>
        <v>3.7619280645950576E-2</v>
      </c>
      <c r="E14" s="4" t="s">
        <v>332</v>
      </c>
      <c r="F14" s="56">
        <v>3</v>
      </c>
      <c r="G14" s="56">
        <v>23</v>
      </c>
      <c r="H14" s="12">
        <f t="shared" si="1"/>
        <v>26</v>
      </c>
      <c r="I14" s="21">
        <f t="shared" si="2"/>
        <v>1.2098650535132619E-2</v>
      </c>
    </row>
    <row r="15" spans="1:9" customFormat="1">
      <c r="A15" s="4" t="s">
        <v>333</v>
      </c>
      <c r="B15" s="56">
        <v>503</v>
      </c>
      <c r="C15" s="21">
        <f t="shared" si="0"/>
        <v>3.0768289699045756E-2</v>
      </c>
      <c r="E15" s="4" t="s">
        <v>333</v>
      </c>
      <c r="F15" s="56">
        <v>4</v>
      </c>
      <c r="G15" s="56">
        <v>31</v>
      </c>
      <c r="H15" s="12">
        <f t="shared" si="1"/>
        <v>35</v>
      </c>
      <c r="I15" s="21">
        <f t="shared" si="2"/>
        <v>1.6286644951140065E-2</v>
      </c>
    </row>
    <row r="16" spans="1:9" customFormat="1">
      <c r="A16" s="4" t="s">
        <v>334</v>
      </c>
      <c r="B16" s="56">
        <v>416</v>
      </c>
      <c r="C16" s="21">
        <f t="shared" si="0"/>
        <v>2.5446537802789333E-2</v>
      </c>
      <c r="E16" s="4" t="s">
        <v>334</v>
      </c>
      <c r="F16" s="12">
        <v>1</v>
      </c>
      <c r="G16" s="56">
        <v>21</v>
      </c>
      <c r="H16" s="12">
        <f t="shared" si="1"/>
        <v>22</v>
      </c>
      <c r="I16" s="21">
        <f t="shared" si="2"/>
        <v>1.0237319683573755E-2</v>
      </c>
    </row>
    <row r="17" spans="1:14" customFormat="1">
      <c r="A17" s="4" t="s">
        <v>335</v>
      </c>
      <c r="B17" s="56">
        <v>384</v>
      </c>
      <c r="C17" s="21">
        <f t="shared" si="0"/>
        <v>2.3489111817959384E-2</v>
      </c>
      <c r="E17" s="4" t="s">
        <v>335</v>
      </c>
      <c r="F17" s="56">
        <v>5</v>
      </c>
      <c r="G17" s="56">
        <v>26</v>
      </c>
      <c r="H17" s="12">
        <f t="shared" si="1"/>
        <v>31</v>
      </c>
      <c r="I17" s="21">
        <f t="shared" si="2"/>
        <v>1.4425314099581201E-2</v>
      </c>
    </row>
    <row r="18" spans="1:14" customFormat="1">
      <c r="A18" s="4" t="s">
        <v>336</v>
      </c>
      <c r="B18" s="56">
        <v>299</v>
      </c>
      <c r="C18" s="21">
        <f t="shared" si="0"/>
        <v>1.8289699045754833E-2</v>
      </c>
      <c r="E18" s="4" t="s">
        <v>336</v>
      </c>
      <c r="F18" s="56">
        <v>1</v>
      </c>
      <c r="G18" s="56">
        <v>13</v>
      </c>
      <c r="H18" s="12">
        <f t="shared" si="1"/>
        <v>14</v>
      </c>
      <c r="I18" s="21">
        <f t="shared" si="2"/>
        <v>6.5146579804560263E-3</v>
      </c>
    </row>
    <row r="19" spans="1:14" customFormat="1">
      <c r="A19" s="4" t="s">
        <v>337</v>
      </c>
      <c r="B19" s="56">
        <v>1698</v>
      </c>
      <c r="C19" s="21">
        <f t="shared" si="0"/>
        <v>0.10386591632003915</v>
      </c>
      <c r="E19" s="4" t="s">
        <v>337</v>
      </c>
      <c r="F19" s="56">
        <v>27</v>
      </c>
      <c r="G19" s="56">
        <v>92</v>
      </c>
      <c r="H19" s="12">
        <f t="shared" si="1"/>
        <v>119</v>
      </c>
      <c r="I19" s="21">
        <f t="shared" si="2"/>
        <v>5.5374592833876218E-2</v>
      </c>
    </row>
    <row r="20" spans="1:14" customFormat="1">
      <c r="A20" s="4" t="s">
        <v>338</v>
      </c>
      <c r="B20" s="56">
        <v>996</v>
      </c>
      <c r="C20" s="21">
        <f t="shared" si="0"/>
        <v>6.0924883777832152E-2</v>
      </c>
      <c r="E20" s="4" t="s">
        <v>338</v>
      </c>
      <c r="F20" s="56">
        <v>5</v>
      </c>
      <c r="G20" s="56">
        <v>48</v>
      </c>
      <c r="H20" s="12">
        <f t="shared" si="1"/>
        <v>53</v>
      </c>
      <c r="I20" s="21">
        <f t="shared" si="2"/>
        <v>2.4662633783154957E-2</v>
      </c>
    </row>
    <row r="21" spans="1:14" customFormat="1">
      <c r="A21" s="26" t="s">
        <v>11</v>
      </c>
      <c r="B21" s="27">
        <f>SUM(B5:B20)</f>
        <v>16348</v>
      </c>
      <c r="C21" s="28">
        <f>SUM(C5:C20)</f>
        <v>1.0000000000000002</v>
      </c>
      <c r="E21" s="5" t="s">
        <v>11</v>
      </c>
      <c r="F21" s="14">
        <f>SUM(F5:F20)</f>
        <v>537</v>
      </c>
      <c r="G21" s="14">
        <f>SUM(G5:G20)</f>
        <v>1612</v>
      </c>
      <c r="H21" s="14">
        <f>SUM(H5:H20)</f>
        <v>2149</v>
      </c>
      <c r="I21" s="23">
        <f>SUM(I5:I20)</f>
        <v>1.0000000000000002</v>
      </c>
    </row>
    <row r="22" spans="1:14">
      <c r="A22" s="4" t="s">
        <v>61</v>
      </c>
      <c r="B22" s="12">
        <f>SUM(B5:B8)</f>
        <v>6883</v>
      </c>
      <c r="C22" s="21">
        <f>B22/B$21</f>
        <v>0.42103009542451675</v>
      </c>
      <c r="E22" s="29" t="s">
        <v>61</v>
      </c>
      <c r="F22" s="30">
        <f>SUM(F5:F8)</f>
        <v>428</v>
      </c>
      <c r="G22" s="30">
        <f>SUM(G5:G8)</f>
        <v>1092</v>
      </c>
      <c r="H22" s="30">
        <f>SUM(H5:H8)</f>
        <v>1520</v>
      </c>
      <c r="I22" s="31">
        <f>H22/H$21</f>
        <v>0.70730572359236854</v>
      </c>
    </row>
    <row r="23" spans="1:14">
      <c r="A23" s="4" t="s">
        <v>62</v>
      </c>
      <c r="B23" s="12">
        <f>SUM(B9:B13)</f>
        <v>4554</v>
      </c>
      <c r="C23" s="21">
        <f t="shared" ref="C23:C25" si="3">B23/B$21</f>
        <v>0.27856618546611206</v>
      </c>
      <c r="E23" s="32" t="s">
        <v>62</v>
      </c>
      <c r="F23" s="33">
        <f>SUM(F9:F13)</f>
        <v>63</v>
      </c>
      <c r="G23" s="33">
        <f>SUM(G9:G13)</f>
        <v>266</v>
      </c>
      <c r="H23" s="33">
        <f>SUM(H9:H13)</f>
        <v>329</v>
      </c>
      <c r="I23" s="34">
        <f t="shared" ref="I23:I25" si="4">H23/H$21</f>
        <v>0.15309446254071662</v>
      </c>
    </row>
    <row r="24" spans="1:14">
      <c r="A24" s="4" t="s">
        <v>63</v>
      </c>
      <c r="B24" s="12">
        <f>SUM(B14:B18)</f>
        <v>2217</v>
      </c>
      <c r="C24" s="21">
        <f t="shared" si="3"/>
        <v>0.13561291901149988</v>
      </c>
      <c r="E24" s="32" t="s">
        <v>63</v>
      </c>
      <c r="F24" s="33">
        <f>SUM(F14:F18)</f>
        <v>14</v>
      </c>
      <c r="G24" s="33">
        <f>SUM(G14:G18)</f>
        <v>114</v>
      </c>
      <c r="H24" s="33">
        <f>SUM(H14:H18)</f>
        <v>128</v>
      </c>
      <c r="I24" s="34">
        <f t="shared" si="4"/>
        <v>5.9562587249883669E-2</v>
      </c>
    </row>
    <row r="25" spans="1:14">
      <c r="A25" s="380" t="s">
        <v>64</v>
      </c>
      <c r="B25" s="381">
        <f>SUM(B19:B20)</f>
        <v>2694</v>
      </c>
      <c r="C25" s="382">
        <f t="shared" si="3"/>
        <v>0.16479080009787131</v>
      </c>
      <c r="E25" s="380" t="s">
        <v>64</v>
      </c>
      <c r="F25" s="381">
        <f>SUM(F19:F20)</f>
        <v>32</v>
      </c>
      <c r="G25" s="381">
        <f>SUM(G19:G20)</f>
        <v>140</v>
      </c>
      <c r="H25" s="381">
        <f>SUM(H19:H20)</f>
        <v>172</v>
      </c>
      <c r="I25" s="382">
        <f t="shared" si="4"/>
        <v>8.0037226617031179E-2</v>
      </c>
    </row>
    <row r="26" spans="1:14" customFormat="1"/>
    <row r="28" spans="1:14">
      <c r="E28" s="125"/>
    </row>
    <row r="29" spans="1:14">
      <c r="A29" s="205"/>
      <c r="B29" s="206"/>
      <c r="C29" s="206"/>
      <c r="E29" s="205"/>
      <c r="F29" s="206"/>
      <c r="G29" s="206"/>
      <c r="I29" s="205"/>
      <c r="J29" s="206"/>
      <c r="K29" s="206"/>
    </row>
    <row r="30" spans="1:14">
      <c r="A30" s="32"/>
      <c r="B30" s="155"/>
      <c r="C30" s="208"/>
      <c r="D30" s="75"/>
      <c r="E30" s="32"/>
      <c r="F30" s="155"/>
      <c r="G30" s="208"/>
      <c r="H30" s="75"/>
      <c r="I30" s="32"/>
      <c r="J30" s="155"/>
      <c r="K30" s="208"/>
      <c r="L30" s="75"/>
      <c r="M30" s="75"/>
      <c r="N30" s="75"/>
    </row>
    <row r="31" spans="1:14">
      <c r="A31" s="32"/>
      <c r="B31" s="155"/>
      <c r="C31" s="208"/>
      <c r="D31" s="75"/>
      <c r="E31" s="32"/>
      <c r="F31" s="155"/>
      <c r="G31" s="208"/>
      <c r="H31" s="75"/>
      <c r="I31" s="32"/>
      <c r="J31" s="155"/>
      <c r="K31" s="208"/>
      <c r="L31" s="75"/>
      <c r="M31" s="75"/>
      <c r="N31" s="75"/>
    </row>
    <row r="32" spans="1:14">
      <c r="A32" s="32"/>
      <c r="B32" s="155"/>
      <c r="C32" s="208"/>
      <c r="D32" s="75"/>
      <c r="E32" s="32"/>
      <c r="F32" s="155"/>
      <c r="G32" s="208"/>
      <c r="H32" s="75"/>
      <c r="I32" s="32"/>
      <c r="J32" s="155"/>
      <c r="K32" s="208"/>
      <c r="L32" s="75"/>
      <c r="M32" s="75"/>
      <c r="N32" s="75"/>
    </row>
    <row r="33" spans="1:14">
      <c r="A33" s="32"/>
      <c r="B33" s="155"/>
      <c r="C33" s="208"/>
      <c r="D33" s="75"/>
      <c r="E33" s="32"/>
      <c r="F33" s="155"/>
      <c r="G33" s="208"/>
      <c r="H33" s="75"/>
      <c r="I33" s="32"/>
      <c r="J33" s="155"/>
      <c r="K33" s="208"/>
      <c r="L33" s="75"/>
      <c r="M33" s="75"/>
      <c r="N33" s="75"/>
    </row>
    <row r="34" spans="1:14">
      <c r="A34" s="32"/>
      <c r="B34" s="155"/>
      <c r="C34" s="208"/>
      <c r="D34" s="75"/>
      <c r="E34" s="32"/>
      <c r="F34" s="155"/>
      <c r="G34" s="208"/>
      <c r="H34" s="75"/>
      <c r="I34" s="32"/>
      <c r="J34" s="155"/>
      <c r="K34" s="208"/>
      <c r="L34" s="75"/>
      <c r="M34" s="75"/>
      <c r="N34" s="75"/>
    </row>
    <row r="35" spans="1:14">
      <c r="A35" s="32"/>
      <c r="B35" s="155"/>
      <c r="C35" s="208"/>
      <c r="D35" s="75"/>
      <c r="E35" s="32"/>
      <c r="F35" s="155"/>
      <c r="G35" s="208"/>
      <c r="H35" s="75"/>
      <c r="I35" s="32"/>
      <c r="J35" s="155"/>
      <c r="K35" s="208"/>
      <c r="L35" s="75"/>
      <c r="M35" s="75"/>
      <c r="N35" s="75"/>
    </row>
    <row r="36" spans="1:14">
      <c r="A36" s="32"/>
      <c r="B36" s="155"/>
      <c r="C36" s="208"/>
      <c r="D36" s="75"/>
      <c r="E36" s="32"/>
      <c r="F36" s="155"/>
      <c r="G36" s="208"/>
      <c r="H36" s="75"/>
      <c r="I36" s="32"/>
      <c r="J36" s="155"/>
      <c r="K36" s="208"/>
      <c r="L36" s="75"/>
      <c r="M36" s="75"/>
      <c r="N36" s="75"/>
    </row>
    <row r="37" spans="1:14">
      <c r="A37" s="32"/>
      <c r="B37" s="155"/>
      <c r="C37" s="208"/>
      <c r="D37" s="75"/>
      <c r="E37" s="32"/>
      <c r="F37" s="155"/>
      <c r="G37" s="208"/>
      <c r="H37" s="75"/>
      <c r="I37" s="32"/>
      <c r="J37" s="155"/>
      <c r="K37" s="208"/>
      <c r="L37" s="75"/>
      <c r="M37" s="75"/>
      <c r="N37" s="75"/>
    </row>
    <row r="38" spans="1:14">
      <c r="A38" s="32"/>
      <c r="B38" s="155"/>
      <c r="C38" s="208"/>
      <c r="D38" s="75"/>
      <c r="E38" s="32"/>
      <c r="F38" s="155"/>
      <c r="G38" s="208"/>
      <c r="H38" s="75"/>
      <c r="I38" s="32"/>
      <c r="J38" s="155"/>
      <c r="K38" s="208"/>
      <c r="L38" s="75"/>
      <c r="M38" s="75"/>
      <c r="N38" s="75"/>
    </row>
    <row r="39" spans="1:14">
      <c r="A39" s="32"/>
      <c r="B39" s="155"/>
      <c r="C39" s="208"/>
      <c r="D39" s="75"/>
      <c r="E39" s="32"/>
      <c r="F39" s="155"/>
      <c r="G39" s="208"/>
      <c r="H39" s="75"/>
      <c r="I39" s="32"/>
      <c r="J39" s="155"/>
      <c r="K39" s="208"/>
      <c r="L39" s="75"/>
      <c r="M39" s="75"/>
      <c r="N39" s="75"/>
    </row>
    <row r="40" spans="1:14">
      <c r="A40" s="32"/>
      <c r="B40" s="155"/>
      <c r="C40" s="208"/>
      <c r="D40" s="75"/>
      <c r="E40" s="32"/>
      <c r="F40" s="155"/>
      <c r="G40" s="208"/>
      <c r="H40" s="75"/>
      <c r="I40" s="32"/>
      <c r="J40" s="155"/>
      <c r="K40" s="208"/>
      <c r="L40" s="75"/>
      <c r="M40" s="75"/>
      <c r="N40" s="75"/>
    </row>
    <row r="41" spans="1:14">
      <c r="A41" s="32"/>
      <c r="B41" s="155"/>
      <c r="C41" s="208"/>
      <c r="D41" s="75"/>
      <c r="E41" s="32"/>
      <c r="F41" s="155"/>
      <c r="G41" s="208"/>
      <c r="H41" s="75"/>
      <c r="I41" s="32"/>
      <c r="J41" s="155"/>
      <c r="K41" s="208"/>
      <c r="L41" s="75"/>
      <c r="M41" s="75"/>
      <c r="N41" s="75"/>
    </row>
    <row r="42" spans="1:14">
      <c r="A42" s="32"/>
      <c r="B42" s="155"/>
      <c r="C42" s="208"/>
      <c r="D42" s="75"/>
      <c r="E42" s="32"/>
      <c r="F42" s="155"/>
      <c r="G42" s="208"/>
      <c r="H42" s="75"/>
      <c r="I42" s="32"/>
      <c r="J42" s="155"/>
      <c r="K42" s="208"/>
      <c r="L42" s="75"/>
      <c r="M42" s="75"/>
      <c r="N42" s="75"/>
    </row>
    <row r="43" spans="1:14">
      <c r="A43" s="32"/>
      <c r="B43" s="155"/>
      <c r="C43" s="208"/>
      <c r="D43" s="75"/>
      <c r="E43" s="32"/>
      <c r="F43" s="155"/>
      <c r="G43" s="208"/>
      <c r="H43" s="75"/>
      <c r="I43" s="32"/>
      <c r="J43" s="155"/>
      <c r="K43" s="208"/>
      <c r="L43" s="75"/>
      <c r="M43" s="75"/>
      <c r="N43" s="75"/>
    </row>
    <row r="44" spans="1:14">
      <c r="A44" s="32"/>
      <c r="B44" s="155"/>
      <c r="C44" s="208"/>
      <c r="D44" s="75"/>
      <c r="E44" s="32"/>
      <c r="F44" s="155"/>
      <c r="G44" s="208"/>
      <c r="H44" s="75"/>
      <c r="I44" s="32"/>
      <c r="J44" s="155"/>
      <c r="K44" s="208"/>
      <c r="L44" s="75"/>
      <c r="M44" s="75"/>
      <c r="N44" s="75"/>
    </row>
    <row r="45" spans="1:14">
      <c r="A45" s="4"/>
      <c r="B45" s="56"/>
      <c r="C45" s="124"/>
      <c r="E45" s="201"/>
      <c r="F45" s="202"/>
      <c r="G45" s="209"/>
      <c r="I45" s="4"/>
      <c r="J45" s="56"/>
      <c r="K45" s="124"/>
    </row>
    <row r="46" spans="1:14">
      <c r="A46" s="201"/>
      <c r="B46" s="202"/>
      <c r="C46" s="209"/>
      <c r="D46" s="75"/>
      <c r="E46" s="75"/>
      <c r="F46" s="75"/>
      <c r="G46" s="75"/>
      <c r="H46" s="75"/>
      <c r="I46" s="201"/>
      <c r="J46" s="202"/>
      <c r="K46" s="209"/>
      <c r="L46" s="75"/>
      <c r="M46" s="75"/>
    </row>
    <row r="47" spans="1:14">
      <c r="A47" s="75"/>
      <c r="B47" s="75"/>
      <c r="C47" s="75"/>
      <c r="D47" s="75"/>
      <c r="E47" s="75"/>
      <c r="F47" s="75"/>
      <c r="G47" s="75"/>
      <c r="H47" s="75"/>
      <c r="I47" s="75"/>
      <c r="J47" s="75"/>
      <c r="K47" s="75"/>
      <c r="L47" s="75"/>
      <c r="M47" s="75"/>
    </row>
  </sheetData>
  <phoneticPr fontId="4"/>
  <pageMargins left="0.70866141732283472" right="0.70866141732283472" top="0.74803149606299213" bottom="0.74803149606299213" header="0.31496062992125984" footer="0.31496062992125984"/>
  <pageSetup paperSize="11" scale="87" fitToHeight="0" orientation="landscape" r:id="rId1"/>
  <colBreaks count="1" manualBreakCount="1">
    <brk id="4" max="2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E22"/>
  <sheetViews>
    <sheetView view="pageBreakPreview" zoomScale="120" zoomScaleNormal="100" zoomScaleSheetLayoutView="120" workbookViewId="0">
      <selection activeCell="B16" sqref="B16"/>
    </sheetView>
  </sheetViews>
  <sheetFormatPr defaultRowHeight="13.5"/>
  <cols>
    <col min="1" max="1" width="13.625" style="9" customWidth="1"/>
    <col min="2" max="5" width="10.75" style="9" customWidth="1"/>
    <col min="6" max="7" width="5" style="9" customWidth="1"/>
    <col min="8" max="8" width="6.625" style="9" customWidth="1"/>
    <col min="9" max="9" width="7.375" style="9" customWidth="1"/>
    <col min="10" max="10" width="5" style="9" customWidth="1"/>
    <col min="11" max="11" width="6.625" style="9" customWidth="1"/>
    <col min="12" max="12" width="7.375" style="9" customWidth="1"/>
    <col min="13" max="16384" width="9" style="9"/>
  </cols>
  <sheetData>
    <row r="1" spans="1:5" s="25" customFormat="1" ht="14.25">
      <c r="A1" s="24" t="s">
        <v>339</v>
      </c>
    </row>
    <row r="2" spans="1:5" customFormat="1">
      <c r="A2" s="1"/>
      <c r="B2" s="2"/>
      <c r="C2" s="2"/>
      <c r="D2" s="2"/>
      <c r="E2" s="2"/>
    </row>
    <row r="3" spans="1:5" s="8" customFormat="1" ht="14.25">
      <c r="A3" s="1" t="s">
        <v>13</v>
      </c>
    </row>
    <row r="4" spans="1:5" customFormat="1">
      <c r="A4" s="3"/>
      <c r="B4" s="3" t="s">
        <v>0</v>
      </c>
      <c r="C4" s="3" t="s">
        <v>1</v>
      </c>
      <c r="D4" s="2"/>
      <c r="E4" s="2"/>
    </row>
    <row r="5" spans="1:5" customFormat="1">
      <c r="A5" s="4" t="s">
        <v>31</v>
      </c>
      <c r="B5" s="56">
        <v>537</v>
      </c>
      <c r="C5" s="21">
        <f>B5/B$11</f>
        <v>3.2848054807927574E-2</v>
      </c>
      <c r="D5" s="2"/>
      <c r="E5" s="2"/>
    </row>
    <row r="6" spans="1:5" customFormat="1">
      <c r="A6" s="4" t="s">
        <v>32</v>
      </c>
      <c r="B6" s="56">
        <v>1612</v>
      </c>
      <c r="C6" s="21">
        <f t="shared" ref="C6:C10" si="0">B6/B$11</f>
        <v>9.860533398580866E-2</v>
      </c>
      <c r="D6" s="2"/>
      <c r="E6" s="2"/>
    </row>
    <row r="7" spans="1:5" customFormat="1">
      <c r="A7" s="4" t="s">
        <v>33</v>
      </c>
      <c r="B7" s="56">
        <v>2995</v>
      </c>
      <c r="C7" s="21">
        <f t="shared" si="0"/>
        <v>0.183202838267678</v>
      </c>
      <c r="D7" s="2"/>
      <c r="E7" s="2"/>
    </row>
    <row r="8" spans="1:5" customFormat="1">
      <c r="A8" s="4" t="s">
        <v>34</v>
      </c>
      <c r="B8" s="56">
        <v>6265</v>
      </c>
      <c r="C8" s="21">
        <f t="shared" si="0"/>
        <v>0.3832273060924884</v>
      </c>
      <c r="D8" s="2"/>
      <c r="E8" s="2"/>
    </row>
    <row r="9" spans="1:5" customFormat="1">
      <c r="A9" s="4" t="s">
        <v>35</v>
      </c>
      <c r="B9" s="56">
        <v>4124</v>
      </c>
      <c r="C9" s="21">
        <f t="shared" si="0"/>
        <v>0.25226327379495961</v>
      </c>
      <c r="D9" s="2"/>
      <c r="E9" s="2"/>
    </row>
    <row r="10" spans="1:5" customFormat="1">
      <c r="A10" s="4" t="s">
        <v>36</v>
      </c>
      <c r="B10" s="56">
        <v>815</v>
      </c>
      <c r="C10" s="21">
        <f t="shared" si="0"/>
        <v>4.9853193051137751E-2</v>
      </c>
      <c r="D10" s="2"/>
      <c r="E10" s="2"/>
    </row>
    <row r="11" spans="1:5" customFormat="1">
      <c r="A11" s="5" t="s">
        <v>11</v>
      </c>
      <c r="B11" s="14">
        <f>SUM(B5:B10)</f>
        <v>16348</v>
      </c>
      <c r="C11" s="23">
        <f>SUM(C5:C10)</f>
        <v>1</v>
      </c>
      <c r="D11" s="2"/>
      <c r="E11" s="2"/>
    </row>
    <row r="12" spans="1:5" customFormat="1"/>
    <row r="15" spans="1:5">
      <c r="A15" s="205"/>
      <c r="B15" s="206"/>
      <c r="C15" s="206"/>
    </row>
    <row r="16" spans="1:5">
      <c r="A16" s="32"/>
      <c r="B16" s="155"/>
      <c r="C16" s="204"/>
      <c r="D16" s="75"/>
    </row>
    <row r="17" spans="1:4">
      <c r="A17" s="32"/>
      <c r="B17" s="155"/>
      <c r="C17" s="204"/>
      <c r="D17" s="75"/>
    </row>
    <row r="18" spans="1:4">
      <c r="A18" s="32"/>
      <c r="B18" s="155"/>
      <c r="C18" s="204"/>
      <c r="D18" s="75"/>
    </row>
    <row r="19" spans="1:4">
      <c r="A19" s="32"/>
      <c r="B19" s="155"/>
      <c r="C19" s="204"/>
      <c r="D19" s="75"/>
    </row>
    <row r="20" spans="1:4">
      <c r="A20" s="32"/>
      <c r="B20" s="155"/>
      <c r="C20" s="204"/>
      <c r="D20" s="75"/>
    </row>
    <row r="21" spans="1:4">
      <c r="A21" s="32"/>
      <c r="B21" s="155"/>
      <c r="C21" s="204"/>
      <c r="D21" s="75"/>
    </row>
    <row r="22" spans="1:4">
      <c r="A22" s="201"/>
      <c r="B22" s="202"/>
      <c r="C22" s="203"/>
    </row>
  </sheetData>
  <phoneticPr fontId="4"/>
  <pageMargins left="0.70866141732283472" right="0.70866141732283472" top="0.74803149606299213" bottom="0.74803149606299213" header="0.31496062992125984" footer="0.31496062992125984"/>
  <pageSetup paperSize="1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M87"/>
  <sheetViews>
    <sheetView view="pageBreakPreview" zoomScaleNormal="100" zoomScaleSheetLayoutView="100" workbookViewId="0">
      <selection activeCell="A22" sqref="A22"/>
    </sheetView>
  </sheetViews>
  <sheetFormatPr defaultRowHeight="13.5"/>
  <cols>
    <col min="1" max="1" width="45.375" bestFit="1" customWidth="1"/>
    <col min="2" max="2" width="8.625" bestFit="1" customWidth="1"/>
    <col min="3" max="3" width="7.875" bestFit="1" customWidth="1"/>
    <col min="4" max="4" width="4.125" customWidth="1"/>
    <col min="5" max="5" width="45.375" bestFit="1" customWidth="1"/>
    <col min="6" max="6" width="7.75" bestFit="1" customWidth="1"/>
    <col min="7" max="7" width="9.75" bestFit="1" customWidth="1"/>
    <col min="8" max="8" width="7.75" bestFit="1" customWidth="1"/>
    <col min="9" max="9" width="7.875" bestFit="1" customWidth="1"/>
    <col min="10" max="11" width="6.25" customWidth="1"/>
    <col min="12" max="12" width="47.25" customWidth="1"/>
    <col min="13" max="13" width="9.5" customWidth="1"/>
    <col min="14" max="14" width="49.625" customWidth="1"/>
    <col min="15" max="15" width="32.75" customWidth="1"/>
    <col min="16" max="16" width="57.125" customWidth="1"/>
    <col min="17" max="17" width="55.25" customWidth="1"/>
    <col min="18" max="18" width="25.25" customWidth="1"/>
    <col min="19" max="19" width="47.875" bestFit="1" customWidth="1"/>
    <col min="20" max="20" width="34" customWidth="1"/>
    <col min="21" max="21" width="25.25" customWidth="1"/>
    <col min="22" max="22" width="55.25" customWidth="1"/>
    <col min="23" max="23" width="41.5" customWidth="1"/>
    <col min="24" max="24" width="32.75" customWidth="1"/>
    <col min="25" max="26" width="47.875" bestFit="1" customWidth="1"/>
    <col min="27" max="27" width="29" bestFit="1" customWidth="1"/>
    <col min="28" max="28" width="55.25" bestFit="1" customWidth="1"/>
    <col min="29" max="29" width="41.5" bestFit="1" customWidth="1"/>
    <col min="30" max="30" width="32.75" bestFit="1" customWidth="1"/>
  </cols>
  <sheetData>
    <row r="1" spans="1:13" s="25" customFormat="1" ht="14.25">
      <c r="A1" s="24" t="s">
        <v>59</v>
      </c>
    </row>
    <row r="2" spans="1:13">
      <c r="A2" s="1"/>
      <c r="B2" s="2"/>
      <c r="C2" s="2"/>
      <c r="D2" s="2"/>
      <c r="E2" s="2"/>
    </row>
    <row r="3" spans="1:13">
      <c r="A3" s="1" t="s">
        <v>13</v>
      </c>
      <c r="E3" s="1" t="s">
        <v>306</v>
      </c>
    </row>
    <row r="4" spans="1:13">
      <c r="A4" s="22"/>
      <c r="B4" s="3" t="s">
        <v>0</v>
      </c>
      <c r="C4" s="3" t="s">
        <v>1</v>
      </c>
      <c r="E4" s="22"/>
      <c r="F4" s="3" t="s">
        <v>307</v>
      </c>
      <c r="G4" s="20" t="s">
        <v>309</v>
      </c>
      <c r="H4" s="3" t="s">
        <v>12</v>
      </c>
      <c r="I4" s="3" t="s">
        <v>1</v>
      </c>
    </row>
    <row r="5" spans="1:13">
      <c r="A5" t="s">
        <v>37</v>
      </c>
      <c r="B5" s="331">
        <v>4542</v>
      </c>
      <c r="C5" s="21">
        <f>B5/B$9</f>
        <v>0.27783215072180084</v>
      </c>
      <c r="E5" t="s">
        <v>37</v>
      </c>
      <c r="F5" s="12">
        <v>112</v>
      </c>
      <c r="G5" s="12">
        <v>599</v>
      </c>
      <c r="H5" s="12">
        <f>SUM(F5:G5)</f>
        <v>711</v>
      </c>
      <c r="I5" s="21">
        <f>H5/H$9</f>
        <v>0.33085155886458817</v>
      </c>
    </row>
    <row r="6" spans="1:13">
      <c r="A6" t="s">
        <v>38</v>
      </c>
      <c r="B6" s="155">
        <v>447</v>
      </c>
      <c r="C6" s="21">
        <f>B6/B$9</f>
        <v>2.7342794225593346E-2</v>
      </c>
      <c r="E6" t="s">
        <v>38</v>
      </c>
      <c r="F6" s="155">
        <v>67</v>
      </c>
      <c r="G6" s="155">
        <v>140</v>
      </c>
      <c r="H6" s="12">
        <f t="shared" ref="H6:H8" si="0">SUM(F6:G6)</f>
        <v>207</v>
      </c>
      <c r="I6" s="21">
        <f t="shared" ref="I6:I8" si="1">H6/H$9</f>
        <v>9.6323871568171238E-2</v>
      </c>
    </row>
    <row r="7" spans="1:13">
      <c r="A7" t="s">
        <v>39</v>
      </c>
      <c r="B7" s="155">
        <v>9618</v>
      </c>
      <c r="C7" s="21">
        <f>B7/B$9</f>
        <v>0.58832884756545145</v>
      </c>
      <c r="E7" t="s">
        <v>39</v>
      </c>
      <c r="F7" s="155">
        <v>25</v>
      </c>
      <c r="G7" s="155">
        <v>289</v>
      </c>
      <c r="H7" s="12">
        <f t="shared" si="0"/>
        <v>314</v>
      </c>
      <c r="I7" s="21">
        <f t="shared" si="1"/>
        <v>0.14611447184737086</v>
      </c>
    </row>
    <row r="8" spans="1:13">
      <c r="A8" t="s">
        <v>40</v>
      </c>
      <c r="B8" s="332">
        <v>1741</v>
      </c>
      <c r="C8" s="21">
        <f>B8/B$9</f>
        <v>0.1064962074871544</v>
      </c>
      <c r="E8" t="s">
        <v>40</v>
      </c>
      <c r="F8" s="332">
        <v>333</v>
      </c>
      <c r="G8" s="332">
        <v>584</v>
      </c>
      <c r="H8" s="12">
        <f t="shared" si="0"/>
        <v>917</v>
      </c>
      <c r="I8" s="21">
        <f t="shared" si="1"/>
        <v>0.42671009771986973</v>
      </c>
    </row>
    <row r="9" spans="1:13">
      <c r="A9" s="5" t="s">
        <v>11</v>
      </c>
      <c r="B9" s="14">
        <f>SUM(B5:B8)</f>
        <v>16348</v>
      </c>
      <c r="C9" s="23">
        <f>SUM(C5:C8)</f>
        <v>1</v>
      </c>
      <c r="E9" s="5" t="s">
        <v>11</v>
      </c>
      <c r="F9" s="14">
        <f t="shared" ref="F9:G9" si="2">SUM(F5:F8)</f>
        <v>537</v>
      </c>
      <c r="G9" s="14">
        <f t="shared" si="2"/>
        <v>1612</v>
      </c>
      <c r="H9" s="14">
        <f>SUM(H5:H8)</f>
        <v>2149</v>
      </c>
      <c r="I9" s="23">
        <f>SUM(I5:I8)</f>
        <v>1</v>
      </c>
    </row>
    <row r="10" spans="1:13">
      <c r="A10" s="1"/>
      <c r="B10" s="2"/>
      <c r="C10" s="2"/>
      <c r="D10" s="2"/>
      <c r="E10" s="2"/>
    </row>
    <row r="11" spans="1:13" s="25" customFormat="1" ht="14.25">
      <c r="A11" s="24" t="s">
        <v>60</v>
      </c>
    </row>
    <row r="12" spans="1:13">
      <c r="A12" s="1"/>
      <c r="B12" s="2"/>
      <c r="C12" s="2"/>
      <c r="D12" s="2"/>
      <c r="E12" s="2"/>
    </row>
    <row r="13" spans="1:13">
      <c r="A13" s="1" t="s">
        <v>13</v>
      </c>
      <c r="E13" s="1" t="s">
        <v>306</v>
      </c>
    </row>
    <row r="14" spans="1:13">
      <c r="A14" s="22"/>
      <c r="B14" s="3" t="s">
        <v>41</v>
      </c>
      <c r="C14" s="3" t="s">
        <v>1</v>
      </c>
      <c r="E14" s="22"/>
      <c r="F14" s="3" t="s">
        <v>307</v>
      </c>
      <c r="G14" s="20" t="s">
        <v>309</v>
      </c>
      <c r="H14" s="3" t="s">
        <v>12</v>
      </c>
      <c r="I14" s="3" t="s">
        <v>1</v>
      </c>
    </row>
    <row r="15" spans="1:13">
      <c r="A15" t="s">
        <v>42</v>
      </c>
      <c r="B15" s="127">
        <v>2167</v>
      </c>
      <c r="C15" s="21">
        <f>B15/B$5</f>
        <v>0.47710259797446058</v>
      </c>
      <c r="E15" t="s">
        <v>42</v>
      </c>
      <c r="F15" s="127">
        <v>8</v>
      </c>
      <c r="G15" s="127">
        <v>141</v>
      </c>
      <c r="H15" s="12">
        <f>SUM(F15:G15)</f>
        <v>149</v>
      </c>
      <c r="I15" s="21">
        <f t="shared" ref="I15:I32" si="3">H15/H$5</f>
        <v>0.20956399437412096</v>
      </c>
      <c r="L15" s="11"/>
      <c r="M15" s="11"/>
    </row>
    <row r="16" spans="1:13">
      <c r="A16" t="s">
        <v>340</v>
      </c>
      <c r="B16" s="127">
        <v>1704</v>
      </c>
      <c r="C16" s="21">
        <f t="shared" ref="C16:C32" si="4">B16/B$5</f>
        <v>0.37516512549537651</v>
      </c>
      <c r="E16" t="s">
        <v>71</v>
      </c>
      <c r="F16" s="127">
        <v>11</v>
      </c>
      <c r="G16" s="127">
        <v>143</v>
      </c>
      <c r="H16" s="12">
        <f t="shared" ref="H16:H32" si="5">SUM(F16:G16)</f>
        <v>154</v>
      </c>
      <c r="I16" s="21">
        <f t="shared" si="3"/>
        <v>0.21659634317862167</v>
      </c>
      <c r="L16" s="4"/>
      <c r="M16" s="127"/>
    </row>
    <row r="17" spans="1:13">
      <c r="A17" t="s">
        <v>43</v>
      </c>
      <c r="B17" s="127">
        <v>512</v>
      </c>
      <c r="C17" s="21">
        <f t="shared" si="4"/>
        <v>0.11272567151034786</v>
      </c>
      <c r="E17" t="s">
        <v>43</v>
      </c>
      <c r="F17" s="127">
        <v>2</v>
      </c>
      <c r="G17" s="127">
        <v>40</v>
      </c>
      <c r="H17" s="12">
        <f t="shared" si="5"/>
        <v>42</v>
      </c>
      <c r="I17" s="21">
        <f t="shared" si="3"/>
        <v>5.9071729957805907E-2</v>
      </c>
      <c r="L17" s="4"/>
      <c r="M17" s="127"/>
    </row>
    <row r="18" spans="1:13">
      <c r="A18" t="s">
        <v>44</v>
      </c>
      <c r="B18" s="127">
        <v>1388</v>
      </c>
      <c r="C18" s="21">
        <f t="shared" si="4"/>
        <v>0.30559225011008367</v>
      </c>
      <c r="E18" t="s">
        <v>44</v>
      </c>
      <c r="F18" s="127">
        <v>41</v>
      </c>
      <c r="G18" s="127">
        <v>211</v>
      </c>
      <c r="H18" s="12">
        <f t="shared" si="5"/>
        <v>252</v>
      </c>
      <c r="I18" s="21">
        <f t="shared" si="3"/>
        <v>0.35443037974683544</v>
      </c>
      <c r="L18" s="4"/>
      <c r="M18" s="127"/>
    </row>
    <row r="19" spans="1:13">
      <c r="A19" t="s">
        <v>45</v>
      </c>
      <c r="B19" s="127">
        <v>2186</v>
      </c>
      <c r="C19" s="21">
        <f t="shared" si="4"/>
        <v>0.4812857771906649</v>
      </c>
      <c r="E19" t="s">
        <v>45</v>
      </c>
      <c r="F19" s="127">
        <v>19</v>
      </c>
      <c r="G19" s="127">
        <v>189</v>
      </c>
      <c r="H19" s="12">
        <f t="shared" si="5"/>
        <v>208</v>
      </c>
      <c r="I19" s="21">
        <f t="shared" si="3"/>
        <v>0.29254571026722925</v>
      </c>
      <c r="L19" s="4"/>
      <c r="M19" s="127"/>
    </row>
    <row r="20" spans="1:13">
      <c r="A20" t="s">
        <v>46</v>
      </c>
      <c r="B20" s="127">
        <v>1113</v>
      </c>
      <c r="C20" s="21">
        <f t="shared" si="4"/>
        <v>0.24504623513870541</v>
      </c>
      <c r="E20" t="s">
        <v>46</v>
      </c>
      <c r="F20" s="127">
        <v>33</v>
      </c>
      <c r="G20" s="127">
        <v>197</v>
      </c>
      <c r="H20" s="12">
        <f t="shared" si="5"/>
        <v>230</v>
      </c>
      <c r="I20" s="21">
        <f t="shared" si="3"/>
        <v>0.32348804500703238</v>
      </c>
      <c r="L20" s="4"/>
      <c r="M20" s="127"/>
    </row>
    <row r="21" spans="1:13">
      <c r="A21" t="s">
        <v>47</v>
      </c>
      <c r="B21" s="127">
        <v>558</v>
      </c>
      <c r="C21" s="21">
        <f t="shared" si="4"/>
        <v>0.12285336856010567</v>
      </c>
      <c r="E21" t="s">
        <v>47</v>
      </c>
      <c r="F21" s="127">
        <v>7</v>
      </c>
      <c r="G21" s="127">
        <v>36</v>
      </c>
      <c r="H21" s="12">
        <f t="shared" si="5"/>
        <v>43</v>
      </c>
      <c r="I21" s="21">
        <f t="shared" si="3"/>
        <v>6.0478199718706049E-2</v>
      </c>
      <c r="L21" s="4"/>
      <c r="M21" s="127"/>
    </row>
    <row r="22" spans="1:13">
      <c r="A22" t="s">
        <v>48</v>
      </c>
      <c r="B22" s="127">
        <v>1589</v>
      </c>
      <c r="C22" s="21">
        <f t="shared" si="4"/>
        <v>0.34984588287098195</v>
      </c>
      <c r="E22" t="s">
        <v>48</v>
      </c>
      <c r="F22" s="127">
        <v>12</v>
      </c>
      <c r="G22" s="127">
        <v>190</v>
      </c>
      <c r="H22" s="12">
        <f t="shared" si="5"/>
        <v>202</v>
      </c>
      <c r="I22" s="21">
        <f t="shared" si="3"/>
        <v>0.2841068917018284</v>
      </c>
      <c r="L22" s="4"/>
      <c r="M22" s="127"/>
    </row>
    <row r="23" spans="1:13">
      <c r="A23" t="s">
        <v>49</v>
      </c>
      <c r="B23" s="127">
        <v>973</v>
      </c>
      <c r="C23" s="21">
        <f t="shared" si="4"/>
        <v>0.21422280933509466</v>
      </c>
      <c r="E23" t="s">
        <v>49</v>
      </c>
      <c r="F23" s="127">
        <v>14</v>
      </c>
      <c r="G23" s="127">
        <v>117</v>
      </c>
      <c r="H23" s="12">
        <f t="shared" si="5"/>
        <v>131</v>
      </c>
      <c r="I23" s="21">
        <f t="shared" si="3"/>
        <v>0.18424753867791843</v>
      </c>
      <c r="L23" s="4"/>
      <c r="M23" s="127"/>
    </row>
    <row r="24" spans="1:13">
      <c r="A24" t="s">
        <v>50</v>
      </c>
      <c r="B24" s="127">
        <v>838</v>
      </c>
      <c r="C24" s="21">
        <f t="shared" si="4"/>
        <v>0.18450022016732717</v>
      </c>
      <c r="E24" t="s">
        <v>50</v>
      </c>
      <c r="F24" s="127">
        <v>30</v>
      </c>
      <c r="G24" s="127">
        <v>136</v>
      </c>
      <c r="H24" s="12">
        <f t="shared" si="5"/>
        <v>166</v>
      </c>
      <c r="I24" s="21">
        <f t="shared" si="3"/>
        <v>0.23347398030942335</v>
      </c>
      <c r="L24" s="4"/>
      <c r="M24" s="127"/>
    </row>
    <row r="25" spans="1:13">
      <c r="A25" t="s">
        <v>51</v>
      </c>
      <c r="B25" s="127">
        <v>1163</v>
      </c>
      <c r="C25" s="21">
        <f t="shared" si="4"/>
        <v>0.25605460149713782</v>
      </c>
      <c r="E25" t="s">
        <v>51</v>
      </c>
      <c r="F25" s="127">
        <v>37</v>
      </c>
      <c r="G25" s="127">
        <v>189</v>
      </c>
      <c r="H25" s="12">
        <f t="shared" si="5"/>
        <v>226</v>
      </c>
      <c r="I25" s="21">
        <f t="shared" si="3"/>
        <v>0.31786216596343181</v>
      </c>
      <c r="L25" s="4"/>
      <c r="M25" s="127"/>
    </row>
    <row r="26" spans="1:13">
      <c r="A26" t="s">
        <v>52</v>
      </c>
      <c r="B26" s="127">
        <v>274</v>
      </c>
      <c r="C26" s="21">
        <f t="shared" si="4"/>
        <v>6.0325847644209597E-2</v>
      </c>
      <c r="E26" t="s">
        <v>52</v>
      </c>
      <c r="F26" s="127">
        <v>6</v>
      </c>
      <c r="G26" s="127">
        <v>38</v>
      </c>
      <c r="H26" s="12">
        <f t="shared" si="5"/>
        <v>44</v>
      </c>
      <c r="I26" s="21">
        <f t="shared" si="3"/>
        <v>6.1884669479606191E-2</v>
      </c>
      <c r="L26" s="4"/>
      <c r="M26" s="127"/>
    </row>
    <row r="27" spans="1:13">
      <c r="A27" t="s">
        <v>53</v>
      </c>
      <c r="B27" s="127">
        <v>382</v>
      </c>
      <c r="C27" s="21">
        <f t="shared" si="4"/>
        <v>8.4103918978423606E-2</v>
      </c>
      <c r="E27" t="s">
        <v>53</v>
      </c>
      <c r="F27" s="127">
        <v>3</v>
      </c>
      <c r="G27" s="127">
        <v>48</v>
      </c>
      <c r="H27" s="12">
        <f t="shared" si="5"/>
        <v>51</v>
      </c>
      <c r="I27" s="21">
        <f t="shared" si="3"/>
        <v>7.1729957805907171E-2</v>
      </c>
      <c r="L27" s="4"/>
      <c r="M27" s="127"/>
    </row>
    <row r="28" spans="1:13">
      <c r="A28" t="s">
        <v>54</v>
      </c>
      <c r="B28" s="127">
        <v>25</v>
      </c>
      <c r="C28" s="21">
        <f t="shared" si="4"/>
        <v>5.5041831792162045E-3</v>
      </c>
      <c r="E28" t="s">
        <v>54</v>
      </c>
      <c r="F28" s="127">
        <v>0</v>
      </c>
      <c r="G28" s="127">
        <v>3</v>
      </c>
      <c r="H28" s="12">
        <f t="shared" si="5"/>
        <v>3</v>
      </c>
      <c r="I28" s="21">
        <f t="shared" si="3"/>
        <v>4.2194092827004216E-3</v>
      </c>
      <c r="L28" s="4"/>
      <c r="M28" s="127"/>
    </row>
    <row r="29" spans="1:13">
      <c r="A29" t="s">
        <v>55</v>
      </c>
      <c r="B29" s="127">
        <v>427</v>
      </c>
      <c r="C29" s="21">
        <f t="shared" si="4"/>
        <v>9.4011448701012773E-2</v>
      </c>
      <c r="E29" t="s">
        <v>55</v>
      </c>
      <c r="F29" s="127">
        <v>14</v>
      </c>
      <c r="G29" s="127">
        <v>44</v>
      </c>
      <c r="H29" s="12">
        <f t="shared" si="5"/>
        <v>58</v>
      </c>
      <c r="I29" s="21">
        <f t="shared" si="3"/>
        <v>8.1575246132208151E-2</v>
      </c>
      <c r="L29" s="4"/>
      <c r="M29" s="127"/>
    </row>
    <row r="30" spans="1:13">
      <c r="A30" t="s">
        <v>56</v>
      </c>
      <c r="B30" s="127">
        <v>392</v>
      </c>
      <c r="C30" s="21">
        <f t="shared" si="4"/>
        <v>8.6305592250110086E-2</v>
      </c>
      <c r="E30" t="s">
        <v>56</v>
      </c>
      <c r="F30" s="127">
        <v>14</v>
      </c>
      <c r="G30" s="127">
        <v>55</v>
      </c>
      <c r="H30" s="12">
        <f t="shared" si="5"/>
        <v>69</v>
      </c>
      <c r="I30" s="21">
        <f t="shared" si="3"/>
        <v>9.7046413502109699E-2</v>
      </c>
      <c r="L30" s="4"/>
      <c r="M30" s="127"/>
    </row>
    <row r="31" spans="1:13">
      <c r="A31" t="s">
        <v>57</v>
      </c>
      <c r="B31" s="127">
        <v>54</v>
      </c>
      <c r="C31" s="21">
        <f t="shared" si="4"/>
        <v>1.1889035667107001E-2</v>
      </c>
      <c r="E31" t="s">
        <v>57</v>
      </c>
      <c r="F31" s="127">
        <v>0</v>
      </c>
      <c r="G31" s="127">
        <v>12</v>
      </c>
      <c r="H31" s="12">
        <f t="shared" si="5"/>
        <v>12</v>
      </c>
      <c r="I31" s="21">
        <f t="shared" si="3"/>
        <v>1.6877637130801686E-2</v>
      </c>
      <c r="L31" s="4"/>
      <c r="M31" s="127"/>
    </row>
    <row r="32" spans="1:13">
      <c r="A32" s="383" t="s">
        <v>58</v>
      </c>
      <c r="B32" s="384">
        <v>360</v>
      </c>
      <c r="C32" s="382">
        <f t="shared" si="4"/>
        <v>7.9260237780713338E-2</v>
      </c>
      <c r="E32" s="383" t="s">
        <v>58</v>
      </c>
      <c r="F32" s="384">
        <v>5</v>
      </c>
      <c r="G32" s="384">
        <v>33</v>
      </c>
      <c r="H32" s="381">
        <f t="shared" si="5"/>
        <v>38</v>
      </c>
      <c r="I32" s="382">
        <f t="shared" si="3"/>
        <v>5.3445850914205346E-2</v>
      </c>
      <c r="L32" s="4"/>
      <c r="M32" s="127"/>
    </row>
    <row r="33" spans="2:13">
      <c r="B33" s="126"/>
      <c r="F33" s="168"/>
      <c r="G33" s="168"/>
      <c r="H33" s="169"/>
      <c r="I33" s="170"/>
      <c r="L33" s="4"/>
      <c r="M33" s="127"/>
    </row>
    <row r="34" spans="2:13">
      <c r="K34" s="35"/>
      <c r="L34" s="32"/>
      <c r="M34" s="131"/>
    </row>
    <row r="35" spans="2:13">
      <c r="K35" s="35"/>
      <c r="L35" s="32"/>
      <c r="M35" s="131"/>
    </row>
    <row r="36" spans="2:13">
      <c r="K36" s="35"/>
      <c r="L36" s="32"/>
      <c r="M36" s="131"/>
    </row>
    <row r="37" spans="2:13">
      <c r="K37" s="35"/>
      <c r="L37" s="32"/>
      <c r="M37" s="131"/>
    </row>
    <row r="38" spans="2:13">
      <c r="K38" s="35"/>
      <c r="L38" s="35"/>
      <c r="M38" s="35"/>
    </row>
    <row r="39" spans="2:13">
      <c r="K39" s="35"/>
      <c r="L39" s="215"/>
      <c r="M39" s="215"/>
    </row>
    <row r="40" spans="2:13">
      <c r="K40" s="35"/>
      <c r="L40" s="32"/>
      <c r="M40" s="131"/>
    </row>
    <row r="41" spans="2:13">
      <c r="K41" s="35"/>
      <c r="L41" s="32"/>
      <c r="M41" s="131"/>
    </row>
    <row r="42" spans="2:13">
      <c r="K42" s="35"/>
      <c r="L42" s="32"/>
      <c r="M42" s="131"/>
    </row>
    <row r="43" spans="2:13">
      <c r="K43" s="35"/>
      <c r="L43" s="32"/>
      <c r="M43" s="131"/>
    </row>
    <row r="44" spans="2:13">
      <c r="K44" s="35"/>
      <c r="L44" s="32"/>
      <c r="M44" s="131"/>
    </row>
    <row r="45" spans="2:13">
      <c r="K45" s="35"/>
      <c r="L45" s="32"/>
      <c r="M45" s="131"/>
    </row>
    <row r="46" spans="2:13">
      <c r="K46" s="35"/>
      <c r="L46" s="32"/>
      <c r="M46" s="131"/>
    </row>
    <row r="47" spans="2:13">
      <c r="K47" s="35"/>
      <c r="L47" s="32"/>
      <c r="M47" s="131"/>
    </row>
    <row r="48" spans="2:13">
      <c r="K48" s="35"/>
      <c r="L48" s="32"/>
      <c r="M48" s="131"/>
    </row>
    <row r="49" spans="11:13">
      <c r="K49" s="35"/>
      <c r="L49" s="32"/>
      <c r="M49" s="131"/>
    </row>
    <row r="50" spans="11:13">
      <c r="K50" s="35"/>
      <c r="L50" s="32"/>
      <c r="M50" s="131"/>
    </row>
    <row r="51" spans="11:13">
      <c r="K51" s="35"/>
      <c r="L51" s="32"/>
      <c r="M51" s="131"/>
    </row>
    <row r="52" spans="11:13">
      <c r="K52" s="35"/>
      <c r="L52" s="32"/>
      <c r="M52" s="131"/>
    </row>
    <row r="53" spans="11:13">
      <c r="K53" s="35"/>
      <c r="L53" s="32"/>
      <c r="M53" s="131"/>
    </row>
    <row r="54" spans="11:13">
      <c r="K54" s="35"/>
      <c r="L54" s="32"/>
      <c r="M54" s="131"/>
    </row>
    <row r="55" spans="11:13">
      <c r="K55" s="35"/>
      <c r="L55" s="32"/>
      <c r="M55" s="131"/>
    </row>
    <row r="56" spans="11:13">
      <c r="K56" s="35"/>
      <c r="L56" s="32"/>
      <c r="M56" s="131"/>
    </row>
    <row r="57" spans="11:13">
      <c r="K57" s="35"/>
      <c r="L57" s="32"/>
      <c r="M57" s="131"/>
    </row>
    <row r="58" spans="11:13">
      <c r="K58" s="35"/>
      <c r="L58" s="32"/>
      <c r="M58" s="131"/>
    </row>
    <row r="59" spans="11:13">
      <c r="K59" s="35"/>
      <c r="L59" s="32"/>
      <c r="M59" s="131"/>
    </row>
    <row r="60" spans="11:13">
      <c r="K60" s="35"/>
      <c r="L60" s="32"/>
      <c r="M60" s="131"/>
    </row>
    <row r="61" spans="11:13">
      <c r="K61" s="35"/>
      <c r="L61" s="32"/>
      <c r="M61" s="131"/>
    </row>
    <row r="62" spans="11:13">
      <c r="K62" s="35"/>
      <c r="L62" s="35"/>
      <c r="M62" s="35"/>
    </row>
    <row r="63" spans="11:13">
      <c r="K63" s="35"/>
      <c r="L63" s="35"/>
      <c r="M63" s="35"/>
    </row>
    <row r="64" spans="11:13">
      <c r="K64" s="35"/>
      <c r="L64" s="35"/>
      <c r="M64" s="35"/>
    </row>
    <row r="65" spans="12:13">
      <c r="L65" s="11"/>
      <c r="M65" s="11"/>
    </row>
    <row r="66" spans="12:13">
      <c r="L66" s="4"/>
      <c r="M66" s="127"/>
    </row>
    <row r="67" spans="12:13">
      <c r="L67" s="4"/>
      <c r="M67" s="127"/>
    </row>
    <row r="68" spans="12:13">
      <c r="L68" s="4"/>
      <c r="M68" s="127"/>
    </row>
    <row r="69" spans="12:13">
      <c r="L69" s="4"/>
      <c r="M69" s="127"/>
    </row>
    <row r="70" spans="12:13">
      <c r="L70" s="4"/>
      <c r="M70" s="127"/>
    </row>
    <row r="71" spans="12:13">
      <c r="L71" s="4"/>
      <c r="M71" s="127"/>
    </row>
    <row r="72" spans="12:13">
      <c r="L72" s="4"/>
      <c r="M72" s="127"/>
    </row>
    <row r="73" spans="12:13">
      <c r="L73" s="4"/>
      <c r="M73" s="127"/>
    </row>
    <row r="74" spans="12:13">
      <c r="L74" s="4"/>
      <c r="M74" s="127"/>
    </row>
    <row r="75" spans="12:13">
      <c r="L75" s="4"/>
      <c r="M75" s="127"/>
    </row>
    <row r="76" spans="12:13">
      <c r="L76" s="4"/>
      <c r="M76" s="127"/>
    </row>
    <row r="77" spans="12:13">
      <c r="L77" s="4"/>
      <c r="M77" s="127"/>
    </row>
    <row r="78" spans="12:13">
      <c r="L78" s="4"/>
      <c r="M78" s="127"/>
    </row>
    <row r="79" spans="12:13">
      <c r="L79" s="4"/>
      <c r="M79" s="127"/>
    </row>
    <row r="80" spans="12:13">
      <c r="L80" s="4"/>
      <c r="M80" s="127"/>
    </row>
    <row r="81" spans="11:13">
      <c r="L81" s="4"/>
      <c r="M81" s="127"/>
    </row>
    <row r="82" spans="11:13">
      <c r="L82" s="4"/>
      <c r="M82" s="127"/>
    </row>
    <row r="83" spans="11:13">
      <c r="L83" s="4"/>
      <c r="M83" s="127"/>
    </row>
    <row r="84" spans="11:13">
      <c r="K84" s="128"/>
      <c r="L84" s="129"/>
      <c r="M84" s="130"/>
    </row>
    <row r="85" spans="11:13">
      <c r="K85" s="35"/>
      <c r="L85" s="32"/>
      <c r="M85" s="131"/>
    </row>
    <row r="86" spans="11:13">
      <c r="K86" s="132"/>
      <c r="L86" s="133"/>
      <c r="M86" s="134"/>
    </row>
    <row r="87" spans="11:13">
      <c r="L87" s="4"/>
      <c r="M87" s="127"/>
    </row>
  </sheetData>
  <phoneticPr fontId="4"/>
  <pageMargins left="0.70866141732283472" right="0.70866141732283472" top="0.74803149606299213" bottom="0.74803149606299213" header="0.31496062992125984" footer="0.31496062992125984"/>
  <pageSetup paperSize="9" scale="9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54"/>
  <sheetViews>
    <sheetView view="pageBreakPreview" zoomScaleNormal="100" zoomScaleSheetLayoutView="100" workbookViewId="0">
      <selection activeCell="A3" sqref="A3"/>
    </sheetView>
  </sheetViews>
  <sheetFormatPr defaultColWidth="13.75" defaultRowHeight="13.5"/>
  <cols>
    <col min="1" max="1" width="15.375" style="9" bestFit="1" customWidth="1"/>
    <col min="2" max="2" width="8.625" style="9" bestFit="1" customWidth="1"/>
    <col min="3" max="3" width="7.875" style="9" bestFit="1" customWidth="1"/>
    <col min="4" max="4" width="4.125" style="9" customWidth="1"/>
    <col min="5" max="5" width="15.375" style="9" customWidth="1"/>
    <col min="6" max="6" width="5.875" style="9" bestFit="1" customWidth="1"/>
    <col min="7" max="7" width="9.75" style="9" bestFit="1" customWidth="1"/>
    <col min="8" max="8" width="7.5" style="9" bestFit="1" customWidth="1"/>
    <col min="9" max="9" width="7.875" style="9" bestFit="1" customWidth="1"/>
    <col min="10" max="16384" width="13.75" style="9"/>
  </cols>
  <sheetData>
    <row r="1" spans="1:14" s="25" customFormat="1" ht="14.25">
      <c r="A1" s="24" t="s">
        <v>263</v>
      </c>
    </row>
    <row r="2" spans="1:14" customFormat="1">
      <c r="A2" s="1"/>
      <c r="B2" s="2"/>
      <c r="C2" s="2"/>
      <c r="D2" s="2"/>
      <c r="E2" s="2"/>
      <c r="F2" s="2"/>
      <c r="G2" s="2"/>
      <c r="H2" s="2"/>
    </row>
    <row r="3" spans="1:14" s="8" customFormat="1" ht="14.25">
      <c r="A3" s="1" t="s">
        <v>13</v>
      </c>
      <c r="E3" s="1" t="s">
        <v>341</v>
      </c>
    </row>
    <row r="4" spans="1:14" customFormat="1" ht="13.5" customHeight="1">
      <c r="A4" s="3"/>
      <c r="B4" s="196" t="s">
        <v>0</v>
      </c>
      <c r="C4" s="197" t="s">
        <v>1</v>
      </c>
      <c r="D4" s="2"/>
      <c r="E4" s="3"/>
      <c r="F4" s="196" t="s">
        <v>342</v>
      </c>
      <c r="G4" s="197" t="s">
        <v>343</v>
      </c>
      <c r="H4" s="197" t="s">
        <v>12</v>
      </c>
      <c r="I4" s="197" t="s">
        <v>1</v>
      </c>
      <c r="K4" s="205"/>
      <c r="L4" s="206"/>
      <c r="M4" s="206"/>
    </row>
    <row r="5" spans="1:14" customFormat="1" ht="13.5" customHeight="1">
      <c r="A5" s="4" t="s">
        <v>2</v>
      </c>
      <c r="B5" s="56">
        <v>6</v>
      </c>
      <c r="C5" s="21">
        <f>B5/B$14</f>
        <v>6.3391442155309036E-4</v>
      </c>
      <c r="D5" s="2"/>
      <c r="E5" s="4" t="s">
        <v>2</v>
      </c>
      <c r="F5" s="56"/>
      <c r="G5" s="56">
        <v>1</v>
      </c>
      <c r="H5" s="12">
        <f>SUM(F5:G5)</f>
        <v>1</v>
      </c>
      <c r="I5" s="21">
        <f>H5/$H$14</f>
        <v>1.589825119236884E-3</v>
      </c>
      <c r="K5" s="32"/>
      <c r="L5" s="155"/>
      <c r="M5" s="204"/>
      <c r="N5" s="35"/>
    </row>
    <row r="6" spans="1:14" customFormat="1" ht="13.5" customHeight="1">
      <c r="A6" s="4" t="s">
        <v>3</v>
      </c>
      <c r="B6" s="56">
        <v>75</v>
      </c>
      <c r="C6" s="21">
        <f t="shared" ref="C6:C10" si="0">B6/B$14</f>
        <v>7.9239302694136295E-3</v>
      </c>
      <c r="D6" s="2"/>
      <c r="E6" s="4" t="s">
        <v>3</v>
      </c>
      <c r="F6" s="56"/>
      <c r="G6" s="56">
        <v>4</v>
      </c>
      <c r="H6" s="12">
        <f>SUM(F6:G6)</f>
        <v>4</v>
      </c>
      <c r="I6" s="21">
        <f>H6/$H$14</f>
        <v>6.3593004769475362E-3</v>
      </c>
      <c r="K6" s="32"/>
      <c r="L6" s="155"/>
      <c r="M6" s="204"/>
      <c r="N6" s="35"/>
    </row>
    <row r="7" spans="1:14" customFormat="1" ht="13.5" customHeight="1">
      <c r="A7" s="4" t="s">
        <v>4</v>
      </c>
      <c r="B7" s="56">
        <v>306</v>
      </c>
      <c r="C7" s="21">
        <f t="shared" si="0"/>
        <v>3.2329635499207608E-2</v>
      </c>
      <c r="D7" s="2"/>
      <c r="E7" s="4" t="s">
        <v>4</v>
      </c>
      <c r="F7" s="56">
        <v>2</v>
      </c>
      <c r="G7" s="56">
        <v>24</v>
      </c>
      <c r="H7" s="12">
        <f t="shared" ref="H7:H13" si="1">SUM(F7:G7)</f>
        <v>26</v>
      </c>
      <c r="I7" s="21">
        <f t="shared" ref="I7:I13" si="2">H7/$H$14</f>
        <v>4.133545310015898E-2</v>
      </c>
      <c r="K7" s="32"/>
      <c r="L7" s="155"/>
      <c r="M7" s="204"/>
      <c r="N7" s="35"/>
    </row>
    <row r="8" spans="1:14" customFormat="1" ht="13.5" customHeight="1">
      <c r="A8" s="4" t="s">
        <v>5</v>
      </c>
      <c r="B8" s="56">
        <v>993</v>
      </c>
      <c r="C8" s="21">
        <f t="shared" si="0"/>
        <v>0.10491283676703644</v>
      </c>
      <c r="D8" s="2"/>
      <c r="E8" s="4" t="s">
        <v>5</v>
      </c>
      <c r="F8" s="56">
        <v>14</v>
      </c>
      <c r="G8" s="56">
        <v>63</v>
      </c>
      <c r="H8" s="12">
        <f t="shared" si="1"/>
        <v>77</v>
      </c>
      <c r="I8" s="21">
        <f t="shared" si="2"/>
        <v>0.12241653418124006</v>
      </c>
      <c r="K8" s="32"/>
      <c r="L8" s="155"/>
      <c r="M8" s="204"/>
      <c r="N8" s="35"/>
    </row>
    <row r="9" spans="1:14" customFormat="1" ht="13.5" customHeight="1">
      <c r="A9" s="4" t="s">
        <v>6</v>
      </c>
      <c r="B9" s="56">
        <v>1580</v>
      </c>
      <c r="C9" s="21">
        <f t="shared" si="0"/>
        <v>0.16693079767564711</v>
      </c>
      <c r="D9" s="2"/>
      <c r="E9" s="4" t="s">
        <v>6</v>
      </c>
      <c r="F9" s="56">
        <v>27</v>
      </c>
      <c r="G9" s="56">
        <v>84</v>
      </c>
      <c r="H9" s="12">
        <f t="shared" si="1"/>
        <v>111</v>
      </c>
      <c r="I9" s="21">
        <f t="shared" si="2"/>
        <v>0.17647058823529413</v>
      </c>
      <c r="K9" s="32"/>
      <c r="L9" s="155"/>
      <c r="M9" s="204"/>
      <c r="N9" s="35"/>
    </row>
    <row r="10" spans="1:14" customFormat="1" ht="13.5" customHeight="1">
      <c r="A10" s="4" t="s">
        <v>7</v>
      </c>
      <c r="B10" s="56">
        <v>2398</v>
      </c>
      <c r="C10" s="21">
        <f t="shared" si="0"/>
        <v>0.25335446381405174</v>
      </c>
      <c r="D10" s="2"/>
      <c r="E10" s="4" t="s">
        <v>7</v>
      </c>
      <c r="F10" s="56">
        <v>31</v>
      </c>
      <c r="G10" s="56">
        <v>140</v>
      </c>
      <c r="H10" s="12">
        <f t="shared" si="1"/>
        <v>171</v>
      </c>
      <c r="I10" s="21">
        <f t="shared" si="2"/>
        <v>0.27186009538950717</v>
      </c>
      <c r="K10" s="32"/>
      <c r="L10" s="155"/>
      <c r="M10" s="204"/>
      <c r="N10" s="35"/>
    </row>
    <row r="11" spans="1:14" customFormat="1" ht="13.5" customHeight="1">
      <c r="A11" s="4" t="s">
        <v>8</v>
      </c>
      <c r="B11" s="56">
        <v>2355</v>
      </c>
      <c r="C11" s="21">
        <f>B11/B$14</f>
        <v>0.24881141045958796</v>
      </c>
      <c r="D11" s="2"/>
      <c r="E11" s="4" t="s">
        <v>8</v>
      </c>
      <c r="F11" s="56">
        <v>26</v>
      </c>
      <c r="G11" s="56">
        <v>136</v>
      </c>
      <c r="H11" s="12">
        <f t="shared" si="1"/>
        <v>162</v>
      </c>
      <c r="I11" s="21">
        <f t="shared" si="2"/>
        <v>0.25755166931637519</v>
      </c>
      <c r="K11" s="32"/>
      <c r="L11" s="155"/>
      <c r="M11" s="204"/>
      <c r="N11" s="35"/>
    </row>
    <row r="12" spans="1:14" customFormat="1" ht="13.5" customHeight="1">
      <c r="A12" s="4" t="s">
        <v>9</v>
      </c>
      <c r="B12" s="56">
        <v>1420</v>
      </c>
      <c r="C12" s="21">
        <f>B12/B$14</f>
        <v>0.15002641310089804</v>
      </c>
      <c r="D12" s="2"/>
      <c r="E12" s="4" t="s">
        <v>9</v>
      </c>
      <c r="F12" s="56">
        <v>9</v>
      </c>
      <c r="G12" s="56">
        <v>59</v>
      </c>
      <c r="H12" s="12">
        <f t="shared" si="1"/>
        <v>68</v>
      </c>
      <c r="I12" s="21">
        <f t="shared" si="2"/>
        <v>0.10810810810810811</v>
      </c>
      <c r="K12" s="32"/>
      <c r="L12" s="155"/>
      <c r="M12" s="204"/>
      <c r="N12" s="35"/>
    </row>
    <row r="13" spans="1:14" customFormat="1" ht="13.5" customHeight="1">
      <c r="A13" s="4" t="s">
        <v>10</v>
      </c>
      <c r="B13" s="56">
        <v>332</v>
      </c>
      <c r="C13" s="21">
        <f>B13/B$14</f>
        <v>3.5076597992604333E-2</v>
      </c>
      <c r="D13" s="2"/>
      <c r="E13" s="4" t="s">
        <v>10</v>
      </c>
      <c r="F13" s="56"/>
      <c r="G13" s="56">
        <v>9</v>
      </c>
      <c r="H13" s="12">
        <f t="shared" si="1"/>
        <v>9</v>
      </c>
      <c r="I13" s="21">
        <f t="shared" si="2"/>
        <v>1.4308426073131956E-2</v>
      </c>
      <c r="K13" s="32"/>
      <c r="L13" s="155"/>
      <c r="M13" s="204"/>
      <c r="N13" s="35"/>
    </row>
    <row r="14" spans="1:14" customFormat="1" ht="13.5" customHeight="1">
      <c r="A14" s="5" t="s">
        <v>11</v>
      </c>
      <c r="B14" s="14">
        <f>SUM(B5:B13)</f>
        <v>9465</v>
      </c>
      <c r="C14" s="23">
        <f>SUM(C5:C13)</f>
        <v>1</v>
      </c>
      <c r="D14" s="2"/>
      <c r="E14" s="5" t="s">
        <v>11</v>
      </c>
      <c r="F14" s="14">
        <f>SUM(F5:F13)</f>
        <v>109</v>
      </c>
      <c r="G14" s="14">
        <f t="shared" ref="G14" si="3">SUM(G5:G13)</f>
        <v>520</v>
      </c>
      <c r="H14" s="14">
        <f>SUM(H5:H13)</f>
        <v>629</v>
      </c>
      <c r="I14" s="23">
        <f>SUM(I5:I13)</f>
        <v>1</v>
      </c>
      <c r="K14" s="201"/>
      <c r="L14" s="202"/>
      <c r="M14" s="203"/>
      <c r="N14" s="35"/>
    </row>
    <row r="15" spans="1:14" s="8" customFormat="1" ht="13.5" customHeight="1">
      <c r="A15" s="212" t="s">
        <v>277</v>
      </c>
      <c r="B15" s="211">
        <f>B14-B16</f>
        <v>3855</v>
      </c>
      <c r="C15" s="200">
        <f>B15/B$14</f>
        <v>0.40729001584786056</v>
      </c>
      <c r="D15" s="75"/>
      <c r="E15" s="212" t="s">
        <v>277</v>
      </c>
      <c r="F15" s="211">
        <f t="shared" ref="F15:G15" si="4">F14-F16</f>
        <v>52</v>
      </c>
      <c r="G15" s="211">
        <f t="shared" si="4"/>
        <v>227</v>
      </c>
      <c r="H15" s="213">
        <f>SUM(F15:G15)</f>
        <v>279</v>
      </c>
      <c r="I15" s="200">
        <f>H15/H$14</f>
        <v>0.44356120826709061</v>
      </c>
      <c r="K15" s="74"/>
      <c r="L15" s="74"/>
      <c r="M15" s="74"/>
      <c r="N15" s="74"/>
    </row>
    <row r="16" spans="1:14" ht="13.5" customHeight="1">
      <c r="A16" s="385" t="s">
        <v>276</v>
      </c>
      <c r="B16" s="386">
        <v>5610</v>
      </c>
      <c r="C16" s="387">
        <f>B16/B$14</f>
        <v>0.59270998415213949</v>
      </c>
      <c r="D16" s="75"/>
      <c r="E16" s="385" t="s">
        <v>276</v>
      </c>
      <c r="F16" s="388">
        <v>57</v>
      </c>
      <c r="G16" s="388">
        <v>293</v>
      </c>
      <c r="H16" s="389">
        <f>SUM(F16:G16)</f>
        <v>350</v>
      </c>
      <c r="I16" s="387">
        <f>H16/H$14</f>
        <v>0.55643879173290933</v>
      </c>
      <c r="K16" s="75"/>
      <c r="L16" s="75"/>
      <c r="M16" s="75"/>
      <c r="N16" s="75"/>
    </row>
    <row r="17" spans="1:14" ht="5.25" customHeight="1">
      <c r="K17" s="75"/>
      <c r="L17" s="75"/>
      <c r="M17" s="75"/>
      <c r="N17" s="75"/>
    </row>
    <row r="18" spans="1:14" ht="13.5" customHeight="1">
      <c r="K18" s="205"/>
      <c r="L18" s="206"/>
      <c r="M18" s="206"/>
      <c r="N18" s="75"/>
    </row>
    <row r="19" spans="1:14">
      <c r="K19" s="32"/>
      <c r="L19" s="155"/>
      <c r="M19" s="204"/>
      <c r="N19" s="75"/>
    </row>
    <row r="20" spans="1:14">
      <c r="K20" s="32"/>
      <c r="L20" s="155"/>
      <c r="M20" s="204"/>
      <c r="N20" s="75"/>
    </row>
    <row r="21" spans="1:14">
      <c r="K21" s="32"/>
      <c r="L21" s="155"/>
      <c r="M21" s="204"/>
      <c r="N21" s="75"/>
    </row>
    <row r="22" spans="1:14">
      <c r="G22" s="2"/>
      <c r="K22" s="32"/>
      <c r="L22" s="155"/>
      <c r="M22" s="204"/>
      <c r="N22" s="75"/>
    </row>
    <row r="23" spans="1:14">
      <c r="K23" s="32"/>
      <c r="L23" s="155"/>
      <c r="M23" s="204"/>
      <c r="N23" s="75"/>
    </row>
    <row r="24" spans="1:14">
      <c r="G24" s="2"/>
      <c r="K24" s="32"/>
      <c r="L24" s="155"/>
      <c r="M24" s="204"/>
      <c r="N24" s="75"/>
    </row>
    <row r="25" spans="1:14">
      <c r="K25" s="32"/>
      <c r="L25" s="155"/>
      <c r="M25" s="204"/>
      <c r="N25" s="75"/>
    </row>
    <row r="26" spans="1:14">
      <c r="K26" s="32"/>
      <c r="L26" s="155"/>
      <c r="M26" s="204"/>
      <c r="N26" s="75"/>
    </row>
    <row r="27" spans="1:14" customFormat="1">
      <c r="B27" s="4"/>
      <c r="K27" s="32"/>
      <c r="L27" s="202"/>
      <c r="M27" s="203"/>
      <c r="N27" s="35"/>
    </row>
    <row r="28" spans="1:14">
      <c r="A28"/>
      <c r="B28"/>
      <c r="K28" s="201"/>
      <c r="L28" s="202"/>
      <c r="M28" s="203"/>
      <c r="N28" s="75"/>
    </row>
    <row r="29" spans="1:14">
      <c r="A29"/>
      <c r="B29"/>
      <c r="K29" s="75"/>
      <c r="L29" s="75"/>
      <c r="M29" s="75"/>
      <c r="N29" s="75"/>
    </row>
    <row r="30" spans="1:14">
      <c r="A30"/>
      <c r="B30"/>
      <c r="K30" s="214"/>
      <c r="L30" s="75"/>
      <c r="M30" s="75"/>
      <c r="N30" s="75"/>
    </row>
    <row r="31" spans="1:14">
      <c r="A31" s="4"/>
      <c r="B31" s="127"/>
      <c r="K31" s="205"/>
      <c r="L31" s="206"/>
      <c r="M31" s="206"/>
      <c r="N31" s="75"/>
    </row>
    <row r="32" spans="1:14">
      <c r="A32" s="4"/>
      <c r="B32" s="127"/>
      <c r="K32" s="32"/>
      <c r="L32" s="155"/>
      <c r="M32" s="204"/>
      <c r="N32" s="75"/>
    </row>
    <row r="33" spans="1:14">
      <c r="A33" s="4"/>
      <c r="B33" s="127"/>
      <c r="K33" s="32"/>
      <c r="L33" s="155"/>
      <c r="M33" s="204"/>
      <c r="N33" s="75"/>
    </row>
    <row r="34" spans="1:14">
      <c r="K34" s="32"/>
      <c r="L34" s="155"/>
      <c r="M34" s="204"/>
      <c r="N34" s="75"/>
    </row>
    <row r="35" spans="1:14">
      <c r="K35" s="32"/>
      <c r="L35" s="155"/>
      <c r="M35" s="204"/>
      <c r="N35" s="75"/>
    </row>
    <row r="36" spans="1:14">
      <c r="K36" s="32"/>
      <c r="L36" s="155"/>
      <c r="M36" s="204"/>
      <c r="N36" s="75"/>
    </row>
    <row r="37" spans="1:14">
      <c r="K37" s="32"/>
      <c r="L37" s="155"/>
      <c r="M37" s="204"/>
      <c r="N37" s="75"/>
    </row>
    <row r="38" spans="1:14">
      <c r="K38" s="32"/>
      <c r="L38" s="155"/>
      <c r="M38" s="204"/>
      <c r="N38" s="75"/>
    </row>
    <row r="39" spans="1:14">
      <c r="K39" s="32"/>
      <c r="L39" s="155"/>
      <c r="M39" s="204"/>
      <c r="N39" s="75"/>
    </row>
    <row r="40" spans="1:14">
      <c r="K40" s="32"/>
      <c r="L40" s="155"/>
      <c r="M40" s="204"/>
      <c r="N40" s="75"/>
    </row>
    <row r="41" spans="1:14">
      <c r="K41" s="201"/>
      <c r="L41" s="202"/>
      <c r="M41" s="203"/>
      <c r="N41" s="75"/>
    </row>
    <row r="42" spans="1:14">
      <c r="K42" s="75"/>
      <c r="L42" s="75"/>
      <c r="M42" s="75"/>
      <c r="N42" s="75"/>
    </row>
    <row r="43" spans="1:14">
      <c r="K43" s="75"/>
      <c r="L43" s="75"/>
      <c r="M43" s="75"/>
      <c r="N43" s="75"/>
    </row>
    <row r="44" spans="1:14">
      <c r="K44" s="75"/>
      <c r="L44" s="75"/>
      <c r="M44" s="75"/>
      <c r="N44" s="75"/>
    </row>
    <row r="45" spans="1:14">
      <c r="K45" s="75"/>
      <c r="L45" s="75"/>
      <c r="M45" s="75"/>
      <c r="N45" s="75"/>
    </row>
    <row r="46" spans="1:14">
      <c r="K46" s="75"/>
      <c r="L46" s="75"/>
      <c r="M46" s="75"/>
      <c r="N46" s="75"/>
    </row>
    <row r="47" spans="1:14">
      <c r="K47" s="75"/>
      <c r="L47" s="75"/>
      <c r="M47" s="75"/>
      <c r="N47" s="75"/>
    </row>
    <row r="48" spans="1:14">
      <c r="K48" s="75"/>
      <c r="L48" s="75"/>
      <c r="M48" s="75"/>
      <c r="N48" s="75"/>
    </row>
    <row r="49" spans="11:14">
      <c r="K49" s="75"/>
      <c r="L49" s="75"/>
      <c r="M49" s="75"/>
      <c r="N49" s="75"/>
    </row>
    <row r="50" spans="11:14">
      <c r="K50" s="75"/>
      <c r="L50" s="75"/>
      <c r="M50" s="75"/>
      <c r="N50" s="75"/>
    </row>
    <row r="51" spans="11:14">
      <c r="K51" s="75"/>
      <c r="L51" s="75"/>
      <c r="M51" s="75"/>
      <c r="N51" s="75"/>
    </row>
    <row r="52" spans="11:14">
      <c r="K52" s="75"/>
      <c r="L52" s="75"/>
      <c r="M52" s="75"/>
      <c r="N52" s="75"/>
    </row>
    <row r="53" spans="11:14">
      <c r="K53" s="75"/>
      <c r="L53" s="75"/>
      <c r="M53" s="75"/>
      <c r="N53" s="75"/>
    </row>
    <row r="54" spans="11:14">
      <c r="K54" s="75"/>
      <c r="L54" s="75"/>
      <c r="M54" s="75"/>
      <c r="N54" s="75"/>
    </row>
  </sheetData>
  <phoneticPr fontId="4"/>
  <pageMargins left="0.70866141732283472" right="0.70866141732283472" top="0.74803149606299213" bottom="0.74803149606299213" header="0.31496062992125984" footer="0.31496062992125984"/>
  <pageSetup paperSize="1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38"/>
  <sheetViews>
    <sheetView view="pageBreakPreview" zoomScale="120" zoomScaleNormal="100" zoomScaleSheetLayoutView="120" workbookViewId="0">
      <selection activeCell="E8" sqref="E8"/>
    </sheetView>
  </sheetViews>
  <sheetFormatPr defaultRowHeight="13.5"/>
  <cols>
    <col min="1" max="1" width="22.125" style="9" customWidth="1"/>
    <col min="2" max="5" width="9" style="9" customWidth="1"/>
    <col min="6" max="6" width="5.875" style="9" bestFit="1" customWidth="1"/>
    <col min="7" max="7" width="20.75" style="9" bestFit="1" customWidth="1"/>
    <col min="8" max="8" width="6.5" style="9" bestFit="1" customWidth="1"/>
    <col min="9" max="9" width="9" style="9" bestFit="1" customWidth="1"/>
    <col min="10" max="11" width="5" style="9" customWidth="1"/>
    <col min="12" max="12" width="6.625" style="9" customWidth="1"/>
    <col min="13" max="13" width="7.375" style="9" customWidth="1"/>
    <col min="14" max="14" width="5" style="9" customWidth="1"/>
    <col min="15" max="15" width="6.625" style="9" customWidth="1"/>
    <col min="16" max="16" width="7.375" style="9" customWidth="1"/>
    <col min="17" max="16384" width="9" style="9"/>
  </cols>
  <sheetData>
    <row r="1" spans="1:10" s="25" customFormat="1" ht="14.25">
      <c r="A1" s="24" t="s">
        <v>344</v>
      </c>
    </row>
    <row r="2" spans="1:10" customFormat="1">
      <c r="A2" s="1"/>
      <c r="B2" s="2"/>
      <c r="C2" s="2"/>
      <c r="D2" s="2"/>
      <c r="E2" s="2"/>
      <c r="F2" s="2"/>
      <c r="G2" s="2"/>
      <c r="H2" s="2"/>
    </row>
    <row r="3" spans="1:10" s="8" customFormat="1" ht="14.25">
      <c r="A3" s="1" t="s">
        <v>13</v>
      </c>
    </row>
    <row r="4" spans="1:10" customFormat="1" ht="14.25" customHeight="1">
      <c r="A4" s="3"/>
      <c r="B4" s="3" t="s">
        <v>0</v>
      </c>
      <c r="C4" s="3" t="s">
        <v>1</v>
      </c>
      <c r="D4" s="2"/>
      <c r="E4" s="9"/>
      <c r="F4" s="9"/>
      <c r="G4" s="41" t="s">
        <v>68</v>
      </c>
      <c r="H4" s="434" t="s">
        <v>0</v>
      </c>
      <c r="I4" s="112"/>
    </row>
    <row r="5" spans="1:10" customFormat="1">
      <c r="A5" s="4" t="s">
        <v>14</v>
      </c>
      <c r="B5" s="56">
        <f>H6</f>
        <v>6</v>
      </c>
      <c r="C5" s="21">
        <f>B5/B$10</f>
        <v>6.3391442155309036E-4</v>
      </c>
      <c r="D5" s="2"/>
      <c r="E5" s="9"/>
      <c r="F5" s="9"/>
      <c r="G5" s="369" t="s">
        <v>16</v>
      </c>
      <c r="H5" s="431">
        <v>4491</v>
      </c>
      <c r="I5" s="9"/>
      <c r="J5" s="35"/>
    </row>
    <row r="6" spans="1:10" customFormat="1">
      <c r="A6" s="4" t="s">
        <v>15</v>
      </c>
      <c r="B6" s="56">
        <f>H9</f>
        <v>4857</v>
      </c>
      <c r="C6" s="21">
        <f>B6/B$10</f>
        <v>0.51315372424722661</v>
      </c>
      <c r="D6" s="2"/>
      <c r="E6" s="9"/>
      <c r="F6" s="9"/>
      <c r="G6" s="433" t="s">
        <v>468</v>
      </c>
      <c r="H6" s="431">
        <v>6</v>
      </c>
      <c r="I6" s="9"/>
      <c r="J6" s="35"/>
    </row>
    <row r="7" spans="1:10" customFormat="1">
      <c r="A7" s="4" t="s">
        <v>16</v>
      </c>
      <c r="B7" s="56">
        <f>H5</f>
        <v>4491</v>
      </c>
      <c r="C7" s="21">
        <f>B7/B$10</f>
        <v>0.47448494453248813</v>
      </c>
      <c r="D7" s="2"/>
      <c r="E7" s="9"/>
      <c r="F7" s="9"/>
      <c r="G7" s="433" t="s">
        <v>467</v>
      </c>
      <c r="H7" s="431"/>
      <c r="I7" s="9"/>
      <c r="J7" s="35"/>
    </row>
    <row r="8" spans="1:10" customFormat="1">
      <c r="A8" s="4" t="s">
        <v>17</v>
      </c>
      <c r="B8" s="56">
        <f>H8</f>
        <v>0</v>
      </c>
      <c r="C8" s="21">
        <f>B8/B$10</f>
        <v>0</v>
      </c>
      <c r="D8" s="2"/>
      <c r="E8" s="9"/>
      <c r="F8" s="9"/>
      <c r="G8" s="433" t="s">
        <v>17</v>
      </c>
      <c r="H8" s="431"/>
      <c r="I8" s="9"/>
      <c r="J8" s="35"/>
    </row>
    <row r="9" spans="1:10" customFormat="1">
      <c r="A9" s="4" t="s">
        <v>18</v>
      </c>
      <c r="B9" s="56">
        <f>SUM(H7,H10,H11)</f>
        <v>111</v>
      </c>
      <c r="C9" s="21">
        <f>B9/B$10</f>
        <v>1.1727416798732172E-2</v>
      </c>
      <c r="D9" s="2"/>
      <c r="E9" s="9"/>
      <c r="F9" s="9"/>
      <c r="G9" s="433" t="s">
        <v>15</v>
      </c>
      <c r="H9" s="431">
        <v>4857</v>
      </c>
      <c r="I9" s="9"/>
      <c r="J9" s="35"/>
    </row>
    <row r="10" spans="1:10" customFormat="1">
      <c r="A10" s="5" t="s">
        <v>11</v>
      </c>
      <c r="B10" s="14">
        <f>SUM(B5:B9)</f>
        <v>9465</v>
      </c>
      <c r="C10" s="23">
        <f>SUM(C5:C9)</f>
        <v>1</v>
      </c>
      <c r="D10" s="2"/>
      <c r="E10" s="9"/>
      <c r="F10" s="9"/>
      <c r="G10" s="376" t="s">
        <v>466</v>
      </c>
      <c r="H10" s="432">
        <v>22</v>
      </c>
      <c r="I10" s="9"/>
      <c r="J10" s="35"/>
    </row>
    <row r="11" spans="1:10" customFormat="1">
      <c r="A11" s="4"/>
      <c r="B11" s="6"/>
      <c r="C11" s="7"/>
      <c r="E11" s="9"/>
      <c r="F11" s="9"/>
      <c r="G11" s="376" t="s">
        <v>465</v>
      </c>
      <c r="H11" s="432">
        <v>89</v>
      </c>
      <c r="I11" s="9"/>
      <c r="J11" s="35"/>
    </row>
    <row r="12" spans="1:10" s="8" customFormat="1" ht="14.25">
      <c r="A12" s="1" t="s">
        <v>345</v>
      </c>
      <c r="J12" s="74"/>
    </row>
    <row r="13" spans="1:10">
      <c r="A13" s="3"/>
      <c r="B13" s="3" t="s">
        <v>346</v>
      </c>
      <c r="C13" s="3" t="s">
        <v>347</v>
      </c>
      <c r="D13" s="3" t="s">
        <v>12</v>
      </c>
      <c r="E13" s="3" t="s">
        <v>1</v>
      </c>
      <c r="G13" s="41" t="s">
        <v>68</v>
      </c>
      <c r="H13" s="434" t="s">
        <v>31</v>
      </c>
      <c r="I13" s="441" t="s">
        <v>32</v>
      </c>
      <c r="J13" s="75"/>
    </row>
    <row r="14" spans="1:10">
      <c r="A14" s="4" t="s">
        <v>14</v>
      </c>
      <c r="B14" s="12">
        <f>H15</f>
        <v>0</v>
      </c>
      <c r="C14" s="12">
        <f>I15</f>
        <v>0</v>
      </c>
      <c r="D14" s="12">
        <f>SUM(B14:C14)</f>
        <v>0</v>
      </c>
      <c r="E14" s="21">
        <f>D14/D$19</f>
        <v>0</v>
      </c>
      <c r="G14" s="369" t="s">
        <v>16</v>
      </c>
      <c r="H14" s="431">
        <v>81</v>
      </c>
      <c r="I14" s="435">
        <v>399</v>
      </c>
      <c r="J14" s="75"/>
    </row>
    <row r="15" spans="1:10">
      <c r="A15" s="4" t="s">
        <v>15</v>
      </c>
      <c r="B15" s="12">
        <f>H18</f>
        <v>28</v>
      </c>
      <c r="C15" s="12">
        <f>I18</f>
        <v>120</v>
      </c>
      <c r="D15" s="12">
        <f t="shared" ref="D15:D18" si="0">SUM(B15:C15)</f>
        <v>148</v>
      </c>
      <c r="E15" s="21">
        <f t="shared" ref="E15:E18" si="1">D15/D$19</f>
        <v>0.23529411764705882</v>
      </c>
      <c r="G15" s="433" t="s">
        <v>468</v>
      </c>
      <c r="H15" s="431"/>
      <c r="I15" s="435"/>
      <c r="J15" s="75"/>
    </row>
    <row r="16" spans="1:10">
      <c r="A16" s="4" t="s">
        <v>16</v>
      </c>
      <c r="B16" s="12">
        <f>H14</f>
        <v>81</v>
      </c>
      <c r="C16" s="12">
        <f>I14</f>
        <v>399</v>
      </c>
      <c r="D16" s="12">
        <f t="shared" si="0"/>
        <v>480</v>
      </c>
      <c r="E16" s="21">
        <f t="shared" si="1"/>
        <v>0.76311605723370435</v>
      </c>
      <c r="G16" s="433" t="s">
        <v>467</v>
      </c>
      <c r="H16" s="431"/>
      <c r="I16" s="436"/>
      <c r="J16" s="75"/>
    </row>
    <row r="17" spans="1:10">
      <c r="A17" s="4" t="s">
        <v>17</v>
      </c>
      <c r="B17" s="12">
        <f>H17</f>
        <v>0</v>
      </c>
      <c r="C17" s="12">
        <f>I17</f>
        <v>0</v>
      </c>
      <c r="D17" s="12">
        <f t="shared" si="0"/>
        <v>0</v>
      </c>
      <c r="E17" s="21">
        <f t="shared" si="1"/>
        <v>0</v>
      </c>
      <c r="G17" s="433" t="s">
        <v>17</v>
      </c>
      <c r="H17" s="431"/>
      <c r="I17" s="437"/>
      <c r="J17" s="75"/>
    </row>
    <row r="18" spans="1:10">
      <c r="A18" s="4" t="s">
        <v>18</v>
      </c>
      <c r="B18" s="12">
        <f>SUM(H16,H19,H20)</f>
        <v>0</v>
      </c>
      <c r="C18" s="12">
        <f>SUM(I16,I19,I20)</f>
        <v>1</v>
      </c>
      <c r="D18" s="12">
        <f t="shared" si="0"/>
        <v>1</v>
      </c>
      <c r="E18" s="21">
        <f t="shared" si="1"/>
        <v>1.589825119236884E-3</v>
      </c>
      <c r="G18" s="433" t="s">
        <v>15</v>
      </c>
      <c r="H18" s="431">
        <v>28</v>
      </c>
      <c r="I18" s="438">
        <v>120</v>
      </c>
      <c r="J18" s="75"/>
    </row>
    <row r="19" spans="1:10" ht="16.5" customHeight="1">
      <c r="A19" s="5" t="s">
        <v>11</v>
      </c>
      <c r="B19" s="14">
        <f>SUM(B14:B18)</f>
        <v>109</v>
      </c>
      <c r="C19" s="14">
        <f>SUM(C14:C18)</f>
        <v>520</v>
      </c>
      <c r="D19" s="14">
        <f>SUM(D14:D18)</f>
        <v>629</v>
      </c>
      <c r="E19" s="23">
        <f>SUM(E14:E18)</f>
        <v>1</v>
      </c>
      <c r="G19" s="376" t="s">
        <v>466</v>
      </c>
      <c r="H19" s="432"/>
      <c r="I19" s="438">
        <v>1</v>
      </c>
      <c r="J19" s="75"/>
    </row>
    <row r="20" spans="1:10" customFormat="1">
      <c r="G20" s="376" t="s">
        <v>465</v>
      </c>
      <c r="H20" s="432"/>
      <c r="I20" s="331"/>
      <c r="J20" s="35"/>
    </row>
    <row r="21" spans="1:10">
      <c r="G21" s="32"/>
      <c r="H21" s="155"/>
      <c r="I21" s="204"/>
      <c r="J21" s="75"/>
    </row>
    <row r="22" spans="1:10">
      <c r="G22" s="32"/>
      <c r="H22" s="155"/>
      <c r="I22" s="204"/>
      <c r="J22" s="75"/>
    </row>
    <row r="23" spans="1:10">
      <c r="G23" s="35"/>
      <c r="H23" s="35"/>
      <c r="I23" s="35"/>
      <c r="J23" s="75"/>
    </row>
    <row r="24" spans="1:10">
      <c r="G24" s="75"/>
      <c r="H24" s="75"/>
      <c r="I24" s="75"/>
      <c r="J24" s="75"/>
    </row>
    <row r="25" spans="1:10">
      <c r="G25" s="75"/>
      <c r="H25" s="75"/>
      <c r="I25" s="75"/>
      <c r="J25" s="75"/>
    </row>
    <row r="26" spans="1:10">
      <c r="G26" s="75"/>
      <c r="H26" s="75"/>
      <c r="I26" s="75"/>
      <c r="J26" s="75"/>
    </row>
    <row r="27" spans="1:10">
      <c r="G27" s="75"/>
      <c r="H27" s="75"/>
      <c r="I27" s="75"/>
      <c r="J27" s="75"/>
    </row>
    <row r="28" spans="1:10">
      <c r="G28" s="75"/>
      <c r="H28" s="75"/>
      <c r="I28" s="75"/>
      <c r="J28" s="75"/>
    </row>
    <row r="29" spans="1:10">
      <c r="G29" s="75"/>
      <c r="H29" s="75"/>
      <c r="I29" s="75"/>
      <c r="J29" s="75"/>
    </row>
    <row r="30" spans="1:10">
      <c r="G30" s="75"/>
      <c r="H30" s="75"/>
      <c r="I30" s="75"/>
      <c r="J30" s="75"/>
    </row>
    <row r="31" spans="1:10">
      <c r="G31" s="75"/>
      <c r="H31" s="75"/>
      <c r="I31" s="75"/>
      <c r="J31" s="75"/>
    </row>
    <row r="32" spans="1:10">
      <c r="G32" s="75"/>
      <c r="H32" s="75"/>
      <c r="I32" s="75"/>
      <c r="J32" s="75"/>
    </row>
    <row r="33" spans="7:10">
      <c r="G33" s="75"/>
      <c r="H33" s="75"/>
      <c r="I33" s="75"/>
      <c r="J33" s="75"/>
    </row>
    <row r="34" spans="7:10">
      <c r="G34" s="75"/>
      <c r="H34" s="75"/>
      <c r="I34" s="75"/>
      <c r="J34" s="75"/>
    </row>
    <row r="35" spans="7:10">
      <c r="G35" s="75"/>
      <c r="H35" s="75"/>
      <c r="I35" s="75"/>
      <c r="J35" s="75"/>
    </row>
    <row r="36" spans="7:10">
      <c r="G36" s="75"/>
      <c r="H36" s="75"/>
      <c r="I36" s="75"/>
      <c r="J36" s="75"/>
    </row>
    <row r="37" spans="7:10">
      <c r="G37" s="75"/>
      <c r="H37" s="75"/>
      <c r="I37" s="75"/>
      <c r="J37" s="75"/>
    </row>
    <row r="38" spans="7:10">
      <c r="G38" s="75"/>
      <c r="H38" s="75"/>
      <c r="I38" s="75"/>
      <c r="J38" s="75"/>
    </row>
  </sheetData>
  <phoneticPr fontId="4"/>
  <pageMargins left="0.70866141732283472" right="0.70866141732283472" top="0.74803149606299213" bottom="0.74803149606299213" header="0.31496062992125984" footer="0.31496062992125984"/>
  <pageSetup paperSize="1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39</vt:i4>
      </vt:variant>
    </vt:vector>
  </HeadingPairs>
  <TitlesOfParts>
    <vt:vector size="78" baseType="lpstr">
      <vt:lpstr>巻末資料表紙</vt:lpstr>
      <vt:lpstr>2-Ⅰ</vt:lpstr>
      <vt:lpstr>2-Ⅱ</vt:lpstr>
      <vt:lpstr>2-Ⅲ</vt:lpstr>
      <vt:lpstr>2-Ⅳ</vt:lpstr>
      <vt:lpstr>2-Ⅴ</vt:lpstr>
      <vt:lpstr>2-Ⅵ</vt:lpstr>
      <vt:lpstr>3-Ⅰ</vt:lpstr>
      <vt:lpstr>3-Ⅱ</vt:lpstr>
      <vt:lpstr>3-Ⅲ</vt:lpstr>
      <vt:lpstr>3-Ⅳ</vt:lpstr>
      <vt:lpstr>3-Ⅴ</vt:lpstr>
      <vt:lpstr>4-Ⅰ</vt:lpstr>
      <vt:lpstr>4-Ⅱ</vt:lpstr>
      <vt:lpstr>4-Ⅲ</vt:lpstr>
      <vt:lpstr>4-Ⅳ</vt:lpstr>
      <vt:lpstr>4-Ⅴ</vt:lpstr>
      <vt:lpstr>4-Ⅵ</vt:lpstr>
      <vt:lpstr>5-Ⅰ①</vt:lpstr>
      <vt:lpstr>5-Ⅰ②</vt:lpstr>
      <vt:lpstr>５-Ⅰ③</vt:lpstr>
      <vt:lpstr>5-Ⅱ①</vt:lpstr>
      <vt:lpstr>5-Ⅱ②</vt:lpstr>
      <vt:lpstr>5-Ⅱ③</vt:lpstr>
      <vt:lpstr>5-Ⅱ④</vt:lpstr>
      <vt:lpstr>6-Ⅰ①</vt:lpstr>
      <vt:lpstr>6-Ⅰ②</vt:lpstr>
      <vt:lpstr>6-Ⅰ③</vt:lpstr>
      <vt:lpstr>6-Ⅰ④</vt:lpstr>
      <vt:lpstr>6-Ⅰ⑤</vt:lpstr>
      <vt:lpstr>6-Ⅰ⑥</vt:lpstr>
      <vt:lpstr>6-Ⅱ①</vt:lpstr>
      <vt:lpstr>6-Ⅱ②</vt:lpstr>
      <vt:lpstr>6-Ⅱ③</vt:lpstr>
      <vt:lpstr>6-Ⅱ④</vt:lpstr>
      <vt:lpstr>6-Ⅱ⑤</vt:lpstr>
      <vt:lpstr>6-Ⅱ⑥</vt:lpstr>
      <vt:lpstr>6-Ⅲ</vt:lpstr>
      <vt:lpstr>6-Ⅳ</vt:lpstr>
      <vt:lpstr>'2-Ⅰ'!Print_Area</vt:lpstr>
      <vt:lpstr>'2-Ⅱ'!Print_Area</vt:lpstr>
      <vt:lpstr>'2-Ⅲ'!Print_Area</vt:lpstr>
      <vt:lpstr>'2-Ⅳ'!Print_Area</vt:lpstr>
      <vt:lpstr>'2-Ⅴ'!Print_Area</vt:lpstr>
      <vt:lpstr>'2-Ⅵ'!Print_Area</vt:lpstr>
      <vt:lpstr>'3-Ⅰ'!Print_Area</vt:lpstr>
      <vt:lpstr>'3-Ⅱ'!Print_Area</vt:lpstr>
      <vt:lpstr>'3-Ⅲ'!Print_Area</vt:lpstr>
      <vt:lpstr>'3-Ⅳ'!Print_Area</vt:lpstr>
      <vt:lpstr>'3-Ⅴ'!Print_Area</vt:lpstr>
      <vt:lpstr>'4-Ⅰ'!Print_Area</vt:lpstr>
      <vt:lpstr>'4-Ⅱ'!Print_Area</vt:lpstr>
      <vt:lpstr>'4-Ⅲ'!Print_Area</vt:lpstr>
      <vt:lpstr>'4-Ⅳ'!Print_Area</vt:lpstr>
      <vt:lpstr>'4-Ⅴ'!Print_Area</vt:lpstr>
      <vt:lpstr>'4-Ⅵ'!Print_Area</vt:lpstr>
      <vt:lpstr>'5-Ⅰ①'!Print_Area</vt:lpstr>
      <vt:lpstr>'5-Ⅰ②'!Print_Area</vt:lpstr>
      <vt:lpstr>'５-Ⅰ③'!Print_Area</vt:lpstr>
      <vt:lpstr>'5-Ⅱ①'!Print_Area</vt:lpstr>
      <vt:lpstr>'5-Ⅱ②'!Print_Area</vt:lpstr>
      <vt:lpstr>'5-Ⅱ③'!Print_Area</vt:lpstr>
      <vt:lpstr>'5-Ⅱ④'!Print_Area</vt:lpstr>
      <vt:lpstr>'6-Ⅰ①'!Print_Area</vt:lpstr>
      <vt:lpstr>'6-Ⅰ②'!Print_Area</vt:lpstr>
      <vt:lpstr>'6-Ⅰ③'!Print_Area</vt:lpstr>
      <vt:lpstr>'6-Ⅰ④'!Print_Area</vt:lpstr>
      <vt:lpstr>'6-Ⅰ⑤'!Print_Area</vt:lpstr>
      <vt:lpstr>'6-Ⅰ⑥'!Print_Area</vt:lpstr>
      <vt:lpstr>'6-Ⅱ①'!Print_Area</vt:lpstr>
      <vt:lpstr>'6-Ⅱ②'!Print_Area</vt:lpstr>
      <vt:lpstr>'6-Ⅱ③'!Print_Area</vt:lpstr>
      <vt:lpstr>'6-Ⅱ④'!Print_Area</vt:lpstr>
      <vt:lpstr>'6-Ⅱ⑤'!Print_Area</vt:lpstr>
      <vt:lpstr>'6-Ⅱ⑥'!Print_Area</vt:lpstr>
      <vt:lpstr>'6-Ⅲ'!Print_Area</vt:lpstr>
      <vt:lpstr>'6-Ⅳ'!Print_Area</vt:lpstr>
      <vt:lpstr>'6-Ⅳ'!Print_Titles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HOSTNAME</cp:lastModifiedBy>
  <cp:lastPrinted>2017-12-04T07:03:05Z</cp:lastPrinted>
  <dcterms:created xsi:type="dcterms:W3CDTF">2016-04-12T05:01:29Z</dcterms:created>
  <dcterms:modified xsi:type="dcterms:W3CDTF">2018-03-28T07:57:42Z</dcterms:modified>
</cp:coreProperties>
</file>