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685"/>
  </bookViews>
  <sheets>
    <sheet name="巻末資料表紙" sheetId="64" r:id="rId1"/>
    <sheet name="2-Ⅰ" sheetId="88" r:id="rId2"/>
    <sheet name="2-Ⅱ" sheetId="89" r:id="rId3"/>
    <sheet name="2-Ⅲ" sheetId="90" r:id="rId4"/>
    <sheet name="2-Ⅳ" sheetId="91" r:id="rId5"/>
    <sheet name="2-Ⅴ" sheetId="92" r:id="rId6"/>
    <sheet name="2-Ⅵ" sheetId="93" r:id="rId7"/>
    <sheet name="2-Ⅶ" sheetId="94" r:id="rId8"/>
    <sheet name="2-Ⅷ" sheetId="95" r:id="rId9"/>
    <sheet name="2-Ⅸ" sheetId="96" r:id="rId10"/>
    <sheet name="2-Ⅹ" sheetId="97" r:id="rId11"/>
    <sheet name="3-Ⅰ" sheetId="98" r:id="rId12"/>
    <sheet name="3-Ⅱ" sheetId="99" r:id="rId13"/>
    <sheet name="3-Ⅲ" sheetId="100" r:id="rId14"/>
    <sheet name="3-Ⅳ" sheetId="101" r:id="rId15"/>
    <sheet name="3-Ⅴ" sheetId="102" r:id="rId16"/>
    <sheet name="3-Ⅵ" sheetId="103" r:id="rId17"/>
    <sheet name="3-Ⅶ" sheetId="104" r:id="rId18"/>
    <sheet name="3-Ⅷ" sheetId="105" r:id="rId19"/>
    <sheet name="3-Ⅸ" sheetId="106" r:id="rId20"/>
    <sheet name="4-Ⅰ" sheetId="79" r:id="rId21"/>
    <sheet name="4-Ⅱ" sheetId="80" r:id="rId22"/>
    <sheet name="4-Ⅲ" sheetId="81" r:id="rId23"/>
    <sheet name="4-Ⅳ" sheetId="82" r:id="rId24"/>
    <sheet name="4-Ⅴ" sheetId="84" r:id="rId25"/>
    <sheet name="4-Ⅵ" sheetId="85" r:id="rId26"/>
    <sheet name="4－Ⅶ" sheetId="86" r:id="rId27"/>
    <sheet name="4-Ⅷ " sheetId="87" r:id="rId28"/>
    <sheet name="5-Ⅰ①" sheetId="24" r:id="rId29"/>
    <sheet name="5-Ⅰ②" sheetId="29" r:id="rId30"/>
    <sheet name="5-Ⅰ③" sheetId="31" r:id="rId31"/>
    <sheet name="5-Ⅱ①" sheetId="30" r:id="rId32"/>
    <sheet name="5-Ⅱ②" sheetId="32" r:id="rId33"/>
    <sheet name="5-Ⅱ③" sheetId="33" r:id="rId34"/>
    <sheet name="5-Ⅱ④" sheetId="107" r:id="rId35"/>
    <sheet name="5-Ⅲ① " sheetId="71" r:id="rId36"/>
    <sheet name="5-Ⅲ②" sheetId="39" r:id="rId37"/>
    <sheet name="5-Ⅲ③ " sheetId="108" r:id="rId38"/>
    <sheet name="５-Ⅲ④)" sheetId="109" r:id="rId39"/>
    <sheet name="6-Ⅰ①" sheetId="74" r:id="rId40"/>
    <sheet name="6-Ⅰ②" sheetId="43" r:id="rId41"/>
    <sheet name="6-Ⅰ③" sheetId="44" r:id="rId42"/>
    <sheet name="6-Ⅰ④" sheetId="45" r:id="rId43"/>
    <sheet name="6-Ⅰ⑤" sheetId="46" r:id="rId44"/>
    <sheet name="6-Ⅰ⑥" sheetId="47" r:id="rId45"/>
    <sheet name="6-Ⅰ⑦" sheetId="48" r:id="rId46"/>
    <sheet name="6-Ⅰ⑧" sheetId="49" r:id="rId47"/>
    <sheet name="6-Ⅰ⑨" sheetId="50" r:id="rId48"/>
    <sheet name="6-Ⅱ①" sheetId="76" r:id="rId49"/>
    <sheet name="6-Ⅱ②" sheetId="52" r:id="rId50"/>
    <sheet name="6-Ⅱ③" sheetId="53" r:id="rId51"/>
    <sheet name="6-Ⅱ④" sheetId="54" r:id="rId52"/>
    <sheet name="6-Ⅱ⑤" sheetId="55" r:id="rId53"/>
    <sheet name="6-Ⅱ⑥" sheetId="56" r:id="rId54"/>
    <sheet name="6-Ⅱ⑦" sheetId="57" r:id="rId55"/>
    <sheet name="6-Ⅱ⑧" sheetId="58" r:id="rId56"/>
    <sheet name="6-Ⅱ⑨" sheetId="59" r:id="rId57"/>
    <sheet name="6-Ⅱ⑩" sheetId="60" r:id="rId58"/>
    <sheet name="6-Ⅱ⑪" sheetId="61" r:id="rId59"/>
    <sheet name="6-Ⅱ⑫ " sheetId="78" r:id="rId60"/>
  </sheets>
  <definedNames>
    <definedName name="_xlnm.Print_Area" localSheetId="1">'2-Ⅰ'!$A$1:$I$16</definedName>
    <definedName name="_xlnm.Print_Area" localSheetId="2">'2-Ⅱ'!$A$1:$E$19</definedName>
    <definedName name="_xlnm.Print_Area" localSheetId="3">'2-Ⅲ'!$A$1:$I$20</definedName>
    <definedName name="_xlnm.Print_Area" localSheetId="4">'2-Ⅳ'!$A$1:$I$25</definedName>
    <definedName name="_xlnm.Print_Area" localSheetId="5">'2-Ⅴ'!$A$1:$E$15</definedName>
    <definedName name="_xlnm.Print_Area" localSheetId="6">'2-Ⅵ'!$A$1:$E$11</definedName>
    <definedName name="_xlnm.Print_Area" localSheetId="7">'2-Ⅶ'!$A$1:$F$15</definedName>
    <definedName name="_xlnm.Print_Area" localSheetId="8">'2-Ⅷ'!$A$1:$I$32</definedName>
    <definedName name="_xlnm.Print_Area" localSheetId="9">'2-Ⅸ'!$A$1:$E$15</definedName>
    <definedName name="_xlnm.Print_Area" localSheetId="10">'2-Ⅹ'!$A$1:$E$29</definedName>
    <definedName name="_xlnm.Print_Area" localSheetId="11">'3-Ⅰ'!$A$1:$I$17</definedName>
    <definedName name="_xlnm.Print_Area" localSheetId="12">'3-Ⅱ'!$A$1:$E$19</definedName>
    <definedName name="_xlnm.Print_Area" localSheetId="13">'3-Ⅲ'!$A$1:$I$20</definedName>
    <definedName name="_xlnm.Print_Area" localSheetId="14">'3-Ⅳ'!$A$1:$E$15</definedName>
    <definedName name="_xlnm.Print_Area" localSheetId="15">'3-Ⅴ'!$A$1:$C$11</definedName>
    <definedName name="_xlnm.Print_Area" localSheetId="16">'3-Ⅵ'!$A$1:$E$16</definedName>
    <definedName name="_xlnm.Print_Area" localSheetId="17">'3-Ⅶ'!$A$1:$I$33</definedName>
    <definedName name="_xlnm.Print_Area" localSheetId="18">'3-Ⅷ'!$A$1:$E$15</definedName>
    <definedName name="_xlnm.Print_Area" localSheetId="19">'3-Ⅸ'!$A$1:$E$29</definedName>
    <definedName name="_xlnm.Print_Area" localSheetId="20">'4-Ⅰ'!$A$1:$I$12</definedName>
    <definedName name="_xlnm.Print_Area" localSheetId="21">'4-Ⅱ'!$A$1:$F$20</definedName>
    <definedName name="_xlnm.Print_Area" localSheetId="22">'4-Ⅲ'!$B$1:$H$41</definedName>
    <definedName name="_xlnm.Print_Area" localSheetId="23">'4-Ⅳ'!$A$1:$I$22</definedName>
    <definedName name="_xlnm.Print_Area" localSheetId="24">'4-Ⅴ'!$A$1:$H$23</definedName>
    <definedName name="_xlnm.Print_Area" localSheetId="25">'4-Ⅵ'!$A$1:$H$34</definedName>
    <definedName name="_xlnm.Print_Area" localSheetId="26">'4－Ⅶ'!$A$1:$M$11</definedName>
    <definedName name="_xlnm.Print_Area" localSheetId="27">'4-Ⅷ '!$A$1:$G$15</definedName>
    <definedName name="_xlnm.Print_Area" localSheetId="28">'5-Ⅰ①'!$B$1:$J$32</definedName>
    <definedName name="_xlnm.Print_Area" localSheetId="29">'5-Ⅰ②'!$B$1:$J$25</definedName>
    <definedName name="_xlnm.Print_Area" localSheetId="30">'5-Ⅰ③'!$B$1:$L$16</definedName>
    <definedName name="_xlnm.Print_Area" localSheetId="31">'5-Ⅱ①'!$B$1:$H$40</definedName>
    <definedName name="_xlnm.Print_Area" localSheetId="32">'5-Ⅱ②'!$B$1:$M$31</definedName>
    <definedName name="_xlnm.Print_Area" localSheetId="33">'5-Ⅱ③'!$B$1:$M$32</definedName>
    <definedName name="_xlnm.Print_Area" localSheetId="34">'5-Ⅱ④'!$B$1:$M$31</definedName>
    <definedName name="_xlnm.Print_Area" localSheetId="35">'5-Ⅲ① '!$B$1:$F$54</definedName>
    <definedName name="_xlnm.Print_Area" localSheetId="36">'5-Ⅲ②'!$B$1:$J$54</definedName>
    <definedName name="_xlnm.Print_Area" localSheetId="37">'5-Ⅲ③ '!$B$1:$H$53</definedName>
    <definedName name="_xlnm.Print_Area" localSheetId="38">'５-Ⅲ④)'!$B$1:$H$53</definedName>
    <definedName name="_xlnm.Print_Area" localSheetId="39">'6-Ⅰ①'!$A$1:$J$27</definedName>
    <definedName name="_xlnm.Print_Area" localSheetId="40">'6-Ⅰ②'!$A$1:$J$15</definedName>
    <definedName name="_xlnm.Print_Area" localSheetId="41">'6-Ⅰ③'!$A$1:$J$35</definedName>
    <definedName name="_xlnm.Print_Area" localSheetId="42">'6-Ⅰ④'!$A$1:$J$45</definedName>
    <definedName name="_xlnm.Print_Area" localSheetId="43">'6-Ⅰ⑤'!$A$1:$J$11</definedName>
    <definedName name="_xlnm.Print_Area" localSheetId="44">'6-Ⅰ⑥'!$A$1:$J$17</definedName>
    <definedName name="_xlnm.Print_Area" localSheetId="45">'6-Ⅰ⑦'!$A$1:$J$11</definedName>
    <definedName name="_xlnm.Print_Area" localSheetId="46">'6-Ⅰ⑧'!$A$1:$J$53</definedName>
    <definedName name="_xlnm.Print_Area" localSheetId="47">'6-Ⅰ⑨'!$A$1:$J$11</definedName>
    <definedName name="_xlnm.Print_Area" localSheetId="48">'6-Ⅱ①'!$A$1:$K$27</definedName>
    <definedName name="_xlnm.Print_Area" localSheetId="49">'6-Ⅱ②'!$A$1:$K$15</definedName>
    <definedName name="_xlnm.Print_Area" localSheetId="50">'6-Ⅱ③'!$A$1:$K$35</definedName>
    <definedName name="_xlnm.Print_Area" localSheetId="51">'6-Ⅱ④'!$A$1:$K$45</definedName>
    <definedName name="_xlnm.Print_Area" localSheetId="52">'6-Ⅱ⑤'!$A$1:$K$11</definedName>
    <definedName name="_xlnm.Print_Area" localSheetId="53">'6-Ⅱ⑥'!$A$1:$K$17</definedName>
    <definedName name="_xlnm.Print_Area" localSheetId="54">'6-Ⅱ⑦'!$A$1:$K$11</definedName>
    <definedName name="_xlnm.Print_Area" localSheetId="55">'6-Ⅱ⑧'!$A$1:$K$53</definedName>
    <definedName name="_xlnm.Print_Area" localSheetId="56">'6-Ⅱ⑨'!$A$1:$K$11</definedName>
    <definedName name="_xlnm.Print_Area" localSheetId="57">'6-Ⅱ⑩'!$A$1:$K$22</definedName>
    <definedName name="_xlnm.Print_Area" localSheetId="58">'6-Ⅱ⑪'!$A$1:$K$22</definedName>
    <definedName name="_xlnm.Print_Area" localSheetId="59">'6-Ⅱ⑫ '!$B$1:$Q$84</definedName>
    <definedName name="_xlnm.Print_Titles" localSheetId="59">'6-Ⅱ⑫ '!$3:$4</definedName>
  </definedNames>
  <calcPr calcId="145621"/>
</workbook>
</file>

<file path=xl/calcChain.xml><?xml version="1.0" encoding="utf-8"?>
<calcChain xmlns="http://schemas.openxmlformats.org/spreadsheetml/2006/main">
  <c r="H7" i="86" l="1"/>
  <c r="H8" i="86"/>
  <c r="H9" i="86"/>
  <c r="H6" i="86"/>
  <c r="F7" i="86"/>
  <c r="F8" i="86"/>
  <c r="F9" i="86"/>
  <c r="F6" i="86"/>
  <c r="D7" i="86"/>
  <c r="D8" i="86"/>
  <c r="D9" i="86"/>
  <c r="D6" i="86"/>
  <c r="G9" i="86"/>
  <c r="E9" i="86"/>
  <c r="C9" i="86"/>
  <c r="G20" i="29" l="1"/>
  <c r="I20" i="29"/>
  <c r="E20" i="29"/>
  <c r="C20" i="29"/>
  <c r="G30" i="24"/>
  <c r="I30" i="24"/>
  <c r="E30" i="24"/>
  <c r="C30" i="24"/>
  <c r="G13" i="24"/>
  <c r="I13" i="24"/>
  <c r="E13" i="24"/>
  <c r="C13" i="24"/>
  <c r="G53" i="109" l="1"/>
  <c r="E53" i="109"/>
  <c r="F53" i="109" s="1"/>
  <c r="C53" i="109"/>
  <c r="G52" i="109"/>
  <c r="E52" i="109"/>
  <c r="C52" i="109"/>
  <c r="G51" i="109"/>
  <c r="E51" i="109"/>
  <c r="F51" i="109" s="1"/>
  <c r="C51" i="109"/>
  <c r="G50" i="109"/>
  <c r="E50" i="109"/>
  <c r="C50" i="109"/>
  <c r="D50" i="109" s="1"/>
  <c r="G49" i="109"/>
  <c r="E49" i="109"/>
  <c r="F49" i="109" s="1"/>
  <c r="C49" i="109"/>
  <c r="G48" i="109"/>
  <c r="E48" i="109"/>
  <c r="C48" i="109"/>
  <c r="G47" i="109"/>
  <c r="E47" i="109"/>
  <c r="F47" i="109" s="1"/>
  <c r="C47" i="109"/>
  <c r="G46" i="109"/>
  <c r="E46" i="109"/>
  <c r="C46" i="109"/>
  <c r="D46" i="109" s="1"/>
  <c r="G45" i="109"/>
  <c r="E45" i="109"/>
  <c r="F45" i="109" s="1"/>
  <c r="C45" i="109"/>
  <c r="G44" i="109"/>
  <c r="E44" i="109"/>
  <c r="C44" i="109"/>
  <c r="G43" i="109"/>
  <c r="E43" i="109"/>
  <c r="F43" i="109" s="1"/>
  <c r="C43" i="109"/>
  <c r="G42" i="109"/>
  <c r="E42" i="109"/>
  <c r="C42" i="109"/>
  <c r="D42" i="109" s="1"/>
  <c r="G41" i="109"/>
  <c r="E41" i="109"/>
  <c r="F41" i="109" s="1"/>
  <c r="C41" i="109"/>
  <c r="G40" i="109"/>
  <c r="E40" i="109"/>
  <c r="C40" i="109"/>
  <c r="G39" i="109"/>
  <c r="E39" i="109"/>
  <c r="F39" i="109" s="1"/>
  <c r="C39" i="109"/>
  <c r="G38" i="109"/>
  <c r="E38" i="109"/>
  <c r="C38" i="109"/>
  <c r="D38" i="109" s="1"/>
  <c r="G37" i="109"/>
  <c r="E37" i="109"/>
  <c r="F37" i="109" s="1"/>
  <c r="C37" i="109"/>
  <c r="G36" i="109"/>
  <c r="E36" i="109"/>
  <c r="C36" i="109"/>
  <c r="H35" i="109"/>
  <c r="G35" i="109"/>
  <c r="E35" i="109"/>
  <c r="F34" i="109" s="1"/>
  <c r="D35" i="109"/>
  <c r="C35" i="109"/>
  <c r="G34" i="109"/>
  <c r="H34" i="109" s="1"/>
  <c r="E34" i="109"/>
  <c r="C34" i="109"/>
  <c r="D34" i="109" s="1"/>
  <c r="H33" i="109"/>
  <c r="G33" i="109"/>
  <c r="E33" i="109"/>
  <c r="F33" i="109" s="1"/>
  <c r="D33" i="109"/>
  <c r="C33" i="109"/>
  <c r="G32" i="109"/>
  <c r="G31" i="109" s="1"/>
  <c r="E32" i="109"/>
  <c r="C32" i="109"/>
  <c r="C31" i="109" s="1"/>
  <c r="E31" i="109"/>
  <c r="F52" i="109" s="1"/>
  <c r="G26" i="109"/>
  <c r="H26" i="109" s="1"/>
  <c r="E26" i="109"/>
  <c r="C26" i="109"/>
  <c r="D26" i="109" s="1"/>
  <c r="G25" i="109"/>
  <c r="E25" i="109"/>
  <c r="C25" i="109"/>
  <c r="G24" i="109"/>
  <c r="H24" i="109" s="1"/>
  <c r="E24" i="109"/>
  <c r="C24" i="109"/>
  <c r="D24" i="109" s="1"/>
  <c r="G23" i="109"/>
  <c r="E23" i="109"/>
  <c r="C23" i="109"/>
  <c r="G22" i="109"/>
  <c r="H22" i="109" s="1"/>
  <c r="E22" i="109"/>
  <c r="C22" i="109"/>
  <c r="D22" i="109" s="1"/>
  <c r="G21" i="109"/>
  <c r="E21" i="109"/>
  <c r="C21" i="109"/>
  <c r="G20" i="109"/>
  <c r="H20" i="109" s="1"/>
  <c r="E20" i="109"/>
  <c r="C20" i="109"/>
  <c r="D20" i="109" s="1"/>
  <c r="G19" i="109"/>
  <c r="E19" i="109"/>
  <c r="C19" i="109"/>
  <c r="G18" i="109"/>
  <c r="H18" i="109" s="1"/>
  <c r="E18" i="109"/>
  <c r="C18" i="109"/>
  <c r="D18" i="109" s="1"/>
  <c r="G17" i="109"/>
  <c r="E17" i="109"/>
  <c r="C17" i="109"/>
  <c r="G16" i="109"/>
  <c r="H16" i="109" s="1"/>
  <c r="E16" i="109"/>
  <c r="C16" i="109"/>
  <c r="D16" i="109" s="1"/>
  <c r="G15" i="109"/>
  <c r="E15" i="109"/>
  <c r="C15" i="109"/>
  <c r="G14" i="109"/>
  <c r="H14" i="109" s="1"/>
  <c r="E14" i="109"/>
  <c r="C14" i="109"/>
  <c r="D14" i="109" s="1"/>
  <c r="G13" i="109"/>
  <c r="E13" i="109"/>
  <c r="C13" i="109"/>
  <c r="G12" i="109"/>
  <c r="H12" i="109" s="1"/>
  <c r="E12" i="109"/>
  <c r="C12" i="109"/>
  <c r="D12" i="109" s="1"/>
  <c r="G11" i="109"/>
  <c r="E11" i="109"/>
  <c r="C11" i="109"/>
  <c r="G10" i="109"/>
  <c r="H10" i="109" s="1"/>
  <c r="E10" i="109"/>
  <c r="C10" i="109"/>
  <c r="D10" i="109" s="1"/>
  <c r="G9" i="109"/>
  <c r="E9" i="109"/>
  <c r="C9" i="109"/>
  <c r="G8" i="109"/>
  <c r="H7" i="109" s="1"/>
  <c r="F8" i="109"/>
  <c r="E8" i="109"/>
  <c r="C8" i="109"/>
  <c r="D7" i="109" s="1"/>
  <c r="G7" i="109"/>
  <c r="E7" i="109"/>
  <c r="F7" i="109" s="1"/>
  <c r="C7" i="109"/>
  <c r="G6" i="109"/>
  <c r="H6" i="109" s="1"/>
  <c r="F6" i="109"/>
  <c r="E6" i="109"/>
  <c r="C6" i="109"/>
  <c r="D6" i="109" s="1"/>
  <c r="G5" i="109"/>
  <c r="E5" i="109"/>
  <c r="F5" i="109" s="1"/>
  <c r="C5" i="109"/>
  <c r="G4" i="109"/>
  <c r="H25" i="109" s="1"/>
  <c r="C4" i="109"/>
  <c r="D25" i="109" s="1"/>
  <c r="G53" i="108"/>
  <c r="E53" i="108"/>
  <c r="C53" i="108"/>
  <c r="G52" i="108"/>
  <c r="E52" i="108"/>
  <c r="C52" i="108"/>
  <c r="G51" i="108"/>
  <c r="E51" i="108"/>
  <c r="C51" i="108"/>
  <c r="D51" i="108" s="1"/>
  <c r="G50" i="108"/>
  <c r="E50" i="108"/>
  <c r="C50" i="108"/>
  <c r="D50" i="108" s="1"/>
  <c r="G49" i="108"/>
  <c r="E49" i="108"/>
  <c r="C49" i="108"/>
  <c r="G48" i="108"/>
  <c r="E48" i="108"/>
  <c r="C48" i="108"/>
  <c r="G47" i="108"/>
  <c r="E47" i="108"/>
  <c r="C47" i="108"/>
  <c r="D47" i="108" s="1"/>
  <c r="G46" i="108"/>
  <c r="E46" i="108"/>
  <c r="C46" i="108"/>
  <c r="D46" i="108" s="1"/>
  <c r="G45" i="108"/>
  <c r="E45" i="108"/>
  <c r="C45" i="108"/>
  <c r="G44" i="108"/>
  <c r="E44" i="108"/>
  <c r="C44" i="108"/>
  <c r="G43" i="108"/>
  <c r="E43" i="108"/>
  <c r="C43" i="108"/>
  <c r="D43" i="108" s="1"/>
  <c r="G42" i="108"/>
  <c r="E42" i="108"/>
  <c r="C42" i="108"/>
  <c r="D42" i="108" s="1"/>
  <c r="G41" i="108"/>
  <c r="E41" i="108"/>
  <c r="C41" i="108"/>
  <c r="G40" i="108"/>
  <c r="E40" i="108"/>
  <c r="C40" i="108"/>
  <c r="G39" i="108"/>
  <c r="E39" i="108"/>
  <c r="C39" i="108"/>
  <c r="D39" i="108" s="1"/>
  <c r="G38" i="108"/>
  <c r="E38" i="108"/>
  <c r="C38" i="108"/>
  <c r="D38" i="108" s="1"/>
  <c r="G37" i="108"/>
  <c r="E37" i="108"/>
  <c r="C37" i="108"/>
  <c r="G36" i="108"/>
  <c r="E36" i="108"/>
  <c r="C36" i="108"/>
  <c r="C35" i="108"/>
  <c r="D35" i="108" s="1"/>
  <c r="G34" i="108"/>
  <c r="E34" i="108"/>
  <c r="C34" i="108"/>
  <c r="G33" i="108"/>
  <c r="E33" i="108"/>
  <c r="C33" i="108"/>
  <c r="G32" i="108"/>
  <c r="E32" i="108"/>
  <c r="C32" i="108"/>
  <c r="C31" i="108"/>
  <c r="G26" i="108"/>
  <c r="E26" i="108"/>
  <c r="F26" i="108" s="1"/>
  <c r="C26" i="108"/>
  <c r="G25" i="108"/>
  <c r="E25" i="108"/>
  <c r="F25" i="108" s="1"/>
  <c r="C25" i="108"/>
  <c r="G24" i="108"/>
  <c r="E24" i="108"/>
  <c r="F24" i="108" s="1"/>
  <c r="C24" i="108"/>
  <c r="G23" i="108"/>
  <c r="E23" i="108"/>
  <c r="C23" i="108"/>
  <c r="G22" i="108"/>
  <c r="E22" i="108"/>
  <c r="F22" i="108" s="1"/>
  <c r="C22" i="108"/>
  <c r="G21" i="108"/>
  <c r="E21" i="108"/>
  <c r="F21" i="108" s="1"/>
  <c r="C21" i="108"/>
  <c r="G20" i="108"/>
  <c r="F20" i="108"/>
  <c r="E20" i="108"/>
  <c r="C20" i="108"/>
  <c r="G19" i="108"/>
  <c r="H19" i="108" s="1"/>
  <c r="E19" i="108"/>
  <c r="F19" i="108" s="1"/>
  <c r="C19" i="108"/>
  <c r="G18" i="108"/>
  <c r="F18" i="108"/>
  <c r="E18" i="108"/>
  <c r="C18" i="108"/>
  <c r="G17" i="108"/>
  <c r="E17" i="108"/>
  <c r="C17" i="108"/>
  <c r="G16" i="108"/>
  <c r="E16" i="108"/>
  <c r="F16" i="108" s="1"/>
  <c r="C16" i="108"/>
  <c r="G15" i="108"/>
  <c r="E15" i="108"/>
  <c r="F15" i="108" s="1"/>
  <c r="C15" i="108"/>
  <c r="G14" i="108"/>
  <c r="E14" i="108"/>
  <c r="F14" i="108" s="1"/>
  <c r="C14" i="108"/>
  <c r="G13" i="108"/>
  <c r="H13" i="108" s="1"/>
  <c r="E13" i="108"/>
  <c r="F13" i="108" s="1"/>
  <c r="C13" i="108"/>
  <c r="G12" i="108"/>
  <c r="F12" i="108"/>
  <c r="E12" i="108"/>
  <c r="C12" i="108"/>
  <c r="G11" i="108"/>
  <c r="H11" i="108" s="1"/>
  <c r="E11" i="108"/>
  <c r="F11" i="108" s="1"/>
  <c r="C11" i="108"/>
  <c r="G10" i="108"/>
  <c r="F10" i="108"/>
  <c r="E10" i="108"/>
  <c r="C10" i="108"/>
  <c r="G9" i="108"/>
  <c r="E9" i="108"/>
  <c r="C9" i="108"/>
  <c r="G7" i="108"/>
  <c r="E7" i="108"/>
  <c r="C7" i="108"/>
  <c r="G6" i="108"/>
  <c r="E6" i="108"/>
  <c r="C6" i="108"/>
  <c r="G5" i="108"/>
  <c r="G4" i="108" s="1"/>
  <c r="H17" i="108" s="1"/>
  <c r="E5" i="108"/>
  <c r="C5" i="108"/>
  <c r="F4" i="108"/>
  <c r="E4" i="108"/>
  <c r="E8" i="108" s="1"/>
  <c r="F9" i="109" l="1"/>
  <c r="F17" i="109"/>
  <c r="F21" i="109"/>
  <c r="F25" i="109"/>
  <c r="H53" i="109"/>
  <c r="H51" i="109"/>
  <c r="H49" i="109"/>
  <c r="H47" i="109"/>
  <c r="H45" i="109"/>
  <c r="H43" i="109"/>
  <c r="H41" i="109"/>
  <c r="H39" i="109"/>
  <c r="H37" i="109"/>
  <c r="H31" i="109"/>
  <c r="H36" i="109"/>
  <c r="H40" i="109"/>
  <c r="H44" i="109"/>
  <c r="H48" i="109"/>
  <c r="H52" i="109"/>
  <c r="F11" i="109"/>
  <c r="F19" i="109"/>
  <c r="F23" i="109"/>
  <c r="D53" i="109"/>
  <c r="D51" i="109"/>
  <c r="D49" i="109"/>
  <c r="D47" i="109"/>
  <c r="D45" i="109"/>
  <c r="D43" i="109"/>
  <c r="D41" i="109"/>
  <c r="D39" i="109"/>
  <c r="D37" i="109"/>
  <c r="D31" i="109"/>
  <c r="D36" i="109"/>
  <c r="H38" i="109"/>
  <c r="D40" i="109"/>
  <c r="H42" i="109"/>
  <c r="D44" i="109"/>
  <c r="H46" i="109"/>
  <c r="D48" i="109"/>
  <c r="H50" i="109"/>
  <c r="D52" i="109"/>
  <c r="H4" i="109"/>
  <c r="H8" i="109"/>
  <c r="F31" i="109"/>
  <c r="D32" i="109"/>
  <c r="H32" i="109"/>
  <c r="F35" i="109"/>
  <c r="E4" i="109"/>
  <c r="D4" i="109"/>
  <c r="D8" i="109"/>
  <c r="D5" i="109"/>
  <c r="H5" i="109"/>
  <c r="D9" i="109"/>
  <c r="H9" i="109"/>
  <c r="D11" i="109"/>
  <c r="H11" i="109"/>
  <c r="D13" i="109"/>
  <c r="H13" i="109"/>
  <c r="D15" i="109"/>
  <c r="H15" i="109"/>
  <c r="D17" i="109"/>
  <c r="H17" i="109"/>
  <c r="D19" i="109"/>
  <c r="H19" i="109"/>
  <c r="D21" i="109"/>
  <c r="H21" i="109"/>
  <c r="D23" i="109"/>
  <c r="H23" i="109"/>
  <c r="F32" i="109"/>
  <c r="F36" i="109"/>
  <c r="F38" i="109"/>
  <c r="F40" i="109"/>
  <c r="F42" i="109"/>
  <c r="F44" i="109"/>
  <c r="F46" i="109"/>
  <c r="F48" i="109"/>
  <c r="F50" i="109"/>
  <c r="D19" i="108"/>
  <c r="C4" i="108"/>
  <c r="D17" i="108"/>
  <c r="H7" i="108"/>
  <c r="D11" i="108"/>
  <c r="F8" i="108"/>
  <c r="F6" i="108"/>
  <c r="D9" i="108"/>
  <c r="H9" i="108"/>
  <c r="H10" i="108"/>
  <c r="D16" i="108"/>
  <c r="H18" i="108"/>
  <c r="H22" i="108"/>
  <c r="D24" i="108"/>
  <c r="H26" i="108"/>
  <c r="E31" i="108"/>
  <c r="H36" i="108"/>
  <c r="F39" i="108"/>
  <c r="F43" i="108"/>
  <c r="H44" i="108"/>
  <c r="F47" i="108"/>
  <c r="F51" i="108"/>
  <c r="H52" i="108"/>
  <c r="D10" i="108"/>
  <c r="H12" i="108"/>
  <c r="D18" i="108"/>
  <c r="H20" i="108"/>
  <c r="H21" i="108"/>
  <c r="D23" i="108"/>
  <c r="H25" i="108"/>
  <c r="D31" i="108"/>
  <c r="D34" i="108"/>
  <c r="D37" i="108"/>
  <c r="F38" i="108"/>
  <c r="D41" i="108"/>
  <c r="F42" i="108"/>
  <c r="D45" i="108"/>
  <c r="F46" i="108"/>
  <c r="H47" i="108"/>
  <c r="D49" i="108"/>
  <c r="F50" i="108"/>
  <c r="D53" i="108"/>
  <c r="F5" i="108"/>
  <c r="F9" i="108"/>
  <c r="D12" i="108"/>
  <c r="H14" i="108"/>
  <c r="F17" i="108"/>
  <c r="D20" i="108"/>
  <c r="D22" i="108"/>
  <c r="F23" i="108"/>
  <c r="H24" i="108"/>
  <c r="D26" i="108"/>
  <c r="G31" i="108"/>
  <c r="H43" i="108" s="1"/>
  <c r="D33" i="108"/>
  <c r="D36" i="108"/>
  <c r="F37" i="108"/>
  <c r="H38" i="108"/>
  <c r="D40" i="108"/>
  <c r="F41" i="108"/>
  <c r="H42" i="108"/>
  <c r="D44" i="108"/>
  <c r="F45" i="108"/>
  <c r="D48" i="108"/>
  <c r="F49" i="108"/>
  <c r="D52" i="108"/>
  <c r="F53" i="108"/>
  <c r="H4" i="108"/>
  <c r="G8" i="108"/>
  <c r="F7" i="108"/>
  <c r="D14" i="108"/>
  <c r="H15" i="108"/>
  <c r="H16" i="108"/>
  <c r="H23" i="108"/>
  <c r="D25" i="108"/>
  <c r="D32" i="108"/>
  <c r="F36" i="108"/>
  <c r="H37" i="108"/>
  <c r="F40" i="108"/>
  <c r="F44" i="108"/>
  <c r="H45" i="108"/>
  <c r="F48" i="108"/>
  <c r="F52" i="108"/>
  <c r="H53" i="108"/>
  <c r="F26" i="109" l="1"/>
  <c r="F24" i="109"/>
  <c r="F22" i="109"/>
  <c r="F20" i="109"/>
  <c r="F18" i="109"/>
  <c r="F16" i="109"/>
  <c r="F14" i="109"/>
  <c r="F12" i="109"/>
  <c r="F10" i="109"/>
  <c r="F4" i="109"/>
  <c r="F15" i="109"/>
  <c r="F13" i="109"/>
  <c r="H49" i="108"/>
  <c r="H41" i="108"/>
  <c r="H46" i="108"/>
  <c r="H39" i="108"/>
  <c r="H48" i="108"/>
  <c r="H40" i="108"/>
  <c r="H8" i="108"/>
  <c r="H5" i="108"/>
  <c r="H50" i="108"/>
  <c r="F31" i="108"/>
  <c r="E35" i="108"/>
  <c r="H6" i="108"/>
  <c r="C8" i="108"/>
  <c r="D21" i="108"/>
  <c r="D13" i="108"/>
  <c r="D15" i="108"/>
  <c r="H31" i="108"/>
  <c r="G35" i="108"/>
  <c r="H51" i="108"/>
  <c r="D8" i="108" l="1"/>
  <c r="D7" i="108"/>
  <c r="D6" i="108"/>
  <c r="D5" i="108"/>
  <c r="D4" i="108"/>
  <c r="H35" i="108"/>
  <c r="H33" i="108"/>
  <c r="H32" i="108"/>
  <c r="H34" i="108"/>
  <c r="F35" i="108"/>
  <c r="F34" i="108"/>
  <c r="F33" i="108"/>
  <c r="F32" i="108"/>
  <c r="J37" i="39" l="1"/>
  <c r="J38" i="39"/>
  <c r="J39" i="39"/>
  <c r="J40" i="39"/>
  <c r="J41" i="39"/>
  <c r="J42" i="39"/>
  <c r="J43" i="39"/>
  <c r="J44" i="39"/>
  <c r="J45" i="39"/>
  <c r="J46" i="39"/>
  <c r="J47" i="39"/>
  <c r="J48" i="39"/>
  <c r="J49" i="39"/>
  <c r="J50" i="39"/>
  <c r="J51" i="39"/>
  <c r="J52" i="39"/>
  <c r="J53" i="39"/>
  <c r="J36" i="39"/>
  <c r="J32" i="39"/>
  <c r="J33" i="39"/>
  <c r="J34" i="39"/>
  <c r="J35" i="39"/>
  <c r="J31" i="39"/>
  <c r="H37" i="39"/>
  <c r="H38" i="39"/>
  <c r="H39" i="39"/>
  <c r="H40" i="39"/>
  <c r="H41" i="39"/>
  <c r="H42" i="39"/>
  <c r="H43" i="39"/>
  <c r="H44" i="39"/>
  <c r="H45" i="39"/>
  <c r="H46" i="39"/>
  <c r="H47" i="39"/>
  <c r="H48" i="39"/>
  <c r="H49" i="39"/>
  <c r="H50" i="39"/>
  <c r="H51" i="39"/>
  <c r="H52" i="39"/>
  <c r="H53" i="39"/>
  <c r="H36" i="39"/>
  <c r="H32" i="39"/>
  <c r="H33" i="39"/>
  <c r="H34" i="39"/>
  <c r="H35" i="39"/>
  <c r="H31" i="39"/>
  <c r="F37" i="39"/>
  <c r="F38" i="39"/>
  <c r="F39" i="39"/>
  <c r="F40" i="39"/>
  <c r="F41" i="39"/>
  <c r="F42" i="39"/>
  <c r="F43" i="39"/>
  <c r="F44" i="39"/>
  <c r="F45" i="39"/>
  <c r="F46" i="39"/>
  <c r="F47" i="39"/>
  <c r="F48" i="39"/>
  <c r="F49" i="39"/>
  <c r="F50" i="39"/>
  <c r="F51" i="39"/>
  <c r="F52" i="39"/>
  <c r="F53" i="39"/>
  <c r="F36" i="39"/>
  <c r="F32" i="39"/>
  <c r="F33" i="39"/>
  <c r="F34" i="39"/>
  <c r="F35" i="39"/>
  <c r="F31" i="39"/>
  <c r="D37" i="39"/>
  <c r="D38" i="39"/>
  <c r="D39" i="39"/>
  <c r="D40" i="39"/>
  <c r="D41" i="39"/>
  <c r="D42" i="39"/>
  <c r="D43" i="39"/>
  <c r="D44" i="39"/>
  <c r="D45" i="39"/>
  <c r="D46" i="39"/>
  <c r="D47" i="39"/>
  <c r="D48" i="39"/>
  <c r="D49" i="39"/>
  <c r="D50" i="39"/>
  <c r="D51" i="39"/>
  <c r="D52" i="39"/>
  <c r="D53" i="39"/>
  <c r="D36" i="39"/>
  <c r="D32" i="39"/>
  <c r="D33" i="39"/>
  <c r="D34" i="39"/>
  <c r="D35" i="39"/>
  <c r="D31" i="39"/>
  <c r="J10" i="39"/>
  <c r="J11" i="39"/>
  <c r="J12" i="39"/>
  <c r="J13" i="39"/>
  <c r="J14" i="39"/>
  <c r="J15" i="39"/>
  <c r="J16" i="39"/>
  <c r="J17" i="39"/>
  <c r="J18" i="39"/>
  <c r="J19" i="39"/>
  <c r="J20" i="39"/>
  <c r="J21" i="39"/>
  <c r="J22" i="39"/>
  <c r="J23" i="39"/>
  <c r="J24" i="39"/>
  <c r="J25" i="39"/>
  <c r="J26" i="39"/>
  <c r="J9" i="39"/>
  <c r="J5" i="39"/>
  <c r="J6" i="39"/>
  <c r="J7" i="39"/>
  <c r="J8" i="39"/>
  <c r="J4" i="39"/>
  <c r="H10" i="39"/>
  <c r="H11" i="39"/>
  <c r="H12" i="39"/>
  <c r="H13" i="39"/>
  <c r="H14" i="39"/>
  <c r="H15" i="39"/>
  <c r="H16" i="39"/>
  <c r="H17" i="39"/>
  <c r="H18" i="39"/>
  <c r="H19" i="39"/>
  <c r="H20" i="39"/>
  <c r="H21" i="39"/>
  <c r="H22" i="39"/>
  <c r="H23" i="39"/>
  <c r="H24" i="39"/>
  <c r="H25" i="39"/>
  <c r="H26" i="39"/>
  <c r="H9" i="39"/>
  <c r="H5" i="39"/>
  <c r="H6" i="39"/>
  <c r="H7" i="39"/>
  <c r="H8" i="39"/>
  <c r="H4" i="39"/>
  <c r="F10" i="39"/>
  <c r="F11" i="39"/>
  <c r="F12" i="39"/>
  <c r="F13" i="39"/>
  <c r="F14" i="39"/>
  <c r="F15" i="39"/>
  <c r="F16" i="39"/>
  <c r="F17" i="39"/>
  <c r="F18" i="39"/>
  <c r="F19" i="39"/>
  <c r="F20" i="39"/>
  <c r="F21" i="39"/>
  <c r="F22" i="39"/>
  <c r="F23" i="39"/>
  <c r="F24" i="39"/>
  <c r="F25" i="39"/>
  <c r="F26" i="39"/>
  <c r="F9" i="39"/>
  <c r="F5" i="39"/>
  <c r="F6" i="39"/>
  <c r="F7" i="39"/>
  <c r="F8" i="39"/>
  <c r="F4" i="39"/>
  <c r="D10" i="39"/>
  <c r="D11" i="39"/>
  <c r="D12" i="39"/>
  <c r="D13" i="39"/>
  <c r="D14" i="39"/>
  <c r="D15" i="39"/>
  <c r="D16" i="39"/>
  <c r="D17" i="39"/>
  <c r="D18" i="39"/>
  <c r="D19" i="39"/>
  <c r="D20" i="39"/>
  <c r="D21" i="39"/>
  <c r="D22" i="39"/>
  <c r="D23" i="39"/>
  <c r="D24" i="39"/>
  <c r="D25" i="39"/>
  <c r="D26" i="39"/>
  <c r="D9" i="39"/>
  <c r="D5" i="39"/>
  <c r="D6" i="39"/>
  <c r="D7" i="39"/>
  <c r="D8" i="39"/>
  <c r="D4" i="39"/>
  <c r="I31" i="39"/>
  <c r="G31" i="39"/>
  <c r="E31" i="39"/>
  <c r="C31" i="39"/>
  <c r="C32" i="39"/>
  <c r="I4" i="39"/>
  <c r="G4" i="39"/>
  <c r="E4" i="39"/>
  <c r="C4" i="39"/>
  <c r="I37" i="39"/>
  <c r="I38" i="39"/>
  <c r="I39" i="39"/>
  <c r="I40" i="39"/>
  <c r="I41" i="39"/>
  <c r="I42" i="39"/>
  <c r="I43" i="39"/>
  <c r="I44" i="39"/>
  <c r="I45" i="39"/>
  <c r="I46" i="39"/>
  <c r="I47" i="39"/>
  <c r="I48" i="39"/>
  <c r="I49" i="39"/>
  <c r="I50" i="39"/>
  <c r="I51" i="39"/>
  <c r="I52" i="39"/>
  <c r="I53" i="39"/>
  <c r="G37" i="39"/>
  <c r="G38" i="39"/>
  <c r="G39" i="39"/>
  <c r="G40" i="39"/>
  <c r="G41" i="39"/>
  <c r="G42" i="39"/>
  <c r="G43" i="39"/>
  <c r="G44" i="39"/>
  <c r="G45" i="39"/>
  <c r="G46" i="39"/>
  <c r="G47" i="39"/>
  <c r="G48" i="39"/>
  <c r="G49" i="39"/>
  <c r="G50" i="39"/>
  <c r="G51" i="39"/>
  <c r="G52" i="39"/>
  <c r="G53" i="39"/>
  <c r="I36" i="39"/>
  <c r="G36" i="39"/>
  <c r="E37" i="39"/>
  <c r="E38" i="39"/>
  <c r="E39" i="39"/>
  <c r="E40" i="39"/>
  <c r="E41" i="39"/>
  <c r="E42" i="39"/>
  <c r="E43" i="39"/>
  <c r="E44" i="39"/>
  <c r="E45" i="39"/>
  <c r="E46" i="39"/>
  <c r="E47" i="39"/>
  <c r="E48" i="39"/>
  <c r="E49" i="39"/>
  <c r="E50" i="39"/>
  <c r="E51" i="39"/>
  <c r="E52" i="39"/>
  <c r="E53" i="39"/>
  <c r="E36" i="39"/>
  <c r="C37" i="39"/>
  <c r="C38" i="39"/>
  <c r="C39" i="39"/>
  <c r="C40" i="39"/>
  <c r="C41" i="39"/>
  <c r="C42" i="39"/>
  <c r="C43" i="39"/>
  <c r="C44" i="39"/>
  <c r="C45" i="39"/>
  <c r="C46" i="39"/>
  <c r="C47" i="39"/>
  <c r="C48" i="39"/>
  <c r="C49" i="39"/>
  <c r="C50" i="39"/>
  <c r="C51" i="39"/>
  <c r="C52" i="39"/>
  <c r="C53" i="39"/>
  <c r="C36" i="39"/>
  <c r="I32" i="39"/>
  <c r="I33" i="39"/>
  <c r="I34" i="39"/>
  <c r="I35" i="39"/>
  <c r="G32" i="39"/>
  <c r="G34" i="39"/>
  <c r="G33" i="39"/>
  <c r="G35" i="39"/>
  <c r="E32" i="39"/>
  <c r="E33" i="39"/>
  <c r="E34" i="39"/>
  <c r="E35" i="39"/>
  <c r="C33" i="39"/>
  <c r="C34" i="39"/>
  <c r="C35" i="39"/>
  <c r="I10" i="39"/>
  <c r="I11" i="39"/>
  <c r="I12" i="39"/>
  <c r="I13" i="39"/>
  <c r="I14" i="39"/>
  <c r="I15" i="39"/>
  <c r="I16" i="39"/>
  <c r="I17" i="39"/>
  <c r="I18" i="39"/>
  <c r="I19" i="39"/>
  <c r="I20" i="39"/>
  <c r="I21" i="39"/>
  <c r="I22" i="39"/>
  <c r="I23" i="39"/>
  <c r="I24" i="39"/>
  <c r="I25" i="39"/>
  <c r="I26" i="39"/>
  <c r="I9" i="39"/>
  <c r="G10" i="39"/>
  <c r="G11" i="39"/>
  <c r="G12" i="39"/>
  <c r="G13" i="39"/>
  <c r="G14" i="39"/>
  <c r="G15" i="39"/>
  <c r="G16" i="39"/>
  <c r="G17" i="39"/>
  <c r="G18" i="39"/>
  <c r="G19" i="39"/>
  <c r="G20" i="39"/>
  <c r="G21" i="39"/>
  <c r="G22" i="39"/>
  <c r="G23" i="39"/>
  <c r="G24" i="39"/>
  <c r="G25" i="39"/>
  <c r="G26" i="39"/>
  <c r="G9" i="39"/>
  <c r="E10" i="39"/>
  <c r="E11" i="39"/>
  <c r="E12" i="39"/>
  <c r="E13" i="39"/>
  <c r="E14" i="39"/>
  <c r="E15" i="39"/>
  <c r="E16" i="39"/>
  <c r="E17" i="39"/>
  <c r="E18" i="39"/>
  <c r="E19" i="39"/>
  <c r="E20" i="39"/>
  <c r="E21" i="39"/>
  <c r="E22" i="39"/>
  <c r="E23" i="39"/>
  <c r="E24" i="39"/>
  <c r="E25" i="39"/>
  <c r="E26" i="39"/>
  <c r="E9" i="39"/>
  <c r="C10" i="39"/>
  <c r="C11" i="39"/>
  <c r="C12" i="39"/>
  <c r="C13" i="39"/>
  <c r="C14" i="39"/>
  <c r="C15" i="39"/>
  <c r="C16" i="39"/>
  <c r="C17" i="39"/>
  <c r="C18" i="39"/>
  <c r="C19" i="39"/>
  <c r="C20" i="39"/>
  <c r="C21" i="39"/>
  <c r="C22" i="39"/>
  <c r="C23" i="39"/>
  <c r="C24" i="39"/>
  <c r="C25" i="39"/>
  <c r="C26" i="39"/>
  <c r="C9" i="39"/>
  <c r="I5" i="39"/>
  <c r="I6" i="39"/>
  <c r="I7" i="39"/>
  <c r="G5" i="39"/>
  <c r="G6" i="39"/>
  <c r="G7" i="39"/>
  <c r="E5" i="39"/>
  <c r="E6" i="39"/>
  <c r="E7" i="39"/>
  <c r="C5" i="39"/>
  <c r="C6" i="39"/>
  <c r="C7" i="39"/>
  <c r="I8" i="39"/>
  <c r="G8" i="39"/>
  <c r="E8" i="39"/>
  <c r="C8" i="39"/>
  <c r="F37" i="71" l="1"/>
  <c r="F38" i="71"/>
  <c r="F39" i="71"/>
  <c r="F40" i="71"/>
  <c r="F41" i="71"/>
  <c r="F42" i="71"/>
  <c r="F43" i="71"/>
  <c r="F44" i="71"/>
  <c r="F45" i="71"/>
  <c r="F46" i="71"/>
  <c r="F47" i="71"/>
  <c r="F48" i="71"/>
  <c r="F49" i="71"/>
  <c r="F50" i="71"/>
  <c r="F51" i="71"/>
  <c r="F52" i="71"/>
  <c r="F53" i="71"/>
  <c r="F36" i="71"/>
  <c r="D37" i="71"/>
  <c r="D38" i="71"/>
  <c r="D39" i="71"/>
  <c r="D40" i="71"/>
  <c r="D41" i="71"/>
  <c r="D42" i="71"/>
  <c r="D43" i="71"/>
  <c r="D44" i="71"/>
  <c r="D45" i="71"/>
  <c r="D46" i="71"/>
  <c r="D47" i="71"/>
  <c r="D48" i="71"/>
  <c r="D49" i="71"/>
  <c r="D50" i="71"/>
  <c r="D51" i="71"/>
  <c r="D52" i="71"/>
  <c r="D53" i="71"/>
  <c r="D36" i="71"/>
  <c r="F32" i="71"/>
  <c r="F33" i="71"/>
  <c r="F34" i="71"/>
  <c r="F35" i="71"/>
  <c r="F31" i="71"/>
  <c r="D32" i="71"/>
  <c r="D33" i="71"/>
  <c r="D34" i="71"/>
  <c r="D35" i="71"/>
  <c r="D31" i="71"/>
  <c r="F10" i="71"/>
  <c r="F11" i="71"/>
  <c r="F12" i="71"/>
  <c r="F13" i="71"/>
  <c r="F14" i="71"/>
  <c r="F15" i="71"/>
  <c r="F16" i="71"/>
  <c r="F17" i="71"/>
  <c r="F18" i="71"/>
  <c r="F19" i="71"/>
  <c r="F20" i="71"/>
  <c r="F21" i="71"/>
  <c r="F22" i="71"/>
  <c r="F23" i="71"/>
  <c r="F24" i="71"/>
  <c r="F25" i="71"/>
  <c r="F26" i="71"/>
  <c r="F9" i="71"/>
  <c r="D10" i="71"/>
  <c r="D11" i="71"/>
  <c r="D12" i="71"/>
  <c r="D13" i="71"/>
  <c r="D14" i="71"/>
  <c r="D15" i="71"/>
  <c r="D16" i="71"/>
  <c r="D17" i="71"/>
  <c r="D18" i="71"/>
  <c r="D19" i="71"/>
  <c r="D20" i="71"/>
  <c r="D21" i="71"/>
  <c r="D22" i="71"/>
  <c r="D23" i="71"/>
  <c r="D24" i="71"/>
  <c r="D25" i="71"/>
  <c r="D26" i="71"/>
  <c r="D9" i="71"/>
  <c r="F5" i="71"/>
  <c r="F6" i="71"/>
  <c r="F7" i="71"/>
  <c r="F8" i="71"/>
  <c r="F4" i="71"/>
  <c r="D5" i="71"/>
  <c r="D6" i="71"/>
  <c r="D7" i="71"/>
  <c r="D8" i="71"/>
  <c r="D4" i="71"/>
  <c r="E37" i="71"/>
  <c r="E38" i="71"/>
  <c r="E39" i="71"/>
  <c r="E40" i="71"/>
  <c r="E41" i="71"/>
  <c r="E42" i="71"/>
  <c r="E43" i="71"/>
  <c r="E44" i="71"/>
  <c r="E45" i="71"/>
  <c r="E46" i="71"/>
  <c r="E47" i="71"/>
  <c r="E48" i="71"/>
  <c r="E49" i="71"/>
  <c r="E50" i="71"/>
  <c r="E51" i="71"/>
  <c r="E52" i="71"/>
  <c r="E53" i="71"/>
  <c r="E36" i="71"/>
  <c r="C37" i="71"/>
  <c r="C38" i="71"/>
  <c r="C39" i="71"/>
  <c r="C40" i="71"/>
  <c r="C41" i="71"/>
  <c r="C42" i="71"/>
  <c r="C43" i="71"/>
  <c r="C44" i="71"/>
  <c r="C45" i="71"/>
  <c r="C46" i="71"/>
  <c r="C47" i="71"/>
  <c r="C48" i="71"/>
  <c r="C49" i="71"/>
  <c r="C50" i="71"/>
  <c r="C51" i="71"/>
  <c r="C52" i="71"/>
  <c r="C53" i="71"/>
  <c r="C36" i="71"/>
  <c r="E31" i="71"/>
  <c r="C31" i="71"/>
  <c r="E32" i="71"/>
  <c r="E33" i="71"/>
  <c r="E34" i="71"/>
  <c r="C32" i="71"/>
  <c r="C33" i="71"/>
  <c r="C34" i="71"/>
  <c r="E35" i="71"/>
  <c r="C35" i="71"/>
  <c r="E10" i="71"/>
  <c r="E11" i="71"/>
  <c r="E12" i="71"/>
  <c r="E13" i="71"/>
  <c r="E14" i="71"/>
  <c r="E15" i="71"/>
  <c r="E16" i="71"/>
  <c r="E17" i="71"/>
  <c r="E18" i="71"/>
  <c r="E19" i="71"/>
  <c r="E20" i="71"/>
  <c r="E21" i="71"/>
  <c r="E22" i="71"/>
  <c r="E23" i="71"/>
  <c r="E24" i="71"/>
  <c r="E25" i="71"/>
  <c r="E26" i="71"/>
  <c r="E9" i="71"/>
  <c r="C10" i="71"/>
  <c r="C11" i="71"/>
  <c r="C12" i="71"/>
  <c r="C13" i="71"/>
  <c r="C14" i="71"/>
  <c r="C15" i="71"/>
  <c r="C16" i="71"/>
  <c r="C17" i="71"/>
  <c r="C18" i="71"/>
  <c r="C19" i="71"/>
  <c r="C20" i="71"/>
  <c r="C21" i="71"/>
  <c r="C22" i="71"/>
  <c r="C23" i="71"/>
  <c r="C24" i="71"/>
  <c r="C25" i="71"/>
  <c r="C26" i="71"/>
  <c r="C9" i="71"/>
  <c r="E4" i="71"/>
  <c r="E5" i="71"/>
  <c r="E6" i="71"/>
  <c r="E7" i="71"/>
  <c r="E8" i="71"/>
  <c r="C4" i="71"/>
  <c r="C8" i="71"/>
  <c r="C5" i="71"/>
  <c r="C6" i="71"/>
  <c r="C7" i="71"/>
  <c r="I31" i="107"/>
  <c r="G31" i="107"/>
  <c r="E31" i="107"/>
  <c r="C31" i="107"/>
  <c r="I30" i="107"/>
  <c r="G30" i="107"/>
  <c r="E30" i="107"/>
  <c r="C30" i="107"/>
  <c r="I28" i="107"/>
  <c r="G28" i="107"/>
  <c r="E28" i="107"/>
  <c r="C28" i="107"/>
  <c r="I27" i="107"/>
  <c r="G27" i="107"/>
  <c r="E27" i="107"/>
  <c r="C27" i="107"/>
  <c r="I26" i="107"/>
  <c r="G26" i="107"/>
  <c r="E26" i="107"/>
  <c r="C26" i="107"/>
  <c r="I25" i="107"/>
  <c r="G25" i="107"/>
  <c r="E25" i="107"/>
  <c r="C25" i="107"/>
  <c r="I24" i="107"/>
  <c r="G24" i="107"/>
  <c r="E24" i="107"/>
  <c r="C24" i="107"/>
  <c r="I23" i="107"/>
  <c r="G23" i="107"/>
  <c r="E23" i="107"/>
  <c r="C23" i="107"/>
  <c r="I22" i="107"/>
  <c r="G22" i="107"/>
  <c r="E22" i="107"/>
  <c r="C22" i="107"/>
  <c r="I21" i="107"/>
  <c r="G21" i="107"/>
  <c r="E21" i="107"/>
  <c r="C21" i="107"/>
  <c r="I20" i="107"/>
  <c r="G20" i="107"/>
  <c r="E20" i="107"/>
  <c r="C20" i="107"/>
  <c r="I15" i="107"/>
  <c r="G15" i="107"/>
  <c r="E15" i="107"/>
  <c r="C15" i="107"/>
  <c r="I14" i="107"/>
  <c r="G14" i="107"/>
  <c r="E14" i="107"/>
  <c r="C14" i="107"/>
  <c r="I12" i="107"/>
  <c r="G12" i="107"/>
  <c r="E12" i="107"/>
  <c r="C12" i="107"/>
  <c r="I11" i="107"/>
  <c r="G11" i="107"/>
  <c r="E11" i="107"/>
  <c r="C11" i="107"/>
  <c r="I10" i="107"/>
  <c r="G10" i="107"/>
  <c r="E10" i="107"/>
  <c r="C10" i="107"/>
  <c r="I9" i="107"/>
  <c r="G9" i="107"/>
  <c r="E9" i="107"/>
  <c r="C9" i="107"/>
  <c r="I8" i="107"/>
  <c r="G8" i="107"/>
  <c r="E8" i="107"/>
  <c r="C8" i="107"/>
  <c r="I7" i="107"/>
  <c r="G7" i="107"/>
  <c r="E7" i="107"/>
  <c r="C7" i="107"/>
  <c r="I6" i="107"/>
  <c r="G6" i="107"/>
  <c r="E6" i="107"/>
  <c r="C6" i="107"/>
  <c r="I5" i="107"/>
  <c r="G5" i="107"/>
  <c r="E5" i="107"/>
  <c r="C5" i="107"/>
  <c r="I4" i="107"/>
  <c r="I13" i="107" s="1"/>
  <c r="J13" i="107" s="1"/>
  <c r="G4" i="107"/>
  <c r="E4" i="107"/>
  <c r="C4" i="107"/>
  <c r="L21" i="33"/>
  <c r="L22" i="33"/>
  <c r="L23" i="33"/>
  <c r="L24" i="33"/>
  <c r="L25" i="33"/>
  <c r="L26" i="33"/>
  <c r="L27" i="33"/>
  <c r="L28" i="33"/>
  <c r="L29" i="33"/>
  <c r="L20" i="33"/>
  <c r="J21" i="33"/>
  <c r="J22" i="33"/>
  <c r="J23" i="33"/>
  <c r="J24" i="33"/>
  <c r="J25" i="33"/>
  <c r="J26" i="33"/>
  <c r="J27" i="33"/>
  <c r="J28" i="33"/>
  <c r="J29" i="33"/>
  <c r="J20" i="33"/>
  <c r="H21" i="33"/>
  <c r="H22" i="33"/>
  <c r="H23" i="33"/>
  <c r="H24" i="33"/>
  <c r="H25" i="33"/>
  <c r="H26" i="33"/>
  <c r="H27" i="33"/>
  <c r="H28" i="33"/>
  <c r="H29" i="33"/>
  <c r="H20" i="33"/>
  <c r="F21" i="33"/>
  <c r="F22" i="33"/>
  <c r="F23" i="33"/>
  <c r="F24" i="33"/>
  <c r="F25" i="33"/>
  <c r="F26" i="33"/>
  <c r="F27" i="33"/>
  <c r="F28" i="33"/>
  <c r="F29" i="33"/>
  <c r="F20" i="33"/>
  <c r="D21" i="33"/>
  <c r="D22" i="33"/>
  <c r="D23" i="33"/>
  <c r="D24" i="33"/>
  <c r="D25" i="33"/>
  <c r="D26" i="33"/>
  <c r="D27" i="33"/>
  <c r="D28" i="33"/>
  <c r="D29" i="33"/>
  <c r="D20" i="33"/>
  <c r="L5" i="33"/>
  <c r="L6" i="33"/>
  <c r="L7" i="33"/>
  <c r="L8" i="33"/>
  <c r="L9" i="33"/>
  <c r="L10" i="33"/>
  <c r="L11" i="33"/>
  <c r="L12" i="33"/>
  <c r="L13" i="33"/>
  <c r="L14" i="33"/>
  <c r="L15" i="33"/>
  <c r="L4" i="33"/>
  <c r="J5" i="33"/>
  <c r="J6" i="33"/>
  <c r="J7" i="33"/>
  <c r="J8" i="33"/>
  <c r="J9" i="33"/>
  <c r="J10" i="33"/>
  <c r="J11" i="33"/>
  <c r="J12" i="33"/>
  <c r="J13" i="33"/>
  <c r="J14" i="33"/>
  <c r="J15" i="33"/>
  <c r="J4" i="33"/>
  <c r="H5" i="33"/>
  <c r="H6" i="33"/>
  <c r="H7" i="33"/>
  <c r="H8" i="33"/>
  <c r="H9" i="33"/>
  <c r="H10" i="33"/>
  <c r="H11" i="33"/>
  <c r="H12" i="33"/>
  <c r="H13" i="33"/>
  <c r="H14" i="33"/>
  <c r="H15" i="33"/>
  <c r="H4" i="33"/>
  <c r="F5" i="33"/>
  <c r="F6" i="33"/>
  <c r="F7" i="33"/>
  <c r="F8" i="33"/>
  <c r="F9" i="33"/>
  <c r="F10" i="33"/>
  <c r="F11" i="33"/>
  <c r="F12" i="33"/>
  <c r="F13" i="33"/>
  <c r="F14" i="33"/>
  <c r="F15" i="33"/>
  <c r="F4" i="33"/>
  <c r="D5" i="33"/>
  <c r="D6" i="33"/>
  <c r="D7" i="33"/>
  <c r="D8" i="33"/>
  <c r="D9" i="33"/>
  <c r="D10" i="33"/>
  <c r="D11" i="33"/>
  <c r="D12" i="33"/>
  <c r="D13" i="33"/>
  <c r="D14" i="33"/>
  <c r="D15" i="33"/>
  <c r="D4" i="33"/>
  <c r="K15" i="33"/>
  <c r="K14" i="33"/>
  <c r="K13" i="33"/>
  <c r="K5" i="33"/>
  <c r="K6" i="33"/>
  <c r="K7" i="33"/>
  <c r="K8" i="33"/>
  <c r="K9" i="33"/>
  <c r="K10" i="33"/>
  <c r="K11" i="33"/>
  <c r="K12" i="33"/>
  <c r="K4" i="33"/>
  <c r="K29" i="33"/>
  <c r="K28" i="33"/>
  <c r="K21" i="33"/>
  <c r="K22" i="33"/>
  <c r="K23" i="33"/>
  <c r="K24" i="33"/>
  <c r="K25" i="33"/>
  <c r="K26" i="33"/>
  <c r="K27" i="33"/>
  <c r="K20" i="33"/>
  <c r="I23" i="33"/>
  <c r="I24" i="33"/>
  <c r="I25" i="33"/>
  <c r="I26" i="33"/>
  <c r="I22" i="33"/>
  <c r="I31" i="33"/>
  <c r="J31" i="33" s="1"/>
  <c r="I30" i="33"/>
  <c r="J30" i="33" s="1"/>
  <c r="I13" i="33"/>
  <c r="G13" i="33"/>
  <c r="E13" i="33"/>
  <c r="C13" i="33"/>
  <c r="G31" i="33"/>
  <c r="H31" i="33" s="1"/>
  <c r="G30" i="33"/>
  <c r="H30" i="33" s="1"/>
  <c r="G29" i="33"/>
  <c r="G23" i="33"/>
  <c r="G24" i="33"/>
  <c r="G25" i="33"/>
  <c r="G26" i="33"/>
  <c r="G27" i="33"/>
  <c r="G28" i="33"/>
  <c r="G22" i="33"/>
  <c r="E31" i="33"/>
  <c r="F31" i="33" s="1"/>
  <c r="E30" i="33"/>
  <c r="F30" i="33" s="1"/>
  <c r="E29" i="33"/>
  <c r="E23" i="33"/>
  <c r="E24" i="33"/>
  <c r="E25" i="33"/>
  <c r="E26" i="33"/>
  <c r="E27" i="33"/>
  <c r="E28" i="33"/>
  <c r="E22" i="33"/>
  <c r="C31" i="33"/>
  <c r="D31" i="33" s="1"/>
  <c r="C30" i="33"/>
  <c r="D30" i="33" s="1"/>
  <c r="C29" i="33"/>
  <c r="C23" i="33"/>
  <c r="C24" i="33"/>
  <c r="C25" i="33"/>
  <c r="C26" i="33"/>
  <c r="C27" i="33"/>
  <c r="C28" i="33"/>
  <c r="C22" i="33"/>
  <c r="I15" i="33"/>
  <c r="I14" i="33"/>
  <c r="I12" i="33"/>
  <c r="I7" i="33"/>
  <c r="I8" i="33"/>
  <c r="I9" i="33"/>
  <c r="I10" i="33"/>
  <c r="I11" i="33"/>
  <c r="I6" i="33"/>
  <c r="G15" i="33"/>
  <c r="G14" i="33"/>
  <c r="G7" i="33"/>
  <c r="G8" i="33"/>
  <c r="G9" i="33"/>
  <c r="G10" i="33"/>
  <c r="G11" i="33"/>
  <c r="G12" i="33"/>
  <c r="G6" i="33"/>
  <c r="E15" i="33"/>
  <c r="E14" i="33"/>
  <c r="E12" i="33"/>
  <c r="E11" i="33"/>
  <c r="E10" i="33"/>
  <c r="E9" i="33"/>
  <c r="E8" i="33"/>
  <c r="E7" i="33"/>
  <c r="E6" i="33"/>
  <c r="C15" i="33"/>
  <c r="C14" i="33"/>
  <c r="C7" i="33"/>
  <c r="C8" i="33"/>
  <c r="C9" i="33"/>
  <c r="C10" i="33"/>
  <c r="C11" i="33"/>
  <c r="C12" i="33"/>
  <c r="C6" i="33"/>
  <c r="I31" i="32"/>
  <c r="I30" i="32"/>
  <c r="I21" i="32"/>
  <c r="I22" i="32"/>
  <c r="I23" i="32"/>
  <c r="I24" i="32"/>
  <c r="I25" i="32"/>
  <c r="I26" i="32"/>
  <c r="I27" i="32"/>
  <c r="I28" i="32"/>
  <c r="I20" i="32"/>
  <c r="G31" i="32"/>
  <c r="G30" i="32"/>
  <c r="G21" i="32"/>
  <c r="G22" i="32"/>
  <c r="G29" i="32" s="1"/>
  <c r="G23" i="32"/>
  <c r="G24" i="32"/>
  <c r="G25" i="32"/>
  <c r="G26" i="32"/>
  <c r="G27" i="32"/>
  <c r="G28" i="32"/>
  <c r="G20" i="32"/>
  <c r="E31" i="32"/>
  <c r="E30" i="32"/>
  <c r="E21" i="32"/>
  <c r="E22" i="32"/>
  <c r="E23" i="32"/>
  <c r="E24" i="32"/>
  <c r="E25" i="32"/>
  <c r="E26" i="32"/>
  <c r="E27" i="32"/>
  <c r="E28" i="32"/>
  <c r="E20" i="32"/>
  <c r="C31" i="32"/>
  <c r="C30" i="32"/>
  <c r="C21" i="32"/>
  <c r="C22" i="32"/>
  <c r="C23" i="32"/>
  <c r="C24" i="32"/>
  <c r="C25" i="32"/>
  <c r="C26" i="32"/>
  <c r="C27" i="32"/>
  <c r="C28" i="32"/>
  <c r="C20" i="32"/>
  <c r="C29" i="32" s="1"/>
  <c r="E29" i="32"/>
  <c r="I15" i="32"/>
  <c r="I14" i="32"/>
  <c r="I5" i="32"/>
  <c r="I6" i="32"/>
  <c r="I7" i="32"/>
  <c r="I8" i="32"/>
  <c r="I9" i="32"/>
  <c r="I10" i="32"/>
  <c r="I11" i="32"/>
  <c r="I12" i="32"/>
  <c r="I4" i="32"/>
  <c r="G15" i="32"/>
  <c r="G14" i="32"/>
  <c r="G5" i="32"/>
  <c r="G6" i="32"/>
  <c r="G7" i="32"/>
  <c r="G8" i="32"/>
  <c r="G9" i="32"/>
  <c r="G10" i="32"/>
  <c r="G11" i="32"/>
  <c r="G12" i="32"/>
  <c r="G4" i="32"/>
  <c r="E15" i="32"/>
  <c r="E14" i="32"/>
  <c r="E5" i="32"/>
  <c r="E6" i="32"/>
  <c r="E7" i="32"/>
  <c r="E8" i="32"/>
  <c r="E9" i="32"/>
  <c r="E10" i="32"/>
  <c r="E11" i="32"/>
  <c r="E12" i="32"/>
  <c r="E4" i="32"/>
  <c r="C15" i="32"/>
  <c r="C14" i="32"/>
  <c r="C5" i="32"/>
  <c r="C6" i="32"/>
  <c r="C7" i="32"/>
  <c r="C8" i="32"/>
  <c r="C9" i="32"/>
  <c r="C10" i="32"/>
  <c r="C11" i="32"/>
  <c r="C12" i="32"/>
  <c r="C4" i="32"/>
  <c r="K5" i="107" l="1"/>
  <c r="G29" i="107"/>
  <c r="H29" i="107" s="1"/>
  <c r="J8" i="107"/>
  <c r="K7" i="107"/>
  <c r="K6" i="107"/>
  <c r="C13" i="107"/>
  <c r="D7" i="107" s="1"/>
  <c r="K21" i="107"/>
  <c r="H24" i="107"/>
  <c r="H25" i="107"/>
  <c r="C29" i="107"/>
  <c r="D29" i="107" s="1"/>
  <c r="E13" i="107"/>
  <c r="F10" i="107" s="1"/>
  <c r="J4" i="107"/>
  <c r="J7" i="107"/>
  <c r="J9" i="107"/>
  <c r="H11" i="107"/>
  <c r="G13" i="107"/>
  <c r="H5" i="107" s="1"/>
  <c r="H15" i="107"/>
  <c r="E29" i="107"/>
  <c r="F29" i="107" s="1"/>
  <c r="K23" i="107"/>
  <c r="J25" i="107"/>
  <c r="K9" i="107"/>
  <c r="J10" i="107"/>
  <c r="J11" i="107"/>
  <c r="J14" i="107"/>
  <c r="J15" i="107"/>
  <c r="K25" i="107"/>
  <c r="J27" i="107"/>
  <c r="D4" i="107"/>
  <c r="J5" i="107"/>
  <c r="J6" i="107"/>
  <c r="F9" i="107"/>
  <c r="D10" i="107"/>
  <c r="K11" i="107"/>
  <c r="J12" i="107"/>
  <c r="D14" i="107"/>
  <c r="K15" i="107"/>
  <c r="I29" i="107"/>
  <c r="J29" i="107" s="1"/>
  <c r="J21" i="107"/>
  <c r="D27" i="107"/>
  <c r="K27" i="107"/>
  <c r="J28" i="107"/>
  <c r="K31" i="107"/>
  <c r="K4" i="107"/>
  <c r="K8" i="107"/>
  <c r="K10" i="107"/>
  <c r="K12" i="107"/>
  <c r="K14" i="107"/>
  <c r="K20" i="107"/>
  <c r="K22" i="107"/>
  <c r="K24" i="107"/>
  <c r="K26" i="107"/>
  <c r="K28" i="107"/>
  <c r="K30" i="107"/>
  <c r="K31" i="33"/>
  <c r="L31" i="33" s="1"/>
  <c r="K30" i="33"/>
  <c r="L30" i="33" s="1"/>
  <c r="I29" i="33"/>
  <c r="D20" i="107" l="1"/>
  <c r="D24" i="107"/>
  <c r="F22" i="107"/>
  <c r="D22" i="107"/>
  <c r="J23" i="107"/>
  <c r="F4" i="107"/>
  <c r="H23" i="107"/>
  <c r="H27" i="107"/>
  <c r="H22" i="107"/>
  <c r="H28" i="107"/>
  <c r="H26" i="107"/>
  <c r="H21" i="107"/>
  <c r="H31" i="107"/>
  <c r="D31" i="107"/>
  <c r="F25" i="107"/>
  <c r="H20" i="107"/>
  <c r="H30" i="107"/>
  <c r="F27" i="107"/>
  <c r="F31" i="107"/>
  <c r="D8" i="107"/>
  <c r="D9" i="107"/>
  <c r="D12" i="107"/>
  <c r="F5" i="107"/>
  <c r="F7" i="107"/>
  <c r="F15" i="107"/>
  <c r="F11" i="107"/>
  <c r="D15" i="107"/>
  <c r="D11" i="107"/>
  <c r="D6" i="107"/>
  <c r="F12" i="107"/>
  <c r="F14" i="107"/>
  <c r="J30" i="107"/>
  <c r="H13" i="107"/>
  <c r="H7" i="107"/>
  <c r="K29" i="107"/>
  <c r="L29" i="107" s="1"/>
  <c r="D30" i="107"/>
  <c r="D26" i="107"/>
  <c r="H8" i="107"/>
  <c r="H4" i="107"/>
  <c r="D25" i="107"/>
  <c r="H12" i="107"/>
  <c r="D23" i="107"/>
  <c r="F20" i="107"/>
  <c r="F13" i="107"/>
  <c r="F6" i="107"/>
  <c r="D28" i="107"/>
  <c r="D21" i="107"/>
  <c r="D13" i="107"/>
  <c r="D5" i="107"/>
  <c r="H9" i="107"/>
  <c r="F8" i="107"/>
  <c r="K13" i="107"/>
  <c r="L14" i="107" s="1"/>
  <c r="F24" i="107"/>
  <c r="J20" i="107"/>
  <c r="J31" i="107"/>
  <c r="J26" i="107"/>
  <c r="F23" i="107"/>
  <c r="F28" i="107"/>
  <c r="J24" i="107"/>
  <c r="F21" i="107"/>
  <c r="H14" i="107"/>
  <c r="H10" i="107"/>
  <c r="H6" i="107"/>
  <c r="F30" i="107"/>
  <c r="F26" i="107"/>
  <c r="J22" i="107"/>
  <c r="L31" i="107" l="1"/>
  <c r="L24" i="107"/>
  <c r="L20" i="107"/>
  <c r="L28" i="107"/>
  <c r="L23" i="107"/>
  <c r="L27" i="107"/>
  <c r="L26" i="107"/>
  <c r="L21" i="107"/>
  <c r="L22" i="107"/>
  <c r="L13" i="107"/>
  <c r="L7" i="107"/>
  <c r="L6" i="107"/>
  <c r="L5" i="107"/>
  <c r="L10" i="107"/>
  <c r="L4" i="107"/>
  <c r="L11" i="107"/>
  <c r="L8" i="107"/>
  <c r="L9" i="107"/>
  <c r="L12" i="107"/>
  <c r="L15" i="107"/>
  <c r="L25" i="107"/>
  <c r="L30" i="107"/>
  <c r="D25" i="30" l="1"/>
  <c r="D26" i="30"/>
  <c r="D27" i="30"/>
  <c r="D24" i="30"/>
  <c r="H25" i="30"/>
  <c r="H26" i="30"/>
  <c r="H27" i="30"/>
  <c r="H28" i="30"/>
  <c r="H29" i="30"/>
  <c r="H30" i="30"/>
  <c r="H31" i="30"/>
  <c r="H32" i="30"/>
  <c r="H33" i="30"/>
  <c r="H34" i="30"/>
  <c r="H35" i="30"/>
  <c r="H36" i="30"/>
  <c r="H37" i="30"/>
  <c r="H38" i="30"/>
  <c r="H39" i="30"/>
  <c r="H24" i="30"/>
  <c r="F25" i="30"/>
  <c r="F26" i="30"/>
  <c r="F27" i="30"/>
  <c r="F28" i="30"/>
  <c r="F29" i="30"/>
  <c r="F30" i="30"/>
  <c r="F31" i="30"/>
  <c r="F32" i="30"/>
  <c r="F33" i="30"/>
  <c r="F34" i="30"/>
  <c r="F35" i="30"/>
  <c r="F36" i="30"/>
  <c r="F37" i="30"/>
  <c r="F38" i="30"/>
  <c r="F39" i="30"/>
  <c r="F24" i="30"/>
  <c r="D28" i="30"/>
  <c r="D29" i="30"/>
  <c r="D30" i="30"/>
  <c r="D31" i="30"/>
  <c r="D32" i="30"/>
  <c r="D33" i="30"/>
  <c r="D34" i="30"/>
  <c r="D35" i="30"/>
  <c r="D36" i="30"/>
  <c r="D37" i="30"/>
  <c r="D38" i="30"/>
  <c r="D39" i="30"/>
  <c r="G39" i="30"/>
  <c r="E39" i="30"/>
  <c r="G25" i="30"/>
  <c r="G26" i="30"/>
  <c r="G27" i="30"/>
  <c r="G28" i="30"/>
  <c r="G29" i="30"/>
  <c r="G30" i="30"/>
  <c r="G31" i="30"/>
  <c r="G32" i="30"/>
  <c r="G33" i="30"/>
  <c r="G34" i="30"/>
  <c r="G35" i="30"/>
  <c r="G36" i="30"/>
  <c r="G37" i="30"/>
  <c r="G38" i="30"/>
  <c r="G24" i="30"/>
  <c r="E24" i="30"/>
  <c r="E38" i="30"/>
  <c r="E37" i="30"/>
  <c r="E29" i="30"/>
  <c r="E30" i="30"/>
  <c r="E31" i="30"/>
  <c r="E32" i="30"/>
  <c r="E33" i="30"/>
  <c r="E34" i="30"/>
  <c r="E35" i="30"/>
  <c r="E36" i="30"/>
  <c r="E28" i="30"/>
  <c r="E27" i="30"/>
  <c r="E26" i="30"/>
  <c r="E25" i="30"/>
  <c r="C39" i="30"/>
  <c r="C38" i="30"/>
  <c r="C37" i="30"/>
  <c r="C29" i="30"/>
  <c r="C30" i="30"/>
  <c r="C31" i="30"/>
  <c r="C32" i="30"/>
  <c r="C33" i="30"/>
  <c r="C34" i="30"/>
  <c r="C35" i="30"/>
  <c r="C36" i="30"/>
  <c r="C28" i="30"/>
  <c r="C24" i="30"/>
  <c r="C27" i="30"/>
  <c r="C26" i="30"/>
  <c r="C25" i="30"/>
  <c r="H5" i="30"/>
  <c r="H6" i="30"/>
  <c r="H7" i="30"/>
  <c r="H8" i="30"/>
  <c r="H9" i="30"/>
  <c r="H10" i="30"/>
  <c r="H11" i="30"/>
  <c r="H12" i="30"/>
  <c r="H13" i="30"/>
  <c r="H14" i="30"/>
  <c r="H15" i="30"/>
  <c r="H16" i="30"/>
  <c r="H17" i="30"/>
  <c r="H18" i="30"/>
  <c r="H19" i="30"/>
  <c r="H4" i="30"/>
  <c r="F5" i="30"/>
  <c r="F6" i="30"/>
  <c r="F7" i="30"/>
  <c r="F8" i="30"/>
  <c r="F9" i="30"/>
  <c r="F10" i="30"/>
  <c r="F11" i="30"/>
  <c r="F12" i="30"/>
  <c r="F13" i="30"/>
  <c r="F14" i="30"/>
  <c r="F15" i="30"/>
  <c r="F16" i="30"/>
  <c r="F17" i="30"/>
  <c r="F18" i="30"/>
  <c r="F19" i="30"/>
  <c r="F4" i="30"/>
  <c r="D5" i="30"/>
  <c r="D6" i="30"/>
  <c r="D7" i="30"/>
  <c r="D8" i="30"/>
  <c r="D9" i="30"/>
  <c r="D10" i="30"/>
  <c r="D11" i="30"/>
  <c r="D12" i="30"/>
  <c r="D13" i="30"/>
  <c r="D14" i="30"/>
  <c r="D15" i="30"/>
  <c r="D16" i="30"/>
  <c r="D17" i="30"/>
  <c r="D18" i="30"/>
  <c r="D19" i="30"/>
  <c r="D4" i="30"/>
  <c r="G5" i="30"/>
  <c r="G6" i="30"/>
  <c r="G7" i="30"/>
  <c r="G8" i="30"/>
  <c r="G9" i="30"/>
  <c r="G10" i="30"/>
  <c r="G11" i="30"/>
  <c r="G12" i="30"/>
  <c r="G13" i="30"/>
  <c r="G14" i="30"/>
  <c r="G15" i="30"/>
  <c r="G16" i="30"/>
  <c r="G17" i="30"/>
  <c r="G18" i="30"/>
  <c r="G19" i="30"/>
  <c r="G4" i="30"/>
  <c r="E19" i="30"/>
  <c r="E18" i="30"/>
  <c r="E17" i="30"/>
  <c r="E9" i="30"/>
  <c r="E10" i="30"/>
  <c r="E11" i="30"/>
  <c r="E12" i="30"/>
  <c r="E13" i="30"/>
  <c r="E14" i="30"/>
  <c r="E15" i="30"/>
  <c r="E16" i="30"/>
  <c r="E8" i="30"/>
  <c r="C19" i="30"/>
  <c r="C18" i="30"/>
  <c r="C17" i="30"/>
  <c r="C9" i="30"/>
  <c r="C10" i="30"/>
  <c r="C11" i="30"/>
  <c r="C12" i="30"/>
  <c r="C13" i="30"/>
  <c r="C14" i="30"/>
  <c r="C15" i="30"/>
  <c r="C16" i="30"/>
  <c r="C8" i="30"/>
  <c r="E4" i="30"/>
  <c r="E7" i="30"/>
  <c r="E6" i="30"/>
  <c r="E5" i="30"/>
  <c r="C4" i="30"/>
  <c r="C7" i="30"/>
  <c r="C6" i="30"/>
  <c r="C5" i="30"/>
  <c r="L5" i="31"/>
  <c r="L6" i="31"/>
  <c r="L7" i="31"/>
  <c r="L8" i="31"/>
  <c r="L9" i="31"/>
  <c r="L10" i="31"/>
  <c r="L11" i="31"/>
  <c r="L12" i="31"/>
  <c r="L13" i="31"/>
  <c r="L14" i="31"/>
  <c r="L15" i="31"/>
  <c r="L4" i="31"/>
  <c r="J5" i="31"/>
  <c r="J6" i="31"/>
  <c r="J7" i="31"/>
  <c r="J8" i="31"/>
  <c r="J9" i="31"/>
  <c r="J10" i="31"/>
  <c r="J11" i="31"/>
  <c r="J12" i="31"/>
  <c r="J13" i="31"/>
  <c r="J14" i="31"/>
  <c r="J15" i="31"/>
  <c r="J4" i="31"/>
  <c r="H5" i="31"/>
  <c r="H6" i="31"/>
  <c r="H7" i="31"/>
  <c r="H8" i="31"/>
  <c r="H9" i="31"/>
  <c r="H10" i="31"/>
  <c r="H11" i="31"/>
  <c r="H12" i="31"/>
  <c r="H13" i="31"/>
  <c r="H14" i="31"/>
  <c r="H15" i="31"/>
  <c r="H4" i="31"/>
  <c r="F5" i="31"/>
  <c r="F6" i="31"/>
  <c r="F7" i="31"/>
  <c r="F8" i="31"/>
  <c r="F9" i="31"/>
  <c r="F10" i="31"/>
  <c r="F11" i="31"/>
  <c r="F12" i="31"/>
  <c r="F13" i="31"/>
  <c r="F14" i="31"/>
  <c r="F15" i="31"/>
  <c r="F4" i="31"/>
  <c r="K15" i="31"/>
  <c r="K14" i="31"/>
  <c r="G14" i="31"/>
  <c r="K13" i="31"/>
  <c r="K5" i="31"/>
  <c r="K6" i="31"/>
  <c r="K7" i="31"/>
  <c r="K8" i="31"/>
  <c r="K9" i="31"/>
  <c r="K10" i="31"/>
  <c r="K11" i="31"/>
  <c r="K12" i="31"/>
  <c r="K4" i="31"/>
  <c r="I15" i="31"/>
  <c r="I14" i="31"/>
  <c r="I13" i="31"/>
  <c r="I5" i="31"/>
  <c r="I6" i="31"/>
  <c r="I7" i="31"/>
  <c r="I8" i="31"/>
  <c r="I9" i="31"/>
  <c r="I10" i="31"/>
  <c r="I11" i="31"/>
  <c r="I12" i="31"/>
  <c r="I4" i="31"/>
  <c r="G15" i="31"/>
  <c r="G13" i="31"/>
  <c r="G5" i="31"/>
  <c r="G6" i="31"/>
  <c r="G7" i="31"/>
  <c r="G8" i="31"/>
  <c r="G9" i="31"/>
  <c r="G10" i="31"/>
  <c r="G11" i="31"/>
  <c r="G12" i="31"/>
  <c r="G4" i="31"/>
  <c r="E15" i="31"/>
  <c r="E14" i="31"/>
  <c r="E13" i="31"/>
  <c r="E5" i="31"/>
  <c r="E6" i="31"/>
  <c r="E7" i="31"/>
  <c r="E8" i="31"/>
  <c r="E9" i="31"/>
  <c r="E10" i="31"/>
  <c r="E11" i="31"/>
  <c r="E12" i="31"/>
  <c r="E4" i="31"/>
  <c r="D5" i="31"/>
  <c r="D6" i="31"/>
  <c r="D7" i="31"/>
  <c r="D8" i="31"/>
  <c r="D9" i="31"/>
  <c r="D10" i="31"/>
  <c r="D11" i="31"/>
  <c r="D12" i="31"/>
  <c r="D13" i="31"/>
  <c r="D15" i="31"/>
  <c r="D4" i="31"/>
  <c r="C15" i="31"/>
  <c r="C14" i="31"/>
  <c r="D14" i="31" s="1"/>
  <c r="C13" i="31"/>
  <c r="C5" i="31"/>
  <c r="C6" i="31"/>
  <c r="C7" i="31"/>
  <c r="C8" i="31"/>
  <c r="C9" i="31"/>
  <c r="C10" i="31"/>
  <c r="C11" i="31"/>
  <c r="C12" i="31"/>
  <c r="C4" i="31"/>
  <c r="G5" i="29"/>
  <c r="G6" i="29"/>
  <c r="G7" i="29"/>
  <c r="G8" i="29"/>
  <c r="G9" i="29"/>
  <c r="G10" i="29"/>
  <c r="G11" i="29"/>
  <c r="G12" i="29"/>
  <c r="G13" i="29"/>
  <c r="G14" i="29"/>
  <c r="G15" i="29"/>
  <c r="G16" i="29"/>
  <c r="G17" i="29"/>
  <c r="G18" i="29"/>
  <c r="G19" i="29"/>
  <c r="G4" i="29"/>
  <c r="E5" i="29"/>
  <c r="E6" i="29"/>
  <c r="E7" i="29"/>
  <c r="E8" i="29"/>
  <c r="E9" i="29"/>
  <c r="E10" i="29"/>
  <c r="E11" i="29"/>
  <c r="E12" i="29"/>
  <c r="E13" i="29"/>
  <c r="E14" i="29"/>
  <c r="E15" i="29"/>
  <c r="E16" i="29"/>
  <c r="E17" i="29"/>
  <c r="E18" i="29"/>
  <c r="E19" i="29"/>
  <c r="E4" i="29"/>
  <c r="C5" i="29"/>
  <c r="I5" i="29" s="1"/>
  <c r="C6" i="29"/>
  <c r="I6" i="29" s="1"/>
  <c r="C7" i="29"/>
  <c r="I7" i="29" s="1"/>
  <c r="C8" i="29"/>
  <c r="I8" i="29" s="1"/>
  <c r="C9" i="29"/>
  <c r="I9" i="29" s="1"/>
  <c r="C10" i="29"/>
  <c r="I10" i="29" s="1"/>
  <c r="C11" i="29"/>
  <c r="I11" i="29" s="1"/>
  <c r="C12" i="29"/>
  <c r="I12" i="29" s="1"/>
  <c r="C13" i="29"/>
  <c r="I13" i="29" s="1"/>
  <c r="C14" i="29"/>
  <c r="I14" i="29" s="1"/>
  <c r="C15" i="29"/>
  <c r="I15" i="29" s="1"/>
  <c r="C16" i="29"/>
  <c r="I16" i="29" s="1"/>
  <c r="C17" i="29"/>
  <c r="I17" i="29" s="1"/>
  <c r="C18" i="29"/>
  <c r="I18" i="29" s="1"/>
  <c r="C19" i="29"/>
  <c r="I19" i="29" s="1"/>
  <c r="C4" i="29"/>
  <c r="I4" i="29" s="1"/>
  <c r="I32" i="24"/>
  <c r="G32" i="24"/>
  <c r="E32" i="24"/>
  <c r="C32" i="24"/>
  <c r="I31" i="24"/>
  <c r="G31" i="24"/>
  <c r="E31" i="24"/>
  <c r="C31" i="24"/>
  <c r="I15" i="24"/>
  <c r="I14" i="24"/>
  <c r="G15" i="24"/>
  <c r="G14" i="24"/>
  <c r="E15" i="24"/>
  <c r="E14" i="24"/>
  <c r="C15" i="24"/>
  <c r="C14" i="24"/>
  <c r="I22" i="24"/>
  <c r="I23" i="24"/>
  <c r="I24" i="24"/>
  <c r="I25" i="24"/>
  <c r="I26" i="24"/>
  <c r="I27" i="24"/>
  <c r="I28" i="24"/>
  <c r="I29" i="24"/>
  <c r="I21" i="24"/>
  <c r="G22" i="24"/>
  <c r="G23" i="24"/>
  <c r="G24" i="24"/>
  <c r="G25" i="24"/>
  <c r="G26" i="24"/>
  <c r="G27" i="24"/>
  <c r="G28" i="24"/>
  <c r="G29" i="24"/>
  <c r="G21" i="24"/>
  <c r="E22" i="24"/>
  <c r="E23" i="24"/>
  <c r="E24" i="24"/>
  <c r="E25" i="24"/>
  <c r="E26" i="24"/>
  <c r="E27" i="24"/>
  <c r="E28" i="24"/>
  <c r="E29" i="24"/>
  <c r="E21" i="24"/>
  <c r="C22" i="24"/>
  <c r="C23" i="24"/>
  <c r="C24" i="24"/>
  <c r="C25" i="24"/>
  <c r="C26" i="24"/>
  <c r="C27" i="24"/>
  <c r="C28" i="24"/>
  <c r="C29" i="24"/>
  <c r="C21" i="24"/>
  <c r="I5" i="24"/>
  <c r="I6" i="24"/>
  <c r="I7" i="24"/>
  <c r="I8" i="24"/>
  <c r="I9" i="24"/>
  <c r="I10" i="24"/>
  <c r="I11" i="24"/>
  <c r="I12" i="24"/>
  <c r="I4" i="24"/>
  <c r="G5" i="24"/>
  <c r="G6" i="24"/>
  <c r="G7" i="24"/>
  <c r="G8" i="24"/>
  <c r="G9" i="24"/>
  <c r="G10" i="24"/>
  <c r="G11" i="24"/>
  <c r="G12" i="24"/>
  <c r="G4" i="24"/>
  <c r="E5" i="24"/>
  <c r="E6" i="24"/>
  <c r="E7" i="24"/>
  <c r="E8" i="24"/>
  <c r="E9" i="24"/>
  <c r="E10" i="24"/>
  <c r="E11" i="24"/>
  <c r="E12" i="24"/>
  <c r="E4" i="24"/>
  <c r="C5" i="24"/>
  <c r="C6" i="24"/>
  <c r="C7" i="24"/>
  <c r="C8" i="24"/>
  <c r="C9" i="24"/>
  <c r="C10" i="24"/>
  <c r="C11" i="24"/>
  <c r="C12" i="24"/>
  <c r="C4" i="24"/>
  <c r="C27" i="106" l="1"/>
  <c r="B27" i="106"/>
  <c r="D26" i="106"/>
  <c r="D25" i="106"/>
  <c r="E25" i="106" s="1"/>
  <c r="D24" i="106"/>
  <c r="D23" i="106"/>
  <c r="D22" i="106"/>
  <c r="D21" i="106"/>
  <c r="E21" i="106" s="1"/>
  <c r="D20" i="106"/>
  <c r="D19" i="106"/>
  <c r="D27" i="106" s="1"/>
  <c r="B13" i="106"/>
  <c r="C12" i="106"/>
  <c r="C11" i="106"/>
  <c r="C10" i="106"/>
  <c r="C9" i="106"/>
  <c r="C8" i="106"/>
  <c r="C7" i="106"/>
  <c r="C6" i="106"/>
  <c r="C13" i="106" s="1"/>
  <c r="C5" i="106"/>
  <c r="C15" i="105"/>
  <c r="B15" i="105"/>
  <c r="D14" i="105"/>
  <c r="D13" i="105"/>
  <c r="D12" i="105"/>
  <c r="B8" i="105"/>
  <c r="C7" i="105" s="1"/>
  <c r="C6" i="105"/>
  <c r="H32" i="104"/>
  <c r="C32" i="104"/>
  <c r="I31" i="104"/>
  <c r="H31" i="104"/>
  <c r="C31" i="104"/>
  <c r="H30" i="104"/>
  <c r="I30" i="104" s="1"/>
  <c r="C30" i="104"/>
  <c r="H29" i="104"/>
  <c r="I29" i="104" s="1"/>
  <c r="C29" i="104"/>
  <c r="H28" i="104"/>
  <c r="C28" i="104"/>
  <c r="I27" i="104"/>
  <c r="H27" i="104"/>
  <c r="C27" i="104"/>
  <c r="H26" i="104"/>
  <c r="I26" i="104" s="1"/>
  <c r="C26" i="104"/>
  <c r="H25" i="104"/>
  <c r="I25" i="104" s="1"/>
  <c r="C25" i="104"/>
  <c r="H24" i="104"/>
  <c r="C24" i="104"/>
  <c r="I23" i="104"/>
  <c r="H23" i="104"/>
  <c r="C23" i="104"/>
  <c r="H22" i="104"/>
  <c r="I22" i="104" s="1"/>
  <c r="C22" i="104"/>
  <c r="H21" i="104"/>
  <c r="I21" i="104" s="1"/>
  <c r="C21" i="104"/>
  <c r="H20" i="104"/>
  <c r="C20" i="104"/>
  <c r="I19" i="104"/>
  <c r="H19" i="104"/>
  <c r="C19" i="104"/>
  <c r="H18" i="104"/>
  <c r="I18" i="104" s="1"/>
  <c r="C18" i="104"/>
  <c r="H17" i="104"/>
  <c r="I17" i="104" s="1"/>
  <c r="C17" i="104"/>
  <c r="H16" i="104"/>
  <c r="C16" i="104"/>
  <c r="I15" i="104"/>
  <c r="H15" i="104"/>
  <c r="C15" i="104"/>
  <c r="G9" i="104"/>
  <c r="F9" i="104"/>
  <c r="B9" i="104"/>
  <c r="C6" i="104" s="1"/>
  <c r="H8" i="104"/>
  <c r="H7" i="104"/>
  <c r="H6" i="104"/>
  <c r="H5" i="104"/>
  <c r="I32" i="104" s="1"/>
  <c r="C5" i="104"/>
  <c r="C16" i="103"/>
  <c r="B16" i="103"/>
  <c r="D15" i="103"/>
  <c r="D14" i="103"/>
  <c r="D13" i="103"/>
  <c r="D16" i="103" s="1"/>
  <c r="B9" i="103"/>
  <c r="C8" i="103" s="1"/>
  <c r="C11" i="102"/>
  <c r="B11" i="102"/>
  <c r="C10" i="102"/>
  <c r="C9" i="102"/>
  <c r="C8" i="102"/>
  <c r="C7" i="102"/>
  <c r="C6" i="102"/>
  <c r="C5" i="102"/>
  <c r="C15" i="101"/>
  <c r="B15" i="101"/>
  <c r="D14" i="101"/>
  <c r="D13" i="101"/>
  <c r="D12" i="101"/>
  <c r="D15" i="101" s="1"/>
  <c r="B8" i="101"/>
  <c r="C7" i="101" s="1"/>
  <c r="G20" i="100"/>
  <c r="F20" i="100"/>
  <c r="B20" i="100"/>
  <c r="C19" i="100" s="1"/>
  <c r="H19" i="100"/>
  <c r="H18" i="100"/>
  <c r="H17" i="100"/>
  <c r="H16" i="100"/>
  <c r="H15" i="100"/>
  <c r="H14" i="100"/>
  <c r="H13" i="100"/>
  <c r="H12" i="100"/>
  <c r="C12" i="100"/>
  <c r="H11" i="100"/>
  <c r="H10" i="100"/>
  <c r="H9" i="100"/>
  <c r="H8" i="100"/>
  <c r="C8" i="100"/>
  <c r="H7" i="100"/>
  <c r="H6" i="100"/>
  <c r="H5" i="100"/>
  <c r="B5" i="100"/>
  <c r="C5" i="100" s="1"/>
  <c r="C19" i="99"/>
  <c r="B19" i="99"/>
  <c r="D18" i="99"/>
  <c r="D17" i="99"/>
  <c r="E17" i="99" s="1"/>
  <c r="D16" i="99"/>
  <c r="D15" i="99"/>
  <c r="D14" i="99"/>
  <c r="D19" i="99" s="1"/>
  <c r="B10" i="99"/>
  <c r="C9" i="99" s="1"/>
  <c r="C6" i="99"/>
  <c r="H16" i="98"/>
  <c r="H15" i="98"/>
  <c r="G14" i="98"/>
  <c r="F14" i="98"/>
  <c r="B14" i="98"/>
  <c r="C11" i="98" s="1"/>
  <c r="H13" i="98"/>
  <c r="H12" i="98"/>
  <c r="H11" i="98"/>
  <c r="H10" i="98"/>
  <c r="C10" i="98"/>
  <c r="H9" i="98"/>
  <c r="H8" i="98"/>
  <c r="H7" i="98"/>
  <c r="H6" i="98"/>
  <c r="C6" i="98"/>
  <c r="C27" i="97"/>
  <c r="B27" i="97"/>
  <c r="D26" i="97"/>
  <c r="D25" i="97"/>
  <c r="E25" i="97" s="1"/>
  <c r="D24" i="97"/>
  <c r="D23" i="97"/>
  <c r="D22" i="97"/>
  <c r="D21" i="97"/>
  <c r="E21" i="97" s="1"/>
  <c r="D20" i="97"/>
  <c r="D19" i="97"/>
  <c r="D27" i="97" s="1"/>
  <c r="B13" i="97"/>
  <c r="C12" i="97"/>
  <c r="C11" i="97"/>
  <c r="C10" i="97"/>
  <c r="C9" i="97"/>
  <c r="C8" i="97"/>
  <c r="C7" i="97"/>
  <c r="C6" i="97"/>
  <c r="C13" i="97" s="1"/>
  <c r="C5" i="97"/>
  <c r="C15" i="96"/>
  <c r="B15" i="96"/>
  <c r="D14" i="96"/>
  <c r="D13" i="96"/>
  <c r="D12" i="96"/>
  <c r="B8" i="96"/>
  <c r="C5" i="96" s="1"/>
  <c r="H32" i="95"/>
  <c r="C32" i="95"/>
  <c r="I31" i="95"/>
  <c r="H31" i="95"/>
  <c r="C31" i="95"/>
  <c r="H30" i="95"/>
  <c r="I30" i="95" s="1"/>
  <c r="C30" i="95"/>
  <c r="H29" i="95"/>
  <c r="I29" i="95" s="1"/>
  <c r="C29" i="95"/>
  <c r="H28" i="95"/>
  <c r="C28" i="95"/>
  <c r="I27" i="95"/>
  <c r="H27" i="95"/>
  <c r="C27" i="95"/>
  <c r="H26" i="95"/>
  <c r="I26" i="95" s="1"/>
  <c r="C26" i="95"/>
  <c r="H25" i="95"/>
  <c r="I25" i="95" s="1"/>
  <c r="C25" i="95"/>
  <c r="H24" i="95"/>
  <c r="C24" i="95"/>
  <c r="I23" i="95"/>
  <c r="H23" i="95"/>
  <c r="C23" i="95"/>
  <c r="H22" i="95"/>
  <c r="I22" i="95" s="1"/>
  <c r="C22" i="95"/>
  <c r="H21" i="95"/>
  <c r="I21" i="95" s="1"/>
  <c r="C21" i="95"/>
  <c r="H20" i="95"/>
  <c r="C20" i="95"/>
  <c r="I19" i="95"/>
  <c r="H19" i="95"/>
  <c r="C19" i="95"/>
  <c r="H18" i="95"/>
  <c r="I18" i="95" s="1"/>
  <c r="C18" i="95"/>
  <c r="H17" i="95"/>
  <c r="I17" i="95" s="1"/>
  <c r="C17" i="95"/>
  <c r="H16" i="95"/>
  <c r="C16" i="95"/>
  <c r="I15" i="95"/>
  <c r="H15" i="95"/>
  <c r="C15" i="95"/>
  <c r="G9" i="95"/>
  <c r="F9" i="95"/>
  <c r="B9" i="95"/>
  <c r="C6" i="95" s="1"/>
  <c r="H8" i="95"/>
  <c r="H7" i="95"/>
  <c r="H6" i="95"/>
  <c r="H5" i="95"/>
  <c r="I32" i="95" s="1"/>
  <c r="C5" i="95"/>
  <c r="C15" i="94"/>
  <c r="B15" i="94"/>
  <c r="D14" i="94"/>
  <c r="D13" i="94"/>
  <c r="D12" i="94"/>
  <c r="D15" i="94" s="1"/>
  <c r="E12" i="94" s="1"/>
  <c r="B8" i="94"/>
  <c r="C7" i="94" s="1"/>
  <c r="B11" i="93"/>
  <c r="C10" i="93"/>
  <c r="C9" i="93"/>
  <c r="C8" i="93"/>
  <c r="C7" i="93"/>
  <c r="C6" i="93"/>
  <c r="C5" i="93"/>
  <c r="C11" i="93" s="1"/>
  <c r="C15" i="92"/>
  <c r="B15" i="92"/>
  <c r="D14" i="92"/>
  <c r="D13" i="92"/>
  <c r="D12" i="92"/>
  <c r="B8" i="92"/>
  <c r="C5" i="92" s="1"/>
  <c r="C8" i="92" s="1"/>
  <c r="C7" i="92"/>
  <c r="C6" i="92"/>
  <c r="G25" i="91"/>
  <c r="F25" i="91"/>
  <c r="C25" i="91"/>
  <c r="B25" i="91"/>
  <c r="G24" i="91"/>
  <c r="F24" i="91"/>
  <c r="B24" i="91"/>
  <c r="C24" i="91" s="1"/>
  <c r="G23" i="91"/>
  <c r="F23" i="91"/>
  <c r="C23" i="91"/>
  <c r="B23" i="91"/>
  <c r="G22" i="91"/>
  <c r="F22" i="91"/>
  <c r="B22" i="91"/>
  <c r="C22" i="91" s="1"/>
  <c r="G21" i="91"/>
  <c r="F21" i="91"/>
  <c r="B21" i="91"/>
  <c r="H20" i="91"/>
  <c r="C20" i="91"/>
  <c r="H19" i="91"/>
  <c r="H25" i="91" s="1"/>
  <c r="C19" i="91"/>
  <c r="H18" i="91"/>
  <c r="C18" i="91"/>
  <c r="H17" i="91"/>
  <c r="C17" i="91"/>
  <c r="H16" i="91"/>
  <c r="C16" i="91"/>
  <c r="H15" i="91"/>
  <c r="C15" i="91"/>
  <c r="H14" i="91"/>
  <c r="C14" i="91"/>
  <c r="H13" i="91"/>
  <c r="C13" i="91"/>
  <c r="H12" i="91"/>
  <c r="C12" i="91"/>
  <c r="H11" i="91"/>
  <c r="C11" i="91"/>
  <c r="H10" i="91"/>
  <c r="C10" i="91"/>
  <c r="H9" i="91"/>
  <c r="H23" i="91" s="1"/>
  <c r="C9" i="91"/>
  <c r="H8" i="91"/>
  <c r="C8" i="91"/>
  <c r="H7" i="91"/>
  <c r="C7" i="91"/>
  <c r="H6" i="91"/>
  <c r="C6" i="91"/>
  <c r="C21" i="91" s="1"/>
  <c r="H5" i="91"/>
  <c r="H21" i="91" s="1"/>
  <c r="C5" i="91"/>
  <c r="G20" i="90"/>
  <c r="F20" i="90"/>
  <c r="B20" i="90"/>
  <c r="H19" i="90"/>
  <c r="C19" i="90"/>
  <c r="H18" i="90"/>
  <c r="C18" i="90"/>
  <c r="H17" i="90"/>
  <c r="C17" i="90"/>
  <c r="H16" i="90"/>
  <c r="C16" i="90"/>
  <c r="H15" i="90"/>
  <c r="C15" i="90"/>
  <c r="H14" i="90"/>
  <c r="C14" i="90"/>
  <c r="H13" i="90"/>
  <c r="C13" i="90"/>
  <c r="H12" i="90"/>
  <c r="C12" i="90"/>
  <c r="H11" i="90"/>
  <c r="C11" i="90"/>
  <c r="H10" i="90"/>
  <c r="C10" i="90"/>
  <c r="H9" i="90"/>
  <c r="C9" i="90"/>
  <c r="H8" i="90"/>
  <c r="C8" i="90"/>
  <c r="H7" i="90"/>
  <c r="C7" i="90"/>
  <c r="H6" i="90"/>
  <c r="H20" i="90" s="1"/>
  <c r="C6" i="90"/>
  <c r="C20" i="90" s="1"/>
  <c r="G5" i="90"/>
  <c r="F5" i="90"/>
  <c r="H5" i="90" s="1"/>
  <c r="C5" i="90"/>
  <c r="B5" i="90"/>
  <c r="C19" i="89"/>
  <c r="B19" i="89"/>
  <c r="D18" i="89"/>
  <c r="D17" i="89"/>
  <c r="D16" i="89"/>
  <c r="D15" i="89"/>
  <c r="D14" i="89"/>
  <c r="B10" i="89"/>
  <c r="C7" i="89" s="1"/>
  <c r="C9" i="89"/>
  <c r="C8" i="89"/>
  <c r="C6" i="89"/>
  <c r="C5" i="89"/>
  <c r="C10" i="89" s="1"/>
  <c r="G14" i="88"/>
  <c r="F14" i="88"/>
  <c r="B14" i="88"/>
  <c r="C11" i="88" s="1"/>
  <c r="H13" i="88"/>
  <c r="H12" i="88"/>
  <c r="H11" i="88"/>
  <c r="H10" i="88"/>
  <c r="H9" i="88"/>
  <c r="H8" i="88"/>
  <c r="H7" i="88"/>
  <c r="H6" i="88"/>
  <c r="C6" i="88"/>
  <c r="H5" i="88"/>
  <c r="C7" i="96" l="1"/>
  <c r="C6" i="96"/>
  <c r="C8" i="96"/>
  <c r="E26" i="106"/>
  <c r="E24" i="106"/>
  <c r="E22" i="106"/>
  <c r="E20" i="106"/>
  <c r="E23" i="106"/>
  <c r="E19" i="106"/>
  <c r="E12" i="105"/>
  <c r="E13" i="105"/>
  <c r="D15" i="105"/>
  <c r="E14" i="105" s="1"/>
  <c r="C5" i="105"/>
  <c r="C8" i="105"/>
  <c r="C9" i="104"/>
  <c r="H9" i="104"/>
  <c r="C8" i="104"/>
  <c r="I5" i="104"/>
  <c r="C7" i="104"/>
  <c r="I16" i="104"/>
  <c r="I20" i="104"/>
  <c r="I24" i="104"/>
  <c r="I28" i="104"/>
  <c r="E14" i="103"/>
  <c r="E15" i="103"/>
  <c r="E13" i="103"/>
  <c r="E16" i="103" s="1"/>
  <c r="C6" i="103"/>
  <c r="C9" i="103" s="1"/>
  <c r="C7" i="103"/>
  <c r="E14" i="101"/>
  <c r="E12" i="101"/>
  <c r="E15" i="101" s="1"/>
  <c r="E13" i="101"/>
  <c r="C5" i="101"/>
  <c r="C8" i="101"/>
  <c r="C6" i="101"/>
  <c r="C16" i="100"/>
  <c r="H20" i="100"/>
  <c r="C6" i="100"/>
  <c r="C10" i="100"/>
  <c r="C14" i="100"/>
  <c r="C18" i="100"/>
  <c r="C9" i="100"/>
  <c r="C13" i="100"/>
  <c r="C17" i="100"/>
  <c r="C7" i="100"/>
  <c r="C11" i="100"/>
  <c r="C15" i="100"/>
  <c r="E18" i="99"/>
  <c r="E16" i="99"/>
  <c r="E14" i="99"/>
  <c r="E15" i="99"/>
  <c r="C7" i="99"/>
  <c r="C8" i="99"/>
  <c r="C5" i="99"/>
  <c r="I10" i="98"/>
  <c r="I6" i="98"/>
  <c r="H14" i="98"/>
  <c r="I11" i="98" s="1"/>
  <c r="C9" i="98"/>
  <c r="C13" i="98"/>
  <c r="C16" i="98"/>
  <c r="C8" i="98"/>
  <c r="C12" i="98"/>
  <c r="C15" i="98"/>
  <c r="C5" i="98"/>
  <c r="C7" i="98"/>
  <c r="E26" i="97"/>
  <c r="E24" i="97"/>
  <c r="E22" i="97"/>
  <c r="E20" i="97"/>
  <c r="E23" i="97"/>
  <c r="E19" i="97"/>
  <c r="E27" i="97" s="1"/>
  <c r="E12" i="96"/>
  <c r="E13" i="96"/>
  <c r="D15" i="96"/>
  <c r="E14" i="96" s="1"/>
  <c r="I6" i="95"/>
  <c r="H9" i="95"/>
  <c r="C8" i="95"/>
  <c r="I5" i="95"/>
  <c r="C7" i="95"/>
  <c r="C9" i="95" s="1"/>
  <c r="I16" i="95"/>
  <c r="I20" i="95"/>
  <c r="I24" i="95"/>
  <c r="I28" i="95"/>
  <c r="E15" i="94"/>
  <c r="E13" i="94"/>
  <c r="E14" i="94"/>
  <c r="C6" i="94"/>
  <c r="C5" i="94"/>
  <c r="C8" i="94" s="1"/>
  <c r="E12" i="92"/>
  <c r="E13" i="92"/>
  <c r="D15" i="92"/>
  <c r="E14" i="92" s="1"/>
  <c r="I18" i="91"/>
  <c r="I14" i="91"/>
  <c r="I10" i="91"/>
  <c r="I6" i="91"/>
  <c r="I9" i="91"/>
  <c r="I17" i="91"/>
  <c r="I13" i="91"/>
  <c r="I5" i="91"/>
  <c r="I7" i="91"/>
  <c r="I23" i="91"/>
  <c r="I11" i="91"/>
  <c r="I15" i="91"/>
  <c r="I25" i="91"/>
  <c r="I8" i="91"/>
  <c r="I12" i="91"/>
  <c r="I16" i="91"/>
  <c r="I20" i="91"/>
  <c r="H22" i="91"/>
  <c r="I22" i="91" s="1"/>
  <c r="H24" i="91"/>
  <c r="I24" i="91" s="1"/>
  <c r="I19" i="91"/>
  <c r="I17" i="90"/>
  <c r="I13" i="90"/>
  <c r="I9" i="90"/>
  <c r="I8" i="90"/>
  <c r="I10" i="90"/>
  <c r="I12" i="90"/>
  <c r="I14" i="90"/>
  <c r="I16" i="90"/>
  <c r="I18" i="90"/>
  <c r="I5" i="90"/>
  <c r="I7" i="90"/>
  <c r="I11" i="90"/>
  <c r="I15" i="90"/>
  <c r="I19" i="90"/>
  <c r="I6" i="90"/>
  <c r="D19" i="89"/>
  <c r="E15" i="89" s="1"/>
  <c r="I11" i="88"/>
  <c r="I6" i="88"/>
  <c r="C10" i="88"/>
  <c r="H14" i="88"/>
  <c r="C16" i="88"/>
  <c r="C5" i="88"/>
  <c r="C9" i="88"/>
  <c r="C13" i="88"/>
  <c r="C8" i="88"/>
  <c r="C12" i="88"/>
  <c r="C15" i="88"/>
  <c r="C7" i="88"/>
  <c r="E27" i="106" l="1"/>
  <c r="E15" i="105"/>
  <c r="I8" i="104"/>
  <c r="I9" i="104" s="1"/>
  <c r="I7" i="104"/>
  <c r="I6" i="104"/>
  <c r="I6" i="100"/>
  <c r="I18" i="100"/>
  <c r="I14" i="100"/>
  <c r="I10" i="100"/>
  <c r="I7" i="100"/>
  <c r="I19" i="100"/>
  <c r="I11" i="100"/>
  <c r="I16" i="100"/>
  <c r="I15" i="100"/>
  <c r="I17" i="100"/>
  <c r="I12" i="100"/>
  <c r="I8" i="100"/>
  <c r="C20" i="100"/>
  <c r="I13" i="100"/>
  <c r="I9" i="100"/>
  <c r="I5" i="100"/>
  <c r="C10" i="99"/>
  <c r="E19" i="99"/>
  <c r="C14" i="98"/>
  <c r="I16" i="98"/>
  <c r="I13" i="98"/>
  <c r="I9" i="98"/>
  <c r="I12" i="98"/>
  <c r="I14" i="98" s="1"/>
  <c r="I8" i="98"/>
  <c r="I15" i="98"/>
  <c r="I7" i="98"/>
  <c r="E15" i="96"/>
  <c r="I8" i="95"/>
  <c r="I7" i="95"/>
  <c r="I9" i="95" s="1"/>
  <c r="E15" i="92"/>
  <c r="I21" i="91"/>
  <c r="I20" i="90"/>
  <c r="E16" i="89"/>
  <c r="E18" i="89"/>
  <c r="E14" i="89"/>
  <c r="E17" i="89"/>
  <c r="I16" i="88"/>
  <c r="I15" i="88"/>
  <c r="I12" i="88"/>
  <c r="I8" i="88"/>
  <c r="I13" i="88"/>
  <c r="I7" i="88"/>
  <c r="I9" i="88"/>
  <c r="C14" i="88"/>
  <c r="I10" i="88"/>
  <c r="I5" i="88"/>
  <c r="I14" i="88" s="1"/>
  <c r="I20" i="100" l="1"/>
  <c r="E19" i="89"/>
  <c r="I21" i="29" l="1"/>
  <c r="E13" i="87" l="1"/>
  <c r="F13" i="87" s="1"/>
  <c r="D13" i="87"/>
  <c r="D12" i="87"/>
  <c r="D11" i="87"/>
  <c r="D10" i="87"/>
  <c r="D9" i="87"/>
  <c r="D8" i="87"/>
  <c r="D7" i="87"/>
  <c r="D6" i="87"/>
  <c r="D5" i="87"/>
  <c r="H31" i="85"/>
  <c r="F31" i="85"/>
  <c r="D31" i="85"/>
  <c r="H30" i="85"/>
  <c r="F30" i="85"/>
  <c r="D30" i="85"/>
  <c r="H29" i="85"/>
  <c r="F29" i="85"/>
  <c r="D29" i="85"/>
  <c r="H28" i="85"/>
  <c r="H32" i="85" s="1"/>
  <c r="F28" i="85"/>
  <c r="F32" i="85" s="1"/>
  <c r="D28" i="85"/>
  <c r="D32" i="85" s="1"/>
  <c r="H22" i="85"/>
  <c r="F22" i="85"/>
  <c r="D22" i="85"/>
  <c r="H21" i="85"/>
  <c r="F21" i="85"/>
  <c r="D21" i="85"/>
  <c r="H20" i="85"/>
  <c r="F20" i="85"/>
  <c r="D20" i="85"/>
  <c r="H19" i="85"/>
  <c r="F19" i="85"/>
  <c r="D19" i="85"/>
  <c r="H18" i="85"/>
  <c r="F18" i="85"/>
  <c r="D18" i="85"/>
  <c r="H17" i="85"/>
  <c r="F17" i="85"/>
  <c r="D17" i="85"/>
  <c r="H16" i="85"/>
  <c r="F16" i="85"/>
  <c r="D16" i="85"/>
  <c r="H15" i="85"/>
  <c r="F15" i="85"/>
  <c r="D15" i="85"/>
  <c r="H14" i="85"/>
  <c r="F14" i="85"/>
  <c r="D14" i="85"/>
  <c r="H13" i="85"/>
  <c r="F13" i="85"/>
  <c r="D13" i="85"/>
  <c r="H12" i="85"/>
  <c r="F12" i="85"/>
  <c r="D12" i="85"/>
  <c r="H11" i="85"/>
  <c r="F11" i="85"/>
  <c r="D11" i="85"/>
  <c r="H10" i="85"/>
  <c r="F10" i="85"/>
  <c r="D10" i="85"/>
  <c r="H9" i="85"/>
  <c r="F9" i="85"/>
  <c r="D9" i="85"/>
  <c r="H8" i="85"/>
  <c r="F8" i="85"/>
  <c r="D8" i="85"/>
  <c r="H7" i="85"/>
  <c r="F7" i="85"/>
  <c r="D7" i="85"/>
  <c r="H6" i="85"/>
  <c r="F6" i="85"/>
  <c r="D6" i="85"/>
  <c r="H5" i="85"/>
  <c r="F5" i="85"/>
  <c r="D5" i="85"/>
  <c r="G21" i="84"/>
  <c r="F21" i="84"/>
  <c r="D21" i="84"/>
  <c r="G20" i="84"/>
  <c r="D20" i="84"/>
  <c r="G19" i="84"/>
  <c r="D19" i="84"/>
  <c r="G18" i="84"/>
  <c r="D18" i="84"/>
  <c r="G17" i="84"/>
  <c r="D17" i="84"/>
  <c r="G16" i="84"/>
  <c r="D16" i="84"/>
  <c r="G15" i="84"/>
  <c r="D15" i="84"/>
  <c r="F10" i="84"/>
  <c r="G9" i="84" s="1"/>
  <c r="D10" i="84"/>
  <c r="D9" i="84"/>
  <c r="G8" i="84"/>
  <c r="D8" i="84"/>
  <c r="D7" i="84"/>
  <c r="G6" i="84"/>
  <c r="D6" i="84"/>
  <c r="D5" i="84"/>
  <c r="G4" i="84"/>
  <c r="D4" i="84"/>
  <c r="I21" i="82"/>
  <c r="H21" i="82"/>
  <c r="D21" i="82"/>
  <c r="D20" i="82"/>
  <c r="D19" i="82"/>
  <c r="D18" i="82"/>
  <c r="D17" i="82"/>
  <c r="D16" i="82"/>
  <c r="D15" i="82"/>
  <c r="D14" i="82"/>
  <c r="D13" i="82"/>
  <c r="D12" i="82"/>
  <c r="D11" i="82"/>
  <c r="D10" i="82"/>
  <c r="D9" i="82"/>
  <c r="D8" i="82"/>
  <c r="D7" i="82"/>
  <c r="D6" i="82"/>
  <c r="D5" i="82"/>
  <c r="G40" i="81"/>
  <c r="H40" i="81" s="1"/>
  <c r="D40" i="81"/>
  <c r="E39" i="81"/>
  <c r="E38" i="81"/>
  <c r="E37" i="81"/>
  <c r="E36" i="81"/>
  <c r="E35" i="81"/>
  <c r="E34" i="81"/>
  <c r="E33" i="81"/>
  <c r="E32" i="81"/>
  <c r="E31" i="81"/>
  <c r="E30" i="81"/>
  <c r="E29" i="81"/>
  <c r="E28" i="81"/>
  <c r="E27" i="81"/>
  <c r="E26" i="81"/>
  <c r="E40" i="81" s="1"/>
  <c r="E25" i="81"/>
  <c r="D25" i="81"/>
  <c r="G19" i="81"/>
  <c r="H19" i="81" s="1"/>
  <c r="E19" i="81"/>
  <c r="D19" i="81"/>
  <c r="E18" i="81"/>
  <c r="H17" i="81"/>
  <c r="E17" i="81"/>
  <c r="E16" i="81"/>
  <c r="H15" i="81"/>
  <c r="E15" i="81"/>
  <c r="E14" i="81"/>
  <c r="H13" i="81"/>
  <c r="E13" i="81"/>
  <c r="E12" i="81"/>
  <c r="H11" i="81"/>
  <c r="E11" i="81"/>
  <c r="E10" i="81"/>
  <c r="H9" i="81"/>
  <c r="E9" i="81"/>
  <c r="E8" i="81"/>
  <c r="H7" i="81"/>
  <c r="E7" i="81"/>
  <c r="E6" i="81"/>
  <c r="H5" i="81"/>
  <c r="E5" i="81"/>
  <c r="C16" i="80"/>
  <c r="C18" i="80"/>
  <c r="F5" i="87" l="1"/>
  <c r="F9" i="87"/>
  <c r="D16" i="80"/>
  <c r="F8" i="87"/>
  <c r="F7" i="87"/>
  <c r="F11" i="87"/>
  <c r="F6" i="87"/>
  <c r="F10" i="87"/>
  <c r="F12" i="87"/>
  <c r="G10" i="84"/>
  <c r="G5" i="84"/>
  <c r="G7" i="84"/>
  <c r="H25" i="81"/>
  <c r="H27" i="81"/>
  <c r="H29" i="81"/>
  <c r="H31" i="81"/>
  <c r="H33" i="81"/>
  <c r="H35" i="81"/>
  <c r="H37" i="81"/>
  <c r="H39" i="81"/>
  <c r="H4" i="81"/>
  <c r="H6" i="81"/>
  <c r="H8" i="81"/>
  <c r="H10" i="81"/>
  <c r="H12" i="81"/>
  <c r="H14" i="81"/>
  <c r="H16" i="81"/>
  <c r="H18" i="81"/>
  <c r="H26" i="81"/>
  <c r="H28" i="81"/>
  <c r="H30" i="81"/>
  <c r="H32" i="81"/>
  <c r="H34" i="81"/>
  <c r="H36" i="81"/>
  <c r="H38" i="81"/>
  <c r="D13" i="80"/>
  <c r="D17" i="80"/>
  <c r="D18" i="80"/>
  <c r="D15" i="80"/>
  <c r="D6" i="80"/>
  <c r="D14" i="80"/>
  <c r="D8" i="80" l="1"/>
  <c r="D7" i="80"/>
  <c r="D5" i="80"/>
  <c r="D3" i="80"/>
  <c r="D4" i="80"/>
  <c r="B14" i="43" l="1"/>
  <c r="B5" i="43" s="1"/>
  <c r="C14" i="43"/>
  <c r="C5" i="43" s="1"/>
  <c r="D14" i="43"/>
  <c r="D5" i="43" s="1"/>
  <c r="E14" i="43"/>
  <c r="E5" i="43" s="1"/>
  <c r="F14" i="43"/>
  <c r="F5" i="43" s="1"/>
  <c r="G14" i="43"/>
  <c r="G13" i="43" s="1"/>
  <c r="H14" i="43"/>
  <c r="H5" i="43" s="1"/>
  <c r="I14" i="43"/>
  <c r="I9" i="43" s="1"/>
  <c r="D9" i="43" l="1"/>
  <c r="E11" i="43"/>
  <c r="H7" i="43"/>
  <c r="H13" i="43"/>
  <c r="D13" i="43"/>
  <c r="E9" i="43"/>
  <c r="D7" i="43"/>
  <c r="H9" i="43"/>
  <c r="E13" i="43"/>
  <c r="H11" i="43"/>
  <c r="D11" i="43"/>
  <c r="I5" i="43"/>
  <c r="I7" i="43"/>
  <c r="G11" i="43"/>
  <c r="C13" i="43"/>
  <c r="I13" i="43"/>
  <c r="F13" i="43"/>
  <c r="B13" i="43"/>
  <c r="C11" i="43"/>
  <c r="F11" i="43"/>
  <c r="B11" i="43"/>
  <c r="C9" i="43"/>
  <c r="E7" i="43"/>
  <c r="G9" i="43"/>
  <c r="G7" i="43"/>
  <c r="G5" i="43"/>
  <c r="J14" i="43"/>
  <c r="J13" i="43" s="1"/>
  <c r="I11" i="43"/>
  <c r="F9" i="43"/>
  <c r="F15" i="43" s="1"/>
  <c r="B9" i="43"/>
  <c r="C7" i="43"/>
  <c r="F7" i="43"/>
  <c r="B7" i="43"/>
  <c r="J7" i="43"/>
  <c r="D31" i="32"/>
  <c r="F31" i="32"/>
  <c r="D15" i="43" l="1"/>
  <c r="J9" i="43"/>
  <c r="H15" i="43"/>
  <c r="C15" i="43"/>
  <c r="I15" i="43"/>
  <c r="E15" i="43"/>
  <c r="B15" i="43"/>
  <c r="G15" i="43"/>
  <c r="J11" i="43"/>
  <c r="J5" i="43"/>
  <c r="K31" i="32"/>
  <c r="H31" i="32"/>
  <c r="K15" i="32"/>
  <c r="J15" i="43" l="1"/>
  <c r="K14" i="32"/>
  <c r="K30" i="32"/>
  <c r="E22" i="74" l="1"/>
  <c r="E25" i="74" s="1"/>
  <c r="I22" i="74"/>
  <c r="I25" i="74" s="1"/>
  <c r="C22" i="74"/>
  <c r="C5" i="74" s="1"/>
  <c r="G22" i="74"/>
  <c r="G27" i="74" s="1"/>
  <c r="B22" i="74"/>
  <c r="B13" i="74" s="1"/>
  <c r="F22" i="74"/>
  <c r="F17" i="74" s="1"/>
  <c r="J4" i="74"/>
  <c r="H22" i="74"/>
  <c r="H11" i="74" s="1"/>
  <c r="D22" i="74"/>
  <c r="D7" i="74" s="1"/>
  <c r="E5" i="74" l="1"/>
  <c r="E11" i="74"/>
  <c r="E19" i="74"/>
  <c r="I19" i="74"/>
  <c r="B25" i="74"/>
  <c r="G17" i="74"/>
  <c r="C17" i="74"/>
  <c r="G7" i="74"/>
  <c r="G5" i="74"/>
  <c r="E21" i="74"/>
  <c r="G11" i="74"/>
  <c r="C25" i="74"/>
  <c r="C9" i="74"/>
  <c r="C7" i="74"/>
  <c r="E17" i="74"/>
  <c r="I21" i="74"/>
  <c r="I13" i="74"/>
  <c r="I7" i="74"/>
  <c r="E9" i="74"/>
  <c r="I15" i="74"/>
  <c r="G21" i="74"/>
  <c r="I17" i="74"/>
  <c r="E13" i="74"/>
  <c r="I27" i="74"/>
  <c r="C27" i="74"/>
  <c r="C19" i="74"/>
  <c r="C11" i="74"/>
  <c r="E7" i="74"/>
  <c r="E27" i="74"/>
  <c r="G19" i="74"/>
  <c r="E15" i="74"/>
  <c r="I9" i="74"/>
  <c r="C21" i="74"/>
  <c r="C15" i="74"/>
  <c r="B9" i="74"/>
  <c r="B21" i="74"/>
  <c r="I11" i="74"/>
  <c r="G25" i="74"/>
  <c r="G13" i="74"/>
  <c r="G9" i="74"/>
  <c r="I5" i="74"/>
  <c r="C13" i="74"/>
  <c r="G15" i="74"/>
  <c r="D19" i="74"/>
  <c r="F27" i="74"/>
  <c r="H25" i="74"/>
  <c r="H21" i="74"/>
  <c r="H17" i="74"/>
  <c r="H13" i="74"/>
  <c r="H9" i="74"/>
  <c r="H5" i="74"/>
  <c r="B27" i="74"/>
  <c r="D11" i="74"/>
  <c r="B5" i="74"/>
  <c r="H27" i="74"/>
  <c r="F9" i="74"/>
  <c r="F21" i="74"/>
  <c r="F5" i="74"/>
  <c r="H15" i="74"/>
  <c r="D25" i="74"/>
  <c r="D21" i="74"/>
  <c r="D17" i="74"/>
  <c r="D13" i="74"/>
  <c r="D9" i="74"/>
  <c r="D5" i="74"/>
  <c r="D27" i="74"/>
  <c r="F19" i="74"/>
  <c r="F15" i="74"/>
  <c r="F11" i="74"/>
  <c r="F7" i="74"/>
  <c r="F25" i="74"/>
  <c r="F13" i="74"/>
  <c r="H7" i="74"/>
  <c r="H19" i="74"/>
  <c r="B19" i="74"/>
  <c r="B15" i="74"/>
  <c r="B11" i="74"/>
  <c r="B7" i="74"/>
  <c r="J22" i="74"/>
  <c r="J5" i="74" s="1"/>
  <c r="B17" i="74"/>
  <c r="D15" i="74"/>
  <c r="E23" i="74" l="1"/>
  <c r="G23" i="74"/>
  <c r="C23" i="74"/>
  <c r="I23" i="74"/>
  <c r="D23" i="74"/>
  <c r="J11" i="74"/>
  <c r="B23" i="74"/>
  <c r="J9" i="74"/>
  <c r="F23" i="74"/>
  <c r="J13" i="74"/>
  <c r="H23" i="74"/>
  <c r="J19" i="74"/>
  <c r="J25" i="74"/>
  <c r="J7" i="74"/>
  <c r="J17" i="74"/>
  <c r="J27" i="74"/>
  <c r="J21" i="74"/>
  <c r="J15" i="74"/>
  <c r="J23" i="74" l="1"/>
  <c r="K5" i="32" l="1"/>
  <c r="K6" i="32"/>
  <c r="K7" i="32"/>
  <c r="K8" i="32"/>
  <c r="K9" i="32"/>
  <c r="K11" i="32"/>
  <c r="K12" i="32" l="1"/>
  <c r="K10" i="32"/>
  <c r="K4" i="32"/>
  <c r="F15" i="29" l="1"/>
  <c r="E21" i="29"/>
  <c r="D19" i="29"/>
  <c r="H5" i="29"/>
  <c r="C21" i="29"/>
  <c r="G21" i="29"/>
  <c r="C22" i="29"/>
  <c r="D22" i="29" s="1"/>
  <c r="G22" i="29"/>
  <c r="H22" i="29" s="1"/>
  <c r="C23" i="29"/>
  <c r="G23" i="29"/>
  <c r="C24" i="29"/>
  <c r="D24" i="29" s="1"/>
  <c r="G24" i="29"/>
  <c r="H24" i="29" s="1"/>
  <c r="E22" i="29"/>
  <c r="F22" i="29" s="1"/>
  <c r="E23" i="29"/>
  <c r="E24" i="29"/>
  <c r="H17" i="29" l="1"/>
  <c r="F10" i="29"/>
  <c r="F12" i="29"/>
  <c r="H7" i="29"/>
  <c r="H9" i="29"/>
  <c r="D7" i="29"/>
  <c r="F4" i="29"/>
  <c r="F9" i="29"/>
  <c r="F17" i="29"/>
  <c r="F5" i="29"/>
  <c r="F13" i="29"/>
  <c r="F14" i="29"/>
  <c r="F6" i="29"/>
  <c r="F7" i="29"/>
  <c r="D15" i="29"/>
  <c r="H4" i="29"/>
  <c r="H15" i="29"/>
  <c r="H19" i="29"/>
  <c r="H8" i="29"/>
  <c r="H16" i="29"/>
  <c r="H6" i="29"/>
  <c r="H10" i="29"/>
  <c r="H14" i="29"/>
  <c r="H18" i="29"/>
  <c r="H12" i="29"/>
  <c r="H11" i="29"/>
  <c r="F19" i="29"/>
  <c r="H13" i="29"/>
  <c r="F8" i="29"/>
  <c r="D4" i="29"/>
  <c r="D9" i="29"/>
  <c r="D10" i="29"/>
  <c r="D8" i="29"/>
  <c r="D12" i="29"/>
  <c r="D16" i="29"/>
  <c r="D5" i="29"/>
  <c r="D13" i="29"/>
  <c r="D17" i="29"/>
  <c r="D6" i="29"/>
  <c r="D14" i="29"/>
  <c r="D18" i="29"/>
  <c r="F18" i="29"/>
  <c r="F11" i="29"/>
  <c r="F16" i="29"/>
  <c r="D11" i="29"/>
  <c r="D23" i="29"/>
  <c r="D21" i="29"/>
  <c r="F24" i="29"/>
  <c r="F23" i="29"/>
  <c r="H23" i="29"/>
  <c r="H21" i="29"/>
  <c r="F21" i="29"/>
  <c r="J4" i="29"/>
  <c r="I22" i="29"/>
  <c r="I23" i="29"/>
  <c r="I24" i="29"/>
  <c r="J9" i="29" l="1"/>
  <c r="J17" i="29"/>
  <c r="J23" i="29"/>
  <c r="J12" i="29"/>
  <c r="J7" i="29"/>
  <c r="J18" i="29"/>
  <c r="J10" i="29"/>
  <c r="J5" i="29"/>
  <c r="J11" i="29"/>
  <c r="J19" i="29"/>
  <c r="J6" i="29"/>
  <c r="J8" i="29"/>
  <c r="J13" i="29"/>
  <c r="J14" i="29"/>
  <c r="J15" i="29"/>
  <c r="J16" i="29"/>
  <c r="J21" i="29"/>
  <c r="J24" i="29"/>
  <c r="J22" i="29"/>
  <c r="E4" i="44" l="1"/>
  <c r="B34" i="44"/>
  <c r="B23" i="44" s="1"/>
  <c r="I4" i="44"/>
  <c r="B4" i="44"/>
  <c r="D34" i="44"/>
  <c r="D27" i="44" s="1"/>
  <c r="H34" i="44"/>
  <c r="H31" i="44" s="1"/>
  <c r="F4" i="44"/>
  <c r="F34" i="44"/>
  <c r="F21" i="44" s="1"/>
  <c r="C34" i="44"/>
  <c r="C15" i="44" s="1"/>
  <c r="G34" i="44"/>
  <c r="G15" i="44" s="1"/>
  <c r="F17" i="44"/>
  <c r="C4" i="44"/>
  <c r="G4" i="44"/>
  <c r="E34" i="44"/>
  <c r="E11" i="44" s="1"/>
  <c r="I34" i="44"/>
  <c r="I7" i="44" s="1"/>
  <c r="D4" i="44"/>
  <c r="H4" i="44"/>
  <c r="C13" i="44" l="1"/>
  <c r="H19" i="44"/>
  <c r="D23" i="44"/>
  <c r="C7" i="44"/>
  <c r="F19" i="44"/>
  <c r="G5" i="44"/>
  <c r="C31" i="44"/>
  <c r="H5" i="44"/>
  <c r="H33" i="44"/>
  <c r="G13" i="44"/>
  <c r="G33" i="44"/>
  <c r="D13" i="44"/>
  <c r="G23" i="44"/>
  <c r="H17" i="44"/>
  <c r="C25" i="44"/>
  <c r="C19" i="44"/>
  <c r="D29" i="44"/>
  <c r="C9" i="44"/>
  <c r="F27" i="44"/>
  <c r="F33" i="44"/>
  <c r="H7" i="44"/>
  <c r="G25" i="44"/>
  <c r="F7" i="44"/>
  <c r="F13" i="44"/>
  <c r="G19" i="44"/>
  <c r="H21" i="44"/>
  <c r="H23" i="44"/>
  <c r="G9" i="44"/>
  <c r="F23" i="44"/>
  <c r="F25" i="44"/>
  <c r="G21" i="44"/>
  <c r="J4" i="44"/>
  <c r="G7" i="44"/>
  <c r="H9" i="44"/>
  <c r="H25" i="44"/>
  <c r="H11" i="44"/>
  <c r="H27" i="44"/>
  <c r="F5" i="44"/>
  <c r="G11" i="44"/>
  <c r="G31" i="44"/>
  <c r="H13" i="44"/>
  <c r="H29" i="44"/>
  <c r="H15" i="44"/>
  <c r="G17" i="44"/>
  <c r="G27" i="44"/>
  <c r="I25" i="44"/>
  <c r="D5" i="44"/>
  <c r="C5" i="44"/>
  <c r="C33" i="44"/>
  <c r="C17" i="44"/>
  <c r="C27" i="44"/>
  <c r="C11" i="44"/>
  <c r="C21" i="44"/>
  <c r="D11" i="44"/>
  <c r="D21" i="44"/>
  <c r="D15" i="44"/>
  <c r="D31" i="44"/>
  <c r="C23" i="44"/>
  <c r="F11" i="44"/>
  <c r="F9" i="44"/>
  <c r="F29" i="44"/>
  <c r="C29" i="44"/>
  <c r="D9" i="44"/>
  <c r="D25" i="44"/>
  <c r="D19" i="44"/>
  <c r="D7" i="44"/>
  <c r="D17" i="44"/>
  <c r="D33" i="44"/>
  <c r="I33" i="44"/>
  <c r="I11" i="44"/>
  <c r="F15" i="44"/>
  <c r="F31" i="44"/>
  <c r="I5" i="44"/>
  <c r="G29" i="44"/>
  <c r="I9" i="44"/>
  <c r="I19" i="44"/>
  <c r="I17" i="44"/>
  <c r="I27" i="44"/>
  <c r="E33" i="44"/>
  <c r="E25" i="44"/>
  <c r="E17" i="44"/>
  <c r="E9" i="44"/>
  <c r="I29" i="44"/>
  <c r="I21" i="44"/>
  <c r="I13" i="44"/>
  <c r="I31" i="44"/>
  <c r="I23" i="44"/>
  <c r="I15" i="44"/>
  <c r="E29" i="44"/>
  <c r="E21" i="44"/>
  <c r="E13" i="44"/>
  <c r="E31" i="44"/>
  <c r="E23" i="44"/>
  <c r="E15" i="44"/>
  <c r="E7" i="44"/>
  <c r="E5" i="44"/>
  <c r="E27" i="44"/>
  <c r="E19" i="44"/>
  <c r="B31" i="44"/>
  <c r="B19" i="44"/>
  <c r="B25" i="44"/>
  <c r="B27" i="44"/>
  <c r="B29" i="44"/>
  <c r="B33" i="44"/>
  <c r="B13" i="44"/>
  <c r="J34" i="44"/>
  <c r="J25" i="44" s="1"/>
  <c r="B7" i="44"/>
  <c r="B15" i="44"/>
  <c r="B5" i="44"/>
  <c r="B21" i="44"/>
  <c r="B17" i="44"/>
  <c r="B9" i="44"/>
  <c r="B11" i="44"/>
  <c r="F35" i="44" l="1"/>
  <c r="H35" i="44"/>
  <c r="D35" i="44"/>
  <c r="I35" i="44"/>
  <c r="G35" i="44"/>
  <c r="C35" i="44"/>
  <c r="B35" i="44"/>
  <c r="E35" i="44"/>
  <c r="J19" i="44"/>
  <c r="J7" i="44"/>
  <c r="J23" i="44"/>
  <c r="J9" i="44"/>
  <c r="J33" i="44"/>
  <c r="J29" i="44"/>
  <c r="J31" i="44"/>
  <c r="J27" i="44"/>
  <c r="J11" i="44"/>
  <c r="J5" i="44"/>
  <c r="J21" i="44"/>
  <c r="J13" i="44"/>
  <c r="J15" i="44"/>
  <c r="J17" i="44"/>
  <c r="J35" i="44" l="1"/>
  <c r="E13" i="32" l="1"/>
  <c r="F15" i="32" s="1"/>
  <c r="C13" i="32"/>
  <c r="D15" i="32" s="1"/>
  <c r="D8" i="32" l="1"/>
  <c r="D10" i="32"/>
  <c r="D7" i="32"/>
  <c r="D4" i="32"/>
  <c r="D9" i="32"/>
  <c r="D6" i="32"/>
  <c r="D11" i="32"/>
  <c r="D12" i="32"/>
  <c r="D5" i="32"/>
  <c r="F6" i="32"/>
  <c r="F5" i="32"/>
  <c r="F12" i="32"/>
  <c r="F11" i="32"/>
  <c r="F8" i="32"/>
  <c r="F9" i="32"/>
  <c r="F10" i="32"/>
  <c r="F7" i="32"/>
  <c r="F4" i="32"/>
  <c r="K24" i="32"/>
  <c r="F24" i="32"/>
  <c r="K22" i="32"/>
  <c r="K23" i="32"/>
  <c r="K26" i="32"/>
  <c r="G13" i="32"/>
  <c r="H15" i="32" s="1"/>
  <c r="D14" i="32"/>
  <c r="D13" i="32"/>
  <c r="F13" i="32"/>
  <c r="I29" i="32"/>
  <c r="I13" i="32"/>
  <c r="J15" i="32" s="1"/>
  <c r="F14" i="32"/>
  <c r="K20" i="32"/>
  <c r="K27" i="32"/>
  <c r="K28" i="32"/>
  <c r="H21" i="32"/>
  <c r="K25" i="32"/>
  <c r="D26" i="32"/>
  <c r="K21" i="32"/>
  <c r="J24" i="32" l="1"/>
  <c r="J31" i="32"/>
  <c r="F20" i="32"/>
  <c r="F21" i="32"/>
  <c r="F23" i="32"/>
  <c r="F25" i="32"/>
  <c r="J10" i="32"/>
  <c r="J11" i="32"/>
  <c r="J4" i="32"/>
  <c r="J9" i="32"/>
  <c r="J7" i="32"/>
  <c r="J12" i="32"/>
  <c r="J5" i="32"/>
  <c r="J6" i="32"/>
  <c r="J8" i="32"/>
  <c r="H8" i="32"/>
  <c r="H9" i="32"/>
  <c r="H7" i="32"/>
  <c r="H4" i="32"/>
  <c r="H6" i="32"/>
  <c r="H5" i="32"/>
  <c r="H12" i="32"/>
  <c r="H10" i="32"/>
  <c r="H11" i="32"/>
  <c r="J21" i="32"/>
  <c r="J30" i="32"/>
  <c r="J23" i="32"/>
  <c r="F28" i="32"/>
  <c r="J27" i="32"/>
  <c r="J25" i="32"/>
  <c r="H14" i="32"/>
  <c r="H22" i="32"/>
  <c r="H24" i="32"/>
  <c r="H28" i="32"/>
  <c r="F30" i="32"/>
  <c r="F29" i="32"/>
  <c r="F22" i="32"/>
  <c r="F27" i="32"/>
  <c r="F26" i="32"/>
  <c r="H26" i="32"/>
  <c r="H13" i="32"/>
  <c r="J14" i="32"/>
  <c r="H25" i="32"/>
  <c r="D29" i="32"/>
  <c r="D25" i="32"/>
  <c r="D21" i="32"/>
  <c r="D28" i="32"/>
  <c r="J13" i="32"/>
  <c r="H20" i="32"/>
  <c r="H30" i="32"/>
  <c r="K29" i="32"/>
  <c r="J28" i="32"/>
  <c r="K13" i="32"/>
  <c r="L15" i="32" s="1"/>
  <c r="D24" i="32"/>
  <c r="D30" i="32"/>
  <c r="D23" i="32"/>
  <c r="D22" i="32"/>
  <c r="D20" i="32"/>
  <c r="H27" i="32"/>
  <c r="H29" i="32"/>
  <c r="H23" i="32"/>
  <c r="J29" i="32"/>
  <c r="J26" i="32"/>
  <c r="J22" i="32"/>
  <c r="J20" i="32"/>
  <c r="D27" i="32"/>
  <c r="L27" i="32" l="1"/>
  <c r="L31" i="32"/>
  <c r="L28" i="32"/>
  <c r="L7" i="32"/>
  <c r="L11" i="32"/>
  <c r="L8" i="32"/>
  <c r="L6" i="32"/>
  <c r="L9" i="32"/>
  <c r="L5" i="32"/>
  <c r="L10" i="32"/>
  <c r="L12" i="32"/>
  <c r="L4" i="32"/>
  <c r="L30" i="32"/>
  <c r="L21" i="32"/>
  <c r="L20" i="32"/>
  <c r="L14" i="32"/>
  <c r="L29" i="32"/>
  <c r="L22" i="32"/>
  <c r="L23" i="32"/>
  <c r="L24" i="32"/>
  <c r="L26" i="32"/>
  <c r="L25" i="32"/>
  <c r="L13" i="32"/>
  <c r="D20" i="29" l="1"/>
  <c r="F20" i="29"/>
  <c r="H20" i="29"/>
  <c r="J20" i="29" l="1"/>
  <c r="H29" i="24" l="1"/>
  <c r="H32" i="24"/>
  <c r="D28" i="24"/>
  <c r="D32" i="24"/>
  <c r="F29" i="24"/>
  <c r="F32" i="24"/>
  <c r="F23" i="24"/>
  <c r="F31" i="24"/>
  <c r="F25" i="24"/>
  <c r="F28" i="24"/>
  <c r="F26" i="24"/>
  <c r="F24" i="24"/>
  <c r="F22" i="24"/>
  <c r="F21" i="24"/>
  <c r="D21" i="24"/>
  <c r="H24" i="24"/>
  <c r="D23" i="24"/>
  <c r="H26" i="24"/>
  <c r="H31" i="24"/>
  <c r="D25" i="24"/>
  <c r="H28" i="24"/>
  <c r="D27" i="24"/>
  <c r="H21" i="24"/>
  <c r="D24" i="24"/>
  <c r="D31" i="24"/>
  <c r="D29" i="24"/>
  <c r="H23" i="24"/>
  <c r="F27" i="24"/>
  <c r="D22" i="24"/>
  <c r="H25" i="24"/>
  <c r="H22" i="24"/>
  <c r="H27" i="24"/>
  <c r="D26" i="24"/>
  <c r="J21" i="24" l="1"/>
  <c r="J32" i="24"/>
  <c r="F30" i="24"/>
  <c r="H30" i="24"/>
  <c r="J31" i="24"/>
  <c r="J28" i="24"/>
  <c r="J25" i="24"/>
  <c r="J24" i="24"/>
  <c r="J23" i="24"/>
  <c r="J27" i="24"/>
  <c r="J22" i="24"/>
  <c r="J29" i="24"/>
  <c r="J26" i="24"/>
  <c r="J30" i="24" l="1"/>
  <c r="F6" i="24" l="1"/>
  <c r="F15" i="24"/>
  <c r="D12" i="24"/>
  <c r="D15" i="24"/>
  <c r="H4" i="24"/>
  <c r="H15" i="24"/>
  <c r="F9" i="24"/>
  <c r="F8" i="24"/>
  <c r="F12" i="24"/>
  <c r="D4" i="24"/>
  <c r="D5" i="24"/>
  <c r="D10" i="24"/>
  <c r="D11" i="24"/>
  <c r="D7" i="24"/>
  <c r="D8" i="24"/>
  <c r="H11" i="24"/>
  <c r="D9" i="24"/>
  <c r="H12" i="24"/>
  <c r="F7" i="24"/>
  <c r="H14" i="24"/>
  <c r="H5" i="24"/>
  <c r="H10" i="24"/>
  <c r="H6" i="24"/>
  <c r="H7" i="24"/>
  <c r="F11" i="24"/>
  <c r="D6" i="24"/>
  <c r="D14" i="24"/>
  <c r="H8" i="24"/>
  <c r="H9" i="24"/>
  <c r="F4" i="24"/>
  <c r="F14" i="24"/>
  <c r="F5" i="24"/>
  <c r="F10" i="24"/>
  <c r="J11" i="24" l="1"/>
  <c r="J15" i="24"/>
  <c r="J7" i="24"/>
  <c r="F13" i="24"/>
  <c r="J14" i="24"/>
  <c r="D13" i="24"/>
  <c r="J12" i="24"/>
  <c r="H13" i="24"/>
  <c r="J4" i="24"/>
  <c r="J6" i="24"/>
  <c r="J8" i="24"/>
  <c r="J9" i="24"/>
  <c r="J10" i="24"/>
  <c r="J5" i="24"/>
  <c r="D30" i="24"/>
  <c r="J13" i="24" l="1"/>
</calcChain>
</file>

<file path=xl/sharedStrings.xml><?xml version="1.0" encoding="utf-8"?>
<sst xmlns="http://schemas.openxmlformats.org/spreadsheetml/2006/main" count="2380" uniqueCount="563">
  <si>
    <t>人数</t>
    <rPh sb="0" eb="2">
      <t>ニンズウ</t>
    </rPh>
    <phoneticPr fontId="4"/>
  </si>
  <si>
    <t>割合</t>
    <rPh sb="0" eb="2">
      <t>ワリアイ</t>
    </rPh>
    <phoneticPr fontId="4"/>
  </si>
  <si>
    <t>19歳以下</t>
  </si>
  <si>
    <t>20歳代</t>
  </si>
  <si>
    <t>30歳代</t>
  </si>
  <si>
    <t>40歳代</t>
  </si>
  <si>
    <t>50歳代</t>
  </si>
  <si>
    <t>60歳代</t>
  </si>
  <si>
    <t>70歳代</t>
  </si>
  <si>
    <t>80歳代</t>
  </si>
  <si>
    <t>90歳以上</t>
  </si>
  <si>
    <t>総計</t>
    <rPh sb="0" eb="2">
      <t>ソウケイ</t>
    </rPh>
    <phoneticPr fontId="4"/>
  </si>
  <si>
    <t>計</t>
    <rPh sb="0" eb="1">
      <t>ケイ</t>
    </rPh>
    <phoneticPr fontId="4"/>
  </si>
  <si>
    <t>〔全状態像〕</t>
    <rPh sb="1" eb="2">
      <t>ゼン</t>
    </rPh>
    <rPh sb="2" eb="4">
      <t>ジョウタイ</t>
    </rPh>
    <rPh sb="4" eb="5">
      <t>ゾウ</t>
    </rPh>
    <phoneticPr fontId="4"/>
  </si>
  <si>
    <t>措置入院・緊急措置入院</t>
  </si>
  <si>
    <t>医療保護入院</t>
  </si>
  <si>
    <t>任意入院</t>
  </si>
  <si>
    <t>応急入院</t>
  </si>
  <si>
    <t>その他</t>
  </si>
  <si>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</si>
  <si>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</si>
  <si>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</si>
  <si>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</si>
  <si>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成人の人格及び行動の障害（F6）</t>
  </si>
  <si>
    <t>精神遅滞（F7）</t>
  </si>
  <si>
    <t>心理的発達の障害（F8）</t>
  </si>
  <si>
    <t>小児期及び青年期の通常発症する行動及び
情緒の障害及び特定不能の精神障害（F9）</t>
  </si>
  <si>
    <t>神経症性障害、ストレス関連障害及び身体表現性障害（F4）</t>
    <phoneticPr fontId="4"/>
  </si>
  <si>
    <t>生理的障害及び身体的要因に関連した行動症候群（F5）</t>
    <phoneticPr fontId="4"/>
  </si>
  <si>
    <t>2年～3年未満</t>
    <phoneticPr fontId="4"/>
  </si>
  <si>
    <t>3年～4年未満</t>
    <phoneticPr fontId="4"/>
  </si>
  <si>
    <t>閉鎖処遇</t>
  </si>
  <si>
    <t>院内開放処遇</t>
  </si>
  <si>
    <t>院外開放処遇</t>
  </si>
  <si>
    <t>寛解</t>
  </si>
  <si>
    <t>院内寛解</t>
  </si>
  <si>
    <t>軽度</t>
  </si>
  <si>
    <t>中等度</t>
  </si>
  <si>
    <t>重度</t>
  </si>
  <si>
    <t>最重度</t>
  </si>
  <si>
    <t>退院阻害要因がある</t>
    <rPh sb="0" eb="2">
      <t>タイイン</t>
    </rPh>
    <rPh sb="2" eb="4">
      <t>ソガイ</t>
    </rPh>
    <rPh sb="4" eb="6">
      <t>ヨウイン</t>
    </rPh>
    <phoneticPr fontId="4"/>
  </si>
  <si>
    <t>退院阻害要因はない</t>
  </si>
  <si>
    <t>病状（主症状）が退院のレベルに至っていない</t>
  </si>
  <si>
    <t>退院予定</t>
  </si>
  <si>
    <t>回答数</t>
    <rPh sb="0" eb="2">
      <t>カイトウ</t>
    </rPh>
    <rPh sb="2" eb="3">
      <t>スウ</t>
    </rPh>
    <phoneticPr fontId="4"/>
  </si>
  <si>
    <t>病状が不安定</t>
  </si>
  <si>
    <t>病識がなく通院服薬の中断が予測される。</t>
  </si>
  <si>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</si>
  <si>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</si>
  <si>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</si>
  <si>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</si>
  <si>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</si>
  <si>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</si>
  <si>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</si>
  <si>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</si>
  <si>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</si>
  <si>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</si>
  <si>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</si>
  <si>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</si>
  <si>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</si>
  <si>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</si>
  <si>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</si>
  <si>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</si>
  <si>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4"/>
  </si>
  <si>
    <t>【退院阻害要因（複数回答）】</t>
    <phoneticPr fontId="4"/>
  </si>
  <si>
    <t>1年未満（再掲）</t>
    <rPh sb="5" eb="7">
      <t>サイケイ</t>
    </rPh>
    <phoneticPr fontId="4"/>
  </si>
  <si>
    <t>1年以上5年未満（再掲）</t>
    <rPh sb="2" eb="4">
      <t>イジョウ</t>
    </rPh>
    <rPh sb="9" eb="11">
      <t>サイケイ</t>
    </rPh>
    <phoneticPr fontId="4"/>
  </si>
  <si>
    <t>5年以上10年未満（再掲）</t>
    <rPh sb="1" eb="2">
      <t>ネン</t>
    </rPh>
    <rPh sb="2" eb="4">
      <t>イジョウ</t>
    </rPh>
    <rPh sb="10" eb="12">
      <t>サイケイ</t>
    </rPh>
    <phoneticPr fontId="4"/>
  </si>
  <si>
    <t>10年以上（再掲）</t>
    <rPh sb="6" eb="8">
      <t>サイケイ</t>
    </rPh>
    <phoneticPr fontId="4"/>
  </si>
  <si>
    <t>現在、利用中</t>
    <rPh sb="0" eb="2">
      <t>ゲンザイ</t>
    </rPh>
    <rPh sb="3" eb="6">
      <t>リヨウチュウ</t>
    </rPh>
    <phoneticPr fontId="1"/>
  </si>
  <si>
    <t>過去に利用経験あり</t>
  </si>
  <si>
    <t>利用経験なし</t>
  </si>
  <si>
    <t>【「地域移行支援」の必要性の有無】</t>
    <phoneticPr fontId="4"/>
  </si>
  <si>
    <t>可能（必要）</t>
  </si>
  <si>
    <t>困難（不要）</t>
  </si>
  <si>
    <t>判断できない</t>
  </si>
  <si>
    <t>1ヶ月未満</t>
  </si>
  <si>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</si>
  <si>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</si>
  <si>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</si>
  <si>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</si>
  <si>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</si>
  <si>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</si>
  <si>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</si>
  <si>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</si>
  <si>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</si>
  <si>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</si>
  <si>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</si>
  <si>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</si>
  <si>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</si>
  <si>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</si>
  <si>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20年以上</t>
  </si>
  <si>
    <t>合計</t>
    <rPh sb="0" eb="2">
      <t>ゴウケイ</t>
    </rPh>
    <phoneticPr fontId="4"/>
  </si>
  <si>
    <t>データ貼り付け箇所</t>
    <rPh sb="3" eb="4">
      <t>ハ</t>
    </rPh>
    <rPh sb="5" eb="6">
      <t>ツ</t>
    </rPh>
    <rPh sb="7" eb="9">
      <t>カショ</t>
    </rPh>
    <phoneticPr fontId="4"/>
  </si>
  <si>
    <t>在院期間区分</t>
    <rPh sb="0" eb="2">
      <t>ザイイン</t>
    </rPh>
    <rPh sb="2" eb="4">
      <t>キカン</t>
    </rPh>
    <rPh sb="4" eb="6">
      <t>クブン</t>
    </rPh>
    <phoneticPr fontId="4"/>
  </si>
  <si>
    <t>年齢階層</t>
    <rPh sb="0" eb="2">
      <t>ネンレイ</t>
    </rPh>
    <rPh sb="2" eb="4">
      <t>カイソウ</t>
    </rPh>
    <phoneticPr fontId="4"/>
  </si>
  <si>
    <t>地域移行支援の必要性（可能性）</t>
    <rPh sb="0" eb="2">
      <t>チイキ</t>
    </rPh>
    <rPh sb="2" eb="4">
      <t>イコウ</t>
    </rPh>
    <rPh sb="4" eb="6">
      <t>シエン</t>
    </rPh>
    <rPh sb="7" eb="10">
      <t>ヒツヨウセイ</t>
    </rPh>
    <rPh sb="11" eb="14">
      <t>カノウセイ</t>
    </rPh>
    <phoneticPr fontId="4"/>
  </si>
  <si>
    <t>【年齢階層×地域移行支援の必要性（可能性）】</t>
    <rPh sb="6" eb="8">
      <t>チイキ</t>
    </rPh>
    <rPh sb="8" eb="10">
      <t>イコウ</t>
    </rPh>
    <rPh sb="10" eb="12">
      <t>シエン</t>
    </rPh>
    <rPh sb="13" eb="16">
      <t>ヒツヨウセイ</t>
    </rPh>
    <rPh sb="17" eb="20">
      <t>カノウセイ</t>
    </rPh>
    <phoneticPr fontId="4"/>
  </si>
  <si>
    <t>【年齢階層×地域移行支援の必要性（可能性）】〔寛解・院内寛解群〕</t>
    <rPh sb="6" eb="8">
      <t>チイキ</t>
    </rPh>
    <rPh sb="8" eb="10">
      <t>イコウ</t>
    </rPh>
    <rPh sb="10" eb="12">
      <t>シエン</t>
    </rPh>
    <rPh sb="13" eb="16">
      <t>ヒツヨウセイ</t>
    </rPh>
    <rPh sb="17" eb="20">
      <t>カノウセイ</t>
    </rPh>
    <rPh sb="23" eb="25">
      <t>カンカイ</t>
    </rPh>
    <rPh sb="26" eb="28">
      <t>インナイ</t>
    </rPh>
    <rPh sb="28" eb="30">
      <t>カンカイ</t>
    </rPh>
    <rPh sb="30" eb="31">
      <t>グン</t>
    </rPh>
    <phoneticPr fontId="4"/>
  </si>
  <si>
    <t>病識がなく通院服薬の中断が予測される</t>
    <phoneticPr fontId="4"/>
  </si>
  <si>
    <t>【在院期間区分×地域移行支援の必要性（可能性）】〔寛解・院内寛解群〕</t>
    <rPh sb="1" eb="3">
      <t>ザイイン</t>
    </rPh>
    <rPh sb="3" eb="5">
      <t>キカン</t>
    </rPh>
    <rPh sb="5" eb="7">
      <t>クブン</t>
    </rPh>
    <rPh sb="8" eb="10">
      <t>チイキ</t>
    </rPh>
    <rPh sb="10" eb="12">
      <t>イコウ</t>
    </rPh>
    <rPh sb="12" eb="14">
      <t>シエン</t>
    </rPh>
    <rPh sb="15" eb="18">
      <t>ヒツヨウセイ</t>
    </rPh>
    <rPh sb="19" eb="22">
      <t>カノウセイ</t>
    </rPh>
    <rPh sb="25" eb="27">
      <t>カンカイ</t>
    </rPh>
    <rPh sb="28" eb="30">
      <t>インナイ</t>
    </rPh>
    <rPh sb="30" eb="32">
      <t>カンカイ</t>
    </rPh>
    <rPh sb="32" eb="33">
      <t>グン</t>
    </rPh>
    <phoneticPr fontId="4"/>
  </si>
  <si>
    <t>症状性を含む器質性精神障害（F0）</t>
  </si>
  <si>
    <t>アルツハイマー病の認知症を含む器質性精神障害（F00）</t>
  </si>
  <si>
    <t>血管性認知症を含む器質性精神障害（F01）</t>
  </si>
  <si>
    <t>神経症性障害、ストレス関連障害及び身体表現性障害（F4）</t>
  </si>
  <si>
    <t>生理的障害及び身体的要因に関連した行動症候群（F5）</t>
  </si>
  <si>
    <t>てんかん（症状性を含む器質性障害(F0)に属さないもの）</t>
  </si>
  <si>
    <t>小児期及び青年期の通常発症する行動及び情緒の障害及び特定不能の精神障害（F9）</t>
  </si>
  <si>
    <t>アルツハイマー病の認知症・血管性認知症以外の、症状性を含む器質性精神障害（F02-F09）</t>
  </si>
  <si>
    <t>アルツハイマー病の認知症・血管性認知症以外の、
症状性を含む器質性精神障害（F02-F09）</t>
    <phoneticPr fontId="4"/>
  </si>
  <si>
    <t>小児期及び青年期の通常発症する行動及び
情緒の障害及び特定不能の精神障害（F9）</t>
    <phoneticPr fontId="4"/>
  </si>
  <si>
    <t>疾患名区分</t>
    <rPh sb="3" eb="5">
      <t>クブン</t>
    </rPh>
    <phoneticPr fontId="4"/>
  </si>
  <si>
    <t>1年未満</t>
    <phoneticPr fontId="4"/>
  </si>
  <si>
    <t>1年以上
5年未満</t>
    <phoneticPr fontId="4"/>
  </si>
  <si>
    <t>5年以上
10年未満</t>
    <phoneticPr fontId="4"/>
  </si>
  <si>
    <t>10年以上</t>
    <phoneticPr fontId="4"/>
  </si>
  <si>
    <t>１ヶ月未満</t>
  </si>
  <si>
    <t>統合失調症、統合失調症型障害及び妄想性障害（F2）</t>
    <phoneticPr fontId="4"/>
  </si>
  <si>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</si>
  <si>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</si>
  <si>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気分（感情）障害（F3）</t>
    <phoneticPr fontId="4"/>
  </si>
  <si>
    <t>退院阻害要因</t>
    <rPh sb="0" eb="2">
      <t>タイイン</t>
    </rPh>
    <rPh sb="2" eb="4">
      <t>ソガイ</t>
    </rPh>
    <rPh sb="4" eb="6">
      <t>ヨウイン</t>
    </rPh>
    <phoneticPr fontId="4"/>
  </si>
  <si>
    <t>【退院阻害要因×地域移行支援の必要性（可能性）】</t>
    <rPh sb="1" eb="3">
      <t>タイイン</t>
    </rPh>
    <rPh sb="3" eb="5">
      <t>ソガイ</t>
    </rPh>
    <rPh sb="5" eb="7">
      <t>ヨウイン</t>
    </rPh>
    <rPh sb="8" eb="10">
      <t>チイキ</t>
    </rPh>
    <rPh sb="10" eb="12">
      <t>イコウ</t>
    </rPh>
    <rPh sb="12" eb="14">
      <t>シエン</t>
    </rPh>
    <rPh sb="15" eb="18">
      <t>ヒツヨウセイ</t>
    </rPh>
    <rPh sb="19" eb="22">
      <t>カノウセイ</t>
    </rPh>
    <phoneticPr fontId="4"/>
  </si>
  <si>
    <t>病識がなく通院服薬の中断が予測される</t>
    <phoneticPr fontId="4"/>
  </si>
  <si>
    <t>【退院阻害要因×地域移行支援の必要性（可能性）】〔寛解・院内寛解群〕</t>
    <rPh sb="25" eb="27">
      <t>カンカイ</t>
    </rPh>
    <rPh sb="28" eb="30">
      <t>インナイ</t>
    </rPh>
    <rPh sb="30" eb="32">
      <t>カンカイ</t>
    </rPh>
    <rPh sb="32" eb="33">
      <t>グン</t>
    </rPh>
    <phoneticPr fontId="4"/>
  </si>
  <si>
    <t>【退院阻害要因×年齢階層】</t>
    <rPh sb="1" eb="3">
      <t>タイイン</t>
    </rPh>
    <rPh sb="3" eb="5">
      <t>ソガイ</t>
    </rPh>
    <rPh sb="5" eb="7">
      <t>ヨウイン</t>
    </rPh>
    <rPh sb="8" eb="10">
      <t>ネンレイ</t>
    </rPh>
    <rPh sb="10" eb="12">
      <t>カイソウ</t>
    </rPh>
    <phoneticPr fontId="4"/>
  </si>
  <si>
    <t>【退院阻害要因×在院期間区分】</t>
    <rPh sb="1" eb="3">
      <t>タイイン</t>
    </rPh>
    <rPh sb="3" eb="5">
      <t>ソガイ</t>
    </rPh>
    <rPh sb="5" eb="7">
      <t>ヨウイン</t>
    </rPh>
    <rPh sb="8" eb="10">
      <t>ザイイン</t>
    </rPh>
    <rPh sb="10" eb="12">
      <t>キカン</t>
    </rPh>
    <rPh sb="12" eb="14">
      <t>クブン</t>
    </rPh>
    <phoneticPr fontId="4"/>
  </si>
  <si>
    <t>【退院阻害要因×在院期間区分】〔寛解・院内寛解群〕</t>
    <rPh sb="16" eb="18">
      <t>カンカイ</t>
    </rPh>
    <rPh sb="19" eb="21">
      <t>インナイ</t>
    </rPh>
    <rPh sb="21" eb="23">
      <t>カンカイ</t>
    </rPh>
    <rPh sb="23" eb="24">
      <t>グン</t>
    </rPh>
    <phoneticPr fontId="4"/>
  </si>
  <si>
    <t>【退院阻害要因×疾患名区分（F0,F2,F3）】</t>
    <rPh sb="1" eb="3">
      <t>タイイン</t>
    </rPh>
    <rPh sb="3" eb="5">
      <t>ソガイ</t>
    </rPh>
    <rPh sb="5" eb="7">
      <t>ヨウイン</t>
    </rPh>
    <rPh sb="8" eb="10">
      <t>シッカン</t>
    </rPh>
    <rPh sb="10" eb="11">
      <t>メイ</t>
    </rPh>
    <rPh sb="11" eb="13">
      <t>クブン</t>
    </rPh>
    <phoneticPr fontId="4"/>
  </si>
  <si>
    <t>疾患名区分</t>
    <rPh sb="0" eb="2">
      <t>シッカン</t>
    </rPh>
    <rPh sb="2" eb="3">
      <t>メイ</t>
    </rPh>
    <rPh sb="3" eb="5">
      <t>クブン</t>
    </rPh>
    <phoneticPr fontId="4"/>
  </si>
  <si>
    <t>【退院阻害要因×疾患名区分（F0,F2,F3）】〔寛解・院内寛解群〕</t>
    <rPh sb="25" eb="27">
      <t>カンカイ</t>
    </rPh>
    <rPh sb="28" eb="30">
      <t>インナイ</t>
    </rPh>
    <rPh sb="30" eb="32">
      <t>カンカイ</t>
    </rPh>
    <rPh sb="32" eb="33">
      <t>グン</t>
    </rPh>
    <phoneticPr fontId="4"/>
  </si>
  <si>
    <t>豊能</t>
  </si>
  <si>
    <t>三島</t>
  </si>
  <si>
    <t>北河内</t>
  </si>
  <si>
    <t>中河内</t>
  </si>
  <si>
    <t>南河内</t>
  </si>
  <si>
    <t>泉州</t>
  </si>
  <si>
    <t>大阪市</t>
  </si>
  <si>
    <t>堺市</t>
  </si>
  <si>
    <t>アルツハイマー病の認知症・血管性認知症以外の、症状性を含む器質性精神障害（F02-F09）</t>
    <phoneticPr fontId="4"/>
  </si>
  <si>
    <t>成人の人格及び行動の障害（F6）</t>
    <phoneticPr fontId="4"/>
  </si>
  <si>
    <t>精神遅滞（F7）</t>
    <phoneticPr fontId="4"/>
  </si>
  <si>
    <t>心理的発達の障害（F8）</t>
    <phoneticPr fontId="4"/>
  </si>
  <si>
    <t>小児期及び青年期の通常発症する行動及び情緒の障害及び特定不能の精神障害（F9）</t>
    <phoneticPr fontId="4"/>
  </si>
  <si>
    <t>てんかん（症状性を含む器質性障害(F0)に属さないもの）</t>
    <phoneticPr fontId="4"/>
  </si>
  <si>
    <t>その他</t>
    <phoneticPr fontId="4"/>
  </si>
  <si>
    <t>1ヶ月～</t>
    <phoneticPr fontId="4"/>
  </si>
  <si>
    <t>3ヶ月未満</t>
    <phoneticPr fontId="4"/>
  </si>
  <si>
    <t>3ヶ月～</t>
    <phoneticPr fontId="4"/>
  </si>
  <si>
    <t>6ヶ月未満</t>
    <phoneticPr fontId="4"/>
  </si>
  <si>
    <t>6ヶ月～</t>
    <phoneticPr fontId="4"/>
  </si>
  <si>
    <t>1年未満</t>
    <phoneticPr fontId="4"/>
  </si>
  <si>
    <t>1年～</t>
    <phoneticPr fontId="4"/>
  </si>
  <si>
    <t>1年6ヶ月未満</t>
    <phoneticPr fontId="4"/>
  </si>
  <si>
    <t>1年6ヶ月</t>
    <phoneticPr fontId="4"/>
  </si>
  <si>
    <t>～2年未満</t>
    <phoneticPr fontId="4"/>
  </si>
  <si>
    <t>2年～</t>
    <phoneticPr fontId="4"/>
  </si>
  <si>
    <t>3年未満</t>
    <phoneticPr fontId="4"/>
  </si>
  <si>
    <t>3年～</t>
    <phoneticPr fontId="4"/>
  </si>
  <si>
    <t>4年未満</t>
    <phoneticPr fontId="4"/>
  </si>
  <si>
    <t>4年～</t>
    <phoneticPr fontId="4"/>
  </si>
  <si>
    <t>5年未満</t>
    <phoneticPr fontId="4"/>
  </si>
  <si>
    <t>5年～</t>
    <phoneticPr fontId="4"/>
  </si>
  <si>
    <t>6年未満</t>
    <phoneticPr fontId="4"/>
  </si>
  <si>
    <t>6年～</t>
    <phoneticPr fontId="4"/>
  </si>
  <si>
    <t>7年未満</t>
    <phoneticPr fontId="4"/>
  </si>
  <si>
    <t>7年～</t>
    <phoneticPr fontId="4"/>
  </si>
  <si>
    <t>8年未満</t>
    <phoneticPr fontId="4"/>
  </si>
  <si>
    <t>8年～</t>
    <phoneticPr fontId="4"/>
  </si>
  <si>
    <t>9年未満</t>
    <phoneticPr fontId="4"/>
  </si>
  <si>
    <t>10年～</t>
    <phoneticPr fontId="4"/>
  </si>
  <si>
    <t>20年未満</t>
    <phoneticPr fontId="4"/>
  </si>
  <si>
    <t>9年～</t>
    <phoneticPr fontId="4"/>
  </si>
  <si>
    <t>10年未満</t>
    <phoneticPr fontId="4"/>
  </si>
  <si>
    <t>1年以上</t>
    <rPh sb="2" eb="4">
      <t>イジョウ</t>
    </rPh>
    <phoneticPr fontId="2"/>
  </si>
  <si>
    <t>5年以上</t>
    <rPh sb="1" eb="2">
      <t>ネン</t>
    </rPh>
    <rPh sb="2" eb="4">
      <t>イジョウ</t>
    </rPh>
    <phoneticPr fontId="2"/>
  </si>
  <si>
    <t>5年未満（再掲）</t>
    <phoneticPr fontId="4"/>
  </si>
  <si>
    <t>10年未満（再掲）</t>
    <phoneticPr fontId="4"/>
  </si>
  <si>
    <t>10年以上（再掲）</t>
    <phoneticPr fontId="4"/>
  </si>
  <si>
    <t>過去に</t>
    <phoneticPr fontId="4"/>
  </si>
  <si>
    <t>利用経験あり</t>
    <phoneticPr fontId="4"/>
  </si>
  <si>
    <t>病状が不安定</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</si>
  <si>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</si>
  <si>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</si>
  <si>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</si>
  <si>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</si>
  <si>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</si>
  <si>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</si>
  <si>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</si>
  <si>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家族がいない、本人をサポートする機能が実質ない</t>
    <phoneticPr fontId="4"/>
  </si>
  <si>
    <t>家族から退院に反対がある</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</si>
  <si>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</si>
  <si>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</si>
  <si>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</si>
  <si>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</si>
  <si>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</si>
  <si>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</si>
  <si>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住所地と入院先の距離があり支援体制をとりにくい</t>
    <phoneticPr fontId="4"/>
  </si>
  <si>
    <t>その他の退院阻害要因がある</t>
    <phoneticPr fontId="4"/>
  </si>
  <si>
    <t>病院所在地</t>
    <rPh sb="0" eb="2">
      <t>ビョウイン</t>
    </rPh>
    <rPh sb="2" eb="5">
      <t>ショザイチ</t>
    </rPh>
    <phoneticPr fontId="4"/>
  </si>
  <si>
    <t>入院時住所地</t>
    <rPh sb="0" eb="2">
      <t>ニュウイン</t>
    </rPh>
    <rPh sb="2" eb="3">
      <t>ジ</t>
    </rPh>
    <rPh sb="3" eb="5">
      <t>ジュウショ</t>
    </rPh>
    <rPh sb="5" eb="6">
      <t>チ</t>
    </rPh>
    <phoneticPr fontId="4"/>
  </si>
  <si>
    <t>府外・
その他</t>
    <rPh sb="0" eb="1">
      <t>フ</t>
    </rPh>
    <rPh sb="1" eb="2">
      <t>ガイ</t>
    </rPh>
    <rPh sb="6" eb="7">
      <t>タ</t>
    </rPh>
    <phoneticPr fontId="4"/>
  </si>
  <si>
    <t>【年齢区分×病院所在地（圏域）】</t>
    <phoneticPr fontId="4"/>
  </si>
  <si>
    <t>【入院形態区分×病院所在地（圏域）】</t>
    <phoneticPr fontId="4"/>
  </si>
  <si>
    <t>【疾患名区分×病院所在地（圏域）】</t>
    <rPh sb="1" eb="3">
      <t>シッカン</t>
    </rPh>
    <rPh sb="3" eb="4">
      <t>メイ</t>
    </rPh>
    <phoneticPr fontId="4"/>
  </si>
  <si>
    <t>【在院期間区分×病院所在地（圏域）】</t>
    <rPh sb="1" eb="3">
      <t>ザイイン</t>
    </rPh>
    <rPh sb="3" eb="5">
      <t>キカン</t>
    </rPh>
    <phoneticPr fontId="4"/>
  </si>
  <si>
    <t>【開放処遇区分×病院所在地（圏域）】</t>
    <rPh sb="1" eb="3">
      <t>カイホウ</t>
    </rPh>
    <rPh sb="3" eb="5">
      <t>ショグウ</t>
    </rPh>
    <phoneticPr fontId="4"/>
  </si>
  <si>
    <t>【状態像区分×病院所在地（圏域）】</t>
    <rPh sb="1" eb="3">
      <t>ジョウタイ</t>
    </rPh>
    <rPh sb="3" eb="4">
      <t>ゾウ</t>
    </rPh>
    <phoneticPr fontId="4"/>
  </si>
  <si>
    <t>【退院阻害要因の有無×病院所在地（圏域）】</t>
    <phoneticPr fontId="4"/>
  </si>
  <si>
    <t>【退院阻害要因（複数回答）×病院所在地（圏域）】</t>
    <phoneticPr fontId="4"/>
  </si>
  <si>
    <t>【「地域移行支援」の必要性の有無×病院所在地（圏域）】</t>
    <phoneticPr fontId="4"/>
  </si>
  <si>
    <t>【年齢区分×入院時住所地（圏域）】</t>
    <rPh sb="6" eb="8">
      <t>ニュウイン</t>
    </rPh>
    <rPh sb="8" eb="9">
      <t>ジ</t>
    </rPh>
    <rPh sb="9" eb="11">
      <t>ジュウショ</t>
    </rPh>
    <phoneticPr fontId="4"/>
  </si>
  <si>
    <t>措置入院・</t>
    <phoneticPr fontId="4"/>
  </si>
  <si>
    <t>緊急措置入院</t>
    <phoneticPr fontId="4"/>
  </si>
  <si>
    <t>【疾患名区分×入院時住所地（圏域）】</t>
    <rPh sb="1" eb="3">
      <t>シッカン</t>
    </rPh>
    <rPh sb="3" eb="4">
      <t>メイ</t>
    </rPh>
    <phoneticPr fontId="4"/>
  </si>
  <si>
    <t>【在院期間区分×入院時住所地（圏域）】</t>
    <rPh sb="1" eb="3">
      <t>ザイイン</t>
    </rPh>
    <rPh sb="3" eb="5">
      <t>キカン</t>
    </rPh>
    <phoneticPr fontId="4"/>
  </si>
  <si>
    <t>【開放処遇区分×入院時住所地（圏域）】</t>
    <rPh sb="1" eb="3">
      <t>カイホウ</t>
    </rPh>
    <rPh sb="3" eb="5">
      <t>ショグウ</t>
    </rPh>
    <phoneticPr fontId="4"/>
  </si>
  <si>
    <t>【状態像区分×入院時住所地（圏域）】</t>
    <rPh sb="1" eb="3">
      <t>ジョウタイ</t>
    </rPh>
    <rPh sb="3" eb="4">
      <t>ゾウ</t>
    </rPh>
    <phoneticPr fontId="4"/>
  </si>
  <si>
    <t>【退院阻害要因の有無×入院時住所地（圏域）】</t>
    <phoneticPr fontId="4"/>
  </si>
  <si>
    <t>【退院阻害要因（複数回答）×入院時住所地（圏域）】</t>
    <phoneticPr fontId="4"/>
  </si>
  <si>
    <t>【「地域移行支援」の必要性の有無×入院時住所地（圏域）】</t>
    <phoneticPr fontId="4"/>
  </si>
  <si>
    <t>池田市</t>
  </si>
  <si>
    <t>箕面市</t>
  </si>
  <si>
    <t>能勢町</t>
  </si>
  <si>
    <t>豊能町</t>
  </si>
  <si>
    <t>豊中市</t>
  </si>
  <si>
    <t>吹田市</t>
  </si>
  <si>
    <t>摂津市</t>
  </si>
  <si>
    <t>茨木市</t>
  </si>
  <si>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</si>
  <si>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</si>
  <si>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</si>
  <si>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</si>
  <si>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</si>
  <si>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</si>
  <si>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</si>
  <si>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</si>
  <si>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</si>
  <si>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</si>
  <si>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</si>
  <si>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</si>
  <si>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</si>
  <si>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</si>
  <si>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</si>
  <si>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</si>
  <si>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</si>
  <si>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</si>
  <si>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</si>
  <si>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</si>
  <si>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</si>
  <si>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</si>
  <si>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</si>
  <si>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</si>
  <si>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</si>
  <si>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</si>
  <si>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</si>
  <si>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</si>
  <si>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</si>
  <si>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</si>
  <si>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</si>
  <si>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</si>
  <si>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</si>
  <si>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</si>
  <si>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</si>
  <si>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</si>
  <si>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</si>
  <si>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</si>
  <si>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</si>
  <si>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</si>
  <si>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</si>
  <si>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</si>
  <si>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</si>
  <si>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</si>
  <si>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</si>
  <si>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</si>
  <si>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</si>
  <si>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</si>
  <si>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</si>
  <si>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</si>
  <si>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</si>
  <si>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</si>
  <si>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</si>
  <si>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</si>
  <si>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</si>
  <si>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</si>
  <si>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</si>
  <si>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滋賀県</t>
  </si>
  <si>
    <t>京都府</t>
  </si>
  <si>
    <t>奈良県</t>
  </si>
  <si>
    <t>兵庫県</t>
  </si>
  <si>
    <t>和歌山県</t>
  </si>
  <si>
    <t>不明</t>
  </si>
  <si>
    <t>うち、１年以上</t>
    <rPh sb="4" eb="7">
      <t>ネンイジョウ</t>
    </rPh>
    <phoneticPr fontId="4"/>
  </si>
  <si>
    <t>【疾患名区分×在院期間区分】〔地域移行支援の利用可能（必要）〕</t>
    <rPh sb="4" eb="6">
      <t>クブン</t>
    </rPh>
    <rPh sb="7" eb="9">
      <t>ザイイン</t>
    </rPh>
    <rPh sb="9" eb="11">
      <t>キカン</t>
    </rPh>
    <rPh sb="11" eb="13">
      <t>クブン</t>
    </rPh>
    <phoneticPr fontId="4"/>
  </si>
  <si>
    <t>1年未満</t>
    <rPh sb="1" eb="2">
      <t>ネン</t>
    </rPh>
    <rPh sb="2" eb="4">
      <t>ミマン</t>
    </rPh>
    <phoneticPr fontId="4"/>
  </si>
  <si>
    <t>1年以上</t>
    <rPh sb="1" eb="2">
      <t>ネン</t>
    </rPh>
    <rPh sb="2" eb="4">
      <t>イジョウ</t>
    </rPh>
    <phoneticPr fontId="4"/>
  </si>
  <si>
    <t>【疾患名区分×在院期間区分】〔地域移行支援の利用可能（必要）〕&amp;〔寛解・院内寛解群〕</t>
    <rPh sb="33" eb="35">
      <t>カンカイ</t>
    </rPh>
    <rPh sb="36" eb="38">
      <t>インナイ</t>
    </rPh>
    <rPh sb="38" eb="40">
      <t>カンカイ</t>
    </rPh>
    <rPh sb="40" eb="41">
      <t>グン</t>
    </rPh>
    <phoneticPr fontId="4"/>
  </si>
  <si>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4"/>
  </si>
  <si>
    <t>寛解</t>
    <rPh sb="0" eb="2">
      <t>カンカイ</t>
    </rPh>
    <phoneticPr fontId="4"/>
  </si>
  <si>
    <t>軽度</t>
    <rPh sb="0" eb="2">
      <t>ケイド</t>
    </rPh>
    <phoneticPr fontId="4"/>
  </si>
  <si>
    <t>中等度</t>
    <rPh sb="0" eb="2">
      <t>チュウトウ</t>
    </rPh>
    <rPh sb="2" eb="3">
      <t>ド</t>
    </rPh>
    <phoneticPr fontId="4"/>
  </si>
  <si>
    <t>重度</t>
    <rPh sb="0" eb="2">
      <t>ジュウド</t>
    </rPh>
    <phoneticPr fontId="4"/>
  </si>
  <si>
    <t>最重度</t>
    <rPh sb="0" eb="1">
      <t>サイ</t>
    </rPh>
    <rPh sb="1" eb="3">
      <t>ジュウド</t>
    </rPh>
    <phoneticPr fontId="4"/>
  </si>
  <si>
    <t>在院1年以上</t>
    <rPh sb="0" eb="2">
      <t>ザイイン</t>
    </rPh>
    <rPh sb="3" eb="6">
      <t>ネンイジョウ</t>
    </rPh>
    <phoneticPr fontId="4"/>
  </si>
  <si>
    <t>院内
寛解</t>
    <rPh sb="0" eb="2">
      <t>インナイ</t>
    </rPh>
    <rPh sb="3" eb="5">
      <t>カンカイ</t>
    </rPh>
    <phoneticPr fontId="4"/>
  </si>
  <si>
    <t>在院1年未満</t>
    <rPh sb="0" eb="2">
      <t>ザイイン</t>
    </rPh>
    <rPh sb="3" eb="4">
      <t>ネン</t>
    </rPh>
    <rPh sb="4" eb="6">
      <t>ミマン</t>
    </rPh>
    <phoneticPr fontId="4"/>
  </si>
  <si>
    <t>他府県</t>
    <rPh sb="0" eb="1">
      <t>タ</t>
    </rPh>
    <rPh sb="1" eb="3">
      <t>フケン</t>
    </rPh>
    <phoneticPr fontId="4"/>
  </si>
  <si>
    <t>大阪市</t>
    <phoneticPr fontId="4"/>
  </si>
  <si>
    <t>区域不明</t>
    <phoneticPr fontId="4"/>
  </si>
  <si>
    <t>【年齢区分（在院期間１年以上）】</t>
    <rPh sb="6" eb="8">
      <t>ザイイン</t>
    </rPh>
    <rPh sb="8" eb="10">
      <t>キカン</t>
    </rPh>
    <rPh sb="11" eb="12">
      <t>ネン</t>
    </rPh>
    <rPh sb="12" eb="14">
      <t>イジョウ</t>
    </rPh>
    <phoneticPr fontId="4"/>
  </si>
  <si>
    <t>利用経験の有無（在院期間１年以上）】</t>
    <phoneticPr fontId="4"/>
  </si>
  <si>
    <t>【退院促進支援事業または地域移行支援の</t>
    <phoneticPr fontId="4"/>
  </si>
  <si>
    <t>【退院阻害要因の有無（在院期間１年以上）】</t>
    <phoneticPr fontId="4"/>
  </si>
  <si>
    <t>【退院阻害要因（複数回答）（在院期間１年以上）】</t>
    <phoneticPr fontId="4"/>
  </si>
  <si>
    <t>【「地域移行支援」の必要性の有無（在院期間１年以上）】</t>
    <phoneticPr fontId="4"/>
  </si>
  <si>
    <t>【退院阻害要因×年齢階層】〔寛解・院内寛解群〕</t>
    <rPh sb="14" eb="16">
      <t>カンカイ</t>
    </rPh>
    <rPh sb="17" eb="19">
      <t>インナイ</t>
    </rPh>
    <rPh sb="19" eb="21">
      <t>カンカイ</t>
    </rPh>
    <rPh sb="21" eb="22">
      <t>グン</t>
    </rPh>
    <phoneticPr fontId="4"/>
  </si>
  <si>
    <t>巻末資料</t>
    <rPh sb="0" eb="2">
      <t>カンマツ</t>
    </rPh>
    <rPh sb="2" eb="4">
      <t>シリョウ</t>
    </rPh>
    <phoneticPr fontId="4"/>
  </si>
  <si>
    <t>院内寛解</t>
    <rPh sb="0" eb="2">
      <t>インナイ</t>
    </rPh>
    <rPh sb="2" eb="4">
      <t>カンカイ</t>
    </rPh>
    <phoneticPr fontId="4"/>
  </si>
  <si>
    <t>共済組合</t>
  </si>
  <si>
    <t>船員保険</t>
  </si>
  <si>
    <t>後期高齢者医療制度</t>
  </si>
  <si>
    <t>生活保護制度</t>
  </si>
  <si>
    <t>【医療保険】</t>
    <rPh sb="1" eb="3">
      <t>イリョウ</t>
    </rPh>
    <rPh sb="3" eb="5">
      <t>ホケン</t>
    </rPh>
    <phoneticPr fontId="4"/>
  </si>
  <si>
    <t>健康保険（協会保険、健保組合等）</t>
    <phoneticPr fontId="4"/>
  </si>
  <si>
    <t>国民健康保険（国保組合、退職者医療含む）</t>
    <phoneticPr fontId="4"/>
  </si>
  <si>
    <t>主保険＋公費助成（自己負担金なし）</t>
    <phoneticPr fontId="4"/>
  </si>
  <si>
    <t>〔寛解・院内寛解群〕</t>
    <rPh sb="1" eb="3">
      <t>カンカイ</t>
    </rPh>
    <rPh sb="4" eb="6">
      <t>インナイ</t>
    </rPh>
    <rPh sb="6" eb="8">
      <t>カンカイ</t>
    </rPh>
    <rPh sb="8" eb="9">
      <t>グン</t>
    </rPh>
    <phoneticPr fontId="4"/>
  </si>
  <si>
    <t>【医療保険（1年以上入院者）】</t>
    <rPh sb="1" eb="3">
      <t>イリョウ</t>
    </rPh>
    <rPh sb="3" eb="5">
      <t>ホケン</t>
    </rPh>
    <rPh sb="7" eb="10">
      <t>ネンイジョウ</t>
    </rPh>
    <rPh sb="10" eb="13">
      <t>ニュウインシャ</t>
    </rPh>
    <phoneticPr fontId="4"/>
  </si>
  <si>
    <t>【年齢階層×在院期間区分】〔支援の利用「可能（必要）」〕　〔寛解・院内寛解群〕</t>
    <rPh sb="30" eb="32">
      <t>カンカイ</t>
    </rPh>
    <rPh sb="33" eb="35">
      <t>インナイ</t>
    </rPh>
    <rPh sb="35" eb="37">
      <t>カンカイ</t>
    </rPh>
    <rPh sb="37" eb="38">
      <t>グン</t>
    </rPh>
    <phoneticPr fontId="4"/>
  </si>
  <si>
    <t>大阪市</t>
    <rPh sb="0" eb="3">
      <t>オオサカシ</t>
    </rPh>
    <phoneticPr fontId="4"/>
  </si>
  <si>
    <t>堺市</t>
    <rPh sb="0" eb="2">
      <t>サカイシ</t>
    </rPh>
    <phoneticPr fontId="4"/>
  </si>
  <si>
    <t>他府県</t>
    <rPh sb="0" eb="1">
      <t>タ</t>
    </rPh>
    <rPh sb="1" eb="3">
      <t>フケン</t>
    </rPh>
    <phoneticPr fontId="4"/>
  </si>
  <si>
    <t>不明</t>
    <rPh sb="0" eb="2">
      <t>フメイ</t>
    </rPh>
    <phoneticPr fontId="4"/>
  </si>
  <si>
    <t>【地域相談支援給付の「地域移行支援」の利用経験】</t>
    <rPh sb="1" eb="3">
      <t>チイキ</t>
    </rPh>
    <rPh sb="3" eb="5">
      <t>ソウダン</t>
    </rPh>
    <rPh sb="5" eb="7">
      <t>シエン</t>
    </rPh>
    <rPh sb="7" eb="9">
      <t>キュウフ</t>
    </rPh>
    <rPh sb="11" eb="13">
      <t>チイキ</t>
    </rPh>
    <rPh sb="13" eb="15">
      <t>イコウ</t>
    </rPh>
    <rPh sb="15" eb="17">
      <t>シエン</t>
    </rPh>
    <rPh sb="19" eb="21">
      <t>リヨウ</t>
    </rPh>
    <rPh sb="21" eb="23">
      <t>ケイケン</t>
    </rPh>
    <phoneticPr fontId="4"/>
  </si>
  <si>
    <t>【入院形態区分×入院時住所地（圏域）】</t>
    <rPh sb="8" eb="10">
      <t>ニュウイン</t>
    </rPh>
    <rPh sb="10" eb="11">
      <t>ジ</t>
    </rPh>
    <rPh sb="11" eb="13">
      <t>ジュウショ</t>
    </rPh>
    <rPh sb="13" eb="14">
      <t>チ</t>
    </rPh>
    <rPh sb="15" eb="17">
      <t>ケンイキ</t>
    </rPh>
    <phoneticPr fontId="4"/>
  </si>
  <si>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4"/>
  </si>
  <si>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4"/>
  </si>
  <si>
    <t>大阪市</t>
    <rPh sb="0" eb="3">
      <t>オオサカシ</t>
    </rPh>
    <phoneticPr fontId="4"/>
  </si>
  <si>
    <t>堺市</t>
    <rPh sb="0" eb="2">
      <t>サカイシ</t>
    </rPh>
    <phoneticPr fontId="4"/>
  </si>
  <si>
    <t>65歳以上</t>
    <rPh sb="2" eb="5">
      <t>サイイジョウ</t>
    </rPh>
    <phoneticPr fontId="4"/>
  </si>
  <si>
    <t>65歳未満</t>
    <rPh sb="2" eb="5">
      <t>サイミマン</t>
    </rPh>
    <phoneticPr fontId="4"/>
  </si>
  <si>
    <t>65歳以上（再掲）</t>
    <rPh sb="2" eb="3">
      <t>サイ</t>
    </rPh>
    <rPh sb="3" eb="5">
      <t>イジョウ</t>
    </rPh>
    <rPh sb="6" eb="8">
      <t>サイケイ</t>
    </rPh>
    <phoneticPr fontId="4"/>
  </si>
  <si>
    <t>65歳未満（再掲）</t>
    <rPh sb="2" eb="3">
      <t>サイ</t>
    </rPh>
    <rPh sb="3" eb="5">
      <t>ミマン</t>
    </rPh>
    <rPh sb="6" eb="8">
      <t>サイケイ</t>
    </rPh>
    <phoneticPr fontId="4"/>
  </si>
  <si>
    <t>65歳以上（再掲）</t>
    <rPh sb="2" eb="5">
      <t>サイイジョウ</t>
    </rPh>
    <rPh sb="6" eb="8">
      <t>サイケイ</t>
    </rPh>
    <phoneticPr fontId="4"/>
  </si>
  <si>
    <t>65歳未満（再掲）</t>
    <rPh sb="2" eb="5">
      <t>サイミマン</t>
    </rPh>
    <rPh sb="6" eb="8">
      <t>サイケイ</t>
    </rPh>
    <phoneticPr fontId="4"/>
  </si>
  <si>
    <t>小計</t>
    <rPh sb="0" eb="2">
      <t>ショウケイ</t>
    </rPh>
    <phoneticPr fontId="4"/>
  </si>
  <si>
    <t>症状性を含む器質性精神障害のうちアルツハイマー病及び血管性認知症を含む器質性精神障がい （F００－Ｆ０１）</t>
    <rPh sb="23" eb="24">
      <t>ビョウ</t>
    </rPh>
    <rPh sb="24" eb="25">
      <t>オヨ</t>
    </rPh>
    <rPh sb="26" eb="29">
      <t>ケッカンセイ</t>
    </rPh>
    <rPh sb="29" eb="32">
      <t>ニンチショウ</t>
    </rPh>
    <rPh sb="33" eb="34">
      <t>フク</t>
    </rPh>
    <rPh sb="35" eb="38">
      <t>キシツセイ</t>
    </rPh>
    <rPh sb="38" eb="40">
      <t>セイシン</t>
    </rPh>
    <rPh sb="40" eb="41">
      <t>ショウ</t>
    </rPh>
    <phoneticPr fontId="4"/>
  </si>
  <si>
    <r>
      <t>【年齢階層×在院期間区分】〔</t>
    </r>
    <r>
      <rPr>
        <b/>
        <sz val="9"/>
        <color theme="1"/>
        <rFont val="ＭＳ Ｐゴシック"/>
        <family val="3"/>
        <charset val="128"/>
        <scheme val="minor"/>
      </rPr>
      <t>症状性を含む器質性精神障がいのうちアルツハイマー病、脳血管性認知症（F00－F01)</t>
    </r>
    <r>
      <rPr>
        <b/>
        <sz val="12"/>
        <color theme="1"/>
        <rFont val="ＭＳ Ｐゴシック"/>
        <family val="3"/>
        <charset val="128"/>
        <scheme val="minor"/>
      </rPr>
      <t>〕</t>
    </r>
    <rPh sb="14" eb="16">
      <t>ショウジョウ</t>
    </rPh>
    <rPh sb="16" eb="17">
      <t>セイ</t>
    </rPh>
    <rPh sb="18" eb="19">
      <t>フク</t>
    </rPh>
    <rPh sb="20" eb="23">
      <t>キシツセイ</t>
    </rPh>
    <rPh sb="23" eb="25">
      <t>セイシン</t>
    </rPh>
    <rPh sb="25" eb="26">
      <t>ショウ</t>
    </rPh>
    <rPh sb="38" eb="39">
      <t>ビョウ</t>
    </rPh>
    <rPh sb="40" eb="41">
      <t>ノウ</t>
    </rPh>
    <rPh sb="41" eb="44">
      <t>ケッカンセイ</t>
    </rPh>
    <rPh sb="44" eb="47">
      <t>ニンチショウ</t>
    </rPh>
    <phoneticPr fontId="4"/>
  </si>
  <si>
    <t>【年齢階層×在院期間区分】                                                                                                                       〔症状性を含む器質性精神障がいのうちアルツハイマー病、脳血管性認知症（F00－F01〕&amp;〔寛解・院内寛解群〕</t>
    <phoneticPr fontId="4"/>
  </si>
  <si>
    <t>65歳以上（再掲）</t>
    <rPh sb="3" eb="5">
      <t>イジョウ</t>
    </rPh>
    <rPh sb="6" eb="8">
      <t>サイケイ</t>
    </rPh>
    <phoneticPr fontId="4"/>
  </si>
  <si>
    <t xml:space="preserve">65歳未満（再掲） </t>
    <rPh sb="2" eb="3">
      <t>サイ</t>
    </rPh>
    <rPh sb="3" eb="5">
      <t>ミマン</t>
    </rPh>
    <rPh sb="6" eb="8">
      <t>サイケイ</t>
    </rPh>
    <phoneticPr fontId="4"/>
  </si>
  <si>
    <t>65歳未満（再掲）</t>
    <rPh sb="3" eb="5">
      <t>ミマン</t>
    </rPh>
    <rPh sb="6" eb="8">
      <t>サイケイ</t>
    </rPh>
    <phoneticPr fontId="4"/>
  </si>
  <si>
    <t>緊急措置入院</t>
  </si>
  <si>
    <t>措置入院・</t>
    <phoneticPr fontId="4"/>
  </si>
  <si>
    <t>在院1年以上</t>
  </si>
  <si>
    <t>在院1年未満</t>
  </si>
  <si>
    <t>合計</t>
  </si>
  <si>
    <t>【６５歳以上】入院患者年齢区分</t>
    <rPh sb="3" eb="6">
      <t>サイイジョウ</t>
    </rPh>
    <rPh sb="7" eb="9">
      <t>ニュウイン</t>
    </rPh>
    <rPh sb="9" eb="11">
      <t>カンジャ</t>
    </rPh>
    <rPh sb="11" eb="13">
      <t>ネンレイ</t>
    </rPh>
    <rPh sb="13" eb="15">
      <t>クブン</t>
    </rPh>
    <phoneticPr fontId="4"/>
  </si>
  <si>
    <t>65歳～69歳</t>
    <rPh sb="2" eb="3">
      <t>サイ</t>
    </rPh>
    <rPh sb="6" eb="7">
      <t>サイ</t>
    </rPh>
    <phoneticPr fontId="4"/>
  </si>
  <si>
    <t>70歳～74歳</t>
    <rPh sb="2" eb="3">
      <t>サイ</t>
    </rPh>
    <rPh sb="6" eb="7">
      <t>サイ</t>
    </rPh>
    <phoneticPr fontId="4"/>
  </si>
  <si>
    <t>75歳～79歳</t>
    <rPh sb="2" eb="3">
      <t>サイ</t>
    </rPh>
    <rPh sb="6" eb="7">
      <t>サイ</t>
    </rPh>
    <phoneticPr fontId="4"/>
  </si>
  <si>
    <t>80歳～84歳</t>
    <rPh sb="2" eb="3">
      <t>サイ</t>
    </rPh>
    <rPh sb="6" eb="7">
      <t>サイ</t>
    </rPh>
    <phoneticPr fontId="4"/>
  </si>
  <si>
    <t>85歳～89歳</t>
    <rPh sb="2" eb="3">
      <t>サイ</t>
    </rPh>
    <rPh sb="6" eb="7">
      <t>サイ</t>
    </rPh>
    <phoneticPr fontId="4"/>
  </si>
  <si>
    <t>90歳～94歳</t>
    <rPh sb="2" eb="3">
      <t>サイ</t>
    </rPh>
    <rPh sb="6" eb="7">
      <t>サイ</t>
    </rPh>
    <phoneticPr fontId="4"/>
  </si>
  <si>
    <t>95歳～100歳</t>
    <rPh sb="2" eb="3">
      <t>サイ</t>
    </rPh>
    <rPh sb="7" eb="8">
      <t>サイ</t>
    </rPh>
    <phoneticPr fontId="4"/>
  </si>
  <si>
    <t>100歳～</t>
    <rPh sb="3" eb="4">
      <t>サイ</t>
    </rPh>
    <phoneticPr fontId="4"/>
  </si>
  <si>
    <t>【65歳以上入院者】入院形態</t>
    <rPh sb="3" eb="6">
      <t>サイイジョウ</t>
    </rPh>
    <rPh sb="6" eb="9">
      <t>ニュウインシャ</t>
    </rPh>
    <rPh sb="10" eb="12">
      <t>ニュウイン</t>
    </rPh>
    <rPh sb="12" eb="14">
      <t>ケイタイ</t>
    </rPh>
    <phoneticPr fontId="4"/>
  </si>
  <si>
    <t>措置入院・緊急措置入院</t>
    <rPh sb="0" eb="2">
      <t>ソチ</t>
    </rPh>
    <rPh sb="2" eb="4">
      <t>ニュウイン</t>
    </rPh>
    <rPh sb="5" eb="7">
      <t>キンキュウ</t>
    </rPh>
    <rPh sb="7" eb="9">
      <t>ソチ</t>
    </rPh>
    <rPh sb="9" eb="11">
      <t>ニュウイン</t>
    </rPh>
    <phoneticPr fontId="4"/>
  </si>
  <si>
    <t>医療保護入院</t>
    <rPh sb="0" eb="2">
      <t>イリョウ</t>
    </rPh>
    <rPh sb="2" eb="4">
      <t>ホゴ</t>
    </rPh>
    <rPh sb="4" eb="6">
      <t>ニュウイン</t>
    </rPh>
    <phoneticPr fontId="4"/>
  </si>
  <si>
    <t>任意入院</t>
    <rPh sb="0" eb="2">
      <t>ニンイ</t>
    </rPh>
    <rPh sb="2" eb="4">
      <t>ニュウイン</t>
    </rPh>
    <phoneticPr fontId="4"/>
  </si>
  <si>
    <t>応急入院</t>
    <rPh sb="0" eb="2">
      <t>オウキュウ</t>
    </rPh>
    <rPh sb="2" eb="4">
      <t>ニュウイン</t>
    </rPh>
    <phoneticPr fontId="4"/>
  </si>
  <si>
    <t>その他</t>
    <rPh sb="2" eb="3">
      <t>タ</t>
    </rPh>
    <phoneticPr fontId="4"/>
  </si>
  <si>
    <t>うち寛解・院内寛解群</t>
    <rPh sb="2" eb="4">
      <t>カンカイ</t>
    </rPh>
    <rPh sb="5" eb="7">
      <t>インナイ</t>
    </rPh>
    <rPh sb="7" eb="9">
      <t>カンカイ</t>
    </rPh>
    <rPh sb="9" eb="10">
      <t>グン</t>
    </rPh>
    <phoneticPr fontId="4"/>
  </si>
  <si>
    <t>65歳以上疾患名別</t>
    <rPh sb="2" eb="5">
      <t>サイイジョウ</t>
    </rPh>
    <rPh sb="5" eb="7">
      <t>シッカン</t>
    </rPh>
    <rPh sb="7" eb="8">
      <t>メイ</t>
    </rPh>
    <rPh sb="8" eb="9">
      <t>ベツ</t>
    </rPh>
    <phoneticPr fontId="4"/>
  </si>
  <si>
    <t>(再掲：患者全体)</t>
    <rPh sb="1" eb="3">
      <t>サイケイ</t>
    </rPh>
    <rPh sb="4" eb="6">
      <t>カンジャ</t>
    </rPh>
    <rPh sb="6" eb="8">
      <t>ゼンタイ</t>
    </rPh>
    <phoneticPr fontId="4"/>
  </si>
  <si>
    <t>症状性を含む器質性精神障害</t>
    <rPh sb="0" eb="2">
      <t>ショウジョウ</t>
    </rPh>
    <rPh sb="2" eb="3">
      <t>セイ</t>
    </rPh>
    <rPh sb="4" eb="5">
      <t>フク</t>
    </rPh>
    <rPh sb="6" eb="9">
      <t>キシツセイ</t>
    </rPh>
    <rPh sb="9" eb="11">
      <t>セイシン</t>
    </rPh>
    <rPh sb="11" eb="12">
      <t>ショウ</t>
    </rPh>
    <rPh sb="12" eb="13">
      <t>ガイ</t>
    </rPh>
    <phoneticPr fontId="4"/>
  </si>
  <si>
    <t>アルツハイマー病の認知症を含む器質性精神障害
（F00）</t>
  </si>
  <si>
    <t>血管性認知症を含む器質性精神障害（F01）</t>
    <phoneticPr fontId="4"/>
  </si>
  <si>
    <t>65歳以上疾患名別【寛解・院内寛解群】</t>
    <rPh sb="2" eb="5">
      <t>サイイジョウ</t>
    </rPh>
    <rPh sb="5" eb="7">
      <t>シッカン</t>
    </rPh>
    <rPh sb="7" eb="8">
      <t>メイ</t>
    </rPh>
    <rPh sb="8" eb="9">
      <t>ベツ</t>
    </rPh>
    <rPh sb="10" eb="12">
      <t>カンカイ</t>
    </rPh>
    <rPh sb="13" eb="15">
      <t>インナイ</t>
    </rPh>
    <rPh sb="15" eb="17">
      <t>カンカイ</t>
    </rPh>
    <rPh sb="17" eb="18">
      <t>グン</t>
    </rPh>
    <phoneticPr fontId="4"/>
  </si>
  <si>
    <t>血管性認知症を含む器質性精神障害（F01）</t>
    <phoneticPr fontId="4"/>
  </si>
  <si>
    <t>神経症性障害、ストレス関連障害及び身体表現性障害（F4）</t>
    <phoneticPr fontId="4"/>
  </si>
  <si>
    <t>生理的障害及び身体的要因に関連した行動症候群（F5）</t>
    <phoneticPr fontId="4"/>
  </si>
  <si>
    <t>成人の人格及び行動の障害（F6）</t>
    <phoneticPr fontId="4"/>
  </si>
  <si>
    <t>精神遅滞（F7）</t>
    <phoneticPr fontId="4"/>
  </si>
  <si>
    <t>心理的発達の障害（F8）</t>
    <phoneticPr fontId="4"/>
  </si>
  <si>
    <t>65歳以上全体</t>
    <rPh sb="2" eb="5">
      <t>サイイジョウ</t>
    </rPh>
    <rPh sb="5" eb="7">
      <t>ゼンタイ</t>
    </rPh>
    <phoneticPr fontId="4"/>
  </si>
  <si>
    <t>(患者全体)</t>
    <rPh sb="1" eb="3">
      <t>カンジャ</t>
    </rPh>
    <rPh sb="3" eb="5">
      <t>ゼンタイ</t>
    </rPh>
    <phoneticPr fontId="4"/>
  </si>
  <si>
    <t>１ヶ月～３ヶ月未満</t>
  </si>
  <si>
    <t>３ヶ月～６ヶ月未満</t>
  </si>
  <si>
    <t>６ヶ月～１年未満</t>
  </si>
  <si>
    <t>１年～１年６ヶ月未満</t>
  </si>
  <si>
    <t>１年６ヶ月～２年未満</t>
  </si>
  <si>
    <t>２年～３年未満</t>
  </si>
  <si>
    <t>３年～４年未満</t>
  </si>
  <si>
    <t>４年～５年未満</t>
  </si>
  <si>
    <t>５年～６年未満</t>
  </si>
  <si>
    <t>６年～７年未満</t>
  </si>
  <si>
    <t>７年～８年未満</t>
  </si>
  <si>
    <t>８年～９年未満</t>
  </si>
  <si>
    <t>９年～１０年未満</t>
  </si>
  <si>
    <t>１０年～２０年未満</t>
  </si>
  <si>
    <t>２０年以上</t>
  </si>
  <si>
    <t>（患者全体）</t>
    <rPh sb="1" eb="3">
      <t>カンジャ</t>
    </rPh>
    <rPh sb="3" eb="5">
      <t>ゼンタイ</t>
    </rPh>
    <phoneticPr fontId="4"/>
  </si>
  <si>
    <t>1年以上入院</t>
    <rPh sb="1" eb="4">
      <t>ネンイジョウ</t>
    </rPh>
    <rPh sb="4" eb="6">
      <t>ニュウイン</t>
    </rPh>
    <phoneticPr fontId="4"/>
  </si>
  <si>
    <t>（1年以上入院患者全体）</t>
    <rPh sb="2" eb="5">
      <t>ネンイジョウ</t>
    </rPh>
    <rPh sb="5" eb="7">
      <t>ニュウイン</t>
    </rPh>
    <rPh sb="7" eb="9">
      <t>カンジャ</t>
    </rPh>
    <rPh sb="9" eb="11">
      <t>ゼンタイ</t>
    </rPh>
    <phoneticPr fontId="4"/>
  </si>
  <si>
    <t>65歳以上　退院阻害要因</t>
    <rPh sb="2" eb="5">
      <t>サイイジョウ</t>
    </rPh>
    <rPh sb="6" eb="8">
      <t>タイイン</t>
    </rPh>
    <rPh sb="8" eb="10">
      <t>ソガイ</t>
    </rPh>
    <rPh sb="10" eb="12">
      <t>ヨウイン</t>
    </rPh>
    <phoneticPr fontId="4"/>
  </si>
  <si>
    <t>（再掲）患者全体</t>
    <rPh sb="1" eb="3">
      <t>サイケイ</t>
    </rPh>
    <rPh sb="4" eb="6">
      <t>カンジャ</t>
    </rPh>
    <rPh sb="6" eb="7">
      <t>ゼン</t>
    </rPh>
    <rPh sb="7" eb="8">
      <t>タイ</t>
    </rPh>
    <phoneticPr fontId="4"/>
  </si>
  <si>
    <t>寛解・院内寛解群</t>
    <rPh sb="0" eb="2">
      <t>カンカイ</t>
    </rPh>
    <rPh sb="3" eb="5">
      <t>インナイ</t>
    </rPh>
    <rPh sb="5" eb="7">
      <t>カンカイ</t>
    </rPh>
    <rPh sb="7" eb="8">
      <t>グン</t>
    </rPh>
    <phoneticPr fontId="4"/>
  </si>
  <si>
    <t>病状が不安定</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</si>
  <si>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</si>
  <si>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</si>
  <si>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</si>
  <si>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</si>
  <si>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</si>
  <si>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</si>
  <si>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</si>
  <si>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家族から退院に反対がある</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</si>
  <si>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</si>
  <si>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</si>
  <si>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</si>
  <si>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</si>
  <si>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</si>
  <si>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</si>
  <si>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住所地と入院先の距離があり支援体制をとりにくい</t>
    <phoneticPr fontId="4"/>
  </si>
  <si>
    <t>その他の退院阻害要因がある</t>
    <phoneticPr fontId="4"/>
  </si>
  <si>
    <t>65歳以上　退院阻害要因の有無</t>
    <rPh sb="2" eb="5">
      <t>サイイジョウ</t>
    </rPh>
    <rPh sb="6" eb="8">
      <t>タイイン</t>
    </rPh>
    <rPh sb="8" eb="10">
      <t>ソガイ</t>
    </rPh>
    <rPh sb="10" eb="12">
      <t>ヨウイン</t>
    </rPh>
    <rPh sb="13" eb="15">
      <t>ウム</t>
    </rPh>
    <phoneticPr fontId="4"/>
  </si>
  <si>
    <t xml:space="preserve">退院阻害要因がある  </t>
    <rPh sb="0" eb="2">
      <t>タイイン</t>
    </rPh>
    <rPh sb="2" eb="4">
      <t>ソガイ</t>
    </rPh>
    <rPh sb="4" eb="6">
      <t>ヨウイン</t>
    </rPh>
    <phoneticPr fontId="4"/>
  </si>
  <si>
    <t>退院阻害要因はない</t>
    <phoneticPr fontId="4"/>
  </si>
  <si>
    <t>病状（主症状）が退院のレベルに至っていない</t>
    <phoneticPr fontId="4"/>
  </si>
  <si>
    <t>退院予定</t>
    <phoneticPr fontId="4"/>
  </si>
  <si>
    <t>患者全体</t>
    <rPh sb="0" eb="2">
      <t>カンジャ</t>
    </rPh>
    <rPh sb="2" eb="3">
      <t>ゼン</t>
    </rPh>
    <rPh sb="3" eb="4">
      <t>タイ</t>
    </rPh>
    <phoneticPr fontId="4"/>
  </si>
  <si>
    <t>判断できない</t>
    <rPh sb="0" eb="2">
      <t>ハンダン</t>
    </rPh>
    <phoneticPr fontId="4"/>
  </si>
  <si>
    <t>【65歳以上医療保険】</t>
    <rPh sb="3" eb="4">
      <t>サイ</t>
    </rPh>
    <rPh sb="4" eb="6">
      <t>イジョウ</t>
    </rPh>
    <rPh sb="6" eb="8">
      <t>イリョウ</t>
    </rPh>
    <rPh sb="8" eb="10">
      <t>ホケン</t>
    </rPh>
    <phoneticPr fontId="4"/>
  </si>
  <si>
    <t>患者全体</t>
    <rPh sb="0" eb="2">
      <t>カンジャ</t>
    </rPh>
    <rPh sb="2" eb="4">
      <t>ゼンタイ</t>
    </rPh>
    <phoneticPr fontId="4"/>
  </si>
  <si>
    <t>国民健康保険（国保組合、退職者医療含む）</t>
    <phoneticPr fontId="4"/>
  </si>
  <si>
    <t>主保険＋公費助成（自己負担金なし）</t>
    <phoneticPr fontId="4"/>
  </si>
  <si>
    <t>【65歳以上入院者状態像】</t>
    <rPh sb="3" eb="6">
      <t>サイイジョウ</t>
    </rPh>
    <rPh sb="6" eb="9">
      <t>ニュウインシャ</t>
    </rPh>
    <rPh sb="9" eb="11">
      <t>ジョウタイ</t>
    </rPh>
    <rPh sb="11" eb="12">
      <t>ゾウ</t>
    </rPh>
    <phoneticPr fontId="4"/>
  </si>
  <si>
    <t>【地域移行支援の利用経験の有無×入院時住所地（圏域）】</t>
    <phoneticPr fontId="4"/>
  </si>
  <si>
    <t>【地域移行支援の利用経験の有無×病院所在地（圏域）】</t>
    <phoneticPr fontId="4"/>
  </si>
  <si>
    <t>【年齢区分】</t>
    <phoneticPr fontId="4"/>
  </si>
  <si>
    <t>〔寛解・院内寛解群〕</t>
    <phoneticPr fontId="4"/>
  </si>
  <si>
    <t>寛解</t>
    <phoneticPr fontId="4"/>
  </si>
  <si>
    <t>寛解</t>
    <phoneticPr fontId="4"/>
  </si>
  <si>
    <t>院内寛解</t>
    <phoneticPr fontId="4"/>
  </si>
  <si>
    <t>院内寛解</t>
    <phoneticPr fontId="4"/>
  </si>
  <si>
    <t>【入院形態区分】</t>
    <phoneticPr fontId="4"/>
  </si>
  <si>
    <t>【疾患名区分】</t>
    <phoneticPr fontId="4"/>
  </si>
  <si>
    <t>症状性を含む器質性精神障害（F0）</t>
    <phoneticPr fontId="4"/>
  </si>
  <si>
    <t>症状性を含む器質性精神障害（F0）</t>
    <phoneticPr fontId="4"/>
  </si>
  <si>
    <t>アルツハイマー病の認知症を含む器質性精神障害（F00）</t>
    <phoneticPr fontId="4"/>
  </si>
  <si>
    <t>血管性認知症を含む器質性精神障害（F01）</t>
    <phoneticPr fontId="4"/>
  </si>
  <si>
    <t>精神遅滞（F7）</t>
    <phoneticPr fontId="4"/>
  </si>
  <si>
    <t>てんかん（症状性を含む器質性障害(F0)に属さないもの）</t>
    <phoneticPr fontId="4"/>
  </si>
  <si>
    <t>【在院期間区分】</t>
    <phoneticPr fontId="4"/>
  </si>
  <si>
    <t>〔寛解・院内寛解群〕</t>
    <phoneticPr fontId="4"/>
  </si>
  <si>
    <t>寛解</t>
    <phoneticPr fontId="4"/>
  </si>
  <si>
    <t>院内寛解</t>
    <phoneticPr fontId="4"/>
  </si>
  <si>
    <t>1ヶ月未満</t>
    <phoneticPr fontId="4"/>
  </si>
  <si>
    <t>1ヶ月～3ヶ月未満</t>
    <phoneticPr fontId="4"/>
  </si>
  <si>
    <t>1ヶ月～3ヶ月未満</t>
    <phoneticPr fontId="4"/>
  </si>
  <si>
    <t>3ヶ月～6ヶ月未満</t>
    <phoneticPr fontId="4"/>
  </si>
  <si>
    <t>6ヶ月～1年未満</t>
    <phoneticPr fontId="4"/>
  </si>
  <si>
    <t>1年～1年6ヶ月未満</t>
    <phoneticPr fontId="4"/>
  </si>
  <si>
    <t>1年6ヶ月～2年未満</t>
    <phoneticPr fontId="4"/>
  </si>
  <si>
    <t>2年～3年未満</t>
    <phoneticPr fontId="4"/>
  </si>
  <si>
    <t>4年～5年未満</t>
    <phoneticPr fontId="4"/>
  </si>
  <si>
    <t>5年～6年未満</t>
    <phoneticPr fontId="4"/>
  </si>
  <si>
    <t>6年～7年未満</t>
    <phoneticPr fontId="4"/>
  </si>
  <si>
    <t>7年～8年未満</t>
    <phoneticPr fontId="4"/>
  </si>
  <si>
    <t>8年～9年未満</t>
    <phoneticPr fontId="4"/>
  </si>
  <si>
    <t>9年～10年未満</t>
    <phoneticPr fontId="4"/>
  </si>
  <si>
    <t>10年～20年未満</t>
    <phoneticPr fontId="4"/>
  </si>
  <si>
    <t>20年以上</t>
    <phoneticPr fontId="4"/>
  </si>
  <si>
    <t>【開放処遇区分】</t>
    <phoneticPr fontId="4"/>
  </si>
  <si>
    <t>〔寛解・院内寛解群〕</t>
    <phoneticPr fontId="4"/>
  </si>
  <si>
    <t>寛解</t>
    <phoneticPr fontId="4"/>
  </si>
  <si>
    <t>院内寛解</t>
    <phoneticPr fontId="4"/>
  </si>
  <si>
    <t>【状態像区分】</t>
    <phoneticPr fontId="4"/>
  </si>
  <si>
    <t>〔寛解・院内寛解群〕</t>
    <phoneticPr fontId="4"/>
  </si>
  <si>
    <t>寛解</t>
    <phoneticPr fontId="4"/>
  </si>
  <si>
    <t>院内寛解</t>
    <phoneticPr fontId="4"/>
  </si>
  <si>
    <t>病識がなく通院服薬の中断が予測される</t>
    <phoneticPr fontId="4"/>
  </si>
  <si>
    <t>〔寛解・院内寛解群〕</t>
    <phoneticPr fontId="4"/>
  </si>
  <si>
    <t>寛解</t>
    <phoneticPr fontId="4"/>
  </si>
  <si>
    <t>院内寛解</t>
    <phoneticPr fontId="4"/>
  </si>
  <si>
    <t>健康保険（協会保険、健保組合等）</t>
    <phoneticPr fontId="4"/>
  </si>
  <si>
    <t>〔寛解・院内寛解群〕</t>
    <phoneticPr fontId="4"/>
  </si>
  <si>
    <t>寛解</t>
    <phoneticPr fontId="4"/>
  </si>
  <si>
    <t>院内寛解</t>
    <phoneticPr fontId="4"/>
  </si>
  <si>
    <t>【入院形態区分（在院期間１年以上）】</t>
    <phoneticPr fontId="4"/>
  </si>
  <si>
    <t>〔寛解・院内寛解群〕</t>
    <phoneticPr fontId="4"/>
  </si>
  <si>
    <t>寛解</t>
    <phoneticPr fontId="4"/>
  </si>
  <si>
    <t>院内寛解</t>
    <phoneticPr fontId="4"/>
  </si>
  <si>
    <t>【疾患名区分（在院期間１年以上）】</t>
    <phoneticPr fontId="4"/>
  </si>
  <si>
    <t>〔寛解・院内寛解群〕</t>
    <phoneticPr fontId="4"/>
  </si>
  <si>
    <t>寛解</t>
    <phoneticPr fontId="4"/>
  </si>
  <si>
    <t>院内寛解</t>
    <phoneticPr fontId="4"/>
  </si>
  <si>
    <t>症状性を含む器質性精神障害（F0）</t>
    <phoneticPr fontId="4"/>
  </si>
  <si>
    <t>アルツハイマー病の認知症を含む器質性精神障害（F00）</t>
    <phoneticPr fontId="4"/>
  </si>
  <si>
    <t>血管性認知症を含む器質性精神障害（F01）</t>
    <phoneticPr fontId="4"/>
  </si>
  <si>
    <t>【開放処遇区分（在院期間１年以上）】</t>
    <phoneticPr fontId="4"/>
  </si>
  <si>
    <t>〔寛解・院内寛解群〕</t>
    <phoneticPr fontId="4"/>
  </si>
  <si>
    <t>寛解</t>
    <phoneticPr fontId="4"/>
  </si>
  <si>
    <t>院内寛解</t>
    <phoneticPr fontId="4"/>
  </si>
  <si>
    <t>【状態像区分（在院期間１年以上）】</t>
    <phoneticPr fontId="4"/>
  </si>
  <si>
    <t>【65歳以上入院者の地域移行支援の必要性】</t>
    <rPh sb="3" eb="6">
      <t>サイイジョウ</t>
    </rPh>
    <rPh sb="6" eb="9">
      <t>ニュウインシャ</t>
    </rPh>
    <rPh sb="10" eb="12">
      <t>チイキ</t>
    </rPh>
    <rPh sb="12" eb="14">
      <t>イコウ</t>
    </rPh>
    <rPh sb="14" eb="16">
      <t>シエン</t>
    </rPh>
    <rPh sb="17" eb="20">
      <t>ヒツヨウセイ</t>
    </rPh>
    <phoneticPr fontId="4"/>
  </si>
  <si>
    <t>65歳未満</t>
    <rPh sb="2" eb="5">
      <t>サイミマン</t>
    </rPh>
    <phoneticPr fontId="4"/>
  </si>
  <si>
    <t>65歳以上</t>
    <rPh sb="2" eb="5">
      <t>サイイジョウ</t>
    </rPh>
    <phoneticPr fontId="4"/>
  </si>
  <si>
    <t>可能（必要）</t>
    <rPh sb="0" eb="2">
      <t>カノウ</t>
    </rPh>
    <rPh sb="3" eb="5">
      <t>ヒツヨウ</t>
    </rPh>
    <phoneticPr fontId="4"/>
  </si>
  <si>
    <t>困難（不要）</t>
    <rPh sb="0" eb="2">
      <t>コンナン</t>
    </rPh>
    <rPh sb="3" eb="5">
      <t>フヨウ</t>
    </rPh>
    <phoneticPr fontId="4"/>
  </si>
  <si>
    <t>判断できない</t>
    <rPh sb="0" eb="2">
      <t>ハンダン</t>
    </rPh>
    <phoneticPr fontId="4"/>
  </si>
  <si>
    <t>データ貼り付け箇所（寛解・院内寛解）</t>
    <rPh sb="3" eb="4">
      <t>ハ</t>
    </rPh>
    <rPh sb="5" eb="6">
      <t>ツ</t>
    </rPh>
    <rPh sb="7" eb="9">
      <t>カショ</t>
    </rPh>
    <rPh sb="10" eb="12">
      <t>カンカイ</t>
    </rPh>
    <rPh sb="13" eb="15">
      <t>インナイ</t>
    </rPh>
    <rPh sb="15" eb="17">
      <t>カンカイ</t>
    </rPh>
    <phoneticPr fontId="4"/>
  </si>
  <si>
    <t>１ヶ月～
３ヶ月未満</t>
    <phoneticPr fontId="4"/>
  </si>
  <si>
    <t>３ヶ月～
６ヶ月未満</t>
    <phoneticPr fontId="4"/>
  </si>
  <si>
    <t>６ヶ月～
１年未満</t>
    <phoneticPr fontId="4"/>
  </si>
  <si>
    <t>１年～１年
６ヶ月未満</t>
    <phoneticPr fontId="4"/>
  </si>
  <si>
    <t>１年６ヶ月
～２年未満</t>
    <phoneticPr fontId="4"/>
  </si>
  <si>
    <t>２年～
３年未満</t>
    <phoneticPr fontId="4"/>
  </si>
  <si>
    <t>３年～
４年未満</t>
    <phoneticPr fontId="4"/>
  </si>
  <si>
    <t>４年～
５年未満</t>
    <phoneticPr fontId="4"/>
  </si>
  <si>
    <t>５年～
６年未満</t>
    <phoneticPr fontId="4"/>
  </si>
  <si>
    <t>６年～
７年未満</t>
    <phoneticPr fontId="4"/>
  </si>
  <si>
    <t>７年～
８年未満</t>
    <phoneticPr fontId="4"/>
  </si>
  <si>
    <t>８年～
９年未満</t>
    <phoneticPr fontId="4"/>
  </si>
  <si>
    <t>９年～
10年未満</t>
    <phoneticPr fontId="4"/>
  </si>
  <si>
    <t>10年～
20年未満</t>
    <phoneticPr fontId="4"/>
  </si>
  <si>
    <t>65歳未満</t>
    <rPh sb="2" eb="3">
      <t>サイ</t>
    </rPh>
    <rPh sb="3" eb="5">
      <t>ミマン</t>
    </rPh>
    <phoneticPr fontId="4"/>
  </si>
  <si>
    <t>１ヶ月～
３ヶ月未満</t>
  </si>
  <si>
    <t>３ヶ月～
６ヶ月未満</t>
  </si>
  <si>
    <t>６ヶ月～
１年未満</t>
  </si>
  <si>
    <t>１年～１年
６ヶ月未満</t>
  </si>
  <si>
    <t>１年６ヶ月
～２年未満</t>
  </si>
  <si>
    <t>２年～
３年未満</t>
  </si>
  <si>
    <t>３年～
４年未満</t>
  </si>
  <si>
    <t>４年～
５年未満</t>
  </si>
  <si>
    <t>５年～
６年未満</t>
  </si>
  <si>
    <t>６年～
７年未満</t>
  </si>
  <si>
    <t>７年～
８年未満</t>
  </si>
  <si>
    <t>８年～
９年未満</t>
  </si>
  <si>
    <t>９年～
10年未満</t>
  </si>
  <si>
    <t>10年～
20年未満</t>
  </si>
  <si>
    <t>【年齢階層×在院期間区分】〔気分（感情）障害（F３）〕</t>
    <rPh sb="14" eb="16">
      <t>キブン</t>
    </rPh>
    <rPh sb="17" eb="19">
      <t>カンジョウ</t>
    </rPh>
    <rPh sb="20" eb="22">
      <t>ショウガイ</t>
    </rPh>
    <phoneticPr fontId="4"/>
  </si>
  <si>
    <t>【年齢階層×在院期間区分】〔気分（感情）障害（Ｆ３）〕&amp;〔寛解・院内寛解群〕</t>
    <rPh sb="14" eb="16">
      <t>キブン</t>
    </rPh>
    <rPh sb="17" eb="19">
      <t>カンジョウ</t>
    </rPh>
    <rPh sb="20" eb="21">
      <t>ショウ</t>
    </rPh>
    <rPh sb="21" eb="22">
      <t>ガイ</t>
    </rPh>
    <phoneticPr fontId="4"/>
  </si>
  <si>
    <t>データの個数 / 患者
番号</t>
  </si>
  <si>
    <t>６５歳以上</t>
    <rPh sb="2" eb="5">
      <t>サイイジョウ</t>
    </rPh>
    <phoneticPr fontId="4"/>
  </si>
  <si>
    <t>６５歳未満</t>
    <rPh sb="2" eb="5">
      <t>サイミマン</t>
    </rPh>
    <phoneticPr fontId="4"/>
  </si>
  <si>
    <t>病識がなく通院服薬の中断が予測される</t>
    <phoneticPr fontId="4"/>
  </si>
  <si>
    <t>病識がなく通院服薬の中断が予測される</t>
    <phoneticPr fontId="4"/>
  </si>
  <si>
    <t>病識がなく通院服薬の中断が予測される</t>
    <phoneticPr fontId="4"/>
  </si>
  <si>
    <t>在院期間</t>
    <rPh sb="0" eb="2">
      <t>ザイイン</t>
    </rPh>
    <rPh sb="2" eb="4">
      <t>キカン</t>
    </rPh>
    <phoneticPr fontId="4"/>
  </si>
  <si>
    <t xml:space="preserve"> 65歳以上</t>
    <rPh sb="3" eb="6">
      <t>サイイジョウ</t>
    </rPh>
    <phoneticPr fontId="4"/>
  </si>
  <si>
    <t>人数</t>
    <rPh sb="0" eb="2">
      <t>ニンズウ</t>
    </rPh>
    <phoneticPr fontId="4"/>
  </si>
  <si>
    <t>割合</t>
    <rPh sb="0" eb="2">
      <t>ワリアイ</t>
    </rPh>
    <phoneticPr fontId="4"/>
  </si>
  <si>
    <t>　　人数</t>
    <rPh sb="2" eb="4">
      <t>ニンズウ</t>
    </rPh>
    <phoneticPr fontId="4"/>
  </si>
  <si>
    <t>　　割合</t>
    <rPh sb="2" eb="4">
      <t>ワリアイ</t>
    </rPh>
    <phoneticPr fontId="4"/>
  </si>
  <si>
    <t>可能（必要）</t>
    <rPh sb="0" eb="2">
      <t>カノウ</t>
    </rPh>
    <rPh sb="3" eb="5">
      <t>ヒツヨウ</t>
    </rPh>
    <phoneticPr fontId="4"/>
  </si>
  <si>
    <t>困難（不要）</t>
    <rPh sb="0" eb="2">
      <t>コンナン</t>
    </rPh>
    <rPh sb="3" eb="5">
      <t>フヨウ</t>
    </rPh>
    <phoneticPr fontId="4"/>
  </si>
  <si>
    <t xml:space="preserve">  総計</t>
    <phoneticPr fontId="4"/>
  </si>
  <si>
    <t>　総計</t>
    <phoneticPr fontId="4"/>
  </si>
  <si>
    <t>　総計</t>
    <phoneticPr fontId="4"/>
  </si>
  <si>
    <t>　総計</t>
    <rPh sb="1" eb="2">
      <t>ソウ</t>
    </rPh>
    <rPh sb="2" eb="3">
      <t>ケイ</t>
    </rPh>
    <phoneticPr fontId="4"/>
  </si>
  <si>
    <t>　　総計</t>
    <rPh sb="2" eb="3">
      <t>ソウ</t>
    </rPh>
    <rPh sb="3" eb="4">
      <t>ケイ</t>
    </rPh>
    <phoneticPr fontId="4"/>
  </si>
  <si>
    <t>　総計</t>
    <rPh sb="1" eb="3">
      <t>ソウケイ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</si>
</sst>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0.0%"/>
    <numFmt numFmtId="178" formatCode="\(#,##0\)"/>
    <numFmt numFmtId="179" formatCode="0_);[Red]\(0\)"/>
    <numFmt numFmtId="180" formatCode="\(0.0%\)"/>
  </numFmts>
  <fonts count="35">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9"/>
      <color theme="1"/>
      <name val="ＭＳ Ｐゴシック"/>
      <family val="3"/>
      <charset val="128"/>
      <scheme val="minor"/>
    </font>
    <font>
      <sz val="48"/>
      <color theme="1"/>
      <name val="ＭＳ Ｐゴシック"/>
      <family val="2"/>
      <charset val="128"/>
      <scheme val="minor"/>
    </font>
    <font>
      <b/>
      <sz val="11"/>
      <color theme="1"/>
      <name val="HG丸ｺﾞｼｯｸM-PRO"/>
      <family val="3"/>
      <charset val="128"/>
    </font>
    <font>
      <b/>
      <sz val="8"/>
      <color theme="1"/>
      <name val="ＭＳ Ｐゴシック"/>
      <family val="3"/>
      <charset val="128"/>
      <scheme val="minor"/>
    </font>
    <font>
      <sz val="8"/>
      <color theme="0"/>
      <name val="ＭＳ Ｐゴシック"/>
      <family val="3"/>
      <charset val="128"/>
      <scheme val="minor"/>
    </font>
    <font>
      <b/>
      <sz val="6"/>
      <color theme="1"/>
      <name val="ＭＳ Ｐゴシック"/>
      <family val="3"/>
      <charset val="128"/>
      <scheme val="minor"/>
    </font>
    <font>
      <b/>
      <sz val="9"/>
      <color rgb="FF000000"/>
      <name val="ＭＳ Ｐゴシック"/>
      <family val="3"/>
      <charset val="128"/>
    </font>
    <font>
      <b/>
      <sz val="14"/>
      <color theme="1"/>
      <name val="ＭＳ Ｐゴシック"/>
      <family val="3"/>
      <charset val="128"/>
      <scheme val="minor"/>
    </font>
    <font>
      <sz val="11"/>
      <color rgb="FFFF0000"/>
      <name val="ＭＳ Ｐゴシック"/>
      <family val="2"/>
      <charset val="128"/>
      <scheme val="minor"/>
    </font>
    <font>
      <b/>
      <sz val="11"/>
      <color rgb="FFFF0000"/>
      <name val="ＭＳ Ｐゴシック"/>
      <family val="2"/>
      <charset val="128"/>
      <scheme val="minor"/>
    </font>
    <font>
      <b/>
      <sz val="11"/>
      <color theme="0"/>
      <name val="ＭＳ Ｐゴシック"/>
      <family val="2"/>
      <charset val="128"/>
      <scheme val="minor"/>
    </font>
    <font>
      <sz val="11"/>
      <name val="ＭＳ Ｐゴシック"/>
      <family val="3"/>
      <charset val="128"/>
      <scheme val="minor"/>
    </font>
    <font>
      <sz val="9"/>
      <color theme="0"/>
      <name val="ＭＳ Ｐゴシック"/>
      <family val="2"/>
      <charset val="128"/>
      <scheme val="minor"/>
    </font>
    <font>
      <sz val="9"/>
      <color theme="0"/>
      <name val="ＭＳ Ｐゴシック"/>
      <family val="3"/>
      <charset val="128"/>
      <scheme val="minor"/>
    </font>
    <font>
      <b/>
      <sz val="11"/>
      <name val="ＭＳ Ｐゴシック"/>
      <family val="3"/>
      <charset val="128"/>
      <scheme val="minor"/>
    </font>
  </fonts>
  <fills count="14">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theme="9" tint="0.59996337778862885"/>
        <bgColor theme="4" tint="0.79998168889431442"/>
      </patternFill>
    </fill>
    <fill>
      <patternFill patternType="solid">
        <fgColor theme="9" tint="0.599963377788628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39997558519241921"/>
        <bgColor theme="4" tint="0.79998168889431442"/>
      </patternFill>
    </fill>
    <fill>
      <patternFill patternType="solid">
        <fgColor theme="0"/>
        <bgColor theme="4" tint="0.79998168889431442"/>
      </patternFill>
    </fill>
  </fills>
  <borders count="94">
    <border>
      <left/>
      <right/>
      <top/>
      <bottom/>
      <diagonal/>
    </border>
    <border>
      <left/>
      <right/>
      <top/>
      <bottom style="thin">
        <color theme="6" tint="-0.499984740745262"/>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style="thin">
        <color rgb="FF0070C0"/>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bottom/>
      <diagonal/>
    </border>
    <border>
      <left style="dotted">
        <color auto="1"/>
      </left>
      <right style="thin">
        <color auto="1"/>
      </right>
      <top style="hair">
        <color auto="1"/>
      </top>
      <bottom/>
      <diagonal/>
    </border>
    <border>
      <left style="hair">
        <color indexed="64"/>
      </left>
      <right style="thin">
        <color auto="1"/>
      </right>
      <top/>
      <bottom/>
      <diagonal/>
    </border>
    <border>
      <left style="hair">
        <color indexed="64"/>
      </left>
      <right style="thin">
        <color auto="1"/>
      </right>
      <top style="hair">
        <color indexed="64"/>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right style="thin">
        <color auto="1"/>
      </right>
      <top style="hair">
        <color auto="1"/>
      </top>
      <bottom style="hair">
        <color auto="1"/>
      </bottom>
      <diagonal/>
    </border>
    <border>
      <left style="hair">
        <color indexed="64"/>
      </left>
      <right style="dotted">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dotted">
        <color auto="1"/>
      </right>
      <top/>
      <bottom style="thin">
        <color auto="1"/>
      </bottom>
      <diagonal/>
    </border>
    <border>
      <left/>
      <right style="thin">
        <color indexed="64"/>
      </right>
      <top/>
      <bottom/>
      <diagonal/>
    </border>
    <border>
      <left style="thin">
        <color auto="1"/>
      </left>
      <right/>
      <top/>
      <bottom/>
      <diagonal/>
    </border>
    <border>
      <left style="thin">
        <color auto="1"/>
      </left>
      <right style="hair">
        <color indexed="64"/>
      </right>
      <top style="thin">
        <color auto="1"/>
      </top>
      <bottom style="thin">
        <color auto="1"/>
      </bottom>
      <diagonal/>
    </border>
    <border>
      <left/>
      <right style="dotted">
        <color auto="1"/>
      </right>
      <top style="thin">
        <color auto="1"/>
      </top>
      <bottom style="thin">
        <color auto="1"/>
      </bottom>
      <diagonal/>
    </border>
    <border>
      <left/>
      <right style="thin">
        <color indexed="64"/>
      </right>
      <top style="hair">
        <color auto="1"/>
      </top>
      <bottom style="thin">
        <color indexed="64"/>
      </bottom>
      <diagonal/>
    </border>
    <border>
      <left/>
      <right style="thin">
        <color auto="1"/>
      </right>
      <top style="thin">
        <color auto="1"/>
      </top>
      <bottom style="hair">
        <color auto="1"/>
      </bottom>
      <diagonal/>
    </border>
    <border>
      <left/>
      <right/>
      <top style="thin">
        <color auto="1"/>
      </top>
      <bottom style="thin">
        <color theme="6" tint="-0.499984740745262"/>
      </bottom>
      <diagonal/>
    </border>
    <border>
      <left style="thin">
        <color auto="1"/>
      </left>
      <right/>
      <top style="medium">
        <color indexed="64"/>
      </top>
      <bottom/>
      <diagonal/>
    </border>
    <border>
      <left style="thin">
        <color auto="1"/>
      </left>
      <right/>
      <top/>
      <bottom style="thin">
        <color auto="1"/>
      </bottom>
      <diagonal/>
    </border>
    <border>
      <left style="hair">
        <color indexed="64"/>
      </left>
      <right style="thin">
        <color indexed="64"/>
      </right>
      <top style="hair">
        <color auto="1"/>
      </top>
      <bottom style="hair">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auto="1"/>
      </top>
      <bottom/>
      <diagonal/>
    </border>
    <border>
      <left style="double">
        <color indexed="64"/>
      </left>
      <right/>
      <top/>
      <bottom/>
      <diagonal/>
    </border>
    <border>
      <left/>
      <right style="double">
        <color indexed="64"/>
      </right>
      <top style="thin">
        <color indexed="64"/>
      </top>
      <bottom/>
      <diagonal/>
    </border>
    <border>
      <left style="double">
        <color indexed="64"/>
      </left>
      <right/>
      <top/>
      <bottom style="thin">
        <color indexed="64"/>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dotted">
        <color auto="1"/>
      </right>
      <top style="hair">
        <color indexed="64"/>
      </top>
      <bottom style="hair">
        <color indexed="64"/>
      </bottom>
      <diagonal/>
    </border>
    <border>
      <left style="dotted">
        <color auto="1"/>
      </left>
      <right/>
      <top/>
      <bottom/>
      <diagonal/>
    </border>
    <border>
      <left style="dotted">
        <color auto="1"/>
      </left>
      <right/>
      <top style="hair">
        <color auto="1"/>
      </top>
      <bottom/>
      <diagonal/>
    </border>
    <border>
      <left/>
      <right style="dotted">
        <color auto="1"/>
      </right>
      <top style="thin">
        <color auto="1"/>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auto="1"/>
      </right>
      <top style="hair">
        <color auto="1"/>
      </top>
      <bottom style="thin">
        <color auto="1"/>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style="thin">
        <color auto="1"/>
      </left>
      <right/>
      <top style="hair">
        <color indexed="64"/>
      </top>
      <bottom/>
      <diagonal/>
    </border>
    <border>
      <left style="dotted">
        <color auto="1"/>
      </left>
      <right style="hair">
        <color indexed="64"/>
      </right>
      <top style="hair">
        <color indexed="64"/>
      </top>
      <bottom style="hair">
        <color indexed="64"/>
      </bottom>
      <diagonal/>
    </border>
    <border>
      <left style="dotted">
        <color auto="1"/>
      </left>
      <right style="hair">
        <color indexed="64"/>
      </right>
      <top style="hair">
        <color indexed="64"/>
      </top>
      <bottom/>
      <diagonal/>
    </border>
    <border>
      <left style="double">
        <color indexed="64"/>
      </left>
      <right style="hair">
        <color indexed="64"/>
      </right>
      <top style="thin">
        <color auto="1"/>
      </top>
      <bottom/>
      <diagonal/>
    </border>
  </borders>
  <cellStyleXfs count="8">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xf numFmtId="38" fontId="1" fillId="0" borderId="0" applyFont="0" applyFill="0" applyBorder="0" applyAlignment="0" applyProtection="0">
      <alignment vertical="center"/>
    </xf>
  </cellStyleXfs>
  <cellXfs count="701">
    <xf numFmtId="0" fontId="0" fillId="0" borderId="0" xfId="0">
      <alignment vertical="center"/>
    </xf>
    <xf numFmtId="0" fontId="3"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center" indent="1"/>
    </xf>
    <xf numFmtId="177" fontId="2" fillId="2" borderId="2" xfId="1" applyNumberFormat="1" applyFont="1" applyFill="1" applyBorder="1" applyAlignment="1">
      <alignment horizontal="right" vertical="center" indent="1"/>
    </xf>
    <xf numFmtId="0" fontId="0" fillId="0" borderId="0" xfId="0" applyNumberFormat="1">
      <alignment vertical="center"/>
    </xf>
    <xf numFmtId="177" fontId="0" fillId="0" borderId="0" xfId="0" applyNumberFormat="1">
      <alignment vertical="center"/>
    </xf>
    <xf numFmtId="0" fontId="6" fillId="0" borderId="0" xfId="0" applyFont="1">
      <alignment vertical="center"/>
    </xf>
    <xf numFmtId="0" fontId="0" fillId="0" borderId="0" xfId="0" applyFont="1">
      <alignment vertical="center"/>
    </xf>
    <xf numFmtId="176" fontId="5" fillId="0" borderId="0" xfId="0" applyNumberFormat="1" applyFont="1">
      <alignment vertical="center"/>
    </xf>
    <xf numFmtId="0" fontId="0" fillId="0" borderId="0" xfId="0" applyAlignment="1">
      <alignment horizontal="center" vertical="center"/>
    </xf>
    <xf numFmtId="176" fontId="0" fillId="0" borderId="0" xfId="0" applyNumberFormat="1" applyAlignment="1">
      <alignment horizontal="right" vertical="center"/>
    </xf>
    <xf numFmtId="178" fontId="0" fillId="0" borderId="0" xfId="0" applyNumberFormat="1" applyAlignment="1">
      <alignment horizontal="right" vertical="center"/>
    </xf>
    <xf numFmtId="176" fontId="2" fillId="2" borderId="2" xfId="0" applyNumberFormat="1" applyFont="1" applyFill="1" applyBorder="1" applyAlignment="1">
      <alignment horizontal="right" vertical="center"/>
    </xf>
    <xf numFmtId="0" fontId="0"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177" fontId="0" fillId="0" borderId="0" xfId="0" applyNumberFormat="1" applyAlignment="1">
      <alignment horizontal="right" vertical="center"/>
    </xf>
    <xf numFmtId="0" fontId="2" fillId="2" borderId="1" xfId="0" applyFont="1" applyFill="1" applyBorder="1">
      <alignment vertical="center"/>
    </xf>
    <xf numFmtId="177" fontId="2" fillId="2" borderId="2"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2" fillId="2" borderId="3" xfId="0" applyFont="1" applyFill="1" applyBorder="1" applyAlignment="1">
      <alignment horizontal="left" vertical="center" indent="1"/>
    </xf>
    <xf numFmtId="176" fontId="2" fillId="2" borderId="3" xfId="0"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0" fontId="0" fillId="0" borderId="4" xfId="0" applyBorder="1" applyAlignment="1">
      <alignment horizontal="left" vertical="center"/>
    </xf>
    <xf numFmtId="176" fontId="0" fillId="0" borderId="4" xfId="0" applyNumberFormat="1" applyBorder="1" applyAlignment="1">
      <alignment horizontal="right" vertical="center"/>
    </xf>
    <xf numFmtId="177" fontId="0" fillId="0" borderId="4" xfId="0" applyNumberFormat="1" applyBorder="1" applyAlignment="1">
      <alignment horizontal="right" vertical="center"/>
    </xf>
    <xf numFmtId="0" fontId="0" fillId="0" borderId="5" xfId="0" applyBorder="1" applyAlignment="1">
      <alignment horizontal="lef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0" fillId="0" borderId="0" xfId="0" applyBorder="1" applyAlignment="1">
      <alignment horizontal="lef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0" fontId="0" fillId="0" borderId="0" xfId="0" applyBorder="1">
      <alignment vertical="center"/>
    </xf>
    <xf numFmtId="179" fontId="0" fillId="0" borderId="0" xfId="0" applyNumberFormat="1">
      <alignmen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9" fillId="3" borderId="0" xfId="0" applyFont="1" applyFill="1">
      <alignment vertical="center"/>
    </xf>
    <xf numFmtId="0" fontId="10" fillId="3" borderId="0" xfId="0" applyFont="1" applyFill="1">
      <alignment vertical="center"/>
    </xf>
    <xf numFmtId="0" fontId="9" fillId="3" borderId="0" xfId="0" applyFont="1" applyFill="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4" borderId="6" xfId="0" applyFont="1" applyFill="1" applyBorder="1">
      <alignment vertical="center"/>
    </xf>
    <xf numFmtId="176" fontId="0" fillId="0" borderId="16" xfId="0" applyNumberFormat="1" applyBorder="1">
      <alignment vertical="center"/>
    </xf>
    <xf numFmtId="177" fontId="0" fillId="0" borderId="17" xfId="0" applyNumberFormat="1" applyBorder="1">
      <alignment vertical="center"/>
    </xf>
    <xf numFmtId="176" fontId="0" fillId="0" borderId="18" xfId="0" applyNumberFormat="1" applyBorder="1">
      <alignment vertical="center"/>
    </xf>
    <xf numFmtId="177" fontId="0" fillId="0" borderId="19" xfId="0" applyNumberFormat="1" applyBorder="1">
      <alignment vertical="center"/>
    </xf>
    <xf numFmtId="176" fontId="0" fillId="0" borderId="20" xfId="0" applyNumberFormat="1" applyBorder="1">
      <alignment vertical="center"/>
    </xf>
    <xf numFmtId="177" fontId="0" fillId="0" borderId="21" xfId="0" applyNumberFormat="1" applyBorder="1">
      <alignment vertical="center"/>
    </xf>
    <xf numFmtId="176" fontId="3" fillId="4" borderId="22" xfId="0" applyNumberFormat="1" applyFont="1" applyFill="1" applyBorder="1">
      <alignment vertical="center"/>
    </xf>
    <xf numFmtId="177" fontId="3" fillId="4" borderId="23" xfId="0" applyNumberFormat="1" applyFont="1" applyFill="1" applyBorder="1">
      <alignment vertical="center"/>
    </xf>
    <xf numFmtId="0" fontId="5" fillId="0" borderId="24" xfId="0" applyFont="1" applyFill="1" applyBorder="1">
      <alignment vertical="center"/>
    </xf>
    <xf numFmtId="176" fontId="3" fillId="0" borderId="16" xfId="0" applyNumberFormat="1" applyFont="1" applyFill="1" applyBorder="1">
      <alignment vertical="center"/>
    </xf>
    <xf numFmtId="177" fontId="3" fillId="0" borderId="17" xfId="0" applyNumberFormat="1" applyFont="1" applyFill="1" applyBorder="1">
      <alignment vertical="center"/>
    </xf>
    <xf numFmtId="0" fontId="5" fillId="0" borderId="25" xfId="0" applyFont="1" applyFill="1" applyBorder="1">
      <alignment vertical="center"/>
    </xf>
    <xf numFmtId="176" fontId="3" fillId="0" borderId="20" xfId="0" applyNumberFormat="1" applyFont="1" applyFill="1" applyBorder="1">
      <alignment vertical="center"/>
    </xf>
    <xf numFmtId="177" fontId="3" fillId="0" borderId="21" xfId="0" applyNumberFormat="1" applyFont="1" applyFill="1" applyBorder="1">
      <alignment vertical="center"/>
    </xf>
    <xf numFmtId="176" fontId="0" fillId="0" borderId="0" xfId="0" applyNumberFormat="1">
      <alignment vertical="center"/>
    </xf>
    <xf numFmtId="0" fontId="5" fillId="0" borderId="26" xfId="0" applyFont="1" applyFill="1" applyBorder="1">
      <alignment vertical="center"/>
    </xf>
    <xf numFmtId="176" fontId="3" fillId="0" borderId="18" xfId="0" applyNumberFormat="1" applyFont="1" applyFill="1" applyBorder="1">
      <alignment vertical="center"/>
    </xf>
    <xf numFmtId="177" fontId="3" fillId="0" borderId="19" xfId="0" applyNumberFormat="1" applyFont="1" applyFill="1" applyBorder="1">
      <alignment vertical="center"/>
    </xf>
    <xf numFmtId="178" fontId="0" fillId="0" borderId="18" xfId="0" applyNumberFormat="1" applyBorder="1" applyAlignment="1">
      <alignment horizontal="right" vertical="center"/>
    </xf>
    <xf numFmtId="0" fontId="10" fillId="3" borderId="0" xfId="0" applyFont="1" applyFill="1" applyAlignment="1">
      <alignment horizontal="center" vertical="center" wrapText="1"/>
    </xf>
    <xf numFmtId="0" fontId="12" fillId="0" borderId="11" xfId="0" applyFont="1" applyBorder="1" applyAlignment="1">
      <alignment horizontal="left" vertical="center" indent="1"/>
    </xf>
    <xf numFmtId="0" fontId="13" fillId="0" borderId="12" xfId="0" applyFont="1" applyBorder="1" applyAlignment="1">
      <alignment horizontal="left" vertical="center" indent="1"/>
    </xf>
    <xf numFmtId="176" fontId="5" fillId="0" borderId="16" xfId="0" applyNumberFormat="1" applyFont="1" applyFill="1" applyBorder="1">
      <alignment vertical="center"/>
    </xf>
    <xf numFmtId="177" fontId="5" fillId="0" borderId="17" xfId="0" applyNumberFormat="1" applyFont="1" applyFill="1" applyBorder="1">
      <alignment vertical="center"/>
    </xf>
    <xf numFmtId="176" fontId="5" fillId="0" borderId="18" xfId="0" applyNumberFormat="1" applyFont="1" applyFill="1" applyBorder="1">
      <alignment vertical="center"/>
    </xf>
    <xf numFmtId="177" fontId="5" fillId="0" borderId="19" xfId="0" applyNumberFormat="1" applyFont="1" applyFill="1" applyBorder="1">
      <alignment vertical="center"/>
    </xf>
    <xf numFmtId="176" fontId="5" fillId="0" borderId="20" xfId="0" applyNumberFormat="1" applyFont="1" applyFill="1" applyBorder="1">
      <alignment vertical="center"/>
    </xf>
    <xf numFmtId="177" fontId="5" fillId="0" borderId="21" xfId="0" applyNumberFormat="1" applyFont="1" applyFill="1" applyBorder="1">
      <alignment vertical="center"/>
    </xf>
    <xf numFmtId="0" fontId="13" fillId="0" borderId="13" xfId="0" applyFont="1" applyBorder="1" applyAlignment="1">
      <alignment horizontal="left" vertical="center" indent="1"/>
    </xf>
    <xf numFmtId="0" fontId="10" fillId="3" borderId="0" xfId="0" applyFont="1" applyFill="1" applyAlignment="1">
      <alignment horizontal="center" vertical="center" shrinkToFit="1"/>
    </xf>
    <xf numFmtId="0" fontId="0" fillId="0" borderId="7" xfId="0" applyBorder="1" applyAlignment="1">
      <alignment horizontal="left" vertical="center"/>
    </xf>
    <xf numFmtId="176" fontId="0" fillId="0" borderId="7" xfId="0" applyNumberFormat="1" applyBorder="1" applyAlignment="1">
      <alignment horizontal="right" vertical="center"/>
    </xf>
    <xf numFmtId="176" fontId="0" fillId="0" borderId="7" xfId="0" applyNumberFormat="1" applyBorder="1">
      <alignment vertical="center"/>
    </xf>
    <xf numFmtId="0" fontId="0" fillId="0" borderId="30" xfId="0" applyBorder="1" applyAlignment="1">
      <alignment horizontal="left" vertical="center"/>
    </xf>
    <xf numFmtId="177" fontId="0" fillId="0" borderId="30" xfId="0" applyNumberFormat="1" applyBorder="1" applyAlignment="1">
      <alignment horizontal="right" vertical="center"/>
    </xf>
    <xf numFmtId="176" fontId="5" fillId="0" borderId="7" xfId="0" applyNumberFormat="1" applyFont="1" applyBorder="1" applyAlignment="1">
      <alignment horizontal="right" vertical="center"/>
    </xf>
    <xf numFmtId="0" fontId="6" fillId="0" borderId="0" xfId="0" applyFont="1" applyBorder="1">
      <alignment vertical="center"/>
    </xf>
    <xf numFmtId="0" fontId="0" fillId="0" borderId="0" xfId="0" applyFont="1" applyBorder="1">
      <alignment vertical="center"/>
    </xf>
    <xf numFmtId="0" fontId="0" fillId="0" borderId="30" xfId="0" applyFont="1" applyBorder="1">
      <alignment vertical="center"/>
    </xf>
    <xf numFmtId="0" fontId="2" fillId="5" borderId="7" xfId="0" applyFont="1" applyFill="1" applyBorder="1" applyAlignment="1">
      <alignment horizontal="left" vertical="center" indent="1"/>
    </xf>
    <xf numFmtId="176" fontId="2" fillId="5" borderId="7" xfId="0" applyNumberFormat="1" applyFont="1" applyFill="1" applyBorder="1" applyAlignment="1">
      <alignment horizontal="right" vertical="center"/>
    </xf>
    <xf numFmtId="0" fontId="2" fillId="5" borderId="30" xfId="0" applyFont="1" applyFill="1" applyBorder="1" applyAlignment="1">
      <alignment horizontal="left" vertical="center" indent="1"/>
    </xf>
    <xf numFmtId="177" fontId="2" fillId="5" borderId="30" xfId="0" applyNumberFormat="1" applyFont="1" applyFill="1" applyBorder="1" applyAlignment="1">
      <alignment horizontal="right" vertical="center"/>
    </xf>
    <xf numFmtId="0" fontId="3" fillId="5" borderId="6" xfId="0" applyFont="1" applyFill="1" applyBorder="1" applyAlignment="1">
      <alignment horizontal="center" vertical="center"/>
    </xf>
    <xf numFmtId="176" fontId="3" fillId="6" borderId="7" xfId="0" applyNumberFormat="1" applyFont="1" applyFill="1" applyBorder="1">
      <alignment vertical="center"/>
    </xf>
    <xf numFmtId="177" fontId="3" fillId="5" borderId="30" xfId="0" applyNumberFormat="1" applyFont="1" applyFill="1" applyBorder="1" applyAlignment="1">
      <alignment horizontal="right" vertical="center"/>
    </xf>
    <xf numFmtId="176" fontId="5" fillId="0" borderId="7" xfId="0" applyNumberFormat="1" applyFont="1" applyBorder="1">
      <alignment vertical="center"/>
    </xf>
    <xf numFmtId="177" fontId="5" fillId="0" borderId="30" xfId="0" applyNumberFormat="1" applyFont="1" applyBorder="1" applyAlignment="1">
      <alignment horizontal="right" vertical="center"/>
    </xf>
    <xf numFmtId="176" fontId="0" fillId="0" borderId="0" xfId="0" applyNumberFormat="1" applyFont="1">
      <alignment vertical="center"/>
    </xf>
    <xf numFmtId="0" fontId="9" fillId="3" borderId="0" xfId="0" applyFont="1" applyFill="1" applyAlignment="1">
      <alignment horizontal="left" vertical="center"/>
    </xf>
    <xf numFmtId="177" fontId="0" fillId="0" borderId="30" xfId="0" applyNumberFormat="1" applyBorder="1">
      <alignment vertical="center"/>
    </xf>
    <xf numFmtId="3" fontId="0" fillId="0" borderId="0" xfId="0" applyNumberFormat="1" applyFont="1">
      <alignment vertical="center"/>
    </xf>
    <xf numFmtId="3" fontId="0" fillId="0" borderId="0" xfId="0" applyNumberFormat="1">
      <alignment vertical="center"/>
    </xf>
    <xf numFmtId="3" fontId="5" fillId="0" borderId="0" xfId="0" applyNumberFormat="1" applyFont="1">
      <alignment vertical="center"/>
    </xf>
    <xf numFmtId="0" fontId="18" fillId="5" borderId="6" xfId="0" applyFont="1" applyFill="1" applyBorder="1" applyAlignment="1">
      <alignment horizontal="center" vertical="center"/>
    </xf>
    <xf numFmtId="0" fontId="18" fillId="5" borderId="6" xfId="0" applyFont="1" applyFill="1" applyBorder="1" applyAlignment="1">
      <alignment horizontal="center" vertical="center" wrapText="1"/>
    </xf>
    <xf numFmtId="0" fontId="13" fillId="0" borderId="7" xfId="0" applyFont="1" applyBorder="1" applyAlignment="1">
      <alignment horizontal="left" vertical="center"/>
    </xf>
    <xf numFmtId="176" fontId="13" fillId="0" borderId="7" xfId="0" applyNumberFormat="1" applyFont="1" applyBorder="1" applyAlignment="1">
      <alignment horizontal="right" vertical="center"/>
    </xf>
    <xf numFmtId="176" fontId="13" fillId="0" borderId="7" xfId="0" applyNumberFormat="1" applyFont="1" applyBorder="1">
      <alignment vertical="center"/>
    </xf>
    <xf numFmtId="0" fontId="13" fillId="0" borderId="30" xfId="0" applyFont="1" applyBorder="1" applyAlignment="1">
      <alignment horizontal="left" vertical="center"/>
    </xf>
    <xf numFmtId="177" fontId="13" fillId="0" borderId="30" xfId="0" applyNumberFormat="1" applyFont="1" applyBorder="1" applyAlignment="1">
      <alignment horizontal="right" vertical="center"/>
    </xf>
    <xf numFmtId="0" fontId="18" fillId="5" borderId="7" xfId="0" applyFont="1" applyFill="1" applyBorder="1" applyAlignment="1">
      <alignment horizontal="left" vertical="center" indent="1"/>
    </xf>
    <xf numFmtId="176" fontId="18" fillId="5" borderId="7" xfId="0" applyNumberFormat="1" applyFont="1" applyFill="1" applyBorder="1" applyAlignment="1">
      <alignment horizontal="right" vertical="center"/>
    </xf>
    <xf numFmtId="176" fontId="18" fillId="6" borderId="7" xfId="0" applyNumberFormat="1" applyFont="1" applyFill="1" applyBorder="1">
      <alignment vertical="center"/>
    </xf>
    <xf numFmtId="0" fontId="18" fillId="5" borderId="30" xfId="0" applyFont="1" applyFill="1" applyBorder="1" applyAlignment="1">
      <alignment horizontal="left" vertical="center" indent="1"/>
    </xf>
    <xf numFmtId="177" fontId="18" fillId="5" borderId="30" xfId="0" applyNumberFormat="1" applyFont="1" applyFill="1" applyBorder="1" applyAlignment="1">
      <alignment horizontal="right" vertical="center"/>
    </xf>
    <xf numFmtId="0" fontId="13" fillId="0" borderId="7" xfId="0" applyFont="1" applyBorder="1" applyAlignment="1">
      <alignment vertical="center"/>
    </xf>
    <xf numFmtId="0" fontId="13" fillId="0" borderId="30" xfId="0" applyFont="1" applyBorder="1" applyAlignment="1">
      <alignment vertical="center"/>
    </xf>
    <xf numFmtId="0" fontId="13" fillId="0" borderId="30" xfId="0" applyFont="1" applyBorder="1">
      <alignment vertical="center"/>
    </xf>
    <xf numFmtId="0" fontId="19" fillId="5" borderId="7" xfId="0" applyFont="1" applyFill="1" applyBorder="1" applyAlignment="1">
      <alignment horizontal="left" vertical="center" indent="1"/>
    </xf>
    <xf numFmtId="177" fontId="13" fillId="0" borderId="30" xfId="0" applyNumberFormat="1" applyFont="1" applyBorder="1">
      <alignment vertical="center"/>
    </xf>
    <xf numFmtId="0" fontId="0" fillId="0" borderId="0" xfId="0" applyAlignment="1">
      <alignment horizontal="right" vertical="center"/>
    </xf>
    <xf numFmtId="0" fontId="15" fillId="0" borderId="0" xfId="0" applyFont="1">
      <alignment vertical="center"/>
    </xf>
    <xf numFmtId="0" fontId="15" fillId="0" borderId="6" xfId="0" applyFont="1" applyBorder="1">
      <alignment vertical="center"/>
    </xf>
    <xf numFmtId="176" fontId="15" fillId="0" borderId="6" xfId="0" applyNumberFormat="1" applyFont="1" applyBorder="1">
      <alignment vertical="center"/>
    </xf>
    <xf numFmtId="0" fontId="15" fillId="0" borderId="6" xfId="0" applyFont="1" applyBorder="1" applyAlignment="1">
      <alignment horizontal="left" vertical="center" indent="1"/>
    </xf>
    <xf numFmtId="0" fontId="15" fillId="0" borderId="8" xfId="0" applyFont="1" applyFill="1" applyBorder="1">
      <alignment vertical="center"/>
    </xf>
    <xf numFmtId="176" fontId="15" fillId="7" borderId="6" xfId="0" applyNumberFormat="1" applyFont="1" applyFill="1" applyBorder="1">
      <alignment vertical="center"/>
    </xf>
    <xf numFmtId="0" fontId="7" fillId="0" borderId="0" xfId="0" applyFont="1" applyAlignment="1">
      <alignment horizontal="right" vertical="center"/>
    </xf>
    <xf numFmtId="0" fontId="21" fillId="0" borderId="0" xfId="0" applyFont="1" applyAlignment="1">
      <alignment horizontal="distributed" vertical="center"/>
    </xf>
    <xf numFmtId="0" fontId="2" fillId="8" borderId="31" xfId="0" applyFont="1" applyFill="1" applyBorder="1" applyAlignment="1">
      <alignment horizontal="center" vertical="center" wrapText="1"/>
    </xf>
    <xf numFmtId="10" fontId="0" fillId="0" borderId="0" xfId="0" applyNumberFormat="1" applyAlignment="1">
      <alignment horizontal="right" vertical="center" indent="1"/>
    </xf>
    <xf numFmtId="0" fontId="2" fillId="8" borderId="32" xfId="0" applyFont="1" applyFill="1" applyBorder="1" applyAlignment="1">
      <alignment horizontal="left" vertical="center"/>
    </xf>
    <xf numFmtId="176" fontId="2" fillId="8" borderId="32" xfId="0" applyNumberFormat="1" applyFont="1" applyFill="1" applyBorder="1">
      <alignment vertical="center"/>
    </xf>
    <xf numFmtId="10" fontId="2" fillId="8" borderId="32" xfId="0" applyNumberFormat="1" applyFont="1" applyFill="1" applyBorder="1" applyAlignment="1">
      <alignment horizontal="right" vertical="center" indent="1"/>
    </xf>
    <xf numFmtId="0" fontId="0" fillId="0" borderId="0" xfId="0" applyAlignment="1">
      <alignment horizontal="center" vertical="center" wrapText="1"/>
    </xf>
    <xf numFmtId="0" fontId="0" fillId="0" borderId="0" xfId="0" applyAlignment="1">
      <alignment vertical="center" wrapText="1"/>
    </xf>
    <xf numFmtId="0" fontId="16" fillId="0" borderId="0" xfId="0" applyFont="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0" fillId="7" borderId="0" xfId="0" applyFill="1" applyBorder="1" applyAlignment="1">
      <alignment horizontal="right" vertical="center" wrapText="1"/>
    </xf>
    <xf numFmtId="0" fontId="0" fillId="7" borderId="0" xfId="0" applyFill="1" applyBorder="1" applyAlignment="1">
      <alignment horizontal="left" vertical="center" wrapText="1"/>
    </xf>
    <xf numFmtId="0" fontId="0" fillId="0" borderId="0" xfId="0" applyBorder="1" applyAlignment="1">
      <alignment horizontal="right" vertical="center"/>
    </xf>
    <xf numFmtId="0" fontId="0" fillId="0" borderId="0" xfId="0" applyAlignment="1">
      <alignment vertical="center"/>
    </xf>
    <xf numFmtId="10" fontId="0" fillId="0" borderId="0" xfId="0" applyNumberFormat="1">
      <alignment vertical="center"/>
    </xf>
    <xf numFmtId="10" fontId="2" fillId="8" borderId="32" xfId="0" applyNumberFormat="1" applyFont="1" applyFill="1" applyBorder="1">
      <alignment vertical="center"/>
    </xf>
    <xf numFmtId="0" fontId="0" fillId="0" borderId="0" xfId="0" applyFont="1" applyFill="1" applyBorder="1" applyAlignment="1">
      <alignment horizontal="left" vertical="center"/>
    </xf>
    <xf numFmtId="0" fontId="2" fillId="8" borderId="32" xfId="0" applyNumberFormat="1" applyFont="1" applyFill="1" applyBorder="1">
      <alignment vertical="center"/>
    </xf>
    <xf numFmtId="38" fontId="0" fillId="0" borderId="0" xfId="7" applyFont="1">
      <alignment vertical="center"/>
    </xf>
    <xf numFmtId="38" fontId="0" fillId="0" borderId="0" xfId="0" applyNumberFormat="1">
      <alignment vertical="center"/>
    </xf>
    <xf numFmtId="0" fontId="0" fillId="0" borderId="33" xfId="0" applyBorder="1">
      <alignment vertical="center"/>
    </xf>
    <xf numFmtId="0" fontId="0" fillId="0" borderId="33" xfId="0" applyBorder="1" applyAlignment="1">
      <alignment horizontal="left" vertical="center"/>
    </xf>
    <xf numFmtId="38" fontId="0" fillId="0" borderId="33" xfId="0" applyNumberFormat="1" applyBorder="1">
      <alignment vertical="center"/>
    </xf>
    <xf numFmtId="38" fontId="0" fillId="0" borderId="0" xfId="0" applyNumberFormat="1" applyBorder="1">
      <alignment vertical="center"/>
    </xf>
    <xf numFmtId="0" fontId="0" fillId="0" borderId="34" xfId="0" applyBorder="1">
      <alignment vertical="center"/>
    </xf>
    <xf numFmtId="0" fontId="0" fillId="0" borderId="34" xfId="0" applyBorder="1" applyAlignment="1">
      <alignment horizontal="left" vertical="center"/>
    </xf>
    <xf numFmtId="38" fontId="0" fillId="0" borderId="34" xfId="0" applyNumberFormat="1" applyBorder="1">
      <alignment vertical="center"/>
    </xf>
    <xf numFmtId="3" fontId="0" fillId="0" borderId="0" xfId="0" applyNumberFormat="1" applyAlignment="1">
      <alignment vertical="center"/>
    </xf>
    <xf numFmtId="0" fontId="0" fillId="0" borderId="0" xfId="0" applyNumberFormat="1" applyAlignment="1">
      <alignment horizontal="right" vertical="center"/>
    </xf>
    <xf numFmtId="0" fontId="3" fillId="0" borderId="0" xfId="0" applyFont="1" applyAlignment="1">
      <alignment horizontal="left" vertical="center"/>
    </xf>
    <xf numFmtId="0" fontId="0" fillId="9" borderId="4" xfId="0" applyFill="1" applyBorder="1" applyAlignment="1">
      <alignment horizontal="center" vertical="center"/>
    </xf>
    <xf numFmtId="0" fontId="7" fillId="9" borderId="4" xfId="0" applyFont="1" applyFill="1" applyBorder="1" applyAlignment="1">
      <alignment horizontal="right" vertical="center"/>
    </xf>
    <xf numFmtId="0" fontId="7" fillId="9" borderId="5" xfId="0" applyFont="1" applyFill="1" applyBorder="1" applyAlignment="1">
      <alignment horizontal="left" vertical="center"/>
    </xf>
    <xf numFmtId="0" fontId="7" fillId="9" borderId="5" xfId="0" applyNumberFormat="1" applyFont="1" applyFill="1" applyBorder="1">
      <alignment vertical="center"/>
    </xf>
    <xf numFmtId="10" fontId="7" fillId="9" borderId="5" xfId="0" applyNumberFormat="1" applyFont="1" applyFill="1" applyBorder="1">
      <alignment vertical="center"/>
    </xf>
    <xf numFmtId="38" fontId="7" fillId="9" borderId="5" xfId="7" applyFont="1" applyFill="1" applyBorder="1">
      <alignment vertical="center"/>
    </xf>
    <xf numFmtId="177" fontId="0" fillId="0" borderId="0" xfId="1" applyNumberFormat="1" applyFont="1">
      <alignment vertical="center"/>
    </xf>
    <xf numFmtId="178" fontId="0" fillId="0" borderId="0" xfId="0" applyNumberFormat="1">
      <alignment vertical="center"/>
    </xf>
    <xf numFmtId="177" fontId="0" fillId="0" borderId="0" xfId="1" applyNumberFormat="1" applyFont="1" applyAlignment="1">
      <alignment vertical="center"/>
    </xf>
    <xf numFmtId="177" fontId="0" fillId="0" borderId="0" xfId="0" applyNumberFormat="1" applyAlignment="1">
      <alignment vertical="center"/>
    </xf>
    <xf numFmtId="180" fontId="0" fillId="0" borderId="0" xfId="0" applyNumberFormat="1" applyAlignment="1">
      <alignment vertical="center"/>
    </xf>
    <xf numFmtId="177" fontId="0" fillId="0" borderId="0" xfId="0" applyNumberFormat="1" applyAlignment="1">
      <alignment horizontal="right"/>
    </xf>
    <xf numFmtId="177" fontId="0" fillId="0" borderId="0" xfId="1" applyNumberFormat="1" applyFont="1" applyAlignment="1">
      <alignment horizontal="right" vertical="center"/>
    </xf>
    <xf numFmtId="180" fontId="0" fillId="0" borderId="0" xfId="1" applyNumberFormat="1" applyFont="1" applyAlignment="1">
      <alignment horizontal="right" vertical="center"/>
    </xf>
    <xf numFmtId="177" fontId="0" fillId="0" borderId="0" xfId="0" applyNumberFormat="1" applyAlignment="1"/>
    <xf numFmtId="38" fontId="2" fillId="8" borderId="32" xfId="0" applyNumberFormat="1" applyFont="1" applyFill="1" applyBorder="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38" fontId="0" fillId="0" borderId="5" xfId="7" applyFont="1" applyBorder="1" applyAlignment="1">
      <alignment horizontal="right"/>
    </xf>
    <xf numFmtId="38" fontId="0" fillId="0" borderId="5" xfId="7" applyFont="1" applyBorder="1" applyAlignment="1">
      <alignment vertical="center"/>
    </xf>
    <xf numFmtId="177" fontId="3" fillId="0" borderId="15" xfId="0" applyNumberFormat="1" applyFont="1" applyFill="1" applyBorder="1">
      <alignment vertical="center"/>
    </xf>
    <xf numFmtId="177" fontId="3" fillId="0" borderId="36" xfId="0" applyNumberFormat="1" applyFont="1" applyFill="1" applyBorder="1">
      <alignment vertical="center"/>
    </xf>
    <xf numFmtId="177" fontId="3" fillId="0" borderId="37" xfId="0" applyNumberFormat="1" applyFont="1" applyFill="1" applyBorder="1">
      <alignment vertical="center"/>
    </xf>
    <xf numFmtId="0" fontId="0" fillId="0" borderId="5" xfId="0" applyBorder="1">
      <alignment vertical="center"/>
    </xf>
    <xf numFmtId="177" fontId="0" fillId="0" borderId="15" xfId="0" applyNumberFormat="1" applyBorder="1">
      <alignment vertical="center"/>
    </xf>
    <xf numFmtId="177" fontId="0" fillId="0" borderId="37" xfId="0" applyNumberFormat="1" applyBorder="1">
      <alignment vertical="center"/>
    </xf>
    <xf numFmtId="177" fontId="0" fillId="0" borderId="35" xfId="0" applyNumberFormat="1" applyBorder="1">
      <alignment vertical="center"/>
    </xf>
    <xf numFmtId="177" fontId="0" fillId="0" borderId="36" xfId="0" applyNumberFormat="1" applyBorder="1">
      <alignment vertical="center"/>
    </xf>
    <xf numFmtId="176" fontId="0" fillId="0" borderId="26" xfId="0" applyNumberFormat="1" applyBorder="1">
      <alignment vertical="center"/>
    </xf>
    <xf numFmtId="177" fontId="0" fillId="0" borderId="38" xfId="0" applyNumberFormat="1" applyBorder="1">
      <alignment vertical="center"/>
    </xf>
    <xf numFmtId="177" fontId="0" fillId="0" borderId="39" xfId="0" applyNumberFormat="1" applyBorder="1">
      <alignment vertical="center"/>
    </xf>
    <xf numFmtId="0" fontId="12" fillId="0" borderId="0" xfId="0" applyFont="1" applyAlignment="1">
      <alignment horizontal="right" vertical="center"/>
    </xf>
    <xf numFmtId="0" fontId="13" fillId="0" borderId="0" xfId="0" applyFont="1" applyAlignment="1">
      <alignment horizontal="right" vertical="center" wrapText="1"/>
    </xf>
    <xf numFmtId="176" fontId="0" fillId="0" borderId="0" xfId="0" applyNumberFormat="1" applyBorder="1">
      <alignment vertical="center"/>
    </xf>
    <xf numFmtId="0" fontId="10" fillId="3" borderId="0" xfId="0" applyFont="1" applyFill="1" applyBorder="1">
      <alignment vertical="center"/>
    </xf>
    <xf numFmtId="0" fontId="2" fillId="8" borderId="0" xfId="0" applyFont="1" applyFill="1">
      <alignment vertical="center"/>
    </xf>
    <xf numFmtId="0" fontId="2" fillId="8" borderId="31" xfId="0" applyFont="1" applyFill="1" applyBorder="1">
      <alignment vertical="center"/>
    </xf>
    <xf numFmtId="179" fontId="0" fillId="0" borderId="0" xfId="0" applyNumberFormat="1" applyAlignment="1">
      <alignment horizontal="right" vertical="center"/>
    </xf>
    <xf numFmtId="178" fontId="0" fillId="0" borderId="0" xfId="0" applyNumberFormat="1" applyBorder="1">
      <alignment vertical="center"/>
    </xf>
    <xf numFmtId="177" fontId="0" fillId="0" borderId="0" xfId="1" applyNumberFormat="1" applyFont="1" applyFill="1" applyAlignment="1">
      <alignment vertical="center"/>
    </xf>
    <xf numFmtId="178" fontId="0" fillId="0" borderId="40" xfId="0" applyNumberFormat="1" applyBorder="1">
      <alignment vertical="center"/>
    </xf>
    <xf numFmtId="178" fontId="0" fillId="0" borderId="18" xfId="0" applyNumberFormat="1" applyBorder="1">
      <alignment vertical="center"/>
    </xf>
    <xf numFmtId="176" fontId="0" fillId="0" borderId="40" xfId="0" applyNumberFormat="1" applyBorder="1">
      <alignment vertical="center"/>
    </xf>
    <xf numFmtId="176" fontId="0" fillId="0" borderId="14" xfId="0" applyNumberFormat="1" applyBorder="1">
      <alignment vertical="center"/>
    </xf>
    <xf numFmtId="176" fontId="0" fillId="0" borderId="41" xfId="0" applyNumberFormat="1" applyBorder="1">
      <alignment vertical="center"/>
    </xf>
    <xf numFmtId="176" fontId="0" fillId="0" borderId="42" xfId="0" applyNumberFormat="1" applyBorder="1">
      <alignment vertical="center"/>
    </xf>
    <xf numFmtId="179" fontId="0" fillId="0" borderId="0" xfId="0" applyNumberFormat="1" applyBorder="1">
      <alignment vertical="center"/>
    </xf>
    <xf numFmtId="0" fontId="0" fillId="0" borderId="0" xfId="0" applyFill="1" applyBorder="1">
      <alignment vertical="center"/>
    </xf>
    <xf numFmtId="38" fontId="0" fillId="0" borderId="0" xfId="0" applyNumberFormat="1" applyFont="1">
      <alignment vertical="center"/>
    </xf>
    <xf numFmtId="38" fontId="5" fillId="0" borderId="0" xfId="0" applyNumberFormat="1" applyFont="1">
      <alignment vertical="center"/>
    </xf>
    <xf numFmtId="177" fontId="0" fillId="0" borderId="43" xfId="0" applyNumberFormat="1" applyBorder="1">
      <alignment vertical="center"/>
    </xf>
    <xf numFmtId="176" fontId="0" fillId="0" borderId="44" xfId="0" applyNumberFormat="1" applyBorder="1">
      <alignment vertical="center"/>
    </xf>
    <xf numFmtId="176" fontId="0" fillId="0" borderId="45" xfId="0" applyNumberFormat="1" applyBorder="1">
      <alignment vertical="center"/>
    </xf>
    <xf numFmtId="38" fontId="0" fillId="0" borderId="4" xfId="0" applyNumberFormat="1" applyBorder="1">
      <alignment vertical="center"/>
    </xf>
    <xf numFmtId="0" fontId="0" fillId="0" borderId="4" xfId="0" applyBorder="1">
      <alignment vertical="center"/>
    </xf>
    <xf numFmtId="38" fontId="0" fillId="0" borderId="0" xfId="0" applyNumberFormat="1" applyFill="1" applyBorder="1">
      <alignment vertical="center"/>
    </xf>
    <xf numFmtId="176" fontId="0" fillId="0" borderId="0"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5" xfId="0" applyFont="1" applyBorder="1">
      <alignment vertical="center"/>
    </xf>
    <xf numFmtId="177" fontId="0" fillId="0" borderId="5" xfId="1" applyNumberFormat="1" applyFont="1" applyBorder="1">
      <alignment vertical="center"/>
    </xf>
    <xf numFmtId="177" fontId="0" fillId="0" borderId="0" xfId="0" applyNumberFormat="1" applyAlignment="1">
      <alignment horizontal="right" vertical="center" indent="1"/>
    </xf>
    <xf numFmtId="0" fontId="22" fillId="0" borderId="0" xfId="0" applyFont="1">
      <alignment vertical="center"/>
    </xf>
    <xf numFmtId="0" fontId="0" fillId="0" borderId="7" xfId="0" applyFont="1" applyBorder="1">
      <alignment vertical="center"/>
    </xf>
    <xf numFmtId="0" fontId="0" fillId="0" borderId="8" xfId="0" applyFont="1" applyBorder="1">
      <alignment vertical="center"/>
    </xf>
    <xf numFmtId="38" fontId="0" fillId="0" borderId="7" xfId="0" applyNumberFormat="1" applyFont="1" applyBorder="1">
      <alignment vertical="center"/>
    </xf>
    <xf numFmtId="38" fontId="0" fillId="0" borderId="8" xfId="0" applyNumberFormat="1" applyFont="1" applyBorder="1">
      <alignment vertical="center"/>
    </xf>
    <xf numFmtId="177" fontId="0" fillId="0" borderId="30" xfId="1" applyNumberFormat="1" applyFont="1" applyBorder="1">
      <alignment vertical="center"/>
    </xf>
    <xf numFmtId="0" fontId="12" fillId="0" borderId="7" xfId="0" applyFont="1" applyBorder="1">
      <alignment vertical="center"/>
    </xf>
    <xf numFmtId="38" fontId="12" fillId="0" borderId="7" xfId="0" applyNumberFormat="1" applyFont="1" applyBorder="1">
      <alignment vertical="center"/>
    </xf>
    <xf numFmtId="38" fontId="12" fillId="0" borderId="10" xfId="0" applyNumberFormat="1" applyFont="1" applyBorder="1">
      <alignment vertical="center"/>
    </xf>
    <xf numFmtId="177" fontId="12" fillId="0" borderId="30" xfId="1" applyNumberFormat="1" applyFont="1" applyBorder="1">
      <alignment vertical="center"/>
    </xf>
    <xf numFmtId="176" fontId="15" fillId="0" borderId="0" xfId="0" applyNumberFormat="1" applyFont="1">
      <alignment vertical="center"/>
    </xf>
    <xf numFmtId="176" fontId="15" fillId="0" borderId="27" xfId="0" applyNumberFormat="1" applyFont="1" applyBorder="1">
      <alignment vertical="center"/>
    </xf>
    <xf numFmtId="0" fontId="9" fillId="3" borderId="0"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5" fillId="0" borderId="27" xfId="0" applyFont="1" applyFill="1" applyBorder="1">
      <alignment vertical="center"/>
    </xf>
    <xf numFmtId="176" fontId="3" fillId="0" borderId="22" xfId="0" applyNumberFormat="1" applyFont="1" applyFill="1" applyBorder="1">
      <alignment vertical="center"/>
    </xf>
    <xf numFmtId="177" fontId="3" fillId="0" borderId="23" xfId="0" applyNumberFormat="1" applyFont="1" applyFill="1" applyBorder="1">
      <alignment vertical="center"/>
    </xf>
    <xf numFmtId="0" fontId="5" fillId="0" borderId="0" xfId="0" applyFont="1" applyFill="1" applyBorder="1">
      <alignment vertical="center"/>
    </xf>
    <xf numFmtId="176" fontId="3" fillId="0" borderId="0" xfId="0" applyNumberFormat="1" applyFont="1" applyFill="1" applyBorder="1">
      <alignment vertical="center"/>
    </xf>
    <xf numFmtId="177" fontId="3" fillId="0" borderId="0" xfId="0" applyNumberFormat="1" applyFont="1" applyFill="1" applyBorder="1">
      <alignment vertical="center"/>
    </xf>
    <xf numFmtId="0" fontId="24" fillId="3" borderId="0" xfId="0" applyFont="1" applyFill="1" applyAlignment="1">
      <alignment horizontal="center" vertical="center"/>
    </xf>
    <xf numFmtId="179" fontId="17" fillId="0" borderId="0" xfId="0" applyNumberFormat="1" applyFont="1">
      <alignment vertical="center"/>
    </xf>
    <xf numFmtId="176" fontId="0" fillId="0" borderId="53" xfId="0" applyNumberFormat="1" applyBorder="1">
      <alignment vertical="center"/>
    </xf>
    <xf numFmtId="0" fontId="0" fillId="0" borderId="4" xfId="0" applyFont="1" applyBorder="1">
      <alignment vertical="center"/>
    </xf>
    <xf numFmtId="177" fontId="0" fillId="0" borderId="4" xfId="1" applyNumberFormat="1" applyFont="1" applyBorder="1">
      <alignment vertical="center"/>
    </xf>
    <xf numFmtId="0" fontId="3" fillId="0" borderId="4" xfId="0" applyFont="1" applyBorder="1">
      <alignment vertical="center"/>
    </xf>
    <xf numFmtId="0" fontId="6" fillId="0" borderId="4" xfId="0" applyFont="1" applyBorder="1">
      <alignment vertical="center"/>
    </xf>
    <xf numFmtId="0" fontId="5" fillId="0" borderId="6" xfId="0" applyFont="1" applyFill="1" applyBorder="1">
      <alignment vertical="center"/>
    </xf>
    <xf numFmtId="176" fontId="3" fillId="0" borderId="27" xfId="0" applyNumberFormat="1" applyFont="1" applyFill="1" applyBorder="1">
      <alignment vertical="center"/>
    </xf>
    <xf numFmtId="177" fontId="3" fillId="0" borderId="47" xfId="0" applyNumberFormat="1" applyFont="1" applyFill="1" applyBorder="1">
      <alignment vertical="center"/>
    </xf>
    <xf numFmtId="177" fontId="3" fillId="0" borderId="28" xfId="0" applyNumberFormat="1" applyFont="1" applyFill="1" applyBorder="1">
      <alignment vertical="center"/>
    </xf>
    <xf numFmtId="0" fontId="0" fillId="0" borderId="54" xfId="0" applyBorder="1">
      <alignment vertical="center"/>
    </xf>
    <xf numFmtId="176" fontId="3" fillId="0" borderId="29" xfId="0" applyNumberFormat="1" applyFont="1" applyFill="1" applyBorder="1">
      <alignment vertical="center"/>
    </xf>
    <xf numFmtId="179" fontId="3" fillId="0" borderId="29" xfId="0" applyNumberFormat="1" applyFont="1" applyBorder="1">
      <alignment vertical="center"/>
    </xf>
    <xf numFmtId="177" fontId="3" fillId="0" borderId="29" xfId="1" applyNumberFormat="1" applyFont="1" applyBorder="1">
      <alignment vertical="center"/>
    </xf>
    <xf numFmtId="179" fontId="3" fillId="0" borderId="27" xfId="0" applyNumberFormat="1" applyFont="1" applyBorder="1">
      <alignment vertical="center"/>
    </xf>
    <xf numFmtId="177" fontId="3" fillId="0" borderId="47" xfId="1" applyNumberFormat="1" applyFont="1" applyBorder="1">
      <alignment vertical="center"/>
    </xf>
    <xf numFmtId="179" fontId="3" fillId="0" borderId="22" xfId="0" applyNumberFormat="1" applyFont="1" applyBorder="1">
      <alignment vertical="center"/>
    </xf>
    <xf numFmtId="0" fontId="5" fillId="0" borderId="13" xfId="0" applyFont="1" applyFill="1" applyBorder="1">
      <alignment vertical="center"/>
    </xf>
    <xf numFmtId="0" fontId="0" fillId="0" borderId="55" xfId="0" applyBorder="1">
      <alignment vertical="center"/>
    </xf>
    <xf numFmtId="177" fontId="2" fillId="2" borderId="46" xfId="1" applyNumberFormat="1" applyFont="1" applyFill="1" applyBorder="1" applyAlignment="1">
      <alignment horizontal="right" vertical="center"/>
    </xf>
    <xf numFmtId="176" fontId="0" fillId="0" borderId="4" xfId="7" applyNumberFormat="1" applyFont="1" applyBorder="1" applyAlignment="1">
      <alignment horizontal="right" vertical="center"/>
    </xf>
    <xf numFmtId="179" fontId="0" fillId="0" borderId="4" xfId="0" applyNumberFormat="1" applyFont="1" applyBorder="1">
      <alignment vertical="center"/>
    </xf>
    <xf numFmtId="177" fontId="7" fillId="9" borderId="5" xfId="0" applyNumberFormat="1" applyFont="1" applyFill="1" applyBorder="1">
      <alignment vertical="center"/>
    </xf>
    <xf numFmtId="0" fontId="14" fillId="0" borderId="11" xfId="0" applyFont="1" applyBorder="1">
      <alignment vertical="center"/>
    </xf>
    <xf numFmtId="0" fontId="15" fillId="0" borderId="12" xfId="0" applyFont="1" applyBorder="1" applyAlignment="1">
      <alignment horizontal="left" vertical="center" indent="1"/>
    </xf>
    <xf numFmtId="0" fontId="15" fillId="0" borderId="12" xfId="0" applyFont="1" applyBorder="1" applyAlignment="1">
      <alignment horizontal="left" vertical="center" wrapText="1" indent="1"/>
    </xf>
    <xf numFmtId="0" fontId="15" fillId="0" borderId="12" xfId="0" applyFont="1" applyBorder="1">
      <alignment vertical="center"/>
    </xf>
    <xf numFmtId="0" fontId="15" fillId="0" borderId="12" xfId="0" applyFont="1" applyBorder="1" applyAlignment="1">
      <alignment vertical="center" wrapText="1"/>
    </xf>
    <xf numFmtId="0" fontId="15" fillId="0" borderId="27" xfId="0" applyFont="1" applyFill="1" applyBorder="1">
      <alignment vertical="center"/>
    </xf>
    <xf numFmtId="0" fontId="15" fillId="0" borderId="6" xfId="0" applyFont="1" applyFill="1" applyBorder="1">
      <alignment vertical="center"/>
    </xf>
    <xf numFmtId="177" fontId="5" fillId="0" borderId="43" xfId="0" applyNumberFormat="1" applyFont="1" applyFill="1" applyBorder="1">
      <alignment vertical="center"/>
    </xf>
    <xf numFmtId="177" fontId="5" fillId="0" borderId="58" xfId="0" applyNumberFormat="1" applyFont="1" applyFill="1" applyBorder="1">
      <alignment vertical="center"/>
    </xf>
    <xf numFmtId="177" fontId="3" fillId="4" borderId="28" xfId="0" applyNumberFormat="1" applyFont="1" applyFill="1" applyBorder="1">
      <alignment vertical="center"/>
    </xf>
    <xf numFmtId="177" fontId="0" fillId="0" borderId="59" xfId="0" applyNumberFormat="1" applyBorder="1">
      <alignment vertical="center"/>
    </xf>
    <xf numFmtId="0" fontId="14" fillId="0" borderId="11" xfId="0" applyFont="1" applyBorder="1" applyAlignment="1">
      <alignment horizontal="left" vertical="center" indent="1"/>
    </xf>
    <xf numFmtId="0" fontId="15" fillId="0" borderId="13" xfId="0" applyFont="1" applyBorder="1" applyAlignment="1">
      <alignment horizontal="left" vertical="center" indent="1"/>
    </xf>
    <xf numFmtId="0" fontId="13" fillId="0" borderId="26" xfId="0" applyFont="1" applyFill="1" applyBorder="1">
      <alignment vertical="center"/>
    </xf>
    <xf numFmtId="0" fontId="12" fillId="0" borderId="7" xfId="0" applyFont="1" applyBorder="1" applyAlignment="1">
      <alignment vertical="center"/>
    </xf>
    <xf numFmtId="0" fontId="12" fillId="0" borderId="7" xfId="0" applyFont="1" applyBorder="1" applyAlignment="1">
      <alignment horizontal="left" vertical="center"/>
    </xf>
    <xf numFmtId="176" fontId="3" fillId="5" borderId="7" xfId="0" applyNumberFormat="1" applyFont="1" applyFill="1" applyBorder="1" applyAlignment="1">
      <alignment horizontal="right" vertical="center"/>
    </xf>
    <xf numFmtId="0" fontId="25" fillId="7" borderId="6" xfId="0" applyFont="1" applyFill="1" applyBorder="1" applyAlignment="1">
      <alignment horizontal="center" vertical="center"/>
    </xf>
    <xf numFmtId="0" fontId="25"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176" fontId="15" fillId="7" borderId="27" xfId="0" applyNumberFormat="1" applyFont="1" applyFill="1" applyBorder="1" applyAlignment="1">
      <alignment horizontal="center" vertical="center"/>
    </xf>
    <xf numFmtId="0" fontId="0" fillId="0" borderId="55" xfId="0" applyBorder="1" applyAlignment="1">
      <alignment horizontal="right" vertical="center"/>
    </xf>
    <xf numFmtId="0" fontId="3" fillId="0" borderId="0" xfId="0" applyFont="1" applyBorder="1">
      <alignment vertical="center"/>
    </xf>
    <xf numFmtId="0" fontId="2" fillId="2" borderId="46" xfId="0" applyFont="1" applyFill="1" applyBorder="1" applyAlignment="1">
      <alignment horizontal="left" vertical="center" indent="1"/>
    </xf>
    <xf numFmtId="0" fontId="2" fillId="2" borderId="60" xfId="0" applyFont="1" applyFill="1" applyBorder="1" applyAlignment="1">
      <alignment horizontal="center" vertical="center"/>
    </xf>
    <xf numFmtId="0" fontId="19"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xf numFmtId="0" fontId="25" fillId="7" borderId="28" xfId="0" applyFont="1" applyFill="1" applyBorder="1" applyAlignment="1">
      <alignment horizontal="center" vertical="center"/>
    </xf>
    <xf numFmtId="0" fontId="15" fillId="0" borderId="7" xfId="0" applyFont="1" applyBorder="1">
      <alignment vertical="center"/>
    </xf>
    <xf numFmtId="177" fontId="0" fillId="0" borderId="0" xfId="1" applyNumberFormat="1" applyFont="1" applyBorder="1">
      <alignment vertical="center"/>
    </xf>
    <xf numFmtId="38" fontId="0" fillId="0" borderId="0" xfId="7" applyFont="1" applyBorder="1" applyAlignment="1">
      <alignment horizontal="right" vertical="center"/>
    </xf>
    <xf numFmtId="0" fontId="2" fillId="8" borderId="0" xfId="0" applyFont="1" applyFill="1" applyBorder="1" applyAlignment="1">
      <alignment horizontal="left" vertical="center"/>
    </xf>
    <xf numFmtId="176" fontId="2" fillId="8" borderId="0" xfId="0" applyNumberFormat="1" applyFont="1" applyFill="1" applyBorder="1">
      <alignment vertical="center"/>
    </xf>
    <xf numFmtId="10" fontId="2" fillId="8" borderId="0" xfId="0" applyNumberFormat="1" applyFont="1" applyFill="1" applyBorder="1" applyAlignment="1">
      <alignment horizontal="right" vertical="center" indent="1"/>
    </xf>
    <xf numFmtId="10" fontId="0" fillId="0" borderId="0" xfId="0" applyNumberFormat="1" applyBorder="1" applyAlignment="1">
      <alignment horizontal="right" vertical="center" indent="1"/>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0" fillId="0" borderId="0" xfId="0" applyNumberFormat="1" applyBorder="1">
      <alignment vertical="center"/>
    </xf>
    <xf numFmtId="10" fontId="0" fillId="0" borderId="0" xfId="0" applyNumberFormat="1" applyBorder="1">
      <alignment vertical="center"/>
    </xf>
    <xf numFmtId="0" fontId="2" fillId="8" borderId="0" xfId="0" applyNumberFormat="1" applyFont="1" applyFill="1" applyBorder="1">
      <alignment vertical="center"/>
    </xf>
    <xf numFmtId="10" fontId="2" fillId="8" borderId="0" xfId="0" applyNumberFormat="1" applyFont="1" applyFill="1" applyBorder="1">
      <alignment vertical="center"/>
    </xf>
    <xf numFmtId="0" fontId="5" fillId="0" borderId="0" xfId="0" applyFont="1" applyBorder="1">
      <alignment vertical="center"/>
    </xf>
    <xf numFmtId="38" fontId="0" fillId="0" borderId="5" xfId="7" applyFont="1" applyBorder="1">
      <alignment vertical="center"/>
    </xf>
    <xf numFmtId="38" fontId="0" fillId="0" borderId="0" xfId="7" applyFont="1" applyBorder="1">
      <alignment vertical="center"/>
    </xf>
    <xf numFmtId="176" fontId="0" fillId="0" borderId="0" xfId="7" applyNumberFormat="1" applyFont="1" applyBorder="1" applyAlignment="1">
      <alignment horizontal="right" vertical="center"/>
    </xf>
    <xf numFmtId="0" fontId="0" fillId="0" borderId="0" xfId="0" applyFont="1" applyFill="1" applyBorder="1">
      <alignment vertical="center"/>
    </xf>
    <xf numFmtId="179" fontId="0" fillId="0" borderId="0" xfId="0" applyNumberFormat="1" applyFont="1" applyBorder="1">
      <alignment vertical="center"/>
    </xf>
    <xf numFmtId="179" fontId="5" fillId="0" borderId="4" xfId="0" applyNumberFormat="1" applyFont="1" applyBorder="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wrapText="1"/>
    </xf>
    <xf numFmtId="38" fontId="2" fillId="8" borderId="0" xfId="0" applyNumberFormat="1" applyFont="1" applyFill="1" applyBorder="1">
      <alignment vertical="center"/>
    </xf>
    <xf numFmtId="0" fontId="0" fillId="0" borderId="0" xfId="0" applyFill="1">
      <alignment vertical="center"/>
    </xf>
    <xf numFmtId="176" fontId="0" fillId="0" borderId="0" xfId="0" applyNumberFormat="1" applyFill="1">
      <alignment vertical="center"/>
    </xf>
    <xf numFmtId="177" fontId="0" fillId="0" borderId="0" xfId="1" applyNumberFormat="1" applyFont="1" applyFill="1">
      <alignment vertical="center"/>
    </xf>
    <xf numFmtId="0" fontId="0" fillId="10" borderId="0" xfId="0" applyFill="1">
      <alignment vertical="center"/>
    </xf>
    <xf numFmtId="176" fontId="0" fillId="10" borderId="0" xfId="0" applyNumberFormat="1" applyFill="1">
      <alignment vertical="center"/>
    </xf>
    <xf numFmtId="177" fontId="0" fillId="10" borderId="0" xfId="1" applyNumberFormat="1" applyFont="1" applyFill="1">
      <alignment vertical="center"/>
    </xf>
    <xf numFmtId="176" fontId="0" fillId="0" borderId="0" xfId="0" applyNumberFormat="1" applyFill="1" applyBorder="1">
      <alignment vertical="center"/>
    </xf>
    <xf numFmtId="176" fontId="3" fillId="0" borderId="0" xfId="0" applyNumberFormat="1" applyFont="1">
      <alignment vertical="center"/>
    </xf>
    <xf numFmtId="0" fontId="3" fillId="10" borderId="4" xfId="0" applyFont="1" applyFill="1" applyBorder="1">
      <alignment vertical="center"/>
    </xf>
    <xf numFmtId="0" fontId="3" fillId="10" borderId="5" xfId="0" applyFont="1" applyFill="1" applyBorder="1">
      <alignment vertical="center"/>
    </xf>
    <xf numFmtId="176" fontId="3" fillId="10" borderId="5" xfId="0" applyNumberFormat="1" applyFont="1" applyFill="1" applyBorder="1">
      <alignment vertical="center"/>
    </xf>
    <xf numFmtId="177" fontId="3" fillId="10" borderId="5" xfId="1" applyNumberFormat="1" applyFont="1" applyFill="1" applyBorder="1">
      <alignment vertical="center"/>
    </xf>
    <xf numFmtId="0" fontId="3" fillId="0" borderId="0" xfId="0" applyFont="1" applyAlignment="1">
      <alignment horizontal="center" vertical="center" wrapText="1"/>
    </xf>
    <xf numFmtId="0" fontId="3" fillId="11" borderId="0" xfId="0" applyFont="1" applyFill="1" applyBorder="1">
      <alignment vertical="center"/>
    </xf>
    <xf numFmtId="3" fontId="3" fillId="11" borderId="6" xfId="0" applyNumberFormat="1" applyFont="1" applyFill="1" applyBorder="1">
      <alignment vertical="center"/>
    </xf>
    <xf numFmtId="177" fontId="3" fillId="11" borderId="6" xfId="0" applyNumberFormat="1" applyFont="1" applyFill="1" applyBorder="1">
      <alignment vertical="center"/>
    </xf>
    <xf numFmtId="177" fontId="3" fillId="11" borderId="0" xfId="0" applyNumberFormat="1" applyFont="1" applyFill="1" applyBorder="1">
      <alignment vertical="center"/>
    </xf>
    <xf numFmtId="38" fontId="3" fillId="11" borderId="6" xfId="7" applyFont="1" applyFill="1" applyBorder="1">
      <alignment vertical="center"/>
    </xf>
    <xf numFmtId="177" fontId="3" fillId="0" borderId="6" xfId="1" applyNumberFormat="1" applyFont="1" applyBorder="1">
      <alignment vertical="center"/>
    </xf>
    <xf numFmtId="0" fontId="5" fillId="11" borderId="55" xfId="0" applyFont="1" applyFill="1" applyBorder="1" applyAlignment="1">
      <alignment vertical="center"/>
    </xf>
    <xf numFmtId="0" fontId="16" fillId="0" borderId="48" xfId="0" applyFont="1" applyBorder="1" applyAlignment="1">
      <alignment vertical="center" wrapText="1"/>
    </xf>
    <xf numFmtId="38" fontId="0" fillId="0" borderId="8" xfId="7" applyFont="1" applyBorder="1">
      <alignment vertical="center"/>
    </xf>
    <xf numFmtId="177" fontId="0" fillId="0" borderId="7" xfId="1" applyNumberFormat="1" applyFont="1" applyBorder="1">
      <alignment vertical="center"/>
    </xf>
    <xf numFmtId="38" fontId="0" fillId="0" borderId="6" xfId="7" applyFont="1" applyBorder="1">
      <alignment vertical="center"/>
    </xf>
    <xf numFmtId="177" fontId="0" fillId="0" borderId="6" xfId="1" applyNumberFormat="1" applyFont="1" applyBorder="1">
      <alignment vertical="center"/>
    </xf>
    <xf numFmtId="0" fontId="17" fillId="0" borderId="63" xfId="0" applyFont="1" applyBorder="1" applyAlignment="1">
      <alignment vertical="center" wrapText="1"/>
    </xf>
    <xf numFmtId="38" fontId="0" fillId="0" borderId="64" xfId="7" applyFont="1" applyBorder="1">
      <alignment vertical="center"/>
    </xf>
    <xf numFmtId="177" fontId="0" fillId="0" borderId="64" xfId="1" applyNumberFormat="1" applyFont="1" applyBorder="1">
      <alignment vertical="center"/>
    </xf>
    <xf numFmtId="0" fontId="5" fillId="11" borderId="62" xfId="0" applyFont="1" applyFill="1" applyBorder="1" applyAlignment="1">
      <alignment vertical="center"/>
    </xf>
    <xf numFmtId="0" fontId="17" fillId="0" borderId="49" xfId="0" applyFont="1" applyBorder="1" applyAlignment="1">
      <alignment vertical="center" wrapText="1"/>
    </xf>
    <xf numFmtId="38" fontId="0" fillId="0" borderId="13" xfId="7" applyFont="1" applyBorder="1">
      <alignment vertical="center"/>
    </xf>
    <xf numFmtId="177" fontId="0" fillId="0" borderId="13" xfId="1" applyNumberFormat="1" applyFont="1" applyBorder="1">
      <alignment vertical="center"/>
    </xf>
    <xf numFmtId="38" fontId="3" fillId="0" borderId="6" xfId="7" applyFont="1" applyBorder="1">
      <alignment vertical="center"/>
    </xf>
    <xf numFmtId="177" fontId="3" fillId="0" borderId="0" xfId="1" applyNumberFormat="1" applyFont="1" applyBorder="1">
      <alignment vertical="center"/>
    </xf>
    <xf numFmtId="38" fontId="3" fillId="9" borderId="6" xfId="7" applyFont="1" applyFill="1" applyBorder="1">
      <alignment vertical="center"/>
    </xf>
    <xf numFmtId="177" fontId="3" fillId="9" borderId="6" xfId="1" applyNumberFormat="1" applyFont="1" applyFill="1" applyBorder="1">
      <alignment vertical="center"/>
    </xf>
    <xf numFmtId="177" fontId="3" fillId="11" borderId="0" xfId="1" applyNumberFormat="1" applyFont="1" applyFill="1" applyBorder="1">
      <alignment vertical="center"/>
    </xf>
    <xf numFmtId="179" fontId="15" fillId="0" borderId="0" xfId="0" applyNumberFormat="1" applyFont="1">
      <alignment vertical="center"/>
    </xf>
    <xf numFmtId="176" fontId="3" fillId="0" borderId="6" xfId="0" applyNumberFormat="1" applyFont="1" applyFill="1" applyBorder="1">
      <alignment vertical="center"/>
    </xf>
    <xf numFmtId="177" fontId="3" fillId="0" borderId="6" xfId="1" applyNumberFormat="1" applyFont="1" applyFill="1" applyBorder="1">
      <alignment vertical="center"/>
    </xf>
    <xf numFmtId="177" fontId="3" fillId="0" borderId="0" xfId="1" applyNumberFormat="1" applyFont="1" applyFill="1" applyBorder="1">
      <alignment vertical="center"/>
    </xf>
    <xf numFmtId="38" fontId="3" fillId="0" borderId="6" xfId="7" applyFont="1" applyFill="1" applyBorder="1">
      <alignment vertical="center"/>
    </xf>
    <xf numFmtId="177" fontId="0" fillId="0" borderId="11" xfId="1" applyNumberFormat="1" applyFont="1" applyBorder="1">
      <alignment vertical="center"/>
    </xf>
    <xf numFmtId="176" fontId="0" fillId="0" borderId="64" xfId="0" applyNumberFormat="1" applyBorder="1">
      <alignment vertical="center"/>
    </xf>
    <xf numFmtId="177" fontId="0" fillId="0" borderId="8" xfId="1" applyNumberFormat="1" applyFont="1" applyBorder="1">
      <alignment vertical="center"/>
    </xf>
    <xf numFmtId="176" fontId="0" fillId="0" borderId="13" xfId="0" applyNumberFormat="1" applyBorder="1">
      <alignment vertical="center"/>
    </xf>
    <xf numFmtId="176" fontId="3" fillId="0" borderId="6" xfId="0" applyNumberFormat="1" applyFont="1" applyBorder="1">
      <alignment vertical="center"/>
    </xf>
    <xf numFmtId="179" fontId="3" fillId="0" borderId="6" xfId="7" applyNumberFormat="1" applyFont="1" applyBorder="1">
      <alignment vertical="center"/>
    </xf>
    <xf numFmtId="0" fontId="27" fillId="0" borderId="0" xfId="0" applyFont="1">
      <alignment vertical="center"/>
    </xf>
    <xf numFmtId="0" fontId="14" fillId="0" borderId="0" xfId="0" applyFont="1">
      <alignment vertical="center"/>
    </xf>
    <xf numFmtId="0" fontId="0" fillId="9" borderId="65" xfId="0" applyFill="1" applyBorder="1">
      <alignment vertical="center"/>
    </xf>
    <xf numFmtId="0" fontId="0" fillId="0" borderId="54" xfId="0" applyBorder="1" applyAlignment="1">
      <alignment vertical="center"/>
    </xf>
    <xf numFmtId="176" fontId="0" fillId="0" borderId="51" xfId="0" applyNumberFormat="1" applyBorder="1">
      <alignment vertical="center"/>
    </xf>
    <xf numFmtId="177" fontId="0" fillId="0" borderId="54" xfId="1" applyNumberFormat="1" applyFont="1" applyFill="1" applyBorder="1">
      <alignment vertical="center"/>
    </xf>
    <xf numFmtId="176" fontId="0" fillId="0" borderId="50" xfId="0" applyNumberFormat="1" applyFill="1" applyBorder="1">
      <alignment vertical="center"/>
    </xf>
    <xf numFmtId="177" fontId="0" fillId="0" borderId="10" xfId="0" applyNumberFormat="1" applyFill="1" applyBorder="1">
      <alignment vertical="center"/>
    </xf>
    <xf numFmtId="38" fontId="0" fillId="0" borderId="51" xfId="7" applyFont="1" applyBorder="1">
      <alignment vertical="center"/>
    </xf>
    <xf numFmtId="177" fontId="0" fillId="0" borderId="54" xfId="1" applyNumberFormat="1" applyFont="1" applyBorder="1" applyAlignment="1">
      <alignment horizontal="right" vertical="center"/>
    </xf>
    <xf numFmtId="176" fontId="0" fillId="0" borderId="51" xfId="0" applyNumberFormat="1" applyFill="1" applyBorder="1">
      <alignment vertical="center"/>
    </xf>
    <xf numFmtId="177" fontId="0" fillId="0" borderId="54" xfId="0" applyNumberFormat="1" applyFill="1" applyBorder="1">
      <alignment vertical="center"/>
    </xf>
    <xf numFmtId="0" fontId="0" fillId="9" borderId="0" xfId="0" applyFill="1">
      <alignment vertical="center"/>
    </xf>
    <xf numFmtId="177" fontId="0" fillId="0" borderId="49" xfId="1" applyNumberFormat="1" applyFont="1" applyBorder="1">
      <alignment vertical="center"/>
    </xf>
    <xf numFmtId="176" fontId="0" fillId="0" borderId="52" xfId="0" applyNumberFormat="1" applyBorder="1">
      <alignment vertical="center"/>
    </xf>
    <xf numFmtId="177" fontId="0" fillId="0" borderId="65" xfId="0" applyNumberFormat="1" applyBorder="1">
      <alignment vertical="center"/>
    </xf>
    <xf numFmtId="38" fontId="0" fillId="0" borderId="52" xfId="7" applyFont="1" applyBorder="1">
      <alignment vertical="center"/>
    </xf>
    <xf numFmtId="177" fontId="5" fillId="0" borderId="49" xfId="1" applyNumberFormat="1" applyFont="1" applyFill="1" applyBorder="1" applyAlignment="1">
      <alignment horizontal="right" vertical="center"/>
    </xf>
    <xf numFmtId="10" fontId="2" fillId="0" borderId="0" xfId="0" applyNumberFormat="1" applyFont="1" applyFill="1" applyBorder="1">
      <alignment vertical="center"/>
    </xf>
    <xf numFmtId="176" fontId="2" fillId="2" borderId="56" xfId="0" applyNumberFormat="1" applyFont="1" applyFill="1" applyBorder="1">
      <alignment vertical="center"/>
    </xf>
    <xf numFmtId="177" fontId="3" fillId="9" borderId="65" xfId="1" applyNumberFormat="1" applyFont="1" applyFill="1" applyBorder="1">
      <alignment vertical="center"/>
    </xf>
    <xf numFmtId="177" fontId="2" fillId="2" borderId="28" xfId="0" applyNumberFormat="1" applyFont="1" applyFill="1" applyBorder="1">
      <alignment vertical="center"/>
    </xf>
    <xf numFmtId="38" fontId="3" fillId="9" borderId="52" xfId="0" applyNumberFormat="1" applyFont="1" applyFill="1" applyBorder="1">
      <alignment vertical="center"/>
    </xf>
    <xf numFmtId="177" fontId="3" fillId="9" borderId="65" xfId="0" applyNumberFormat="1" applyFont="1" applyFill="1" applyBorder="1">
      <alignment vertical="center"/>
    </xf>
    <xf numFmtId="176" fontId="2" fillId="12" borderId="5" xfId="0" applyNumberFormat="1" applyFont="1" applyFill="1" applyBorder="1">
      <alignment vertical="center"/>
    </xf>
    <xf numFmtId="0" fontId="3" fillId="0" borderId="0" xfId="0" applyFont="1" applyFill="1">
      <alignment vertical="center"/>
    </xf>
    <xf numFmtId="177" fontId="0" fillId="11" borderId="0" xfId="1" applyNumberFormat="1" applyFont="1" applyFill="1">
      <alignment vertical="center"/>
    </xf>
    <xf numFmtId="0" fontId="3" fillId="10" borderId="5" xfId="0" applyFont="1" applyFill="1" applyBorder="1" applyAlignment="1">
      <alignment vertical="center"/>
    </xf>
    <xf numFmtId="176" fontId="3" fillId="12" borderId="5" xfId="0" applyNumberFormat="1" applyFont="1" applyFill="1" applyBorder="1">
      <alignment vertical="center"/>
    </xf>
    <xf numFmtId="177" fontId="3" fillId="11" borderId="0" xfId="1" applyNumberFormat="1" applyFont="1" applyFill="1">
      <alignment vertical="center"/>
    </xf>
    <xf numFmtId="38" fontId="3" fillId="10" borderId="5" xfId="7" applyFont="1" applyFill="1" applyBorder="1">
      <alignment vertical="center"/>
    </xf>
    <xf numFmtId="0" fontId="0" fillId="11" borderId="0" xfId="0" applyFill="1">
      <alignment vertical="center"/>
    </xf>
    <xf numFmtId="0" fontId="3" fillId="11" borderId="0" xfId="0" applyFont="1" applyFill="1">
      <alignment vertical="center"/>
    </xf>
    <xf numFmtId="0" fontId="3" fillId="9" borderId="29" xfId="0" applyFont="1" applyFill="1" applyBorder="1" applyAlignment="1">
      <alignment horizontal="center" vertical="center"/>
    </xf>
    <xf numFmtId="0" fontId="3" fillId="9" borderId="66" xfId="0" applyFont="1" applyFill="1" applyBorder="1" applyAlignment="1">
      <alignment horizontal="center" vertical="center"/>
    </xf>
    <xf numFmtId="0" fontId="20" fillId="9" borderId="56"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20" fillId="9" borderId="69" xfId="0" applyFont="1" applyFill="1" applyBorder="1" applyAlignment="1">
      <alignment horizontal="center" vertical="center" wrapText="1"/>
    </xf>
    <xf numFmtId="0" fontId="14" fillId="0" borderId="54" xfId="0" applyFont="1" applyBorder="1" applyAlignment="1">
      <alignment horizontal="left" vertical="center"/>
    </xf>
    <xf numFmtId="38" fontId="0" fillId="0" borderId="50" xfId="0" applyNumberFormat="1" applyBorder="1">
      <alignment vertical="center"/>
    </xf>
    <xf numFmtId="177" fontId="0" fillId="0" borderId="48" xfId="1" applyNumberFormat="1" applyFont="1" applyBorder="1">
      <alignment vertical="center"/>
    </xf>
    <xf numFmtId="177" fontId="0" fillId="0" borderId="69" xfId="1" applyNumberFormat="1" applyFont="1" applyBorder="1">
      <alignment vertical="center"/>
    </xf>
    <xf numFmtId="38" fontId="0" fillId="0" borderId="51" xfId="0" applyNumberFormat="1" applyBorder="1">
      <alignment vertical="center"/>
    </xf>
    <xf numFmtId="0" fontId="15" fillId="0" borderId="54" xfId="0" applyFont="1" applyBorder="1" applyAlignment="1">
      <alignment horizontal="left" vertical="center"/>
    </xf>
    <xf numFmtId="177" fontId="0" fillId="0" borderId="54" xfId="1" applyNumberFormat="1" applyFont="1" applyBorder="1">
      <alignment vertical="center"/>
    </xf>
    <xf numFmtId="177" fontId="0" fillId="0" borderId="71" xfId="1" applyNumberFormat="1" applyFont="1" applyBorder="1">
      <alignment vertical="center"/>
    </xf>
    <xf numFmtId="177" fontId="0" fillId="0" borderId="38" xfId="1" applyNumberFormat="1" applyFont="1" applyBorder="1">
      <alignment vertical="center"/>
    </xf>
    <xf numFmtId="0" fontId="15" fillId="0" borderId="65" xfId="0" applyFont="1" applyBorder="1" applyAlignment="1">
      <alignment horizontal="left" vertical="center"/>
    </xf>
    <xf numFmtId="38" fontId="0" fillId="0" borderId="52" xfId="0" applyNumberFormat="1" applyBorder="1">
      <alignment vertical="center"/>
    </xf>
    <xf numFmtId="177" fontId="0" fillId="0" borderId="72" xfId="1" applyNumberFormat="1" applyFont="1" applyBorder="1">
      <alignment vertical="center"/>
    </xf>
    <xf numFmtId="177" fontId="0" fillId="0" borderId="65" xfId="1" applyNumberFormat="1" applyFont="1" applyBorder="1">
      <alignment vertical="center"/>
    </xf>
    <xf numFmtId="0" fontId="15" fillId="0" borderId="0" xfId="0" applyFont="1" applyBorder="1" applyAlignment="1">
      <alignment horizontal="left" vertical="center"/>
    </xf>
    <xf numFmtId="38" fontId="0" fillId="0" borderId="5" xfId="0" applyNumberFormat="1" applyBorder="1">
      <alignment vertical="center"/>
    </xf>
    <xf numFmtId="38" fontId="0" fillId="0" borderId="73" xfId="0" applyNumberFormat="1" applyBorder="1">
      <alignment vertical="center"/>
    </xf>
    <xf numFmtId="0" fontId="3" fillId="0" borderId="0" xfId="0" applyFont="1" applyBorder="1" applyAlignment="1">
      <alignment horizontal="left" vertical="center"/>
    </xf>
    <xf numFmtId="38" fontId="0" fillId="0" borderId="74" xfId="0" applyNumberFormat="1" applyBorder="1">
      <alignment vertical="center"/>
    </xf>
    <xf numFmtId="0" fontId="20" fillId="9" borderId="56" xfId="0" applyFont="1" applyFill="1" applyBorder="1" applyAlignment="1">
      <alignment vertical="center" wrapText="1"/>
    </xf>
    <xf numFmtId="0" fontId="14" fillId="0" borderId="54" xfId="0" applyFont="1" applyFill="1" applyBorder="1" applyAlignment="1">
      <alignment horizontal="left" vertical="center"/>
    </xf>
    <xf numFmtId="38" fontId="0" fillId="0" borderId="51" xfId="0" applyNumberFormat="1" applyFill="1" applyBorder="1">
      <alignment vertical="center"/>
    </xf>
    <xf numFmtId="177" fontId="0" fillId="0" borderId="38" xfId="1" applyNumberFormat="1" applyFont="1" applyFill="1" applyBorder="1">
      <alignment vertical="center"/>
    </xf>
    <xf numFmtId="177" fontId="0" fillId="0" borderId="71" xfId="1" applyNumberFormat="1" applyFont="1" applyFill="1" applyBorder="1">
      <alignment vertical="center"/>
    </xf>
    <xf numFmtId="38" fontId="0" fillId="0" borderId="51" xfId="7" applyFont="1" applyFill="1" applyBorder="1" applyAlignment="1">
      <alignment horizontal="right" vertical="center"/>
    </xf>
    <xf numFmtId="0" fontId="15" fillId="0" borderId="54" xfId="0" applyFont="1" applyFill="1" applyBorder="1" applyAlignment="1">
      <alignment horizontal="left" vertical="center"/>
    </xf>
    <xf numFmtId="0" fontId="3" fillId="9" borderId="65" xfId="0" applyFont="1" applyFill="1" applyBorder="1" applyAlignment="1">
      <alignment horizontal="left" vertical="center"/>
    </xf>
    <xf numFmtId="38" fontId="3" fillId="9" borderId="56" xfId="0" applyNumberFormat="1" applyFont="1" applyFill="1" applyBorder="1">
      <alignment vertical="center"/>
    </xf>
    <xf numFmtId="177" fontId="3" fillId="9" borderId="47" xfId="1" applyNumberFormat="1" applyFont="1" applyFill="1" applyBorder="1">
      <alignment vertical="center"/>
    </xf>
    <xf numFmtId="177" fontId="3" fillId="9" borderId="77" xfId="1" applyNumberFormat="1" applyFont="1" applyFill="1" applyBorder="1">
      <alignment vertical="center"/>
    </xf>
    <xf numFmtId="177" fontId="3" fillId="9" borderId="49" xfId="1" applyNumberFormat="1" applyFont="1" applyFill="1" applyBorder="1">
      <alignment vertical="center"/>
    </xf>
    <xf numFmtId="0" fontId="0" fillId="0" borderId="0" xfId="0" applyBorder="1" applyAlignment="1">
      <alignment vertical="center"/>
    </xf>
    <xf numFmtId="0" fontId="3" fillId="9" borderId="66" xfId="0" applyFont="1" applyFill="1" applyBorder="1">
      <alignment vertical="center"/>
    </xf>
    <xf numFmtId="0" fontId="13" fillId="11" borderId="0" xfId="0" applyFont="1" applyFill="1" applyBorder="1">
      <alignment vertical="center"/>
    </xf>
    <xf numFmtId="38" fontId="0" fillId="11" borderId="0" xfId="7" applyFont="1" applyFill="1" applyBorder="1">
      <alignment vertical="center"/>
    </xf>
    <xf numFmtId="0" fontId="0" fillId="11" borderId="0" xfId="0" applyFill="1" applyBorder="1">
      <alignment vertical="center"/>
    </xf>
    <xf numFmtId="38" fontId="2" fillId="13" borderId="0" xfId="7" applyFont="1" applyFill="1" applyBorder="1">
      <alignment vertical="center"/>
    </xf>
    <xf numFmtId="38" fontId="0" fillId="0" borderId="4" xfId="7" applyFont="1" applyBorder="1">
      <alignment vertical="center"/>
    </xf>
    <xf numFmtId="0" fontId="0" fillId="0" borderId="4" xfId="0" applyBorder="1" applyAlignment="1">
      <alignment vertical="center"/>
    </xf>
    <xf numFmtId="0" fontId="20" fillId="9" borderId="55" xfId="0" applyFont="1" applyFill="1" applyBorder="1" applyAlignment="1">
      <alignment horizontal="center" vertical="center"/>
    </xf>
    <xf numFmtId="0" fontId="20" fillId="9" borderId="75" xfId="0" applyFont="1" applyFill="1" applyBorder="1" applyAlignment="1">
      <alignment horizontal="center" vertical="center"/>
    </xf>
    <xf numFmtId="0" fontId="20" fillId="9" borderId="28" xfId="0" applyFont="1" applyFill="1" applyBorder="1" applyAlignment="1">
      <alignment horizontal="center" vertical="center"/>
    </xf>
    <xf numFmtId="0" fontId="12" fillId="0" borderId="54" xfId="0" applyFont="1" applyBorder="1" applyAlignment="1">
      <alignment vertical="center"/>
    </xf>
    <xf numFmtId="38" fontId="0" fillId="0" borderId="50" xfId="7" applyFont="1" applyBorder="1">
      <alignment vertical="center"/>
    </xf>
    <xf numFmtId="38" fontId="0" fillId="0" borderId="78" xfId="7" applyFont="1" applyBorder="1">
      <alignment vertical="center"/>
    </xf>
    <xf numFmtId="0" fontId="13" fillId="0" borderId="54" xfId="0" applyFont="1" applyBorder="1" applyAlignment="1">
      <alignment vertical="center" wrapText="1"/>
    </xf>
    <xf numFmtId="0" fontId="13" fillId="0" borderId="54" xfId="0" applyFont="1" applyBorder="1" applyAlignment="1">
      <alignment vertical="center"/>
    </xf>
    <xf numFmtId="38" fontId="0" fillId="0" borderId="78" xfId="7" applyFont="1" applyFill="1" applyBorder="1">
      <alignment vertical="center"/>
    </xf>
    <xf numFmtId="0" fontId="13" fillId="0" borderId="65" xfId="0" applyFont="1" applyBorder="1" applyAlignment="1">
      <alignment vertical="center"/>
    </xf>
    <xf numFmtId="38" fontId="0" fillId="0" borderId="79" xfId="7" applyFont="1" applyFill="1" applyBorder="1">
      <alignment vertical="center"/>
    </xf>
    <xf numFmtId="0" fontId="18" fillId="9" borderId="28" xfId="0" applyFont="1" applyFill="1" applyBorder="1" applyAlignment="1">
      <alignment horizontal="center" vertical="center"/>
    </xf>
    <xf numFmtId="38" fontId="3" fillId="2" borderId="56" xfId="7" applyFont="1" applyFill="1" applyBorder="1">
      <alignment vertical="center"/>
    </xf>
    <xf numFmtId="177" fontId="3" fillId="9" borderId="29" xfId="1" applyNumberFormat="1" applyFont="1" applyFill="1" applyBorder="1">
      <alignment vertical="center"/>
    </xf>
    <xf numFmtId="38" fontId="3" fillId="9" borderId="76" xfId="7" applyFont="1" applyFill="1" applyBorder="1">
      <alignment vertical="center"/>
    </xf>
    <xf numFmtId="176" fontId="3" fillId="0" borderId="0" xfId="0" applyNumberFormat="1" applyFont="1" applyBorder="1">
      <alignment vertical="center"/>
    </xf>
    <xf numFmtId="0" fontId="22" fillId="0" borderId="0" xfId="0" applyFont="1" applyBorder="1">
      <alignment vertical="center"/>
    </xf>
    <xf numFmtId="0" fontId="10"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178" fontId="0" fillId="0" borderId="0" xfId="0" applyNumberFormat="1" applyBorder="1" applyAlignment="1">
      <alignment horizontal="right" vertical="center"/>
    </xf>
    <xf numFmtId="176" fontId="0" fillId="0" borderId="80" xfId="0" applyNumberFormat="1" applyBorder="1">
      <alignment vertical="center"/>
    </xf>
    <xf numFmtId="38" fontId="2" fillId="0" borderId="32" xfId="0" applyNumberFormat="1" applyFont="1" applyFill="1" applyBorder="1">
      <alignment vertical="center"/>
    </xf>
    <xf numFmtId="0" fontId="28" fillId="0" borderId="0" xfId="0" applyFont="1">
      <alignment vertical="center"/>
    </xf>
    <xf numFmtId="0" fontId="29" fillId="8" borderId="0" xfId="0" applyFont="1" applyFill="1" applyBorder="1" applyAlignment="1">
      <alignment horizontal="center" vertical="center"/>
    </xf>
    <xf numFmtId="0" fontId="29" fillId="8" borderId="0" xfId="0" applyFont="1" applyFill="1" applyBorder="1" applyAlignment="1">
      <alignment horizontal="center" vertical="center" wrapText="1"/>
    </xf>
    <xf numFmtId="0" fontId="28" fillId="0" borderId="0" xfId="0" applyFont="1" applyBorder="1">
      <alignment vertical="center"/>
    </xf>
    <xf numFmtId="0" fontId="28" fillId="0" borderId="0" xfId="0" applyFont="1" applyBorder="1" applyAlignment="1">
      <alignment horizontal="left" vertical="center"/>
    </xf>
    <xf numFmtId="176" fontId="28" fillId="0" borderId="0" xfId="0" applyNumberFormat="1" applyFont="1" applyBorder="1">
      <alignment vertical="center"/>
    </xf>
    <xf numFmtId="10" fontId="28" fillId="0" borderId="0" xfId="0" applyNumberFormat="1" applyFont="1" applyBorder="1" applyAlignment="1">
      <alignment horizontal="right" vertical="center" indent="1"/>
    </xf>
    <xf numFmtId="0" fontId="28" fillId="0" borderId="0" xfId="0" applyFont="1" applyAlignment="1">
      <alignment horizontal="left" vertical="center"/>
    </xf>
    <xf numFmtId="176" fontId="28" fillId="0" borderId="0" xfId="0" applyNumberFormat="1" applyFont="1">
      <alignment vertical="center"/>
    </xf>
    <xf numFmtId="10" fontId="28" fillId="0" borderId="0" xfId="0" applyNumberFormat="1" applyFont="1" applyAlignment="1">
      <alignment horizontal="right" vertical="center" indent="1"/>
    </xf>
    <xf numFmtId="176" fontId="2" fillId="2" borderId="46" xfId="0" applyNumberFormat="1" applyFont="1" applyFill="1" applyBorder="1" applyAlignment="1">
      <alignment horizontal="right" vertical="center"/>
    </xf>
    <xf numFmtId="38" fontId="0" fillId="0" borderId="5" xfId="7" applyFont="1" applyBorder="1" applyAlignment="1">
      <alignment horizontal="right" vertical="center"/>
    </xf>
    <xf numFmtId="179" fontId="0" fillId="0" borderId="5" xfId="7" applyNumberFormat="1" applyFont="1" applyBorder="1">
      <alignment vertical="center"/>
    </xf>
    <xf numFmtId="179" fontId="0" fillId="0" borderId="0" xfId="7" applyNumberFormat="1" applyFont="1" applyBorder="1">
      <alignment vertical="center"/>
    </xf>
    <xf numFmtId="0" fontId="29" fillId="8" borderId="0" xfId="0" applyFont="1" applyFill="1" applyBorder="1" applyAlignment="1">
      <alignment horizontal="left" vertical="center"/>
    </xf>
    <xf numFmtId="176" fontId="29" fillId="8" borderId="0" xfId="0" applyNumberFormat="1" applyFont="1" applyFill="1" applyBorder="1">
      <alignment vertical="center"/>
    </xf>
    <xf numFmtId="10" fontId="29" fillId="8" borderId="0" xfId="0" applyNumberFormat="1" applyFont="1" applyFill="1" applyBorder="1" applyAlignment="1">
      <alignment horizontal="right" vertical="center" indent="1"/>
    </xf>
    <xf numFmtId="0" fontId="28" fillId="0" borderId="0" xfId="0" applyNumberFormat="1" applyFont="1">
      <alignment vertical="center"/>
    </xf>
    <xf numFmtId="177" fontId="0" fillId="9" borderId="5" xfId="0" applyNumberFormat="1" applyFill="1" applyBorder="1" applyAlignment="1">
      <alignment vertical="center"/>
    </xf>
    <xf numFmtId="177" fontId="3" fillId="9" borderId="5" xfId="0" applyNumberFormat="1" applyFont="1" applyFill="1" applyBorder="1">
      <alignment vertical="center"/>
    </xf>
    <xf numFmtId="0" fontId="0" fillId="0" borderId="0" xfId="0" applyBorder="1" applyAlignment="1">
      <alignment vertical="center" wrapText="1"/>
    </xf>
    <xf numFmtId="38" fontId="0" fillId="0" borderId="18" xfId="0" applyNumberFormat="1" applyBorder="1">
      <alignment vertical="center"/>
    </xf>
    <xf numFmtId="38" fontId="0" fillId="0" borderId="40" xfId="0" applyNumberFormat="1" applyBorder="1">
      <alignment vertical="center"/>
    </xf>
    <xf numFmtId="38" fontId="0" fillId="0" borderId="20" xfId="0" applyNumberFormat="1" applyBorder="1">
      <alignment vertical="center"/>
    </xf>
    <xf numFmtId="38" fontId="0" fillId="0" borderId="14" xfId="0" applyNumberFormat="1" applyBorder="1">
      <alignment vertical="center"/>
    </xf>
    <xf numFmtId="38" fontId="0" fillId="0" borderId="42" xfId="0" applyNumberFormat="1" applyBorder="1">
      <alignment vertical="center"/>
    </xf>
    <xf numFmtId="38" fontId="2" fillId="8" borderId="53" xfId="0" applyNumberFormat="1" applyFont="1" applyFill="1" applyBorder="1">
      <alignment vertical="center"/>
    </xf>
    <xf numFmtId="0" fontId="10" fillId="0" borderId="0" xfId="0" applyFont="1" applyAlignment="1">
      <alignment horizontal="right" vertical="center"/>
    </xf>
    <xf numFmtId="177" fontId="0" fillId="0" borderId="81" xfId="0" applyNumberFormat="1" applyBorder="1">
      <alignment vertical="center"/>
    </xf>
    <xf numFmtId="177" fontId="0" fillId="0" borderId="82" xfId="0" applyNumberFormat="1" applyBorder="1">
      <alignment vertical="center"/>
    </xf>
    <xf numFmtId="176" fontId="3" fillId="4" borderId="57" xfId="0" applyNumberFormat="1" applyFont="1" applyFill="1" applyBorder="1">
      <alignment vertical="center"/>
    </xf>
    <xf numFmtId="177" fontId="0" fillId="4" borderId="17" xfId="0" applyNumberFormat="1" applyFill="1" applyBorder="1">
      <alignment vertical="center"/>
    </xf>
    <xf numFmtId="176" fontId="3" fillId="4" borderId="16" xfId="0" applyNumberFormat="1" applyFont="1" applyFill="1" applyBorder="1">
      <alignment vertical="center"/>
    </xf>
    <xf numFmtId="180" fontId="0" fillId="0" borderId="19" xfId="0" applyNumberFormat="1" applyBorder="1">
      <alignment vertical="center"/>
    </xf>
    <xf numFmtId="180" fontId="0" fillId="0" borderId="36" xfId="0" applyNumberFormat="1" applyBorder="1">
      <alignment vertical="center"/>
    </xf>
    <xf numFmtId="177" fontId="0" fillId="0" borderId="63" xfId="0" applyNumberFormat="1" applyBorder="1">
      <alignment vertical="center"/>
    </xf>
    <xf numFmtId="178" fontId="0" fillId="0" borderId="42" xfId="0" applyNumberFormat="1" applyBorder="1">
      <alignment vertical="center"/>
    </xf>
    <xf numFmtId="180" fontId="0" fillId="0" borderId="37" xfId="0" applyNumberFormat="1" applyBorder="1">
      <alignment vertical="center"/>
    </xf>
    <xf numFmtId="0" fontId="2" fillId="8" borderId="0" xfId="0" applyFont="1" applyFill="1" applyAlignment="1">
      <alignment horizontal="right" vertical="center"/>
    </xf>
    <xf numFmtId="0" fontId="2" fillId="8" borderId="31" xfId="0" applyFont="1" applyFill="1" applyBorder="1" applyAlignment="1">
      <alignment horizontal="right" vertical="center"/>
    </xf>
    <xf numFmtId="0" fontId="2" fillId="8" borderId="32" xfId="0" applyFont="1" applyFill="1" applyBorder="1" applyAlignment="1">
      <alignment horizontal="right" vertical="center"/>
    </xf>
    <xf numFmtId="0" fontId="32" fillId="3" borderId="0" xfId="0" applyFont="1" applyFill="1" applyAlignment="1">
      <alignment horizontal="center" vertical="center"/>
    </xf>
    <xf numFmtId="0" fontId="33" fillId="3" borderId="0" xfId="0" applyFont="1" applyFill="1">
      <alignment vertical="center"/>
    </xf>
    <xf numFmtId="0" fontId="15" fillId="0" borderId="0" xfId="0" applyFont="1" applyBorder="1">
      <alignment vertical="center"/>
    </xf>
    <xf numFmtId="177" fontId="3" fillId="4" borderId="36" xfId="0" applyNumberFormat="1" applyFont="1" applyFill="1" applyBorder="1">
      <alignment vertical="center"/>
    </xf>
    <xf numFmtId="177" fontId="3" fillId="4" borderId="17" xfId="0" applyNumberFormat="1" applyFont="1" applyFill="1" applyBorder="1">
      <alignment vertical="center"/>
    </xf>
    <xf numFmtId="0" fontId="10" fillId="11" borderId="0" xfId="0" applyFont="1" applyFill="1" applyBorder="1" applyAlignment="1">
      <alignment horizontal="center" vertical="center"/>
    </xf>
    <xf numFmtId="0" fontId="10" fillId="11" borderId="0" xfId="0" applyFont="1" applyFill="1" applyAlignment="1">
      <alignment horizontal="center" vertical="center"/>
    </xf>
    <xf numFmtId="179" fontId="9" fillId="11" borderId="0" xfId="0" applyNumberFormat="1" applyFont="1" applyFill="1">
      <alignment vertical="center"/>
    </xf>
    <xf numFmtId="179" fontId="10" fillId="11" borderId="0" xfId="0" applyNumberFormat="1" applyFont="1" applyFill="1">
      <alignment vertical="center"/>
    </xf>
    <xf numFmtId="38" fontId="10" fillId="11" borderId="0" xfId="0" applyNumberFormat="1" applyFont="1" applyFill="1">
      <alignment vertical="center"/>
    </xf>
    <xf numFmtId="38" fontId="30" fillId="13" borderId="0" xfId="0" applyNumberFormat="1" applyFont="1" applyFill="1" applyBorder="1">
      <alignment vertical="center"/>
    </xf>
    <xf numFmtId="0" fontId="9" fillId="11" borderId="0" xfId="0" applyFont="1" applyFill="1" applyBorder="1">
      <alignment vertical="center"/>
    </xf>
    <xf numFmtId="0" fontId="10" fillId="11" borderId="0" xfId="0" applyFont="1" applyFill="1" applyBorder="1">
      <alignment vertical="center"/>
    </xf>
    <xf numFmtId="179" fontId="9" fillId="11" borderId="0" xfId="0" applyNumberFormat="1" applyFont="1" applyFill="1" applyBorder="1">
      <alignment vertical="center"/>
    </xf>
    <xf numFmtId="38" fontId="10" fillId="11" borderId="0" xfId="0" applyNumberFormat="1" applyFont="1" applyFill="1" applyBorder="1">
      <alignment vertical="center"/>
    </xf>
    <xf numFmtId="0" fontId="10" fillId="11" borderId="0" xfId="0" applyFont="1" applyFill="1" applyBorder="1" applyAlignment="1">
      <alignment horizontal="left" vertical="center"/>
    </xf>
    <xf numFmtId="38" fontId="30" fillId="8" borderId="0" xfId="0" applyNumberFormat="1" applyFont="1" applyFill="1" applyBorder="1">
      <alignment vertical="center"/>
    </xf>
    <xf numFmtId="38" fontId="9" fillId="0" borderId="0" xfId="0" applyNumberFormat="1" applyFont="1" applyBorder="1">
      <alignment vertical="center"/>
    </xf>
    <xf numFmtId="0" fontId="9" fillId="0" borderId="0" xfId="0" applyFont="1" applyBorder="1">
      <alignment vertical="center"/>
    </xf>
    <xf numFmtId="0" fontId="31" fillId="3" borderId="0" xfId="0" applyFont="1" applyFill="1" applyBorder="1" applyAlignment="1">
      <alignment horizontal="right" vertical="center"/>
    </xf>
    <xf numFmtId="0" fontId="31" fillId="0" borderId="0" xfId="0" applyFont="1" applyBorder="1" applyAlignment="1">
      <alignment horizontal="right" vertical="center"/>
    </xf>
    <xf numFmtId="0" fontId="10" fillId="0" borderId="0" xfId="0" applyFont="1" applyBorder="1">
      <alignment vertical="center"/>
    </xf>
    <xf numFmtId="177" fontId="3" fillId="0" borderId="17" xfId="0" applyNumberFormat="1" applyFont="1" applyBorder="1">
      <alignment vertical="center"/>
    </xf>
    <xf numFmtId="176" fontId="0" fillId="0" borderId="55" xfId="0" applyNumberFormat="1" applyBorder="1">
      <alignment vertical="center"/>
    </xf>
    <xf numFmtId="177" fontId="0" fillId="0" borderId="54" xfId="0" applyNumberFormat="1" applyBorder="1">
      <alignment vertical="center"/>
    </xf>
    <xf numFmtId="177" fontId="3" fillId="0" borderId="15" xfId="0" applyNumberFormat="1" applyFont="1" applyBorder="1">
      <alignment vertical="center"/>
    </xf>
    <xf numFmtId="177" fontId="3" fillId="0" borderId="23" xfId="0" applyNumberFormat="1" applyFont="1" applyBorder="1">
      <alignment vertical="center"/>
    </xf>
    <xf numFmtId="38" fontId="5" fillId="8" borderId="0" xfId="0" applyNumberFormat="1" applyFont="1" applyFill="1" applyBorder="1">
      <alignment vertical="center"/>
    </xf>
    <xf numFmtId="176" fontId="0" fillId="0" borderId="87" xfId="0" applyNumberFormat="1" applyBorder="1">
      <alignment vertical="center"/>
    </xf>
    <xf numFmtId="176" fontId="0" fillId="0" borderId="83" xfId="0" applyNumberFormat="1" applyBorder="1">
      <alignment vertical="center"/>
    </xf>
    <xf numFmtId="176" fontId="0" fillId="0" borderId="88" xfId="0" applyNumberFormat="1" applyBorder="1">
      <alignment vertical="center"/>
    </xf>
    <xf numFmtId="176" fontId="5" fillId="11" borderId="42" xfId="0" applyNumberFormat="1" applyFont="1" applyFill="1" applyBorder="1">
      <alignment vertical="center"/>
    </xf>
    <xf numFmtId="176" fontId="0" fillId="0" borderId="89" xfId="0" applyNumberFormat="1" applyBorder="1">
      <alignment vertical="center"/>
    </xf>
    <xf numFmtId="176" fontId="0" fillId="0" borderId="84" xfId="0" applyNumberFormat="1" applyBorder="1">
      <alignment vertical="center"/>
    </xf>
    <xf numFmtId="176" fontId="0" fillId="0" borderId="85" xfId="0" applyNumberFormat="1" applyBorder="1">
      <alignment vertical="center"/>
    </xf>
    <xf numFmtId="176" fontId="31" fillId="11" borderId="53" xfId="0" applyNumberFormat="1" applyFont="1" applyFill="1" applyBorder="1">
      <alignment vertical="center"/>
    </xf>
    <xf numFmtId="176" fontId="31" fillId="11" borderId="18" xfId="0" applyNumberFormat="1" applyFont="1" applyFill="1" applyBorder="1">
      <alignment vertical="center"/>
    </xf>
    <xf numFmtId="177" fontId="5" fillId="0" borderId="35" xfId="0" applyNumberFormat="1" applyFont="1" applyFill="1" applyBorder="1">
      <alignment vertical="center"/>
    </xf>
    <xf numFmtId="176" fontId="5" fillId="11" borderId="90" xfId="0" applyNumberFormat="1" applyFont="1" applyFill="1" applyBorder="1">
      <alignment vertical="center"/>
    </xf>
    <xf numFmtId="177" fontId="5" fillId="0" borderId="86" xfId="0" applyNumberFormat="1" applyFont="1" applyFill="1" applyBorder="1">
      <alignment vertical="center"/>
    </xf>
    <xf numFmtId="176" fontId="5" fillId="11" borderId="25" xfId="0" applyNumberFormat="1" applyFont="1" applyFill="1" applyBorder="1">
      <alignment vertical="center"/>
    </xf>
    <xf numFmtId="176" fontId="3" fillId="4" borderId="27" xfId="0" applyNumberFormat="1" applyFont="1" applyFill="1" applyBorder="1">
      <alignment vertical="center"/>
    </xf>
    <xf numFmtId="177" fontId="5" fillId="0" borderId="39" xfId="0" applyNumberFormat="1" applyFont="1" applyFill="1" applyBorder="1">
      <alignment vertical="center"/>
    </xf>
    <xf numFmtId="177" fontId="5" fillId="0" borderId="15" xfId="0" applyNumberFormat="1" applyFont="1" applyFill="1" applyBorder="1">
      <alignment vertical="center"/>
    </xf>
    <xf numFmtId="177" fontId="5" fillId="0" borderId="37" xfId="0" applyNumberFormat="1" applyFont="1" applyFill="1" applyBorder="1">
      <alignment vertical="center"/>
    </xf>
    <xf numFmtId="177" fontId="5" fillId="0" borderId="36" xfId="0" applyNumberFormat="1" applyFont="1" applyFill="1" applyBorder="1">
      <alignment vertical="center"/>
    </xf>
    <xf numFmtId="0" fontId="0" fillId="4" borderId="0" xfId="0" applyFill="1" applyBorder="1">
      <alignment vertical="center"/>
    </xf>
    <xf numFmtId="177" fontId="3" fillId="4" borderId="47" xfId="0" applyNumberFormat="1" applyFont="1" applyFill="1" applyBorder="1">
      <alignment vertical="center"/>
    </xf>
    <xf numFmtId="0" fontId="15" fillId="0" borderId="26" xfId="0" applyFont="1" applyBorder="1" applyAlignment="1">
      <alignment horizontal="left" vertical="center" indent="1"/>
    </xf>
    <xf numFmtId="177" fontId="0" fillId="0" borderId="91" xfId="0" applyNumberFormat="1" applyBorder="1">
      <alignment vertical="center"/>
    </xf>
    <xf numFmtId="176" fontId="5" fillId="0" borderId="41" xfId="0" applyNumberFormat="1" applyFont="1" applyFill="1" applyBorder="1">
      <alignment vertical="center"/>
    </xf>
    <xf numFmtId="177" fontId="0" fillId="0" borderId="92" xfId="0" applyNumberFormat="1" applyBorder="1">
      <alignment vertical="center"/>
    </xf>
    <xf numFmtId="177" fontId="5" fillId="4" borderId="17" xfId="0" applyNumberFormat="1" applyFont="1" applyFill="1" applyBorder="1">
      <alignment vertical="center"/>
    </xf>
    <xf numFmtId="0" fontId="20" fillId="9" borderId="29" xfId="0" applyFont="1" applyFill="1" applyBorder="1" applyAlignment="1">
      <alignment horizontal="center" vertical="center"/>
    </xf>
    <xf numFmtId="176" fontId="34" fillId="4" borderId="22" xfId="0" applyNumberFormat="1" applyFont="1" applyFill="1" applyBorder="1">
      <alignment vertical="center"/>
    </xf>
    <xf numFmtId="177" fontId="0" fillId="0" borderId="23" xfId="0" applyNumberFormat="1" applyBorder="1">
      <alignment vertical="center"/>
    </xf>
    <xf numFmtId="179" fontId="0" fillId="0" borderId="5" xfId="0" applyNumberFormat="1" applyBorder="1">
      <alignment vertical="center"/>
    </xf>
    <xf numFmtId="0" fontId="0" fillId="9" borderId="54" xfId="0" applyFill="1" applyBorder="1" applyAlignment="1">
      <alignment horizontal="center" vertical="center"/>
    </xf>
    <xf numFmtId="0" fontId="3" fillId="2" borderId="1" xfId="0" applyFont="1" applyFill="1" applyBorder="1" applyAlignment="1">
      <alignment horizontal="center" vertical="center"/>
    </xf>
    <xf numFmtId="0" fontId="3" fillId="9" borderId="29" xfId="0" applyFont="1" applyFill="1" applyBorder="1">
      <alignment vertical="center"/>
    </xf>
    <xf numFmtId="0" fontId="0" fillId="0" borderId="10" xfId="0" applyBorder="1" applyAlignment="1">
      <alignment vertical="center"/>
    </xf>
    <xf numFmtId="0" fontId="0" fillId="0" borderId="65" xfId="0" applyBorder="1" applyAlignment="1">
      <alignment vertical="center"/>
    </xf>
    <xf numFmtId="0" fontId="20" fillId="9" borderId="66" xfId="0" applyFont="1" applyFill="1" applyBorder="1" applyAlignment="1">
      <alignment vertical="center" wrapText="1"/>
    </xf>
    <xf numFmtId="0" fontId="0" fillId="0" borderId="51" xfId="0" applyBorder="1">
      <alignment vertical="center"/>
    </xf>
    <xf numFmtId="0" fontId="18" fillId="9" borderId="76" xfId="0" applyFont="1" applyFill="1" applyBorder="1" applyAlignment="1">
      <alignment horizontal="center" vertical="center"/>
    </xf>
    <xf numFmtId="0" fontId="0" fillId="0" borderId="50" xfId="0" applyBorder="1">
      <alignment vertical="center"/>
    </xf>
    <xf numFmtId="38" fontId="0" fillId="0" borderId="93" xfId="7" applyFont="1" applyBorder="1">
      <alignment vertical="center"/>
    </xf>
    <xf numFmtId="0" fontId="0" fillId="0" borderId="52" xfId="0" applyBorder="1">
      <alignment vertical="center"/>
    </xf>
    <xf numFmtId="38" fontId="0" fillId="0" borderId="79" xfId="7" applyFont="1" applyBorder="1">
      <alignment vertical="center"/>
    </xf>
    <xf numFmtId="0" fontId="20" fillId="9" borderId="56" xfId="0" applyFont="1" applyFill="1" applyBorder="1" applyAlignment="1">
      <alignment horizontal="center" vertical="center"/>
    </xf>
    <xf numFmtId="0" fontId="20" fillId="9" borderId="0" xfId="0" applyFont="1" applyFill="1" applyBorder="1" applyAlignment="1">
      <alignment horizontal="center" vertical="center"/>
    </xf>
    <xf numFmtId="0" fontId="3" fillId="9" borderId="56" xfId="0" applyFont="1" applyFill="1" applyBorder="1">
      <alignment vertical="center"/>
    </xf>
    <xf numFmtId="38" fontId="3" fillId="2" borderId="76" xfId="7" applyFont="1" applyFill="1" applyBorder="1">
      <alignment vertical="center"/>
    </xf>
    <xf numFmtId="177" fontId="0" fillId="11" borderId="54" xfId="1" applyNumberFormat="1" applyFont="1" applyFill="1" applyBorder="1">
      <alignment vertical="center"/>
    </xf>
    <xf numFmtId="0" fontId="0" fillId="9" borderId="0" xfId="0" applyFill="1" applyBorder="1">
      <alignment vertical="center"/>
    </xf>
    <xf numFmtId="177" fontId="3" fillId="9" borderId="66" xfId="1" applyNumberFormat="1" applyFont="1" applyFill="1" applyBorder="1">
      <alignment vertical="center"/>
    </xf>
    <xf numFmtId="177" fontId="0" fillId="11" borderId="49" xfId="1" applyNumberFormat="1" applyFont="1" applyFill="1" applyBorder="1">
      <alignment vertical="center"/>
    </xf>
    <xf numFmtId="0" fontId="3" fillId="9" borderId="65" xfId="0" applyFont="1" applyFill="1" applyBorder="1" applyAlignment="1">
      <alignment horizontal="center" vertical="center"/>
    </xf>
    <xf numFmtId="0" fontId="20" fillId="9" borderId="27" xfId="0" applyFont="1" applyFill="1" applyBorder="1" applyAlignment="1">
      <alignment horizontal="center" vertical="center" wrapText="1"/>
    </xf>
    <xf numFmtId="0" fontId="7" fillId="9" borderId="4" xfId="0" applyFont="1" applyFill="1" applyBorder="1" applyAlignment="1">
      <alignment horizontal="center" vertical="center"/>
    </xf>
    <xf numFmtId="0" fontId="3" fillId="10" borderId="4"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28" xfId="0" applyFont="1" applyFill="1" applyBorder="1" applyAlignment="1">
      <alignment vertical="center"/>
    </xf>
    <xf numFmtId="0" fontId="3" fillId="9" borderId="52" xfId="0" applyFont="1" applyFill="1" applyBorder="1" applyAlignment="1">
      <alignment horizontal="center" vertical="center"/>
    </xf>
    <xf numFmtId="0" fontId="3" fillId="9" borderId="56" xfId="0" applyFont="1" applyFill="1" applyBorder="1" applyAlignment="1">
      <alignment horizontal="center" vertical="center"/>
    </xf>
    <xf numFmtId="0" fontId="3" fillId="9" borderId="28" xfId="0" applyFont="1" applyFill="1" applyBorder="1" applyAlignment="1">
      <alignment horizontal="center" vertical="center"/>
    </xf>
    <xf numFmtId="0" fontId="20" fillId="9" borderId="29" xfId="0" applyFont="1" applyFill="1" applyBorder="1" applyAlignment="1">
      <alignment horizontal="center" vertical="center" wrapText="1"/>
    </xf>
    <xf numFmtId="0" fontId="20" fillId="9" borderId="75" xfId="0" applyFont="1" applyFill="1" applyBorder="1" applyAlignment="1">
      <alignment horizontal="center" vertical="center" wrapText="1"/>
    </xf>
    <xf numFmtId="0" fontId="20" fillId="9" borderId="76" xfId="0" applyFont="1" applyFill="1" applyBorder="1" applyAlignment="1">
      <alignment horizontal="center" vertical="center"/>
    </xf>
    <xf numFmtId="0" fontId="3" fillId="9" borderId="6" xfId="0" applyFont="1" applyFill="1" applyBorder="1" applyAlignment="1">
      <alignment vertical="center"/>
    </xf>
    <xf numFmtId="0" fontId="18" fillId="9" borderId="28" xfId="0" applyFont="1" applyFill="1" applyBorder="1" applyAlignment="1">
      <alignment horizontal="left" vertical="center"/>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3" fillId="9" borderId="6"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3" fillId="9" borderId="6" xfId="0" applyFont="1" applyFill="1" applyBorder="1" applyAlignment="1">
      <alignment horizontal="left" vertical="center" wrapText="1"/>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62"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28"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28"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18" fillId="9" borderId="67" xfId="0" applyFont="1" applyFill="1" applyBorder="1" applyAlignment="1">
      <alignment horizontal="center" vertical="center"/>
    </xf>
    <xf numFmtId="0" fontId="18" fillId="9" borderId="5" xfId="0" applyFont="1" applyFill="1" applyBorder="1" applyAlignment="1">
      <alignment horizontal="center" vertical="center"/>
    </xf>
    <xf numFmtId="0" fontId="18" fillId="9" borderId="68" xfId="0" applyFont="1" applyFill="1" applyBorder="1" applyAlignment="1">
      <alignment horizontal="center" vertical="center"/>
    </xf>
    <xf numFmtId="0" fontId="18" fillId="9" borderId="0" xfId="0" applyFont="1" applyFill="1" applyBorder="1" applyAlignment="1">
      <alignment horizontal="center" vertical="center"/>
    </xf>
    <xf numFmtId="0" fontId="18" fillId="9" borderId="70"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27" xfId="0" applyFont="1" applyFill="1" applyBorder="1" applyAlignment="1">
      <alignment horizontal="center" vertical="center" wrapText="1"/>
    </xf>
    <xf numFmtId="0" fontId="3" fillId="9" borderId="66" xfId="0" applyFont="1" applyFill="1" applyBorder="1" applyAlignment="1">
      <alignment horizontal="center" vertical="center" wrapText="1"/>
    </xf>
    <xf numFmtId="0" fontId="18" fillId="9" borderId="66" xfId="0" applyFont="1" applyFill="1" applyBorder="1" applyAlignment="1">
      <alignment horizontal="center" vertical="center" wrapText="1"/>
    </xf>
    <xf numFmtId="0" fontId="0" fillId="9" borderId="10" xfId="0" applyFill="1" applyBorder="1" applyAlignment="1">
      <alignment horizontal="center" vertical="center"/>
    </xf>
    <xf numFmtId="0" fontId="0" fillId="9" borderId="54" xfId="0" applyFill="1" applyBorder="1" applyAlignment="1">
      <alignment horizontal="center" vertical="center"/>
    </xf>
    <xf numFmtId="0" fontId="20" fillId="9" borderId="27" xfId="0" applyFont="1" applyFill="1" applyBorder="1" applyAlignment="1">
      <alignment horizontal="center" vertical="center" wrapText="1"/>
    </xf>
    <xf numFmtId="0" fontId="20" fillId="9" borderId="66" xfId="0" applyFont="1" applyFill="1" applyBorder="1" applyAlignment="1">
      <alignment horizontal="center" vertical="center" wrapText="1"/>
    </xf>
    <xf numFmtId="0" fontId="18" fillId="9" borderId="10" xfId="0" applyFont="1" applyFill="1" applyBorder="1" applyAlignment="1">
      <alignment horizontal="center" vertical="center"/>
    </xf>
    <xf numFmtId="0" fontId="18" fillId="9" borderId="65" xfId="0" applyFont="1" applyFill="1" applyBorder="1" applyAlignment="1">
      <alignment horizontal="center" vertical="center"/>
    </xf>
    <xf numFmtId="0" fontId="18" fillId="9" borderId="9" xfId="0" applyFont="1" applyFill="1" applyBorder="1" applyAlignment="1">
      <alignment horizontal="center" vertical="center"/>
    </xf>
    <xf numFmtId="0" fontId="18" fillId="9" borderId="62" xfId="0" applyFont="1" applyFill="1" applyBorder="1" applyAlignment="1">
      <alignment horizontal="center" vertical="center"/>
    </xf>
    <xf numFmtId="0" fontId="0" fillId="9" borderId="65" xfId="0" applyFill="1" applyBorder="1" applyAlignment="1">
      <alignment horizontal="center" vertical="center"/>
    </xf>
    <xf numFmtId="0" fontId="18" fillId="9" borderId="55" xfId="0" applyFont="1" applyFill="1" applyBorder="1" applyAlignment="1">
      <alignment horizontal="center" vertical="center"/>
    </xf>
    <xf numFmtId="20" fontId="18" fillId="4" borderId="7" xfId="0" applyNumberFormat="1" applyFont="1" applyFill="1" applyBorder="1" applyAlignment="1">
      <alignment horizontal="center" vertical="center"/>
    </xf>
    <xf numFmtId="20" fontId="18" fillId="4" borderId="8" xfId="0" applyNumberFormat="1" applyFont="1" applyFill="1" applyBorder="1" applyAlignment="1">
      <alignment horizontal="center" vertical="center"/>
    </xf>
    <xf numFmtId="0" fontId="18" fillId="4" borderId="9"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20" fontId="18" fillId="4" borderId="30" xfId="0" applyNumberFormat="1"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28" xfId="0" applyFont="1" applyFill="1" applyBorder="1" applyAlignment="1">
      <alignment horizontal="center" vertical="center"/>
    </xf>
    <xf numFmtId="20" fontId="3" fillId="4" borderId="7" xfId="0" applyNumberFormat="1" applyFont="1" applyFill="1" applyBorder="1" applyAlignment="1">
      <alignment horizontal="center" vertical="center"/>
    </xf>
    <xf numFmtId="20" fontId="3" fillId="4" borderId="8"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22" xfId="0"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20" fontId="3" fillId="4" borderId="30" xfId="0" applyNumberFormat="1"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wrapText="1"/>
    </xf>
    <xf numFmtId="0" fontId="18" fillId="0" borderId="4" xfId="0" applyFont="1" applyBorder="1" applyAlignment="1">
      <alignment horizontal="left" vertical="center" wrapText="1"/>
    </xf>
    <xf numFmtId="0" fontId="7" fillId="0" borderId="0" xfId="0" applyFont="1" applyAlignment="1">
      <alignment horizontal="left" vertical="center" wrapText="1"/>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9" xfId="0" applyFont="1" applyFill="1" applyBorder="1" applyAlignment="1">
      <alignment horizontal="center" vertical="center"/>
    </xf>
    <xf numFmtId="0" fontId="23" fillId="4" borderId="27" xfId="0" applyFont="1" applyFill="1" applyBorder="1" applyAlignment="1">
      <alignment horizontal="justify" vertical="top" wrapText="1"/>
    </xf>
    <xf numFmtId="0" fontId="3" fillId="4" borderId="28" xfId="0" applyFont="1" applyFill="1" applyBorder="1" applyAlignment="1">
      <alignment horizontal="justify" vertical="top" wrapText="1"/>
    </xf>
    <xf numFmtId="0" fontId="3" fillId="4" borderId="27" xfId="0" applyFont="1" applyFill="1" applyBorder="1" applyAlignment="1">
      <alignment horizontal="justify" vertical="top" wrapText="1"/>
    </xf>
    <xf numFmtId="0" fontId="14" fillId="0" borderId="7" xfId="0" applyFont="1" applyBorder="1" applyAlignment="1">
      <alignment horizontal="justify" vertical="center" wrapText="1"/>
    </xf>
    <xf numFmtId="0" fontId="15" fillId="0" borderId="30" xfId="0" applyFont="1" applyBorder="1" applyAlignment="1">
      <alignment horizontal="justify" vertical="center" wrapText="1"/>
    </xf>
    <xf numFmtId="0" fontId="15" fillId="0" borderId="7" xfId="0" applyFont="1" applyBorder="1" applyAlignment="1">
      <alignment horizontal="justify" vertical="center" wrapText="1"/>
    </xf>
    <xf numFmtId="0" fontId="16" fillId="0" borderId="7"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7" xfId="0" applyFont="1" applyBorder="1" applyAlignment="1">
      <alignment horizontal="left" vertical="center" wrapText="1" indent="1"/>
    </xf>
    <xf numFmtId="0" fontId="12" fillId="0" borderId="7" xfId="0" applyFont="1" applyBorder="1" applyAlignment="1">
      <alignment horizontal="justify" vertical="top" wrapText="1"/>
    </xf>
    <xf numFmtId="0" fontId="13" fillId="0" borderId="30" xfId="0" applyFont="1" applyBorder="1" applyAlignment="1">
      <alignment horizontal="justify" vertical="top" wrapText="1"/>
    </xf>
    <xf numFmtId="0" fontId="0" fillId="0" borderId="7" xfId="0" applyBorder="1" applyAlignment="1">
      <alignment horizontal="justify" vertical="top" wrapText="1"/>
    </xf>
    <xf numFmtId="0" fontId="0" fillId="0" borderId="30" xfId="0" applyBorder="1" applyAlignment="1">
      <alignment horizontal="justify" vertical="top" wrapText="1"/>
    </xf>
    <xf numFmtId="0" fontId="13" fillId="0" borderId="7" xfId="0" applyFont="1" applyBorder="1" applyAlignment="1">
      <alignment horizontal="justify" vertical="top" wrapText="1"/>
    </xf>
    <xf numFmtId="0" fontId="18" fillId="5" borderId="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28"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29"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61" xfId="0" applyFont="1" applyFill="1" applyBorder="1" applyAlignment="1">
      <alignment horizontal="center" vertical="center"/>
    </xf>
    <xf numFmtId="0" fontId="26" fillId="7" borderId="62" xfId="0" applyFont="1" applyFill="1" applyBorder="1" applyAlignment="1">
      <alignment horizontal="center" vertical="center"/>
    </xf>
    <xf numFmtId="0" fontId="26" fillId="7" borderId="55"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54" xfId="0" applyFont="1" applyFill="1" applyBorder="1" applyAlignment="1">
      <alignment horizontal="center" vertical="center"/>
    </xf>
  </cellXfs>
  <cellStyles count="8">
    <cellStyle name="パーセント" xfId="1" builtinId="5"/>
    <cellStyle name="桁区切り" xfId="7" builtinId="6"/>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heetViews>
  <sheetFormatPr defaultRowHeight="13.5"/>
  <cols>
    <col min="1" max="1" width="42.25" customWidth="1"/>
  </cols>
  <sheetData>
    <row r="1" spans="1:1" ht="55.5">
      <c r="A1" s="129" t="s">
        <v>316</v>
      </c>
    </row>
  </sheetData>
  <phoneticPr fontId="4"/>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23"/>
  <sheetViews>
    <sheetView view="pageBreakPreview" zoomScale="120" zoomScaleNormal="100" zoomScaleSheetLayoutView="120" workbookViewId="0">
      <selection activeCell="H8" sqref="H8"/>
    </sheetView>
  </sheetViews>
  <sheetFormatPr defaultRowHeight="13.5"/>
  <cols>
    <col min="1" max="1" width="12.5" style="10" customWidth="1"/>
    <col min="2" max="5" width="10.25" style="10" customWidth="1"/>
    <col min="6" max="6" width="5.875" style="10" bestFit="1" customWidth="1"/>
    <col min="7" max="7" width="9.75" style="10" bestFit="1" customWidth="1"/>
    <col min="8" max="8" width="12.625" style="10" customWidth="1"/>
    <col min="9" max="9" width="15.875" style="10"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9" s="26" customFormat="1" ht="14.25">
      <c r="A1" s="25" t="s">
        <v>72</v>
      </c>
    </row>
    <row r="2" spans="1:9" customFormat="1">
      <c r="A2" s="1"/>
      <c r="B2" s="2"/>
      <c r="C2" s="2"/>
      <c r="D2" s="2"/>
      <c r="E2" s="2"/>
      <c r="F2" s="2"/>
      <c r="G2" s="2"/>
      <c r="H2" s="2"/>
    </row>
    <row r="3" spans="1:9" s="9" customFormat="1" ht="14.25">
      <c r="A3" s="1" t="s">
        <v>13</v>
      </c>
      <c r="G3" s="303"/>
      <c r="H3" s="303"/>
      <c r="I3" s="303"/>
    </row>
    <row r="4" spans="1:9" customFormat="1" ht="14.25">
      <c r="A4" s="3"/>
      <c r="B4" s="3" t="s">
        <v>0</v>
      </c>
      <c r="C4" s="3" t="s">
        <v>1</v>
      </c>
      <c r="D4" s="2"/>
      <c r="E4" s="9"/>
      <c r="F4" s="9"/>
      <c r="G4" s="36"/>
      <c r="H4" s="305"/>
      <c r="I4" s="306"/>
    </row>
    <row r="5" spans="1:9" customFormat="1" ht="14.25">
      <c r="A5" s="4" t="s">
        <v>73</v>
      </c>
      <c r="B5" s="148">
        <v>1877</v>
      </c>
      <c r="C5" s="22">
        <f>B5/B$8</f>
        <v>0.11483634138880391</v>
      </c>
      <c r="D5" s="2"/>
      <c r="E5" s="9"/>
      <c r="F5" s="9"/>
      <c r="G5" s="36"/>
      <c r="H5" s="305"/>
      <c r="I5" s="306"/>
    </row>
    <row r="6" spans="1:9" customFormat="1" ht="14.25">
      <c r="A6" s="4" t="s">
        <v>74</v>
      </c>
      <c r="B6" s="148">
        <v>11405</v>
      </c>
      <c r="C6" s="22">
        <f t="shared" ref="C6:C7" si="0">B6/B$8</f>
        <v>0.69776690119302542</v>
      </c>
      <c r="D6" s="2"/>
      <c r="E6" s="9"/>
      <c r="F6" s="9"/>
      <c r="G6" s="36"/>
      <c r="H6" s="305"/>
      <c r="I6" s="306"/>
    </row>
    <row r="7" spans="1:9" customFormat="1" ht="14.25">
      <c r="A7" s="4" t="s">
        <v>75</v>
      </c>
      <c r="B7" s="148">
        <v>3063</v>
      </c>
      <c r="C7" s="22">
        <f t="shared" si="0"/>
        <v>0.18739675741817069</v>
      </c>
      <c r="D7" s="2"/>
      <c r="E7" s="9"/>
      <c r="F7" s="9"/>
      <c r="G7" s="299"/>
      <c r="H7" s="307"/>
      <c r="I7" s="308"/>
    </row>
    <row r="8" spans="1:9" customFormat="1" ht="14.25">
      <c r="A8" s="5" t="s">
        <v>11</v>
      </c>
      <c r="B8" s="15">
        <f>SUM(B5:B7)</f>
        <v>16345</v>
      </c>
      <c r="C8" s="24">
        <f>SUM(C5:C7)</f>
        <v>1</v>
      </c>
      <c r="D8" s="2"/>
      <c r="E8" s="9"/>
      <c r="F8" s="9"/>
      <c r="G8" s="86"/>
      <c r="H8" s="86"/>
      <c r="I8" s="86"/>
    </row>
    <row r="9" spans="1:9" customFormat="1">
      <c r="A9" s="1"/>
      <c r="B9" s="2"/>
      <c r="C9" s="2"/>
      <c r="D9" s="2"/>
      <c r="E9" s="2"/>
      <c r="F9" s="2"/>
      <c r="G9" s="309"/>
      <c r="H9" s="309"/>
      <c r="I9" s="39"/>
    </row>
    <row r="10" spans="1:9" s="9" customFormat="1" ht="14.25">
      <c r="A10" s="1" t="s">
        <v>482</v>
      </c>
      <c r="G10" s="86"/>
      <c r="H10" s="86"/>
      <c r="I10" s="86"/>
    </row>
    <row r="11" spans="1:9" customFormat="1">
      <c r="A11" s="3"/>
      <c r="B11" s="3" t="s">
        <v>483</v>
      </c>
      <c r="C11" s="21" t="s">
        <v>484</v>
      </c>
      <c r="D11" s="3" t="s">
        <v>12</v>
      </c>
      <c r="E11" s="3" t="s">
        <v>1</v>
      </c>
      <c r="F11" s="10"/>
      <c r="G11" s="303"/>
      <c r="H11" s="303"/>
      <c r="I11" s="303"/>
    </row>
    <row r="12" spans="1:9" customFormat="1">
      <c r="A12" s="4" t="s">
        <v>73</v>
      </c>
      <c r="B12" s="7">
        <v>78</v>
      </c>
      <c r="C12" s="7">
        <v>336</v>
      </c>
      <c r="D12" s="13">
        <f>SUM(B12:C12)</f>
        <v>414</v>
      </c>
      <c r="E12" s="22">
        <f>D12/D$15</f>
        <v>0.20434353405725567</v>
      </c>
      <c r="F12" s="10"/>
      <c r="G12" s="36"/>
      <c r="H12" s="305"/>
      <c r="I12" s="306"/>
    </row>
    <row r="13" spans="1:9" customFormat="1">
      <c r="A13" s="4" t="s">
        <v>74</v>
      </c>
      <c r="B13" s="7">
        <v>246</v>
      </c>
      <c r="C13" s="7">
        <v>827</v>
      </c>
      <c r="D13" s="13">
        <f t="shared" ref="D13:D14" si="1">SUM(B13:C13)</f>
        <v>1073</v>
      </c>
      <c r="E13" s="22">
        <f t="shared" ref="E13:E14" si="2">D13/D$15</f>
        <v>0.52961500493583413</v>
      </c>
      <c r="F13" s="10"/>
      <c r="G13" s="36"/>
      <c r="H13" s="305"/>
      <c r="I13" s="306"/>
    </row>
    <row r="14" spans="1:9" customFormat="1">
      <c r="A14" s="4" t="s">
        <v>75</v>
      </c>
      <c r="B14" s="7">
        <v>115</v>
      </c>
      <c r="C14" s="7">
        <v>424</v>
      </c>
      <c r="D14" s="13">
        <f t="shared" si="1"/>
        <v>539</v>
      </c>
      <c r="E14" s="22">
        <f t="shared" si="2"/>
        <v>0.26604146100691017</v>
      </c>
      <c r="F14" s="10"/>
      <c r="G14" s="36"/>
      <c r="H14" s="305"/>
      <c r="I14" s="306"/>
    </row>
    <row r="15" spans="1:9" customFormat="1">
      <c r="A15" s="5" t="s">
        <v>11</v>
      </c>
      <c r="B15" s="15">
        <f>SUM(B12:B14)</f>
        <v>439</v>
      </c>
      <c r="C15" s="15">
        <f>SUM(C12:C14)</f>
        <v>1587</v>
      </c>
      <c r="D15" s="15">
        <f>SUM(D12:D14)</f>
        <v>2026</v>
      </c>
      <c r="E15" s="24">
        <f>SUM(E12:E14)</f>
        <v>1</v>
      </c>
      <c r="F15" s="10"/>
      <c r="G15" s="299"/>
      <c r="H15" s="307"/>
      <c r="I15" s="308"/>
    </row>
    <row r="16" spans="1:9" customFormat="1">
      <c r="A16" s="4"/>
      <c r="B16" s="7"/>
      <c r="C16" s="8"/>
      <c r="E16" s="10"/>
      <c r="F16" s="10"/>
      <c r="G16" s="87"/>
      <c r="H16" s="87"/>
      <c r="I16" s="87"/>
    </row>
    <row r="17" spans="7:9" s="9" customFormat="1" ht="14.25">
      <c r="G17" s="86"/>
      <c r="H17" s="86"/>
      <c r="I17" s="86"/>
    </row>
    <row r="18" spans="7:9">
      <c r="G18" s="303"/>
      <c r="H18" s="303"/>
      <c r="I18" s="303"/>
    </row>
    <row r="19" spans="7:9">
      <c r="G19" s="36"/>
      <c r="H19" s="305"/>
      <c r="I19" s="306"/>
    </row>
    <row r="20" spans="7:9">
      <c r="G20" s="36"/>
      <c r="H20" s="305"/>
      <c r="I20" s="306"/>
    </row>
    <row r="21" spans="7:9">
      <c r="G21" s="36"/>
      <c r="H21" s="305"/>
      <c r="I21" s="306"/>
    </row>
    <row r="22" spans="7:9">
      <c r="G22" s="299"/>
      <c r="H22" s="307"/>
      <c r="I22" s="308"/>
    </row>
    <row r="23" spans="7:9" customFormat="1"/>
  </sheetData>
  <phoneticPr fontId="4"/>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N51"/>
  <sheetViews>
    <sheetView view="pageBreakPreview" topLeftCell="A16" zoomScaleNormal="100" zoomScaleSheetLayoutView="100" workbookViewId="0">
      <selection activeCell="E18" sqref="E18"/>
    </sheetView>
  </sheetViews>
  <sheetFormatPr defaultRowHeight="13.5"/>
  <cols>
    <col min="1" max="1" width="37.125" customWidth="1"/>
    <col min="2" max="2" width="9.125" customWidth="1"/>
    <col min="3" max="3" width="12.5" customWidth="1"/>
    <col min="4" max="4" width="9.125" customWidth="1"/>
  </cols>
  <sheetData>
    <row r="1" spans="1:11" ht="21" customHeight="1">
      <c r="A1" s="25" t="s">
        <v>322</v>
      </c>
    </row>
    <row r="3" spans="1:11" ht="19.5" customHeight="1">
      <c r="A3" s="159" t="s">
        <v>13</v>
      </c>
      <c r="B3" s="12"/>
      <c r="C3" s="12"/>
      <c r="E3" s="143"/>
    </row>
    <row r="4" spans="1:11" ht="15.75" customHeight="1">
      <c r="A4" s="160"/>
      <c r="B4" s="161" t="s">
        <v>0</v>
      </c>
      <c r="C4" s="161" t="s">
        <v>1</v>
      </c>
      <c r="E4" s="143"/>
      <c r="G4" s="12"/>
      <c r="H4" s="12"/>
      <c r="I4" s="12"/>
      <c r="K4" s="143"/>
    </row>
    <row r="5" spans="1:11" ht="15" customHeight="1">
      <c r="A5" s="143" t="s">
        <v>323</v>
      </c>
      <c r="B5" s="148">
        <v>942</v>
      </c>
      <c r="C5" s="8">
        <f>B5/B$13</f>
        <v>5.7632303456714593E-2</v>
      </c>
      <c r="G5" s="4"/>
      <c r="H5" s="7"/>
      <c r="I5" s="144"/>
      <c r="K5" s="143"/>
    </row>
    <row r="6" spans="1:11" ht="15" customHeight="1">
      <c r="A6" s="136" t="s">
        <v>318</v>
      </c>
      <c r="B6" s="148">
        <v>107</v>
      </c>
      <c r="C6" s="8">
        <f t="shared" ref="C6:C12" si="0">B6/B$13</f>
        <v>6.5463444478433769E-3</v>
      </c>
      <c r="G6" s="4"/>
      <c r="H6" s="7"/>
      <c r="I6" s="144"/>
      <c r="K6" s="136"/>
    </row>
    <row r="7" spans="1:11" ht="15" customHeight="1">
      <c r="A7" s="143" t="s">
        <v>319</v>
      </c>
      <c r="B7" s="148">
        <v>1</v>
      </c>
      <c r="C7" s="8">
        <f t="shared" si="0"/>
        <v>6.1180789232181094E-5</v>
      </c>
      <c r="G7" s="4"/>
      <c r="H7" s="7"/>
      <c r="I7" s="144"/>
      <c r="K7" s="143"/>
    </row>
    <row r="8" spans="1:11" ht="15" customHeight="1">
      <c r="A8" s="143" t="s">
        <v>324</v>
      </c>
      <c r="B8" s="148">
        <v>6015</v>
      </c>
      <c r="C8" s="8">
        <f t="shared" si="0"/>
        <v>0.36800244723156927</v>
      </c>
      <c r="G8" s="4"/>
      <c r="H8" s="7"/>
      <c r="I8" s="144"/>
      <c r="K8" s="143"/>
    </row>
    <row r="9" spans="1:11" ht="15" customHeight="1">
      <c r="A9" s="143" t="s">
        <v>320</v>
      </c>
      <c r="B9" s="148">
        <v>3807</v>
      </c>
      <c r="C9" s="8">
        <f t="shared" si="0"/>
        <v>0.23291526460691342</v>
      </c>
      <c r="G9" s="4"/>
      <c r="H9" s="7"/>
      <c r="I9" s="144"/>
      <c r="K9" s="143"/>
    </row>
    <row r="10" spans="1:11" ht="15" customHeight="1">
      <c r="A10" s="143" t="s">
        <v>325</v>
      </c>
      <c r="B10" s="148">
        <v>907</v>
      </c>
      <c r="C10" s="8">
        <f t="shared" si="0"/>
        <v>5.5490975833588252E-2</v>
      </c>
      <c r="G10" s="4"/>
      <c r="H10" s="7"/>
      <c r="I10" s="144"/>
      <c r="K10" s="143"/>
    </row>
    <row r="11" spans="1:11" ht="15" customHeight="1">
      <c r="A11" s="143" t="s">
        <v>321</v>
      </c>
      <c r="B11" s="148">
        <v>4460</v>
      </c>
      <c r="C11" s="8">
        <f t="shared" si="0"/>
        <v>0.27286631997552768</v>
      </c>
      <c r="G11" s="4"/>
      <c r="H11" s="7"/>
      <c r="I11" s="144"/>
      <c r="K11" s="143"/>
    </row>
    <row r="12" spans="1:11" ht="15" customHeight="1">
      <c r="A12" s="143" t="s">
        <v>18</v>
      </c>
      <c r="B12" s="148">
        <v>106</v>
      </c>
      <c r="C12" s="8">
        <f t="shared" si="0"/>
        <v>6.4851636586111963E-3</v>
      </c>
      <c r="G12" s="4"/>
      <c r="H12" s="7"/>
      <c r="I12" s="144"/>
      <c r="K12" s="143"/>
    </row>
    <row r="13" spans="1:11" ht="19.5" customHeight="1">
      <c r="A13" s="162" t="s">
        <v>557</v>
      </c>
      <c r="B13" s="165">
        <f>SUM(B5:B12)</f>
        <v>16345</v>
      </c>
      <c r="C13" s="164">
        <f>SUM(C5:C12)</f>
        <v>1</v>
      </c>
      <c r="E13" s="143"/>
      <c r="G13" s="4"/>
      <c r="H13" s="7"/>
      <c r="I13" s="144"/>
      <c r="K13" s="143"/>
    </row>
    <row r="14" spans="1:11">
      <c r="E14" s="143"/>
      <c r="K14" s="143"/>
    </row>
    <row r="16" spans="1:11">
      <c r="G16" s="12"/>
      <c r="H16" s="12"/>
      <c r="I16" s="12"/>
    </row>
    <row r="17" spans="1:14">
      <c r="A17" s="159" t="s">
        <v>326</v>
      </c>
      <c r="B17" s="12"/>
      <c r="C17" s="12"/>
      <c r="G17" s="4"/>
      <c r="H17" s="7"/>
      <c r="I17" s="144"/>
    </row>
    <row r="18" spans="1:14" ht="18.75" customHeight="1">
      <c r="A18" s="160"/>
      <c r="B18" s="586" t="s">
        <v>298</v>
      </c>
      <c r="C18" s="586" t="s">
        <v>317</v>
      </c>
      <c r="D18" s="586" t="s">
        <v>12</v>
      </c>
      <c r="E18" s="586" t="s">
        <v>1</v>
      </c>
      <c r="G18" s="4"/>
      <c r="H18" s="7"/>
      <c r="I18" s="144"/>
    </row>
    <row r="19" spans="1:14" ht="15" customHeight="1">
      <c r="A19" s="143" t="s">
        <v>485</v>
      </c>
      <c r="B19" s="7">
        <v>55</v>
      </c>
      <c r="C19" s="7">
        <v>154</v>
      </c>
      <c r="D19">
        <f>SUM(B19:C19)</f>
        <v>209</v>
      </c>
      <c r="E19" s="166">
        <f>D19/D$27</f>
        <v>0.1031589338598223</v>
      </c>
      <c r="G19" s="4"/>
      <c r="H19" s="7"/>
      <c r="I19" s="144"/>
    </row>
    <row r="20" spans="1:14" ht="15" customHeight="1">
      <c r="A20" s="136" t="s">
        <v>318</v>
      </c>
      <c r="B20" s="7">
        <v>9</v>
      </c>
      <c r="C20" s="7">
        <v>22</v>
      </c>
      <c r="D20">
        <f t="shared" ref="D20:D26" si="1">SUM(B20:C20)</f>
        <v>31</v>
      </c>
      <c r="E20" s="166">
        <f t="shared" ref="E20:E26" si="2">D20/D$27</f>
        <v>1.5301085883514315E-2</v>
      </c>
      <c r="G20" s="4"/>
      <c r="H20" s="7"/>
      <c r="I20" s="144"/>
    </row>
    <row r="21" spans="1:14" ht="15" customHeight="1">
      <c r="A21" s="143" t="s">
        <v>319</v>
      </c>
      <c r="B21">
        <v>0</v>
      </c>
      <c r="C21">
        <v>0</v>
      </c>
      <c r="D21">
        <f t="shared" si="1"/>
        <v>0</v>
      </c>
      <c r="E21" s="166">
        <f t="shared" si="2"/>
        <v>0</v>
      </c>
      <c r="G21" s="4"/>
      <c r="H21" s="7"/>
      <c r="I21" s="144"/>
    </row>
    <row r="22" spans="1:14" ht="15" customHeight="1">
      <c r="A22" s="143" t="s">
        <v>324</v>
      </c>
      <c r="B22" s="7">
        <v>150</v>
      </c>
      <c r="C22" s="7">
        <v>634</v>
      </c>
      <c r="D22">
        <f t="shared" si="1"/>
        <v>784</v>
      </c>
      <c r="E22" s="166">
        <f t="shared" si="2"/>
        <v>0.38696939782823297</v>
      </c>
      <c r="G22" s="4"/>
      <c r="H22" s="7"/>
      <c r="I22" s="144"/>
    </row>
    <row r="23" spans="1:14" ht="15" customHeight="1">
      <c r="A23" s="143" t="s">
        <v>320</v>
      </c>
      <c r="B23" s="7">
        <v>67</v>
      </c>
      <c r="C23" s="7">
        <v>229</v>
      </c>
      <c r="D23">
        <f t="shared" si="1"/>
        <v>296</v>
      </c>
      <c r="E23" s="166">
        <f t="shared" si="2"/>
        <v>0.14610069101678183</v>
      </c>
      <c r="G23" s="4"/>
      <c r="H23" s="7"/>
      <c r="I23" s="144"/>
    </row>
    <row r="24" spans="1:14" ht="15" customHeight="1">
      <c r="A24" s="143" t="s">
        <v>325</v>
      </c>
      <c r="B24" s="7">
        <v>22</v>
      </c>
      <c r="C24" s="7">
        <v>60</v>
      </c>
      <c r="D24">
        <f t="shared" si="1"/>
        <v>82</v>
      </c>
      <c r="E24" s="166">
        <f t="shared" si="2"/>
        <v>4.0473840078973346E-2</v>
      </c>
    </row>
    <row r="25" spans="1:14" ht="15" customHeight="1">
      <c r="A25" s="143" t="s">
        <v>321</v>
      </c>
      <c r="B25" s="7">
        <v>136</v>
      </c>
      <c r="C25" s="7">
        <v>478</v>
      </c>
      <c r="D25">
        <f t="shared" si="1"/>
        <v>614</v>
      </c>
      <c r="E25" s="166">
        <f t="shared" si="2"/>
        <v>0.30306021717670284</v>
      </c>
    </row>
    <row r="26" spans="1:14" ht="15" customHeight="1">
      <c r="A26" s="143" t="s">
        <v>18</v>
      </c>
      <c r="B26" s="7">
        <v>0</v>
      </c>
      <c r="C26" s="7">
        <v>10</v>
      </c>
      <c r="D26">
        <f t="shared" si="1"/>
        <v>10</v>
      </c>
      <c r="E26" s="166">
        <f t="shared" si="2"/>
        <v>4.9358341559723592E-3</v>
      </c>
      <c r="G26" s="303"/>
      <c r="H26" s="303"/>
      <c r="I26" s="303"/>
    </row>
    <row r="27" spans="1:14" ht="19.5" customHeight="1">
      <c r="A27" s="162" t="s">
        <v>558</v>
      </c>
      <c r="B27" s="163">
        <f>SUM(B19:B26)</f>
        <v>439</v>
      </c>
      <c r="C27" s="165">
        <f>SUM(C19:C26)</f>
        <v>1587</v>
      </c>
      <c r="D27" s="165">
        <f>SUM(D19:D26)</f>
        <v>2026</v>
      </c>
      <c r="E27" s="164">
        <f>SUM(E19:E26)</f>
        <v>0.99999999999999989</v>
      </c>
      <c r="G27" s="36"/>
      <c r="H27" s="305"/>
      <c r="I27" s="306"/>
      <c r="J27" s="39"/>
      <c r="K27" s="39"/>
      <c r="L27" s="39"/>
      <c r="M27" s="39"/>
      <c r="N27" s="39"/>
    </row>
    <row r="28" spans="1:14">
      <c r="E28" s="8"/>
      <c r="G28" s="36"/>
      <c r="H28" s="305"/>
      <c r="I28" s="306"/>
      <c r="J28" s="39"/>
      <c r="K28" s="39"/>
      <c r="L28" s="39"/>
      <c r="M28" s="39"/>
      <c r="N28" s="39"/>
    </row>
    <row r="29" spans="1:14">
      <c r="G29" s="36"/>
      <c r="H29" s="305"/>
      <c r="I29" s="306"/>
      <c r="J29" s="39"/>
      <c r="K29" s="39"/>
      <c r="L29" s="39"/>
      <c r="M29" s="39"/>
      <c r="N29" s="39"/>
    </row>
    <row r="30" spans="1:14">
      <c r="G30" s="36"/>
      <c r="H30" s="305"/>
      <c r="I30" s="306"/>
      <c r="J30" s="39"/>
      <c r="K30" s="39"/>
      <c r="L30" s="39"/>
      <c r="M30" s="39"/>
      <c r="N30" s="39"/>
    </row>
    <row r="31" spans="1:14">
      <c r="G31" s="36"/>
      <c r="H31" s="305"/>
      <c r="I31" s="306"/>
      <c r="J31" s="39"/>
      <c r="K31" s="39"/>
      <c r="L31" s="39"/>
      <c r="M31" s="39"/>
      <c r="N31" s="39"/>
    </row>
    <row r="32" spans="1:14">
      <c r="G32" s="36"/>
      <c r="H32" s="305"/>
      <c r="I32" s="306"/>
      <c r="J32" s="39"/>
      <c r="K32" s="39"/>
      <c r="L32" s="39"/>
      <c r="M32" s="39"/>
      <c r="N32" s="39"/>
    </row>
    <row r="33" spans="7:14">
      <c r="G33" s="36"/>
      <c r="H33" s="305"/>
      <c r="I33" s="306"/>
      <c r="J33" s="39"/>
      <c r="K33" s="39"/>
      <c r="L33" s="39"/>
      <c r="M33" s="39"/>
      <c r="N33" s="39"/>
    </row>
    <row r="34" spans="7:14">
      <c r="G34" s="299"/>
      <c r="H34" s="307"/>
      <c r="I34" s="308"/>
      <c r="J34" s="39"/>
      <c r="K34" s="39"/>
      <c r="L34" s="39"/>
      <c r="M34" s="39"/>
      <c r="N34" s="39"/>
    </row>
    <row r="35" spans="7:14">
      <c r="G35" s="39"/>
      <c r="H35" s="39"/>
      <c r="I35" s="39"/>
      <c r="J35" s="39"/>
      <c r="K35" s="39"/>
      <c r="L35" s="39"/>
      <c r="M35" s="39"/>
      <c r="N35" s="39"/>
    </row>
    <row r="36" spans="7:14">
      <c r="G36" s="39"/>
      <c r="H36" s="39"/>
      <c r="I36" s="39"/>
      <c r="J36" s="39"/>
      <c r="K36" s="39"/>
      <c r="L36" s="39"/>
      <c r="M36" s="39"/>
      <c r="N36" s="39"/>
    </row>
    <row r="37" spans="7:14">
      <c r="G37" s="39"/>
      <c r="H37" s="39"/>
      <c r="I37" s="39"/>
      <c r="J37" s="39"/>
      <c r="K37" s="39"/>
      <c r="L37" s="39"/>
      <c r="M37" s="39"/>
      <c r="N37" s="39"/>
    </row>
    <row r="38" spans="7:14">
      <c r="G38" s="39"/>
      <c r="H38" s="39"/>
      <c r="I38" s="39"/>
      <c r="J38" s="39"/>
      <c r="K38" s="39"/>
      <c r="L38" s="39"/>
      <c r="M38" s="39"/>
      <c r="N38" s="39"/>
    </row>
    <row r="39" spans="7:14">
      <c r="G39" s="39"/>
      <c r="H39" s="39"/>
      <c r="I39" s="39"/>
      <c r="J39" s="39"/>
      <c r="K39" s="39"/>
      <c r="L39" s="39"/>
      <c r="M39" s="39"/>
      <c r="N39" s="39"/>
    </row>
    <row r="40" spans="7:14">
      <c r="G40" s="39"/>
      <c r="H40" s="39"/>
      <c r="I40" s="39"/>
      <c r="J40" s="39"/>
      <c r="K40" s="39"/>
      <c r="L40" s="39"/>
      <c r="M40" s="39"/>
      <c r="N40" s="39"/>
    </row>
    <row r="41" spans="7:14">
      <c r="G41" s="39"/>
      <c r="H41" s="39"/>
      <c r="I41" s="39"/>
      <c r="J41" s="39"/>
      <c r="K41" s="39"/>
      <c r="L41" s="39"/>
      <c r="M41" s="39"/>
      <c r="N41" s="39"/>
    </row>
    <row r="42" spans="7:14">
      <c r="G42" s="39"/>
      <c r="H42" s="39"/>
      <c r="I42" s="39"/>
      <c r="J42" s="39"/>
      <c r="K42" s="39"/>
      <c r="L42" s="39"/>
      <c r="M42" s="39"/>
      <c r="N42" s="39"/>
    </row>
    <row r="43" spans="7:14">
      <c r="G43" s="39"/>
      <c r="H43" s="39"/>
      <c r="I43" s="39"/>
      <c r="J43" s="39"/>
      <c r="K43" s="39"/>
      <c r="L43" s="39"/>
      <c r="M43" s="39"/>
      <c r="N43" s="39"/>
    </row>
    <row r="44" spans="7:14">
      <c r="G44" s="39"/>
      <c r="H44" s="39"/>
      <c r="I44" s="39"/>
      <c r="J44" s="39"/>
      <c r="K44" s="39"/>
      <c r="L44" s="39"/>
      <c r="M44" s="39"/>
      <c r="N44" s="39"/>
    </row>
    <row r="45" spans="7:14">
      <c r="G45" s="39"/>
      <c r="H45" s="39"/>
      <c r="I45" s="39"/>
      <c r="J45" s="39"/>
      <c r="K45" s="39"/>
      <c r="L45" s="39"/>
      <c r="M45" s="39"/>
      <c r="N45" s="39"/>
    </row>
    <row r="46" spans="7:14">
      <c r="G46" s="39"/>
      <c r="H46" s="39"/>
      <c r="I46" s="39"/>
      <c r="J46" s="39"/>
      <c r="K46" s="39"/>
      <c r="L46" s="39"/>
      <c r="M46" s="39"/>
      <c r="N46" s="39"/>
    </row>
    <row r="47" spans="7:14">
      <c r="G47" s="39"/>
      <c r="H47" s="39"/>
      <c r="I47" s="39"/>
      <c r="J47" s="39"/>
      <c r="K47" s="39"/>
      <c r="L47" s="39"/>
      <c r="M47" s="39"/>
      <c r="N47" s="39"/>
    </row>
    <row r="48" spans="7:14">
      <c r="G48" s="39"/>
      <c r="H48" s="39"/>
      <c r="I48" s="39"/>
      <c r="J48" s="39"/>
      <c r="K48" s="39"/>
      <c r="L48" s="39"/>
      <c r="M48" s="39"/>
      <c r="N48" s="39"/>
    </row>
    <row r="49" spans="7:14">
      <c r="G49" s="39"/>
      <c r="H49" s="39"/>
      <c r="I49" s="39"/>
      <c r="J49" s="39"/>
      <c r="K49" s="39"/>
      <c r="L49" s="39"/>
      <c r="M49" s="39"/>
      <c r="N49" s="39"/>
    </row>
    <row r="50" spans="7:14">
      <c r="G50" s="39"/>
      <c r="H50" s="39"/>
      <c r="I50" s="39"/>
      <c r="J50" s="39"/>
      <c r="K50" s="39"/>
      <c r="L50" s="39"/>
      <c r="M50" s="39"/>
      <c r="N50" s="39"/>
    </row>
    <row r="51" spans="7:14">
      <c r="G51" s="39"/>
      <c r="H51" s="39"/>
      <c r="I51" s="39"/>
      <c r="J51" s="39"/>
      <c r="K51" s="39"/>
      <c r="L51" s="39"/>
      <c r="M51" s="39"/>
      <c r="N51" s="39"/>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4"/>
  <sheetViews>
    <sheetView view="pageBreakPreview" zoomScaleNormal="100" zoomScaleSheetLayoutView="100" workbookViewId="0">
      <selection activeCell="M21" sqref="M21"/>
    </sheetView>
  </sheetViews>
  <sheetFormatPr defaultColWidth="13.75" defaultRowHeight="13.5"/>
  <cols>
    <col min="1" max="1" width="15.375" style="10" bestFit="1" customWidth="1"/>
    <col min="2" max="2" width="8.625" style="10" bestFit="1" customWidth="1"/>
    <col min="3" max="3" width="7.875" style="10" bestFit="1" customWidth="1"/>
    <col min="4" max="4" width="4.125" style="10" customWidth="1"/>
    <col min="5" max="5" width="15.375" style="10" customWidth="1"/>
    <col min="6" max="6" width="5.875" style="10" bestFit="1" customWidth="1"/>
    <col min="7" max="7" width="9.75" style="10" bestFit="1" customWidth="1"/>
    <col min="8" max="8" width="7.5" style="10" bestFit="1" customWidth="1"/>
    <col min="9" max="9" width="7.875" style="10" bestFit="1" customWidth="1"/>
    <col min="10" max="16384" width="13.75" style="10"/>
  </cols>
  <sheetData>
    <row r="1" spans="1:14" s="26" customFormat="1" ht="14.25">
      <c r="A1" s="25" t="s">
        <v>309</v>
      </c>
    </row>
    <row r="2" spans="1:14" customFormat="1">
      <c r="A2" s="1"/>
      <c r="B2" s="2"/>
      <c r="C2" s="2"/>
      <c r="D2" s="2"/>
      <c r="E2" s="2"/>
      <c r="F2" s="2"/>
      <c r="G2" s="2"/>
      <c r="H2" s="2"/>
    </row>
    <row r="3" spans="1:14" s="9" customFormat="1" ht="14.25">
      <c r="A3" s="1" t="s">
        <v>13</v>
      </c>
      <c r="E3" s="1" t="s">
        <v>486</v>
      </c>
    </row>
    <row r="4" spans="1:14" customFormat="1" ht="13.5" customHeight="1">
      <c r="A4" s="3"/>
      <c r="B4" s="291" t="s">
        <v>0</v>
      </c>
      <c r="C4" s="292" t="s">
        <v>1</v>
      </c>
      <c r="D4" s="2"/>
      <c r="E4" s="3"/>
      <c r="F4" s="291" t="s">
        <v>487</v>
      </c>
      <c r="G4" s="292" t="s">
        <v>488</v>
      </c>
      <c r="H4" s="292" t="s">
        <v>12</v>
      </c>
      <c r="I4" s="292" t="s">
        <v>1</v>
      </c>
      <c r="K4" s="303"/>
      <c r="L4" s="304"/>
      <c r="M4" s="304"/>
    </row>
    <row r="5" spans="1:14" customFormat="1" ht="13.5" customHeight="1">
      <c r="A5" s="4" t="s">
        <v>2</v>
      </c>
      <c r="B5" s="64">
        <v>6</v>
      </c>
      <c r="C5" s="22">
        <f>B5/B$14</f>
        <v>6.108113610913163E-4</v>
      </c>
      <c r="D5" s="2"/>
      <c r="E5" s="4" t="s">
        <v>2</v>
      </c>
      <c r="F5" s="64"/>
      <c r="G5" s="64"/>
      <c r="H5" s="13"/>
      <c r="I5" s="22"/>
      <c r="K5" s="36"/>
      <c r="L5" s="193"/>
      <c r="M5" s="302"/>
      <c r="N5" s="39"/>
    </row>
    <row r="6" spans="1:14" customFormat="1" ht="13.5" customHeight="1">
      <c r="A6" s="4" t="s">
        <v>3</v>
      </c>
      <c r="B6" s="64">
        <v>86</v>
      </c>
      <c r="C6" s="22">
        <f t="shared" ref="C6:C10" si="0">B6/B$14</f>
        <v>8.7549628423088666E-3</v>
      </c>
      <c r="D6" s="2"/>
      <c r="E6" s="4" t="s">
        <v>3</v>
      </c>
      <c r="F6" s="64">
        <v>1</v>
      </c>
      <c r="G6" s="64">
        <v>8</v>
      </c>
      <c r="H6" s="13">
        <f>SUM(F6:G6)</f>
        <v>9</v>
      </c>
      <c r="I6" s="22">
        <f>H6/$H$14</f>
        <v>1.2328767123287671E-2</v>
      </c>
      <c r="K6" s="36"/>
      <c r="L6" s="193"/>
      <c r="M6" s="302"/>
      <c r="N6" s="39"/>
    </row>
    <row r="7" spans="1:14" customFormat="1" ht="13.5" customHeight="1">
      <c r="A7" s="4" t="s">
        <v>4</v>
      </c>
      <c r="B7" s="64">
        <v>335</v>
      </c>
      <c r="C7" s="22">
        <f t="shared" si="0"/>
        <v>3.4103634327598491E-2</v>
      </c>
      <c r="D7" s="2"/>
      <c r="E7" s="4" t="s">
        <v>4</v>
      </c>
      <c r="F7" s="64">
        <v>3</v>
      </c>
      <c r="G7" s="64">
        <v>20</v>
      </c>
      <c r="H7" s="13">
        <f t="shared" ref="H7:H13" si="1">SUM(F7:G7)</f>
        <v>23</v>
      </c>
      <c r="I7" s="22">
        <f t="shared" ref="I7:I13" si="2">H7/$H$14</f>
        <v>3.1506849315068496E-2</v>
      </c>
      <c r="K7" s="36"/>
      <c r="L7" s="193"/>
      <c r="M7" s="302"/>
      <c r="N7" s="39"/>
    </row>
    <row r="8" spans="1:14" customFormat="1" ht="13.5" customHeight="1">
      <c r="A8" s="4" t="s">
        <v>5</v>
      </c>
      <c r="B8" s="64">
        <v>1072</v>
      </c>
      <c r="C8" s="22">
        <f t="shared" si="0"/>
        <v>0.10913162984831518</v>
      </c>
      <c r="D8" s="2"/>
      <c r="E8" s="4" t="s">
        <v>5</v>
      </c>
      <c r="F8" s="64">
        <v>18</v>
      </c>
      <c r="G8" s="64">
        <v>72</v>
      </c>
      <c r="H8" s="13">
        <f t="shared" si="1"/>
        <v>90</v>
      </c>
      <c r="I8" s="22">
        <f t="shared" si="2"/>
        <v>0.12328767123287671</v>
      </c>
      <c r="K8" s="36"/>
      <c r="L8" s="193"/>
      <c r="M8" s="302"/>
      <c r="N8" s="39"/>
    </row>
    <row r="9" spans="1:14" customFormat="1" ht="13.5" customHeight="1">
      <c r="A9" s="4" t="s">
        <v>6</v>
      </c>
      <c r="B9" s="64">
        <v>1594</v>
      </c>
      <c r="C9" s="22">
        <f t="shared" si="0"/>
        <v>0.16227221826325969</v>
      </c>
      <c r="D9" s="2"/>
      <c r="E9" s="4" t="s">
        <v>6</v>
      </c>
      <c r="F9" s="64">
        <v>27</v>
      </c>
      <c r="G9" s="64">
        <v>120</v>
      </c>
      <c r="H9" s="13">
        <f t="shared" si="1"/>
        <v>147</v>
      </c>
      <c r="I9" s="22">
        <f t="shared" si="2"/>
        <v>0.20136986301369864</v>
      </c>
      <c r="K9" s="36"/>
      <c r="L9" s="193"/>
      <c r="M9" s="302"/>
      <c r="N9" s="39"/>
    </row>
    <row r="10" spans="1:14" customFormat="1" ht="13.5" customHeight="1">
      <c r="A10" s="4" t="s">
        <v>7</v>
      </c>
      <c r="B10" s="64">
        <v>2630</v>
      </c>
      <c r="C10" s="22">
        <f t="shared" si="0"/>
        <v>0.26773897994502699</v>
      </c>
      <c r="D10" s="2"/>
      <c r="E10" s="4" t="s">
        <v>7</v>
      </c>
      <c r="F10" s="64">
        <v>36</v>
      </c>
      <c r="G10" s="64">
        <v>169</v>
      </c>
      <c r="H10" s="13">
        <f t="shared" si="1"/>
        <v>205</v>
      </c>
      <c r="I10" s="22">
        <f t="shared" si="2"/>
        <v>0.28082191780821919</v>
      </c>
      <c r="K10" s="36"/>
      <c r="L10" s="193"/>
      <c r="M10" s="302"/>
      <c r="N10" s="39"/>
    </row>
    <row r="11" spans="1:14" customFormat="1" ht="13.5" customHeight="1">
      <c r="A11" s="4" t="s">
        <v>8</v>
      </c>
      <c r="B11" s="64">
        <v>2398</v>
      </c>
      <c r="C11" s="22">
        <f>B11/B$14</f>
        <v>0.24412094064949608</v>
      </c>
      <c r="D11" s="2"/>
      <c r="E11" s="4" t="s">
        <v>8</v>
      </c>
      <c r="F11" s="64">
        <v>26</v>
      </c>
      <c r="G11" s="64">
        <v>145</v>
      </c>
      <c r="H11" s="13">
        <f t="shared" si="1"/>
        <v>171</v>
      </c>
      <c r="I11" s="22">
        <f t="shared" si="2"/>
        <v>0.23424657534246576</v>
      </c>
      <c r="K11" s="36"/>
      <c r="L11" s="193"/>
      <c r="M11" s="302"/>
      <c r="N11" s="39"/>
    </row>
    <row r="12" spans="1:14" customFormat="1" ht="13.5" customHeight="1">
      <c r="A12" s="4" t="s">
        <v>9</v>
      </c>
      <c r="B12" s="64">
        <v>1377</v>
      </c>
      <c r="C12" s="22">
        <f>B12/B$14</f>
        <v>0.14018120737045708</v>
      </c>
      <c r="D12" s="2"/>
      <c r="E12" s="4" t="s">
        <v>9</v>
      </c>
      <c r="F12" s="64">
        <v>15</v>
      </c>
      <c r="G12" s="64">
        <v>57</v>
      </c>
      <c r="H12" s="13">
        <f t="shared" si="1"/>
        <v>72</v>
      </c>
      <c r="I12" s="22">
        <f t="shared" si="2"/>
        <v>9.8630136986301367E-2</v>
      </c>
      <c r="K12" s="36"/>
      <c r="L12" s="193"/>
      <c r="M12" s="302"/>
      <c r="N12" s="39"/>
    </row>
    <row r="13" spans="1:14" customFormat="1" ht="13.5" customHeight="1">
      <c r="A13" s="4" t="s">
        <v>10</v>
      </c>
      <c r="B13" s="64">
        <v>325</v>
      </c>
      <c r="C13" s="22">
        <f>B13/B$14</f>
        <v>3.3085615392446296E-2</v>
      </c>
      <c r="D13" s="2"/>
      <c r="E13" s="4" t="s">
        <v>10</v>
      </c>
      <c r="F13" s="64">
        <v>5</v>
      </c>
      <c r="G13" s="64">
        <v>8</v>
      </c>
      <c r="H13" s="13">
        <f t="shared" si="1"/>
        <v>13</v>
      </c>
      <c r="I13" s="22">
        <f t="shared" si="2"/>
        <v>1.7808219178082191E-2</v>
      </c>
      <c r="K13" s="36"/>
      <c r="L13" s="193"/>
      <c r="M13" s="302"/>
      <c r="N13" s="39"/>
    </row>
    <row r="14" spans="1:14" customFormat="1" ht="13.5" customHeight="1">
      <c r="A14" s="5" t="s">
        <v>11</v>
      </c>
      <c r="B14" s="15">
        <f>SUM(B5:B13)</f>
        <v>9823</v>
      </c>
      <c r="C14" s="24">
        <f>SUM(C5:C13)</f>
        <v>0.99999999999999989</v>
      </c>
      <c r="D14" s="2"/>
      <c r="E14" s="5" t="s">
        <v>11</v>
      </c>
      <c r="F14" s="15">
        <f>SUM(F5:F13)</f>
        <v>131</v>
      </c>
      <c r="G14" s="15">
        <f t="shared" ref="G14" si="3">SUM(G5:G13)</f>
        <v>599</v>
      </c>
      <c r="H14" s="15">
        <f>SUM(H5:H13)</f>
        <v>730</v>
      </c>
      <c r="I14" s="24">
        <f>SUM(I5:I13)</f>
        <v>1</v>
      </c>
      <c r="K14" s="299"/>
      <c r="L14" s="300"/>
      <c r="M14" s="301"/>
      <c r="N14" s="39"/>
    </row>
    <row r="15" spans="1:14" s="9" customFormat="1" ht="13.5" customHeight="1">
      <c r="A15" s="313" t="s">
        <v>344</v>
      </c>
      <c r="B15" s="312">
        <v>4114</v>
      </c>
      <c r="C15" s="297">
        <f>B15/B$14</f>
        <v>0.41881298992161253</v>
      </c>
      <c r="D15" s="87"/>
      <c r="E15" s="313" t="s">
        <v>344</v>
      </c>
      <c r="F15" s="314">
        <v>68</v>
      </c>
      <c r="G15" s="314">
        <v>281</v>
      </c>
      <c r="H15" s="314">
        <f>SUM(F15:G15)</f>
        <v>349</v>
      </c>
      <c r="I15" s="297">
        <f>H15/H$14</f>
        <v>0.4780821917808219</v>
      </c>
      <c r="K15" s="86"/>
      <c r="L15" s="86"/>
      <c r="M15" s="86"/>
      <c r="N15" s="86"/>
    </row>
    <row r="16" spans="1:14" ht="13.5" customHeight="1">
      <c r="A16" s="245" t="s">
        <v>343</v>
      </c>
      <c r="B16" s="263">
        <v>5709</v>
      </c>
      <c r="C16" s="246">
        <f>B16/B$14</f>
        <v>0.58118701007838747</v>
      </c>
      <c r="D16" s="245"/>
      <c r="E16" s="245" t="s">
        <v>343</v>
      </c>
      <c r="F16" s="264">
        <v>63</v>
      </c>
      <c r="G16" s="264">
        <v>318</v>
      </c>
      <c r="H16" s="315">
        <f>SUM(F16:G16)</f>
        <v>381</v>
      </c>
      <c r="I16" s="246">
        <f>H16/H$14</f>
        <v>0.5219178082191781</v>
      </c>
      <c r="K16" s="87"/>
      <c r="L16" s="87"/>
      <c r="M16" s="87"/>
      <c r="N16" s="87"/>
    </row>
    <row r="17" spans="1:14" ht="5.25" customHeight="1">
      <c r="K17" s="87"/>
      <c r="L17" s="87"/>
      <c r="M17" s="87"/>
      <c r="N17" s="87"/>
    </row>
    <row r="18" spans="1:14" ht="13.5" customHeight="1">
      <c r="K18" s="303"/>
      <c r="L18" s="304"/>
      <c r="M18" s="304"/>
      <c r="N18" s="87"/>
    </row>
    <row r="19" spans="1:14">
      <c r="K19" s="36"/>
      <c r="L19" s="193"/>
      <c r="M19" s="302"/>
      <c r="N19" s="87"/>
    </row>
    <row r="20" spans="1:14">
      <c r="K20" s="36"/>
      <c r="L20" s="193"/>
      <c r="M20" s="302"/>
      <c r="N20" s="87"/>
    </row>
    <row r="21" spans="1:14">
      <c r="K21" s="36"/>
      <c r="L21" s="193"/>
      <c r="M21" s="302"/>
      <c r="N21" s="87"/>
    </row>
    <row r="22" spans="1:14">
      <c r="G22" s="2"/>
      <c r="K22" s="36"/>
      <c r="L22" s="193"/>
      <c r="M22" s="302"/>
      <c r="N22" s="87"/>
    </row>
    <row r="23" spans="1:14">
      <c r="K23" s="36"/>
      <c r="L23" s="193"/>
      <c r="M23" s="302"/>
      <c r="N23" s="87"/>
    </row>
    <row r="24" spans="1:14">
      <c r="G24" s="2"/>
      <c r="K24" s="36"/>
      <c r="L24" s="193"/>
      <c r="M24" s="302"/>
      <c r="N24" s="87"/>
    </row>
    <row r="25" spans="1:14">
      <c r="K25" s="36"/>
      <c r="L25" s="193"/>
      <c r="M25" s="302"/>
      <c r="N25" s="87"/>
    </row>
    <row r="26" spans="1:14">
      <c r="K26" s="36"/>
      <c r="L26" s="193"/>
      <c r="M26" s="302"/>
      <c r="N26" s="87"/>
    </row>
    <row r="27" spans="1:14" customFormat="1">
      <c r="B27" s="4"/>
      <c r="K27" s="36"/>
      <c r="L27" s="300"/>
      <c r="M27" s="301"/>
      <c r="N27" s="39"/>
    </row>
    <row r="28" spans="1:14">
      <c r="A28"/>
      <c r="B28"/>
      <c r="K28" s="299"/>
      <c r="L28" s="300"/>
      <c r="M28" s="301"/>
      <c r="N28" s="87"/>
    </row>
    <row r="29" spans="1:14">
      <c r="A29"/>
      <c r="B29"/>
      <c r="K29" s="87"/>
      <c r="L29" s="87"/>
      <c r="M29" s="87"/>
      <c r="N29" s="87"/>
    </row>
    <row r="30" spans="1:14">
      <c r="A30"/>
      <c r="B30"/>
      <c r="K30" s="316"/>
      <c r="L30" s="87"/>
      <c r="M30" s="87"/>
      <c r="N30" s="87"/>
    </row>
    <row r="31" spans="1:14">
      <c r="A31" s="4"/>
      <c r="B31" s="149"/>
      <c r="K31" s="303"/>
      <c r="L31" s="304"/>
      <c r="M31" s="304"/>
      <c r="N31" s="87"/>
    </row>
    <row r="32" spans="1:14">
      <c r="A32" s="4"/>
      <c r="B32" s="149"/>
      <c r="K32" s="36"/>
      <c r="L32" s="193"/>
      <c r="M32" s="302"/>
      <c r="N32" s="87"/>
    </row>
    <row r="33" spans="1:14">
      <c r="A33" s="4"/>
      <c r="B33" s="149"/>
      <c r="K33" s="36"/>
      <c r="L33" s="193"/>
      <c r="M33" s="302"/>
      <c r="N33" s="87"/>
    </row>
    <row r="34" spans="1:14">
      <c r="K34" s="36"/>
      <c r="L34" s="193"/>
      <c r="M34" s="302"/>
      <c r="N34" s="87"/>
    </row>
    <row r="35" spans="1:14">
      <c r="K35" s="36"/>
      <c r="L35" s="193"/>
      <c r="M35" s="302"/>
      <c r="N35" s="87"/>
    </row>
    <row r="36" spans="1:14">
      <c r="K36" s="36"/>
      <c r="L36" s="193"/>
      <c r="M36" s="302"/>
      <c r="N36" s="87"/>
    </row>
    <row r="37" spans="1:14">
      <c r="K37" s="36"/>
      <c r="L37" s="193"/>
      <c r="M37" s="302"/>
      <c r="N37" s="87"/>
    </row>
    <row r="38" spans="1:14">
      <c r="K38" s="36"/>
      <c r="L38" s="193"/>
      <c r="M38" s="302"/>
      <c r="N38" s="87"/>
    </row>
    <row r="39" spans="1:14">
      <c r="K39" s="36"/>
      <c r="L39" s="193"/>
      <c r="M39" s="302"/>
      <c r="N39" s="87"/>
    </row>
    <row r="40" spans="1:14">
      <c r="K40" s="36"/>
      <c r="L40" s="193"/>
      <c r="M40" s="302"/>
      <c r="N40" s="87"/>
    </row>
    <row r="41" spans="1:14">
      <c r="K41" s="299"/>
      <c r="L41" s="300"/>
      <c r="M41" s="301"/>
      <c r="N41" s="87"/>
    </row>
    <row r="42" spans="1:14">
      <c r="K42" s="87"/>
      <c r="L42" s="87"/>
      <c r="M42" s="87"/>
      <c r="N42" s="87"/>
    </row>
    <row r="43" spans="1:14">
      <c r="K43" s="87"/>
      <c r="L43" s="87"/>
      <c r="M43" s="87"/>
      <c r="N43" s="87"/>
    </row>
    <row r="44" spans="1:14">
      <c r="K44" s="87"/>
      <c r="L44" s="87"/>
      <c r="M44" s="87"/>
      <c r="N44" s="87"/>
    </row>
    <row r="45" spans="1:14">
      <c r="K45" s="87"/>
      <c r="L45" s="87"/>
      <c r="M45" s="87"/>
      <c r="N45" s="87"/>
    </row>
    <row r="46" spans="1:14">
      <c r="K46" s="87"/>
      <c r="L46" s="87"/>
      <c r="M46" s="87"/>
      <c r="N46" s="87"/>
    </row>
    <row r="47" spans="1:14">
      <c r="K47" s="87"/>
      <c r="L47" s="87"/>
      <c r="M47" s="87"/>
      <c r="N47" s="87"/>
    </row>
    <row r="48" spans="1:14">
      <c r="K48" s="87"/>
      <c r="L48" s="87"/>
      <c r="M48" s="87"/>
      <c r="N48" s="87"/>
    </row>
    <row r="49" spans="11:14">
      <c r="K49" s="87"/>
      <c r="L49" s="87"/>
      <c r="M49" s="87"/>
      <c r="N49" s="87"/>
    </row>
    <row r="50" spans="11:14">
      <c r="K50" s="87"/>
      <c r="L50" s="87"/>
      <c r="M50" s="87"/>
      <c r="N50" s="87"/>
    </row>
    <row r="51" spans="11:14">
      <c r="K51" s="87"/>
      <c r="L51" s="87"/>
      <c r="M51" s="87"/>
      <c r="N51" s="87"/>
    </row>
    <row r="52" spans="11:14">
      <c r="K52" s="87"/>
      <c r="L52" s="87"/>
      <c r="M52" s="87"/>
      <c r="N52" s="87"/>
    </row>
    <row r="53" spans="11:14">
      <c r="K53" s="87"/>
      <c r="L53" s="87"/>
      <c r="M53" s="87"/>
      <c r="N53" s="87"/>
    </row>
    <row r="54" spans="11:14">
      <c r="K54" s="87"/>
      <c r="L54" s="87"/>
      <c r="M54" s="87"/>
      <c r="N54" s="87"/>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8"/>
  <sheetViews>
    <sheetView view="pageBreakPreview" zoomScale="120" zoomScaleNormal="100" zoomScaleSheetLayoutView="120" workbookViewId="0">
      <selection activeCell="I14" sqref="I14"/>
    </sheetView>
  </sheetViews>
  <sheetFormatPr defaultRowHeight="13.5"/>
  <cols>
    <col min="1" max="1" width="22.125" style="10" customWidth="1"/>
    <col min="2" max="5" width="10.25" style="10" customWidth="1"/>
    <col min="6" max="6" width="5.875" style="10" bestFit="1" customWidth="1"/>
    <col min="7" max="7" width="9.75" style="10" bestFit="1" customWidth="1"/>
    <col min="8" max="8" width="20.75" style="10" customWidth="1"/>
    <col min="9" max="9" width="24.75" style="10"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10" s="26" customFormat="1" ht="14.25">
      <c r="A1" s="25" t="s">
        <v>489</v>
      </c>
    </row>
    <row r="2" spans="1:10" customFormat="1">
      <c r="A2" s="1"/>
      <c r="B2" s="2"/>
      <c r="C2" s="2"/>
      <c r="D2" s="2"/>
      <c r="E2" s="2"/>
      <c r="F2" s="2"/>
      <c r="G2" s="2"/>
      <c r="H2" s="2"/>
    </row>
    <row r="3" spans="1:10" s="9" customFormat="1" ht="14.25">
      <c r="A3" s="1" t="s">
        <v>13</v>
      </c>
    </row>
    <row r="4" spans="1:10" customFormat="1" ht="14.25" customHeight="1">
      <c r="A4" s="3"/>
      <c r="B4" s="3" t="s">
        <v>0</v>
      </c>
      <c r="C4" s="3" t="s">
        <v>1</v>
      </c>
      <c r="D4" s="2"/>
      <c r="E4" s="10"/>
      <c r="F4" s="10"/>
      <c r="G4" s="303"/>
      <c r="H4" s="304"/>
      <c r="I4" s="304"/>
    </row>
    <row r="5" spans="1:10" customFormat="1">
      <c r="A5" s="4" t="s">
        <v>14</v>
      </c>
      <c r="B5" s="13">
        <v>7</v>
      </c>
      <c r="C5" s="22">
        <f>B5/B$10</f>
        <v>7.1261325460653569E-4</v>
      </c>
      <c r="D5" s="2"/>
      <c r="E5" s="10"/>
      <c r="F5" s="10"/>
      <c r="G5" s="36"/>
      <c r="H5" s="193"/>
      <c r="I5" s="302"/>
      <c r="J5" s="39"/>
    </row>
    <row r="6" spans="1:10" customFormat="1">
      <c r="A6" s="4" t="s">
        <v>15</v>
      </c>
      <c r="B6" s="64">
        <v>5019</v>
      </c>
      <c r="C6" s="22">
        <f>B6/B$10</f>
        <v>0.5109437035528861</v>
      </c>
      <c r="D6" s="2"/>
      <c r="E6" s="10"/>
      <c r="F6" s="10"/>
      <c r="G6" s="36"/>
      <c r="H6" s="193"/>
      <c r="I6" s="302"/>
      <c r="J6" s="39"/>
    </row>
    <row r="7" spans="1:10" customFormat="1">
      <c r="A7" s="4" t="s">
        <v>16</v>
      </c>
      <c r="B7" s="64">
        <v>4773</v>
      </c>
      <c r="C7" s="22">
        <f>B7/B$10</f>
        <v>0.48590043774814212</v>
      </c>
      <c r="D7" s="2"/>
      <c r="E7" s="10"/>
      <c r="F7" s="10"/>
      <c r="G7" s="36"/>
      <c r="H7" s="193"/>
      <c r="I7" s="302"/>
      <c r="J7" s="39"/>
    </row>
    <row r="8" spans="1:10" customFormat="1">
      <c r="A8" s="4" t="s">
        <v>17</v>
      </c>
      <c r="B8" s="13">
        <v>0</v>
      </c>
      <c r="C8" s="22">
        <f>B8/B$10</f>
        <v>0</v>
      </c>
      <c r="D8" s="2"/>
      <c r="E8" s="10"/>
      <c r="F8" s="10"/>
      <c r="G8" s="36"/>
      <c r="H8" s="193"/>
      <c r="I8" s="302"/>
      <c r="J8" s="39"/>
    </row>
    <row r="9" spans="1:10" customFormat="1">
      <c r="A9" s="4" t="s">
        <v>18</v>
      </c>
      <c r="B9" s="13">
        <v>24</v>
      </c>
      <c r="C9" s="22">
        <f>B9/B$10</f>
        <v>2.4432454443652652E-3</v>
      </c>
      <c r="D9" s="2"/>
      <c r="E9" s="10"/>
      <c r="F9" s="10"/>
      <c r="G9" s="299"/>
      <c r="H9" s="300"/>
      <c r="I9" s="301"/>
      <c r="J9" s="39"/>
    </row>
    <row r="10" spans="1:10" customFormat="1">
      <c r="A10" s="5" t="s">
        <v>11</v>
      </c>
      <c r="B10" s="15">
        <f>SUM(B5:B9)</f>
        <v>9823</v>
      </c>
      <c r="C10" s="24">
        <f>SUM(C5:C9)</f>
        <v>1</v>
      </c>
      <c r="D10" s="2"/>
      <c r="E10" s="10"/>
      <c r="F10" s="10"/>
      <c r="G10" s="87"/>
      <c r="H10" s="87"/>
      <c r="I10" s="87"/>
      <c r="J10" s="39"/>
    </row>
    <row r="11" spans="1:10" customFormat="1">
      <c r="A11" s="4"/>
      <c r="B11" s="7"/>
      <c r="C11" s="8"/>
      <c r="E11" s="10"/>
      <c r="F11" s="10"/>
      <c r="G11" s="87"/>
      <c r="H11" s="87"/>
      <c r="I11" s="87"/>
      <c r="J11" s="39"/>
    </row>
    <row r="12" spans="1:10" s="9" customFormat="1" ht="14.25">
      <c r="A12" s="1" t="s">
        <v>490</v>
      </c>
      <c r="G12" s="317"/>
      <c r="H12" s="318"/>
      <c r="I12" s="318"/>
      <c r="J12" s="86"/>
    </row>
    <row r="13" spans="1:10">
      <c r="A13" s="3"/>
      <c r="B13" s="3" t="s">
        <v>491</v>
      </c>
      <c r="C13" s="3" t="s">
        <v>492</v>
      </c>
      <c r="D13" s="3" t="s">
        <v>12</v>
      </c>
      <c r="E13" s="3" t="s">
        <v>1</v>
      </c>
      <c r="G13" s="36"/>
      <c r="H13" s="193"/>
      <c r="I13" s="302"/>
      <c r="J13" s="87"/>
    </row>
    <row r="14" spans="1:10">
      <c r="A14" s="4" t="s">
        <v>14</v>
      </c>
      <c r="B14" s="13">
        <v>0</v>
      </c>
      <c r="C14" s="13">
        <v>0</v>
      </c>
      <c r="D14" s="13">
        <f>SUM(B14:C14)</f>
        <v>0</v>
      </c>
      <c r="E14" s="22">
        <f>D14/D$19</f>
        <v>0</v>
      </c>
      <c r="G14" s="36"/>
      <c r="H14" s="193"/>
      <c r="I14" s="302"/>
      <c r="J14" s="87"/>
    </row>
    <row r="15" spans="1:10">
      <c r="A15" s="4" t="s">
        <v>15</v>
      </c>
      <c r="B15" s="64">
        <v>44</v>
      </c>
      <c r="C15" s="64">
        <v>126</v>
      </c>
      <c r="D15" s="13">
        <f t="shared" ref="D15:D18" si="0">SUM(B15:C15)</f>
        <v>170</v>
      </c>
      <c r="E15" s="22">
        <f t="shared" ref="E15:E18" si="1">D15/D$19</f>
        <v>0.23287671232876711</v>
      </c>
      <c r="G15" s="36"/>
      <c r="H15" s="193"/>
      <c r="I15" s="302"/>
      <c r="J15" s="87"/>
    </row>
    <row r="16" spans="1:10">
      <c r="A16" s="4" t="s">
        <v>16</v>
      </c>
      <c r="B16" s="64">
        <v>87</v>
      </c>
      <c r="C16" s="64">
        <v>472</v>
      </c>
      <c r="D16" s="13">
        <f t="shared" si="0"/>
        <v>559</v>
      </c>
      <c r="E16" s="22">
        <f t="shared" si="1"/>
        <v>0.76575342465753427</v>
      </c>
      <c r="G16" s="39"/>
      <c r="H16" s="39"/>
      <c r="I16" s="39"/>
      <c r="J16" s="87"/>
    </row>
    <row r="17" spans="1:10">
      <c r="A17" s="4" t="s">
        <v>17</v>
      </c>
      <c r="B17" s="13">
        <v>0</v>
      </c>
      <c r="C17" s="13">
        <v>0</v>
      </c>
      <c r="D17" s="13">
        <f t="shared" si="0"/>
        <v>0</v>
      </c>
      <c r="E17" s="22">
        <f t="shared" si="1"/>
        <v>0</v>
      </c>
      <c r="G17" s="39"/>
      <c r="H17" s="39"/>
      <c r="I17" s="39"/>
      <c r="J17" s="87"/>
    </row>
    <row r="18" spans="1:10">
      <c r="A18" s="4" t="s">
        <v>18</v>
      </c>
      <c r="B18" s="13">
        <v>0</v>
      </c>
      <c r="C18" s="64">
        <v>1</v>
      </c>
      <c r="D18" s="13">
        <f t="shared" si="0"/>
        <v>1</v>
      </c>
      <c r="E18" s="22">
        <f t="shared" si="1"/>
        <v>1.3698630136986301E-3</v>
      </c>
      <c r="G18" s="317"/>
      <c r="H18" s="318"/>
      <c r="I18" s="318"/>
      <c r="J18" s="87"/>
    </row>
    <row r="19" spans="1:10" ht="16.5" customHeight="1">
      <c r="A19" s="5" t="s">
        <v>11</v>
      </c>
      <c r="B19" s="15">
        <f>SUM(B14:B18)</f>
        <v>131</v>
      </c>
      <c r="C19" s="15">
        <f>SUM(C14:C18)</f>
        <v>599</v>
      </c>
      <c r="D19" s="15">
        <f>SUM(D14:D18)</f>
        <v>730</v>
      </c>
      <c r="E19" s="24">
        <f>SUM(E14:E18)</f>
        <v>1</v>
      </c>
      <c r="G19" s="36"/>
      <c r="H19" s="193"/>
      <c r="I19" s="302"/>
      <c r="J19" s="87"/>
    </row>
    <row r="20" spans="1:10" customFormat="1">
      <c r="G20" s="36"/>
      <c r="H20" s="193"/>
      <c r="I20" s="302"/>
      <c r="J20" s="39"/>
    </row>
    <row r="21" spans="1:10">
      <c r="G21" s="36"/>
      <c r="H21" s="193"/>
      <c r="I21" s="302"/>
      <c r="J21" s="87"/>
    </row>
    <row r="22" spans="1:10">
      <c r="G22" s="36"/>
      <c r="H22" s="193"/>
      <c r="I22" s="302"/>
      <c r="J22" s="87"/>
    </row>
    <row r="23" spans="1:10">
      <c r="G23" s="39"/>
      <c r="H23" s="39"/>
      <c r="I23" s="39"/>
      <c r="J23" s="87"/>
    </row>
    <row r="24" spans="1:10">
      <c r="G24" s="87"/>
      <c r="H24" s="87"/>
      <c r="I24" s="87"/>
      <c r="J24" s="87"/>
    </row>
    <row r="25" spans="1:10">
      <c r="G25" s="87"/>
      <c r="H25" s="87"/>
      <c r="I25" s="87"/>
      <c r="J25" s="87"/>
    </row>
    <row r="26" spans="1:10">
      <c r="G26" s="87"/>
      <c r="H26" s="87"/>
      <c r="I26" s="87"/>
      <c r="J26" s="87"/>
    </row>
    <row r="27" spans="1:10">
      <c r="G27" s="87"/>
      <c r="H27" s="87"/>
      <c r="I27" s="87"/>
      <c r="J27" s="87"/>
    </row>
    <row r="28" spans="1:10">
      <c r="G28" s="87"/>
      <c r="H28" s="87"/>
      <c r="I28" s="87"/>
      <c r="J28" s="87"/>
    </row>
    <row r="29" spans="1:10">
      <c r="G29" s="87"/>
      <c r="H29" s="87"/>
      <c r="I29" s="87"/>
      <c r="J29" s="87"/>
    </row>
    <row r="30" spans="1:10">
      <c r="G30" s="87"/>
      <c r="H30" s="87"/>
      <c r="I30" s="87"/>
      <c r="J30" s="87"/>
    </row>
    <row r="31" spans="1:10">
      <c r="G31" s="87"/>
      <c r="H31" s="87"/>
      <c r="I31" s="87"/>
      <c r="J31" s="87"/>
    </row>
    <row r="32" spans="1:10">
      <c r="G32" s="87"/>
      <c r="H32" s="87"/>
      <c r="I32" s="87"/>
      <c r="J32" s="87"/>
    </row>
    <row r="33" spans="7:10">
      <c r="G33" s="87"/>
      <c r="H33" s="87"/>
      <c r="I33" s="87"/>
      <c r="J33" s="87"/>
    </row>
    <row r="34" spans="7:10">
      <c r="G34" s="87"/>
      <c r="H34" s="87"/>
      <c r="I34" s="87"/>
      <c r="J34" s="87"/>
    </row>
    <row r="35" spans="7:10">
      <c r="G35" s="87"/>
      <c r="H35" s="87"/>
      <c r="I35" s="87"/>
      <c r="J35" s="87"/>
    </row>
    <row r="36" spans="7:10">
      <c r="G36" s="87"/>
      <c r="H36" s="87"/>
      <c r="I36" s="87"/>
      <c r="J36" s="87"/>
    </row>
    <row r="37" spans="7:10">
      <c r="G37" s="87"/>
      <c r="H37" s="87"/>
      <c r="I37" s="87"/>
      <c r="J37" s="87"/>
    </row>
    <row r="38" spans="7:10">
      <c r="G38" s="87"/>
      <c r="H38" s="87"/>
      <c r="I38" s="87"/>
      <c r="J38" s="87"/>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40"/>
  <sheetViews>
    <sheetView view="pageBreakPreview" zoomScaleNormal="100" zoomScaleSheetLayoutView="100" workbookViewId="0">
      <selection activeCell="L2" sqref="L2:U39"/>
    </sheetView>
  </sheetViews>
  <sheetFormatPr defaultRowHeight="13.5"/>
  <cols>
    <col min="1" max="1" width="52.875" style="10" bestFit="1" customWidth="1"/>
    <col min="2" max="2" width="9.75" style="10" bestFit="1" customWidth="1"/>
    <col min="3" max="3" width="10.25" style="10" bestFit="1" customWidth="1"/>
    <col min="4" max="4" width="4.125" style="10" customWidth="1"/>
    <col min="5" max="5" width="49.25" style="10" customWidth="1"/>
    <col min="6" max="6" width="5.875" style="10" bestFit="1" customWidth="1"/>
    <col min="7" max="7" width="9.75" style="10" bestFit="1" customWidth="1"/>
    <col min="8" max="8" width="7.5" style="10" bestFit="1" customWidth="1"/>
    <col min="9" max="9" width="10.125" style="10" bestFit="1" customWidth="1"/>
    <col min="10" max="10" width="5" style="10" customWidth="1"/>
    <col min="11" max="11" width="6.625" style="10" customWidth="1"/>
    <col min="12" max="12" width="7.375" style="10" customWidth="1"/>
    <col min="13" max="13" width="5" style="10" customWidth="1"/>
    <col min="14" max="14" width="6.625" style="10" customWidth="1"/>
    <col min="15" max="15" width="12.5" style="10" customWidth="1"/>
    <col min="16" max="19" width="9" style="10"/>
    <col min="20" max="20" width="14.375" style="10" customWidth="1"/>
    <col min="21" max="16384" width="9" style="10"/>
  </cols>
  <sheetData>
    <row r="1" spans="1:17" s="26" customFormat="1" ht="14.25">
      <c r="A1" s="25" t="s">
        <v>493</v>
      </c>
    </row>
    <row r="2" spans="1:17" customFormat="1">
      <c r="A2" s="1"/>
      <c r="B2" s="2"/>
      <c r="C2" s="2"/>
      <c r="D2" s="2"/>
      <c r="E2" s="2"/>
      <c r="F2" s="2"/>
      <c r="G2" s="2"/>
      <c r="L2" s="121"/>
      <c r="M2" s="135"/>
      <c r="N2" s="135"/>
      <c r="O2" s="135"/>
    </row>
    <row r="3" spans="1:17" s="9" customFormat="1" ht="14.25">
      <c r="A3" s="1" t="s">
        <v>13</v>
      </c>
      <c r="E3" s="1" t="s">
        <v>494</v>
      </c>
      <c r="L3" s="138"/>
      <c r="M3" s="4"/>
      <c r="N3" s="64"/>
      <c r="O3" s="131"/>
      <c r="P3"/>
    </row>
    <row r="4" spans="1:17" customFormat="1">
      <c r="A4" s="3"/>
      <c r="B4" s="3" t="s">
        <v>0</v>
      </c>
      <c r="C4" s="3" t="s">
        <v>1</v>
      </c>
      <c r="D4" s="2"/>
      <c r="E4" s="3"/>
      <c r="F4" s="3" t="s">
        <v>495</v>
      </c>
      <c r="G4" s="3" t="s">
        <v>496</v>
      </c>
      <c r="H4" s="3" t="s">
        <v>12</v>
      </c>
      <c r="I4" s="3" t="s">
        <v>1</v>
      </c>
      <c r="L4" s="138"/>
      <c r="M4" s="4"/>
      <c r="N4" s="64"/>
      <c r="O4" s="131"/>
    </row>
    <row r="5" spans="1:17" customFormat="1">
      <c r="A5" s="16" t="s">
        <v>447</v>
      </c>
      <c r="B5" s="13">
        <f>SUM(B6:B8)</f>
        <v>2063</v>
      </c>
      <c r="C5" s="171">
        <f>B5/B$20</f>
        <v>0.21001730632189758</v>
      </c>
      <c r="D5" s="2"/>
      <c r="E5" s="16" t="s">
        <v>497</v>
      </c>
      <c r="F5" s="13">
        <v>36</v>
      </c>
      <c r="G5" s="13">
        <v>73</v>
      </c>
      <c r="H5" s="13">
        <f>SUM(F5:G5)</f>
        <v>109</v>
      </c>
      <c r="I5" s="174">
        <f>H5/H$20</f>
        <v>0.14931506849315068</v>
      </c>
      <c r="L5" s="138"/>
      <c r="M5" s="4"/>
      <c r="N5" s="64"/>
      <c r="O5" s="131"/>
      <c r="Q5" s="4"/>
    </row>
    <row r="6" spans="1:17" customFormat="1">
      <c r="A6" s="17" t="s">
        <v>498</v>
      </c>
      <c r="B6" s="167">
        <v>898</v>
      </c>
      <c r="C6" s="170">
        <f>B6/B$20</f>
        <v>9.1418100376667005E-2</v>
      </c>
      <c r="D6" s="2"/>
      <c r="E6" s="17" t="s">
        <v>498</v>
      </c>
      <c r="F6" s="14">
        <v>15</v>
      </c>
      <c r="G6" s="14">
        <v>31</v>
      </c>
      <c r="H6" s="14">
        <f t="shared" ref="H6:H19" si="0">SUM(F6:G6)</f>
        <v>46</v>
      </c>
      <c r="I6" s="173">
        <f>H6/H$20</f>
        <v>6.3013698630136991E-2</v>
      </c>
      <c r="L6" s="138"/>
      <c r="M6" s="4"/>
      <c r="N6" s="64"/>
      <c r="O6" s="131"/>
      <c r="Q6" s="139"/>
    </row>
    <row r="7" spans="1:17" customFormat="1">
      <c r="A7" s="17" t="s">
        <v>499</v>
      </c>
      <c r="B7" s="167">
        <v>263</v>
      </c>
      <c r="C7" s="170">
        <f t="shared" ref="C7:C8" si="1">B7/B$20</f>
        <v>2.6773897994502697E-2</v>
      </c>
      <c r="D7" s="2"/>
      <c r="E7" s="17" t="s">
        <v>499</v>
      </c>
      <c r="F7" s="14">
        <v>4</v>
      </c>
      <c r="G7" s="14">
        <v>7</v>
      </c>
      <c r="H7" s="14">
        <f t="shared" si="0"/>
        <v>11</v>
      </c>
      <c r="I7" s="173">
        <f t="shared" ref="I7:I19" si="2">H7/H$20</f>
        <v>1.5068493150684932E-2</v>
      </c>
      <c r="L7" s="138"/>
      <c r="M7" s="4"/>
      <c r="N7" s="64"/>
      <c r="O7" s="131"/>
      <c r="Q7" s="139"/>
    </row>
    <row r="8" spans="1:17" customFormat="1" ht="27">
      <c r="A8" s="18" t="s">
        <v>19</v>
      </c>
      <c r="B8" s="167">
        <v>902</v>
      </c>
      <c r="C8" s="170">
        <f t="shared" si="1"/>
        <v>9.182530795072788E-2</v>
      </c>
      <c r="D8" s="2"/>
      <c r="E8" s="18" t="s">
        <v>19</v>
      </c>
      <c r="F8" s="14">
        <v>17</v>
      </c>
      <c r="G8" s="14">
        <v>35</v>
      </c>
      <c r="H8" s="14">
        <f t="shared" si="0"/>
        <v>52</v>
      </c>
      <c r="I8" s="173">
        <f t="shared" si="2"/>
        <v>7.1232876712328766E-2</v>
      </c>
      <c r="L8" s="138"/>
      <c r="M8" s="4"/>
      <c r="N8" s="64"/>
      <c r="O8" s="131"/>
      <c r="Q8" s="36"/>
    </row>
    <row r="9" spans="1:17" customFormat="1">
      <c r="A9" s="19" t="s">
        <v>20</v>
      </c>
      <c r="B9" s="64">
        <v>387</v>
      </c>
      <c r="C9" s="169">
        <f>B9/B$20</f>
        <v>3.93973327903899E-2</v>
      </c>
      <c r="D9" s="2"/>
      <c r="E9" s="19" t="s">
        <v>20</v>
      </c>
      <c r="F9" s="64">
        <v>4</v>
      </c>
      <c r="G9" s="64">
        <v>35</v>
      </c>
      <c r="H9" s="13">
        <f t="shared" si="0"/>
        <v>39</v>
      </c>
      <c r="I9" s="172">
        <f t="shared" si="2"/>
        <v>5.3424657534246578E-2</v>
      </c>
      <c r="L9" s="138"/>
      <c r="M9" s="4"/>
      <c r="N9" s="64"/>
      <c r="O9" s="131"/>
      <c r="Q9" s="139"/>
    </row>
    <row r="10" spans="1:17" customFormat="1">
      <c r="A10" s="19" t="s">
        <v>21</v>
      </c>
      <c r="B10" s="64">
        <v>6304</v>
      </c>
      <c r="C10" s="169">
        <f t="shared" ref="C10:C19" si="3">B10/B$20</f>
        <v>0.641759136719943</v>
      </c>
      <c r="D10" s="2"/>
      <c r="E10" s="19" t="s">
        <v>21</v>
      </c>
      <c r="F10" s="64">
        <v>73</v>
      </c>
      <c r="G10" s="64">
        <v>396</v>
      </c>
      <c r="H10" s="13">
        <f t="shared" si="0"/>
        <v>469</v>
      </c>
      <c r="I10" s="172">
        <f t="shared" si="2"/>
        <v>0.6424657534246575</v>
      </c>
      <c r="L10" s="138"/>
      <c r="M10" s="4"/>
      <c r="N10" s="64"/>
      <c r="O10" s="131"/>
      <c r="Q10" s="139"/>
    </row>
    <row r="11" spans="1:17" customFormat="1">
      <c r="A11" s="19" t="s">
        <v>22</v>
      </c>
      <c r="B11" s="64">
        <v>584</v>
      </c>
      <c r="C11" s="169">
        <f t="shared" si="3"/>
        <v>5.9452305812888122E-2</v>
      </c>
      <c r="D11" s="2"/>
      <c r="E11" s="19" t="s">
        <v>22</v>
      </c>
      <c r="F11" s="64">
        <v>13</v>
      </c>
      <c r="G11" s="64">
        <v>61</v>
      </c>
      <c r="H11" s="13">
        <f t="shared" si="0"/>
        <v>74</v>
      </c>
      <c r="I11" s="172">
        <f t="shared" si="2"/>
        <v>0.10136986301369863</v>
      </c>
      <c r="L11" s="138"/>
      <c r="M11" s="4"/>
      <c r="N11" s="64"/>
      <c r="O11" s="131"/>
      <c r="Q11" s="139"/>
    </row>
    <row r="12" spans="1:17" customFormat="1">
      <c r="A12" s="19" t="s">
        <v>380</v>
      </c>
      <c r="B12" s="64">
        <v>74</v>
      </c>
      <c r="C12" s="169">
        <f t="shared" si="3"/>
        <v>7.533340120126234E-3</v>
      </c>
      <c r="D12" s="2"/>
      <c r="E12" s="19" t="s">
        <v>380</v>
      </c>
      <c r="F12" s="64">
        <v>2</v>
      </c>
      <c r="G12" s="64">
        <v>13</v>
      </c>
      <c r="H12" s="13">
        <f t="shared" si="0"/>
        <v>15</v>
      </c>
      <c r="I12" s="172">
        <f t="shared" si="2"/>
        <v>2.0547945205479451E-2</v>
      </c>
      <c r="L12" s="140"/>
      <c r="M12" s="4"/>
      <c r="N12" s="64"/>
      <c r="O12" s="131"/>
      <c r="Q12" s="139"/>
    </row>
    <row r="13" spans="1:17" customFormat="1">
      <c r="A13" s="19" t="s">
        <v>381</v>
      </c>
      <c r="B13" s="64">
        <v>13</v>
      </c>
      <c r="C13" s="169">
        <f t="shared" si="3"/>
        <v>1.323424615697852E-3</v>
      </c>
      <c r="D13" s="2"/>
      <c r="E13" s="19" t="s">
        <v>381</v>
      </c>
      <c r="F13" s="13">
        <v>0</v>
      </c>
      <c r="G13" s="64">
        <v>1</v>
      </c>
      <c r="H13" s="13">
        <f t="shared" si="0"/>
        <v>1</v>
      </c>
      <c r="I13" s="172">
        <f t="shared" si="2"/>
        <v>1.3698630136986301E-3</v>
      </c>
      <c r="L13" s="140"/>
      <c r="M13" s="4"/>
      <c r="N13" s="64"/>
      <c r="O13" s="131"/>
      <c r="Q13" s="139"/>
    </row>
    <row r="14" spans="1:17" customFormat="1">
      <c r="A14" s="19" t="s">
        <v>23</v>
      </c>
      <c r="B14" s="64">
        <v>18</v>
      </c>
      <c r="C14" s="169">
        <f t="shared" si="3"/>
        <v>1.8324340832739489E-3</v>
      </c>
      <c r="D14" s="2"/>
      <c r="E14" s="19" t="s">
        <v>23</v>
      </c>
      <c r="F14" s="13">
        <v>1</v>
      </c>
      <c r="G14" s="13">
        <v>3</v>
      </c>
      <c r="H14" s="13">
        <f t="shared" si="0"/>
        <v>4</v>
      </c>
      <c r="I14" s="172">
        <f t="shared" si="2"/>
        <v>5.4794520547945206E-3</v>
      </c>
      <c r="L14" s="140"/>
      <c r="M14" s="4"/>
      <c r="N14" s="64"/>
      <c r="O14" s="131"/>
      <c r="Q14" s="139"/>
    </row>
    <row r="15" spans="1:17" customFormat="1">
      <c r="A15" s="19" t="s">
        <v>24</v>
      </c>
      <c r="B15" s="64">
        <v>259</v>
      </c>
      <c r="C15" s="169">
        <f t="shared" si="3"/>
        <v>2.6366690420441822E-2</v>
      </c>
      <c r="D15" s="2"/>
      <c r="E15" s="19" t="s">
        <v>24</v>
      </c>
      <c r="F15" s="13">
        <v>1</v>
      </c>
      <c r="G15" s="13">
        <v>5</v>
      </c>
      <c r="H15" s="13">
        <f t="shared" si="0"/>
        <v>6</v>
      </c>
      <c r="I15" s="172">
        <f t="shared" si="2"/>
        <v>8.21917808219178E-3</v>
      </c>
      <c r="L15" s="138"/>
      <c r="M15" s="4"/>
      <c r="N15" s="64"/>
      <c r="O15" s="131"/>
      <c r="Q15" s="141"/>
    </row>
    <row r="16" spans="1:17" customFormat="1">
      <c r="A16" s="19" t="s">
        <v>25</v>
      </c>
      <c r="B16" s="64">
        <v>30</v>
      </c>
      <c r="C16" s="169">
        <f t="shared" si="3"/>
        <v>3.0540568054565815E-3</v>
      </c>
      <c r="D16" s="12"/>
      <c r="E16" s="19" t="s">
        <v>25</v>
      </c>
      <c r="F16" s="13">
        <v>0</v>
      </c>
      <c r="G16" s="13">
        <v>4</v>
      </c>
      <c r="H16" s="13">
        <f t="shared" si="0"/>
        <v>4</v>
      </c>
      <c r="I16" s="172">
        <f t="shared" si="2"/>
        <v>5.4794520547945206E-3</v>
      </c>
      <c r="L16" s="142"/>
      <c r="M16" s="4"/>
      <c r="N16" s="64"/>
      <c r="O16" s="131"/>
      <c r="Q16" s="141"/>
    </row>
    <row r="17" spans="1:20" customFormat="1" ht="27">
      <c r="A17" s="20" t="s">
        <v>26</v>
      </c>
      <c r="B17" s="64">
        <v>11</v>
      </c>
      <c r="C17" s="169">
        <f t="shared" si="3"/>
        <v>1.1198208286674132E-3</v>
      </c>
      <c r="D17" s="11"/>
      <c r="E17" s="20" t="s">
        <v>26</v>
      </c>
      <c r="F17" s="13">
        <v>0</v>
      </c>
      <c r="G17" s="13">
        <v>1</v>
      </c>
      <c r="H17" s="13">
        <f t="shared" si="0"/>
        <v>1</v>
      </c>
      <c r="I17" s="172">
        <f t="shared" si="2"/>
        <v>1.3698630136986301E-3</v>
      </c>
      <c r="L17" s="121"/>
      <c r="M17" s="4"/>
      <c r="N17" s="64"/>
      <c r="O17" s="131"/>
      <c r="Q17" s="141"/>
    </row>
    <row r="18" spans="1:20" customFormat="1">
      <c r="A18" s="19" t="s">
        <v>144</v>
      </c>
      <c r="B18" s="64">
        <v>35</v>
      </c>
      <c r="C18" s="169">
        <f t="shared" si="3"/>
        <v>3.5630662730326782E-3</v>
      </c>
      <c r="D18" s="12"/>
      <c r="E18" s="19" t="s">
        <v>144</v>
      </c>
      <c r="F18" s="13">
        <v>0</v>
      </c>
      <c r="G18" s="13">
        <v>4</v>
      </c>
      <c r="H18" s="13">
        <f t="shared" si="0"/>
        <v>4</v>
      </c>
      <c r="I18" s="172">
        <f t="shared" si="2"/>
        <v>5.4794520547945206E-3</v>
      </c>
      <c r="L18" s="10"/>
      <c r="M18" s="10"/>
      <c r="N18" s="10"/>
      <c r="O18" s="10"/>
      <c r="P18" s="10"/>
      <c r="Q18" s="139"/>
    </row>
    <row r="19" spans="1:20" customFormat="1">
      <c r="A19" s="19" t="s">
        <v>18</v>
      </c>
      <c r="B19" s="64">
        <v>45</v>
      </c>
      <c r="C19" s="169">
        <f t="shared" si="3"/>
        <v>4.5810852081848725E-3</v>
      </c>
      <c r="D19" s="11"/>
      <c r="E19" s="19" t="s">
        <v>18</v>
      </c>
      <c r="F19" s="13">
        <v>1</v>
      </c>
      <c r="G19" s="13">
        <v>3</v>
      </c>
      <c r="H19" s="13">
        <f t="shared" si="0"/>
        <v>4</v>
      </c>
      <c r="I19" s="172">
        <f t="shared" si="2"/>
        <v>5.4794520547945206E-3</v>
      </c>
      <c r="L19" s="10"/>
      <c r="M19" s="10"/>
      <c r="N19" s="10"/>
      <c r="O19" s="10"/>
      <c r="P19" s="10"/>
      <c r="Q19" s="36"/>
    </row>
    <row r="20" spans="1:20" customFormat="1" ht="18" customHeight="1">
      <c r="A20" s="5" t="s">
        <v>11</v>
      </c>
      <c r="B20" s="15">
        <f>SUM(B6:B19)</f>
        <v>9823</v>
      </c>
      <c r="C20" s="6">
        <f>SUM(C6:C19)</f>
        <v>1</v>
      </c>
      <c r="D20" s="2"/>
      <c r="E20" s="5" t="s">
        <v>11</v>
      </c>
      <c r="F20" s="15">
        <f>SUM(F6:F19)</f>
        <v>131</v>
      </c>
      <c r="G20" s="15">
        <f t="shared" ref="G20:H20" si="4">SUM(G6:G19)</f>
        <v>599</v>
      </c>
      <c r="H20" s="15">
        <f t="shared" si="4"/>
        <v>730</v>
      </c>
      <c r="I20" s="6">
        <f>SUM(I6:I19)</f>
        <v>0.99999999999999989</v>
      </c>
      <c r="L20" s="10"/>
      <c r="M20" s="10"/>
      <c r="N20" s="10"/>
      <c r="O20" s="10"/>
      <c r="P20" s="10"/>
      <c r="Q20" s="4"/>
    </row>
    <row r="21" spans="1:20" customFormat="1">
      <c r="A21" s="4"/>
      <c r="B21" s="8"/>
      <c r="L21" s="121"/>
      <c r="M21" s="135"/>
      <c r="N21" s="135"/>
      <c r="O21" s="135"/>
      <c r="R21" s="130"/>
      <c r="S21" s="130"/>
      <c r="T21" s="130"/>
    </row>
    <row r="22" spans="1:20" s="9" customFormat="1" ht="14.25">
      <c r="L22" s="138"/>
      <c r="M22" s="4"/>
      <c r="N22" s="64"/>
      <c r="O22" s="131"/>
      <c r="P22"/>
      <c r="R22" s="4"/>
      <c r="S22" s="64"/>
      <c r="T22" s="131"/>
    </row>
    <row r="23" spans="1:20">
      <c r="L23" s="138"/>
      <c r="M23" s="4"/>
      <c r="N23" s="64"/>
      <c r="O23" s="131"/>
      <c r="P23"/>
      <c r="R23" s="4"/>
      <c r="S23" s="64"/>
      <c r="T23" s="131"/>
    </row>
    <row r="24" spans="1:20">
      <c r="L24" s="138"/>
      <c r="M24" s="4"/>
      <c r="N24" s="64"/>
      <c r="O24" s="131"/>
      <c r="P24"/>
      <c r="R24" s="4"/>
      <c r="S24" s="64"/>
      <c r="T24" s="131"/>
    </row>
    <row r="25" spans="1:20">
      <c r="L25" s="138"/>
      <c r="M25" s="4"/>
      <c r="N25" s="64"/>
      <c r="O25" s="131"/>
      <c r="P25"/>
      <c r="R25" s="4"/>
      <c r="S25" s="64"/>
      <c r="T25" s="131"/>
    </row>
    <row r="26" spans="1:20">
      <c r="L26" s="138"/>
      <c r="M26" s="4"/>
      <c r="N26" s="64"/>
      <c r="O26" s="131"/>
      <c r="P26"/>
      <c r="R26" s="4"/>
      <c r="S26" s="64"/>
      <c r="T26" s="131"/>
    </row>
    <row r="27" spans="1:20">
      <c r="L27" s="138"/>
      <c r="M27" s="4"/>
      <c r="N27" s="64"/>
      <c r="O27" s="131"/>
      <c r="P27"/>
      <c r="R27" s="4"/>
      <c r="S27" s="64"/>
      <c r="T27" s="131"/>
    </row>
    <row r="28" spans="1:20">
      <c r="L28" s="138"/>
      <c r="M28" s="4"/>
      <c r="N28" s="64"/>
      <c r="O28" s="131"/>
      <c r="P28"/>
      <c r="R28" s="4"/>
      <c r="S28" s="64"/>
      <c r="T28" s="131"/>
    </row>
    <row r="29" spans="1:20">
      <c r="L29" s="138"/>
      <c r="M29" s="4"/>
      <c r="N29" s="64"/>
      <c r="O29" s="131"/>
      <c r="P29"/>
      <c r="R29" s="4"/>
      <c r="S29" s="64"/>
      <c r="T29" s="131"/>
    </row>
    <row r="30" spans="1:20">
      <c r="L30" s="138"/>
      <c r="M30" s="4"/>
      <c r="N30" s="64"/>
      <c r="O30" s="131"/>
      <c r="P30"/>
      <c r="R30" s="4"/>
      <c r="S30" s="64"/>
      <c r="T30" s="131"/>
    </row>
    <row r="31" spans="1:20">
      <c r="L31" s="140"/>
      <c r="M31" s="4"/>
      <c r="N31" s="64"/>
      <c r="O31" s="131"/>
      <c r="P31"/>
      <c r="R31" s="4"/>
      <c r="S31" s="64"/>
      <c r="T31" s="131"/>
    </row>
    <row r="32" spans="1:20">
      <c r="L32" s="140"/>
      <c r="M32" s="4"/>
      <c r="N32" s="64"/>
      <c r="O32" s="131"/>
      <c r="P32"/>
      <c r="R32" s="4"/>
      <c r="S32" s="64"/>
      <c r="T32" s="131"/>
    </row>
    <row r="33" spans="12:20">
      <c r="L33" s="140"/>
      <c r="M33"/>
      <c r="N33"/>
      <c r="O33"/>
      <c r="P33"/>
      <c r="R33" s="4"/>
      <c r="S33" s="64"/>
      <c r="T33" s="131"/>
    </row>
    <row r="34" spans="12:20">
      <c r="L34" s="138"/>
      <c r="M34"/>
      <c r="N34"/>
      <c r="O34"/>
      <c r="P34"/>
      <c r="R34" s="4"/>
      <c r="S34" s="64"/>
      <c r="T34" s="131"/>
    </row>
    <row r="35" spans="12:20">
      <c r="L35" s="142"/>
      <c r="M35"/>
      <c r="N35"/>
      <c r="O35"/>
      <c r="P35"/>
      <c r="R35" s="4"/>
      <c r="S35" s="64"/>
      <c r="T35" s="131"/>
    </row>
    <row r="36" spans="12:20">
      <c r="R36" s="132"/>
      <c r="S36" s="133"/>
      <c r="T36" s="134"/>
    </row>
    <row r="40" spans="12:20" customFormat="1"/>
  </sheetData>
  <phoneticPr fontId="4"/>
  <pageMargins left="0.70866141732283472" right="0.70866141732283472" top="0.74803149606299213" bottom="0.74803149606299213" header="0.31496062992125984" footer="0.31496062992125984"/>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0"/>
  <sheetViews>
    <sheetView view="pageBreakPreview" topLeftCell="A4" zoomScale="120" zoomScaleNormal="100" zoomScaleSheetLayoutView="120" workbookViewId="0">
      <selection activeCell="L16" sqref="L16"/>
    </sheetView>
  </sheetViews>
  <sheetFormatPr defaultRowHeight="13.5"/>
  <cols>
    <col min="1" max="1" width="14.125" style="10" customWidth="1"/>
    <col min="2" max="5" width="10.25" style="10" customWidth="1"/>
    <col min="6" max="6" width="5.875" style="10" bestFit="1" customWidth="1"/>
    <col min="7" max="7" width="9.75" style="10" bestFit="1" customWidth="1"/>
    <col min="8" max="8" width="11.625" style="10" customWidth="1"/>
    <col min="9" max="9" width="20.375" style="10"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9" s="26" customFormat="1" ht="14.25">
      <c r="A1" s="25" t="s">
        <v>500</v>
      </c>
    </row>
    <row r="2" spans="1:9" customFormat="1" ht="18" customHeight="1">
      <c r="A2" s="1"/>
      <c r="B2" s="2"/>
      <c r="C2" s="2"/>
      <c r="D2" s="2"/>
      <c r="E2" s="2"/>
      <c r="F2" s="2"/>
      <c r="G2" s="303"/>
      <c r="H2" s="303"/>
      <c r="I2" s="304"/>
    </row>
    <row r="3" spans="1:9" s="9" customFormat="1" ht="14.25">
      <c r="A3" s="1" t="s">
        <v>13</v>
      </c>
      <c r="G3" s="36"/>
      <c r="H3" s="193"/>
      <c r="I3" s="302"/>
    </row>
    <row r="4" spans="1:9" customFormat="1">
      <c r="A4" s="3"/>
      <c r="B4" s="3" t="s">
        <v>0</v>
      </c>
      <c r="C4" s="3" t="s">
        <v>1</v>
      </c>
      <c r="D4" s="2"/>
      <c r="E4" s="10"/>
      <c r="F4" s="10"/>
      <c r="G4" s="36"/>
      <c r="H4" s="193"/>
      <c r="I4" s="302"/>
    </row>
    <row r="5" spans="1:9" customFormat="1">
      <c r="A5" s="4" t="s">
        <v>31</v>
      </c>
      <c r="B5" s="64">
        <v>5167</v>
      </c>
      <c r="C5" s="169">
        <f>B5/$B$8</f>
        <v>0.52601038379313858</v>
      </c>
      <c r="D5" s="2"/>
      <c r="E5" s="10"/>
      <c r="F5" s="10"/>
      <c r="G5" s="36"/>
      <c r="H5" s="193"/>
      <c r="I5" s="302"/>
    </row>
    <row r="6" spans="1:9" customFormat="1">
      <c r="A6" s="4" t="s">
        <v>32</v>
      </c>
      <c r="B6" s="64">
        <v>1333</v>
      </c>
      <c r="C6" s="169">
        <f t="shared" ref="C6:C8" si="0">B6/$B$8</f>
        <v>0.13570192405578743</v>
      </c>
      <c r="D6" s="2"/>
      <c r="E6" s="10"/>
      <c r="F6" s="10"/>
      <c r="G6" s="299"/>
      <c r="H6" s="300"/>
      <c r="I6" s="301"/>
    </row>
    <row r="7" spans="1:9" customFormat="1">
      <c r="A7" s="4" t="s">
        <v>33</v>
      </c>
      <c r="B7" s="64">
        <v>3323</v>
      </c>
      <c r="C7" s="169">
        <f t="shared" si="0"/>
        <v>0.33828769215107402</v>
      </c>
      <c r="D7" s="2"/>
      <c r="E7" s="10"/>
      <c r="F7" s="10"/>
      <c r="G7" s="87"/>
      <c r="H7" s="87"/>
      <c r="I7" s="87"/>
    </row>
    <row r="8" spans="1:9" customFormat="1">
      <c r="A8" s="5" t="s">
        <v>11</v>
      </c>
      <c r="B8" s="15">
        <f>SUM(B5:B7)</f>
        <v>9823</v>
      </c>
      <c r="C8" s="484">
        <f t="shared" si="0"/>
        <v>1</v>
      </c>
      <c r="D8" s="2"/>
      <c r="E8" s="10"/>
      <c r="F8" s="10"/>
      <c r="G8" s="87"/>
      <c r="H8" s="87"/>
      <c r="I8" s="87"/>
    </row>
    <row r="9" spans="1:9" customFormat="1">
      <c r="A9" s="4"/>
      <c r="B9" s="7"/>
      <c r="C9" s="8"/>
      <c r="G9" s="303"/>
      <c r="H9" s="303"/>
      <c r="I9" s="304"/>
    </row>
    <row r="10" spans="1:9" s="9" customFormat="1" ht="14.25">
      <c r="A10" s="1" t="s">
        <v>501</v>
      </c>
      <c r="G10" s="36"/>
      <c r="H10" s="193"/>
      <c r="I10" s="302"/>
    </row>
    <row r="11" spans="1:9">
      <c r="A11" s="3"/>
      <c r="B11" s="3" t="s">
        <v>502</v>
      </c>
      <c r="C11" s="21" t="s">
        <v>503</v>
      </c>
      <c r="D11" s="3" t="s">
        <v>12</v>
      </c>
      <c r="E11" s="3" t="s">
        <v>1</v>
      </c>
      <c r="G11" s="36"/>
      <c r="H11" s="193"/>
      <c r="I11" s="302"/>
    </row>
    <row r="12" spans="1:9">
      <c r="A12" s="4" t="s">
        <v>31</v>
      </c>
      <c r="B12" s="64">
        <v>28</v>
      </c>
      <c r="C12" s="64">
        <v>100</v>
      </c>
      <c r="D12" s="13">
        <f>SUM(B12:C12)</f>
        <v>128</v>
      </c>
      <c r="E12" s="22">
        <f>D12/D$15</f>
        <v>0.17534246575342466</v>
      </c>
      <c r="G12" s="36"/>
      <c r="H12" s="193"/>
      <c r="I12" s="302"/>
    </row>
    <row r="13" spans="1:9">
      <c r="A13" s="4" t="s">
        <v>32</v>
      </c>
      <c r="B13" s="64">
        <v>12</v>
      </c>
      <c r="C13" s="64">
        <v>84</v>
      </c>
      <c r="D13" s="13">
        <f t="shared" ref="D13:D14" si="1">SUM(B13:C13)</f>
        <v>96</v>
      </c>
      <c r="E13" s="22">
        <f t="shared" ref="E13:E14" si="2">D13/D$15</f>
        <v>0.13150684931506848</v>
      </c>
      <c r="G13" s="299"/>
      <c r="H13" s="300"/>
      <c r="I13" s="301"/>
    </row>
    <row r="14" spans="1:9">
      <c r="A14" s="4" t="s">
        <v>33</v>
      </c>
      <c r="B14" s="64">
        <v>91</v>
      </c>
      <c r="C14" s="64">
        <v>415</v>
      </c>
      <c r="D14" s="13">
        <f t="shared" si="1"/>
        <v>506</v>
      </c>
      <c r="E14" s="22">
        <f t="shared" si="2"/>
        <v>0.69315068493150689</v>
      </c>
      <c r="G14" s="87"/>
      <c r="H14" s="87"/>
      <c r="I14" s="87"/>
    </row>
    <row r="15" spans="1:9">
      <c r="A15" s="5" t="s">
        <v>11</v>
      </c>
      <c r="B15" s="15">
        <f>SUM(B12:B14)</f>
        <v>131</v>
      </c>
      <c r="C15" s="15">
        <f>SUM(C12:C14)</f>
        <v>599</v>
      </c>
      <c r="D15" s="15">
        <f>SUM(D12:D14)</f>
        <v>730</v>
      </c>
      <c r="E15" s="24">
        <f>SUM(E12:E14)</f>
        <v>1</v>
      </c>
      <c r="G15" s="87"/>
      <c r="H15" s="87"/>
      <c r="I15" s="87"/>
    </row>
    <row r="16" spans="1:9" customFormat="1">
      <c r="G16" s="303"/>
      <c r="H16" s="303"/>
      <c r="I16" s="304"/>
    </row>
    <row r="17" spans="7:9">
      <c r="G17" s="36"/>
      <c r="H17" s="193"/>
      <c r="I17" s="302"/>
    </row>
    <row r="18" spans="7:9">
      <c r="G18" s="36"/>
      <c r="H18" s="193"/>
      <c r="I18" s="302"/>
    </row>
    <row r="19" spans="7:9">
      <c r="G19" s="36"/>
      <c r="H19" s="193"/>
      <c r="I19" s="302"/>
    </row>
    <row r="20" spans="7:9">
      <c r="G20" s="299"/>
      <c r="H20" s="300"/>
      <c r="I20" s="301"/>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view="pageBreakPreview" zoomScale="120" zoomScaleNormal="100" zoomScaleSheetLayoutView="120" workbookViewId="0">
      <selection activeCell="H16" sqref="H16"/>
    </sheetView>
  </sheetViews>
  <sheetFormatPr defaultRowHeight="13.5"/>
  <cols>
    <col min="1" max="1" width="13.625" style="10" customWidth="1"/>
    <col min="2" max="4" width="10.75" style="10" customWidth="1"/>
    <col min="5" max="5" width="7.25" style="10" customWidth="1"/>
    <col min="6" max="6" width="11.625" style="10" customWidth="1"/>
    <col min="7" max="7" width="12.875" style="10" customWidth="1"/>
    <col min="8" max="8" width="6.625" style="10" customWidth="1"/>
    <col min="9" max="9" width="7.375" style="10" customWidth="1"/>
    <col min="10" max="10" width="5" style="10" customWidth="1"/>
    <col min="11" max="11" width="6.625" style="10" customWidth="1"/>
    <col min="12" max="12" width="7.375" style="10" customWidth="1"/>
    <col min="13" max="16384" width="9" style="10"/>
  </cols>
  <sheetData>
    <row r="1" spans="1:7" s="26" customFormat="1" ht="14.25">
      <c r="A1" s="25" t="s">
        <v>504</v>
      </c>
    </row>
    <row r="2" spans="1:7" customFormat="1">
      <c r="A2" s="1"/>
      <c r="B2" s="2"/>
      <c r="C2" s="2"/>
      <c r="D2" s="2"/>
      <c r="E2" s="2"/>
    </row>
    <row r="3" spans="1:7" s="9" customFormat="1" ht="14.25">
      <c r="A3" s="1" t="s">
        <v>13</v>
      </c>
      <c r="D3" s="86"/>
      <c r="E3" s="303"/>
      <c r="F3" s="304"/>
      <c r="G3" s="304"/>
    </row>
    <row r="4" spans="1:7" customFormat="1">
      <c r="A4" s="3"/>
      <c r="B4" s="3" t="s">
        <v>0</v>
      </c>
      <c r="C4" s="3" t="s">
        <v>1</v>
      </c>
      <c r="D4" s="309"/>
      <c r="E4" s="36"/>
      <c r="F4" s="193"/>
      <c r="G4" s="302"/>
    </row>
    <row r="5" spans="1:7" customFormat="1">
      <c r="A5" s="4" t="s">
        <v>34</v>
      </c>
      <c r="B5" s="64">
        <v>131</v>
      </c>
      <c r="C5" s="169">
        <f>B5/$B$11</f>
        <v>1.3336048050493739E-2</v>
      </c>
      <c r="D5" s="309"/>
      <c r="E5" s="36"/>
      <c r="F5" s="193"/>
      <c r="G5" s="302"/>
    </row>
    <row r="6" spans="1:7" customFormat="1">
      <c r="A6" s="4" t="s">
        <v>35</v>
      </c>
      <c r="B6" s="64">
        <v>599</v>
      </c>
      <c r="C6" s="169">
        <f t="shared" ref="C6:C11" si="0">B6/$B$11</f>
        <v>6.097933421561641E-2</v>
      </c>
      <c r="D6" s="309"/>
      <c r="E6" s="36"/>
      <c r="F6" s="193"/>
      <c r="G6" s="302"/>
    </row>
    <row r="7" spans="1:7" customFormat="1">
      <c r="A7" s="4" t="s">
        <v>36</v>
      </c>
      <c r="B7" s="64">
        <v>1899</v>
      </c>
      <c r="C7" s="169">
        <f t="shared" si="0"/>
        <v>0.1933217957854016</v>
      </c>
      <c r="D7" s="309"/>
      <c r="E7" s="36"/>
      <c r="F7" s="193"/>
      <c r="G7" s="302"/>
    </row>
    <row r="8" spans="1:7" customFormat="1">
      <c r="A8" s="4" t="s">
        <v>37</v>
      </c>
      <c r="B8" s="64">
        <v>4081</v>
      </c>
      <c r="C8" s="169">
        <f t="shared" si="0"/>
        <v>0.41545352743561031</v>
      </c>
      <c r="D8" s="309"/>
      <c r="E8" s="36"/>
      <c r="F8" s="193"/>
      <c r="G8" s="302"/>
    </row>
    <row r="9" spans="1:7" customFormat="1">
      <c r="A9" s="4" t="s">
        <v>38</v>
      </c>
      <c r="B9" s="64">
        <v>2550</v>
      </c>
      <c r="C9" s="169">
        <f t="shared" si="0"/>
        <v>0.25959482846380943</v>
      </c>
      <c r="D9" s="309"/>
      <c r="E9" s="36"/>
      <c r="F9" s="193"/>
      <c r="G9" s="302"/>
    </row>
    <row r="10" spans="1:7" customFormat="1">
      <c r="A10" s="4" t="s">
        <v>39</v>
      </c>
      <c r="B10" s="64">
        <v>563</v>
      </c>
      <c r="C10" s="169">
        <f t="shared" si="0"/>
        <v>5.7314466049068515E-2</v>
      </c>
      <c r="D10" s="309"/>
      <c r="E10" s="299"/>
      <c r="F10" s="300"/>
      <c r="G10" s="301"/>
    </row>
    <row r="11" spans="1:7" customFormat="1">
      <c r="A11" s="5" t="s">
        <v>11</v>
      </c>
      <c r="B11" s="15">
        <f>SUM(B5:B10)</f>
        <v>9823</v>
      </c>
      <c r="C11" s="484">
        <f t="shared" si="0"/>
        <v>1</v>
      </c>
      <c r="D11" s="309"/>
      <c r="E11" s="309"/>
      <c r="F11" s="39"/>
      <c r="G11" s="39"/>
    </row>
    <row r="12" spans="1:7" customFormat="1"/>
  </sheetData>
  <phoneticPr fontId="4"/>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1"/>
  <sheetViews>
    <sheetView view="pageBreakPreview" zoomScale="120" zoomScaleNormal="100" zoomScaleSheetLayoutView="120" workbookViewId="0">
      <selection activeCell="L16" sqref="L16"/>
    </sheetView>
  </sheetViews>
  <sheetFormatPr defaultRowHeight="13.5"/>
  <cols>
    <col min="1" max="1" width="20.125" style="10" bestFit="1" customWidth="1"/>
    <col min="2" max="2" width="8.625" style="10" bestFit="1" customWidth="1"/>
    <col min="3" max="3" width="9.75" style="10" bestFit="1" customWidth="1"/>
    <col min="4" max="4" width="7.5" style="10" bestFit="1" customWidth="1"/>
    <col min="5" max="5" width="7.875" style="10" bestFit="1" customWidth="1"/>
    <col min="6" max="6" width="9" style="10" customWidth="1"/>
    <col min="7" max="7" width="5.875" style="10" bestFit="1" customWidth="1"/>
    <col min="8" max="8" width="10.875" style="10" customWidth="1"/>
    <col min="9" max="9" width="11.875" style="10"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9" s="26" customFormat="1" ht="14.25">
      <c r="A1" s="25" t="s">
        <v>311</v>
      </c>
    </row>
    <row r="2" spans="1:9" s="26" customFormat="1" ht="14.25">
      <c r="A2" s="25"/>
      <c r="E2" s="128" t="s">
        <v>310</v>
      </c>
      <c r="G2" s="303"/>
      <c r="H2" s="303"/>
      <c r="I2" s="303"/>
    </row>
    <row r="3" spans="1:9" customFormat="1">
      <c r="A3" s="1"/>
      <c r="B3" s="2"/>
      <c r="C3" s="2"/>
      <c r="D3" s="2"/>
      <c r="E3" s="2"/>
      <c r="F3" s="2"/>
      <c r="G3" s="36"/>
      <c r="H3" s="153"/>
      <c r="I3" s="306"/>
    </row>
    <row r="4" spans="1:9" s="9" customFormat="1" ht="14.25">
      <c r="A4" s="1" t="s">
        <v>13</v>
      </c>
      <c r="G4" s="36"/>
      <c r="H4" s="305"/>
      <c r="I4" s="306"/>
    </row>
    <row r="5" spans="1:9" customFormat="1" ht="14.25" customHeight="1">
      <c r="A5" s="3"/>
      <c r="B5" s="3" t="s">
        <v>0</v>
      </c>
      <c r="C5" s="3" t="s">
        <v>1</v>
      </c>
      <c r="D5" s="2"/>
      <c r="E5" s="2"/>
      <c r="F5" s="2"/>
      <c r="G5" s="36"/>
      <c r="H5" s="305"/>
      <c r="I5" s="306"/>
    </row>
    <row r="6" spans="1:9" customFormat="1">
      <c r="A6" s="4" t="s">
        <v>69</v>
      </c>
      <c r="B6" s="7">
        <v>92</v>
      </c>
      <c r="C6" s="8">
        <f>B6/B$9</f>
        <v>9.3657742034001824E-3</v>
      </c>
      <c r="D6" s="2"/>
      <c r="E6" s="2"/>
      <c r="F6" s="2"/>
      <c r="G6" s="299"/>
      <c r="H6" s="319"/>
      <c r="I6" s="308"/>
    </row>
    <row r="7" spans="1:9" customFormat="1">
      <c r="A7" s="4" t="s">
        <v>70</v>
      </c>
      <c r="B7" s="7">
        <v>71</v>
      </c>
      <c r="C7" s="8">
        <f t="shared" ref="C7:C8" si="0">B7/B$9</f>
        <v>7.227934439580576E-3</v>
      </c>
      <c r="D7" s="2"/>
      <c r="E7" s="2"/>
      <c r="F7" s="2"/>
      <c r="G7" s="309"/>
      <c r="H7" s="309"/>
      <c r="I7" s="39"/>
    </row>
    <row r="8" spans="1:9" customFormat="1">
      <c r="A8" s="4" t="s">
        <v>71</v>
      </c>
      <c r="B8" s="149">
        <v>9660</v>
      </c>
      <c r="C8" s="8">
        <f t="shared" si="0"/>
        <v>0.98340629135701929</v>
      </c>
      <c r="D8" s="2"/>
      <c r="E8" s="2"/>
      <c r="F8" s="2"/>
      <c r="G8" s="303"/>
      <c r="H8" s="303"/>
      <c r="I8" s="303"/>
    </row>
    <row r="9" spans="1:9" customFormat="1">
      <c r="A9" s="5" t="s">
        <v>11</v>
      </c>
      <c r="B9" s="15">
        <f>SUM(B6:B8)</f>
        <v>9823</v>
      </c>
      <c r="C9" s="24">
        <f>SUM(C6:C8)</f>
        <v>1</v>
      </c>
      <c r="D9" s="2"/>
      <c r="E9" s="2"/>
      <c r="F9" s="2"/>
      <c r="G9" s="36"/>
      <c r="H9" s="153"/>
      <c r="I9" s="306"/>
    </row>
    <row r="10" spans="1:9" customFormat="1">
      <c r="A10" s="4"/>
      <c r="B10" s="7"/>
      <c r="C10" s="8"/>
      <c r="G10" s="36"/>
      <c r="H10" s="305"/>
      <c r="I10" s="306"/>
    </row>
    <row r="11" spans="1:9" s="9" customFormat="1" ht="14.25">
      <c r="A11" s="1" t="s">
        <v>440</v>
      </c>
      <c r="G11" s="36"/>
      <c r="H11" s="305"/>
      <c r="I11" s="306"/>
    </row>
    <row r="12" spans="1:9">
      <c r="A12" s="3"/>
      <c r="B12" s="3" t="s">
        <v>441</v>
      </c>
      <c r="C12" s="3" t="s">
        <v>443</v>
      </c>
      <c r="D12" s="3" t="s">
        <v>12</v>
      </c>
      <c r="E12" s="3" t="s">
        <v>1</v>
      </c>
      <c r="G12" s="299"/>
      <c r="H12" s="319"/>
      <c r="I12" s="308"/>
    </row>
    <row r="13" spans="1:9">
      <c r="A13" s="4" t="s">
        <v>69</v>
      </c>
      <c r="B13" s="7">
        <v>7</v>
      </c>
      <c r="C13" s="7">
        <v>25</v>
      </c>
      <c r="D13" s="13">
        <f t="shared" ref="D13:D14" si="1">SUM(B13:C13)</f>
        <v>32</v>
      </c>
      <c r="E13" s="22">
        <f>D13/D$16</f>
        <v>4.3835616438356165E-2</v>
      </c>
      <c r="G13" s="87"/>
      <c r="H13" s="87"/>
      <c r="I13" s="87"/>
    </row>
    <row r="14" spans="1:9">
      <c r="A14" s="4" t="s">
        <v>70</v>
      </c>
      <c r="B14" s="7">
        <v>2</v>
      </c>
      <c r="C14" s="7">
        <v>9</v>
      </c>
      <c r="D14" s="13">
        <f t="shared" si="1"/>
        <v>11</v>
      </c>
      <c r="E14" s="22">
        <f t="shared" ref="E14:E15" si="2">D14/D$16</f>
        <v>1.5068493150684932E-2</v>
      </c>
      <c r="G14" s="303"/>
      <c r="H14" s="303"/>
      <c r="I14" s="303"/>
    </row>
    <row r="15" spans="1:9">
      <c r="A15" s="4" t="s">
        <v>71</v>
      </c>
      <c r="B15" s="149">
        <v>122</v>
      </c>
      <c r="C15" s="149">
        <v>565</v>
      </c>
      <c r="D15" s="13">
        <f>SUM(B15:C15)</f>
        <v>687</v>
      </c>
      <c r="E15" s="22">
        <f t="shared" si="2"/>
        <v>0.94109589041095887</v>
      </c>
      <c r="G15" s="36"/>
      <c r="H15" s="153"/>
      <c r="I15" s="306"/>
    </row>
    <row r="16" spans="1:9">
      <c r="A16" s="5" t="s">
        <v>11</v>
      </c>
      <c r="B16" s="15">
        <f>SUM(B13:B15)</f>
        <v>131</v>
      </c>
      <c r="C16" s="15">
        <f>SUM(C13:C15)</f>
        <v>599</v>
      </c>
      <c r="D16" s="15">
        <f>SUM(D13:D15)</f>
        <v>730</v>
      </c>
      <c r="E16" s="24">
        <f>SUM(E13:E15)</f>
        <v>1</v>
      </c>
      <c r="G16" s="36"/>
      <c r="H16" s="305"/>
      <c r="I16" s="306"/>
    </row>
    <row r="17" spans="2:9" customFormat="1">
      <c r="G17" s="36"/>
      <c r="H17" s="305"/>
      <c r="I17" s="306"/>
    </row>
    <row r="18" spans="2:9">
      <c r="B18" s="149"/>
      <c r="C18" s="149"/>
      <c r="D18" s="13"/>
      <c r="E18" s="22"/>
      <c r="G18" s="299"/>
      <c r="H18" s="319"/>
      <c r="I18" s="308"/>
    </row>
    <row r="19" spans="2:9">
      <c r="B19" s="7"/>
      <c r="E19" s="22"/>
    </row>
    <row r="20" spans="2:9">
      <c r="B20" s="7"/>
      <c r="C20" s="7"/>
      <c r="D20" s="144"/>
      <c r="E20" s="22"/>
    </row>
    <row r="21" spans="2:9">
      <c r="C21" s="7"/>
      <c r="D21" s="144"/>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5"/>
  <sheetViews>
    <sheetView view="pageBreakPreview" zoomScaleNormal="100" zoomScaleSheetLayoutView="100" workbookViewId="0">
      <selection activeCell="E16" sqref="E16"/>
    </sheetView>
  </sheetViews>
  <sheetFormatPr defaultRowHeight="13.5"/>
  <cols>
    <col min="1" max="1" width="45.375" bestFit="1" customWidth="1"/>
    <col min="2" max="2" width="8.625" bestFit="1" customWidth="1"/>
    <col min="3" max="3" width="7.875" bestFit="1" customWidth="1"/>
    <col min="4" max="4" width="4.125" customWidth="1"/>
    <col min="5" max="5" width="42.5" customWidth="1"/>
    <col min="6" max="6" width="7.75" bestFit="1" customWidth="1"/>
    <col min="7" max="7" width="9.75" bestFit="1" customWidth="1"/>
    <col min="8" max="8" width="7.75" bestFit="1" customWidth="1"/>
    <col min="9" max="9" width="7.875" bestFit="1" customWidth="1"/>
    <col min="10" max="10" width="6.25" customWidth="1"/>
    <col min="11" max="11" width="3.125" customWidth="1"/>
    <col min="12" max="12" width="49.625" customWidth="1"/>
    <col min="13" max="13" width="8.125" customWidth="1"/>
    <col min="14" max="14" width="2.625" customWidth="1"/>
    <col min="15" max="15" width="4.5" customWidth="1"/>
    <col min="16" max="16" width="57.125" customWidth="1"/>
    <col min="17" max="17" width="6.37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7" s="26" customFormat="1" ht="14.25">
      <c r="A1" s="25" t="s">
        <v>312</v>
      </c>
    </row>
    <row r="2" spans="1:17">
      <c r="A2" s="1"/>
      <c r="B2" s="2"/>
      <c r="C2" s="2"/>
      <c r="D2" s="2"/>
      <c r="E2" s="2"/>
    </row>
    <row r="3" spans="1:17">
      <c r="A3" s="1" t="s">
        <v>13</v>
      </c>
      <c r="E3" s="1" t="s">
        <v>440</v>
      </c>
    </row>
    <row r="4" spans="1:17" ht="13.5" customHeight="1">
      <c r="A4" s="23"/>
      <c r="B4" s="176" t="s">
        <v>0</v>
      </c>
      <c r="C4" s="3" t="s">
        <v>1</v>
      </c>
      <c r="E4" s="23"/>
      <c r="F4" s="176" t="s">
        <v>441</v>
      </c>
      <c r="G4" s="177" t="s">
        <v>443</v>
      </c>
      <c r="H4" s="3" t="s">
        <v>12</v>
      </c>
      <c r="I4" s="3" t="s">
        <v>1</v>
      </c>
      <c r="L4" s="12"/>
      <c r="M4" s="12"/>
      <c r="P4" s="12"/>
      <c r="Q4" s="12"/>
    </row>
    <row r="5" spans="1:17">
      <c r="A5" t="s">
        <v>40</v>
      </c>
      <c r="B5" s="178">
        <v>3563</v>
      </c>
      <c r="C5" s="22">
        <f>B5/B$9</f>
        <v>0.36272014659472668</v>
      </c>
      <c r="E5" t="s">
        <v>40</v>
      </c>
      <c r="F5" s="179">
        <v>91</v>
      </c>
      <c r="G5" s="178">
        <v>423</v>
      </c>
      <c r="H5" s="13">
        <f>SUM(F5:G5)</f>
        <v>514</v>
      </c>
      <c r="I5" s="22">
        <f>H5/H$9</f>
        <v>0.70410958904109588</v>
      </c>
      <c r="L5" s="4"/>
      <c r="M5" s="149"/>
      <c r="P5" s="4"/>
      <c r="Q5" s="149"/>
    </row>
    <row r="6" spans="1:17">
      <c r="A6" t="s">
        <v>41</v>
      </c>
      <c r="B6" s="153">
        <v>104</v>
      </c>
      <c r="C6" s="22">
        <f t="shared" ref="C6:C8" si="0">B6/B$9</f>
        <v>1.0587396925582816E-2</v>
      </c>
      <c r="E6" t="s">
        <v>41</v>
      </c>
      <c r="F6" s="153">
        <v>13</v>
      </c>
      <c r="G6" s="153">
        <v>37</v>
      </c>
      <c r="H6" s="13">
        <f t="shared" ref="H6:H8" si="1">SUM(F6:G6)</f>
        <v>50</v>
      </c>
      <c r="I6" s="22">
        <f t="shared" ref="I6:I8" si="2">H6/H$9</f>
        <v>6.8493150684931503E-2</v>
      </c>
      <c r="L6" s="4"/>
      <c r="M6" s="149"/>
      <c r="P6" s="4"/>
      <c r="Q6" s="149"/>
    </row>
    <row r="7" spans="1:17">
      <c r="A7" t="s">
        <v>42</v>
      </c>
      <c r="B7" s="153">
        <v>5940</v>
      </c>
      <c r="C7" s="22">
        <f t="shared" si="0"/>
        <v>0.60470324748040316</v>
      </c>
      <c r="E7" t="s">
        <v>42</v>
      </c>
      <c r="F7" s="153">
        <v>2</v>
      </c>
      <c r="G7" s="153">
        <v>81</v>
      </c>
      <c r="H7" s="13">
        <f t="shared" si="1"/>
        <v>83</v>
      </c>
      <c r="I7" s="22">
        <f t="shared" si="2"/>
        <v>0.11369863013698631</v>
      </c>
      <c r="L7" s="4"/>
      <c r="M7" s="149"/>
      <c r="P7" s="4"/>
      <c r="Q7" s="149"/>
    </row>
    <row r="8" spans="1:17">
      <c r="A8" t="s">
        <v>43</v>
      </c>
      <c r="B8" s="156">
        <v>216</v>
      </c>
      <c r="C8" s="22">
        <f t="shared" si="0"/>
        <v>2.1989208999287385E-2</v>
      </c>
      <c r="E8" t="s">
        <v>43</v>
      </c>
      <c r="F8" s="156">
        <v>25</v>
      </c>
      <c r="G8" s="156">
        <v>58</v>
      </c>
      <c r="H8" s="13">
        <f t="shared" si="1"/>
        <v>83</v>
      </c>
      <c r="I8" s="22">
        <f t="shared" si="2"/>
        <v>0.11369863013698631</v>
      </c>
      <c r="L8" s="4"/>
      <c r="M8" s="149"/>
      <c r="P8" s="4"/>
      <c r="Q8" s="149"/>
    </row>
    <row r="9" spans="1:17" ht="11.25" customHeight="1">
      <c r="A9" s="5" t="s">
        <v>11</v>
      </c>
      <c r="B9" s="15">
        <f>SUM(B5:B8)</f>
        <v>9823</v>
      </c>
      <c r="C9" s="24">
        <f>SUM(C5:C8)</f>
        <v>1</v>
      </c>
      <c r="E9" s="5" t="s">
        <v>11</v>
      </c>
      <c r="F9" s="15">
        <f t="shared" ref="F9:G9" si="3">SUM(F5:F8)</f>
        <v>131</v>
      </c>
      <c r="G9" s="15">
        <f t="shared" si="3"/>
        <v>599</v>
      </c>
      <c r="H9" s="15">
        <f>SUM(H5:H8)</f>
        <v>730</v>
      </c>
      <c r="I9" s="24">
        <f>SUM(I5:I8)</f>
        <v>1</v>
      </c>
      <c r="L9" s="4"/>
      <c r="M9" s="149"/>
      <c r="P9" s="4"/>
      <c r="Q9" s="149"/>
    </row>
    <row r="10" spans="1:17">
      <c r="A10" s="1"/>
      <c r="B10" s="2"/>
      <c r="C10" s="2"/>
      <c r="D10" s="2"/>
      <c r="E10" s="2"/>
      <c r="L10" s="4"/>
      <c r="M10" s="149"/>
      <c r="P10" s="4"/>
      <c r="Q10" s="149"/>
    </row>
    <row r="11" spans="1:17" s="26" customFormat="1" ht="14.25">
      <c r="A11" s="25" t="s">
        <v>313</v>
      </c>
      <c r="K11"/>
      <c r="L11" s="4"/>
      <c r="M11" s="149"/>
      <c r="O11"/>
      <c r="P11" s="4"/>
      <c r="Q11" s="149"/>
    </row>
    <row r="12" spans="1:17">
      <c r="A12" s="1"/>
      <c r="B12" s="2"/>
      <c r="C12" s="2"/>
      <c r="D12" s="2"/>
      <c r="E12" s="2"/>
      <c r="L12" s="4"/>
      <c r="M12" s="149"/>
      <c r="P12" s="4"/>
      <c r="Q12" s="149"/>
    </row>
    <row r="13" spans="1:17">
      <c r="A13" s="1" t="s">
        <v>13</v>
      </c>
      <c r="E13" s="1" t="s">
        <v>440</v>
      </c>
      <c r="L13" s="4"/>
      <c r="M13" s="149"/>
      <c r="P13" s="4"/>
      <c r="Q13" s="149"/>
    </row>
    <row r="14" spans="1:17">
      <c r="A14" s="23"/>
      <c r="B14" s="3" t="s">
        <v>44</v>
      </c>
      <c r="C14" s="3" t="s">
        <v>1</v>
      </c>
      <c r="E14" s="23"/>
      <c r="F14" s="3" t="s">
        <v>441</v>
      </c>
      <c r="G14" s="21" t="s">
        <v>443</v>
      </c>
      <c r="H14" s="3" t="s">
        <v>12</v>
      </c>
      <c r="I14" s="3" t="s">
        <v>1</v>
      </c>
      <c r="L14" s="4"/>
      <c r="M14" s="149"/>
      <c r="P14" s="4"/>
      <c r="Q14" s="149"/>
    </row>
    <row r="15" spans="1:17">
      <c r="A15" t="s">
        <v>45</v>
      </c>
      <c r="B15" s="149">
        <v>1639</v>
      </c>
      <c r="C15" s="22">
        <f>B15/B$5</f>
        <v>0.46000561324726352</v>
      </c>
      <c r="E15" t="s">
        <v>45</v>
      </c>
      <c r="F15" s="149">
        <v>7</v>
      </c>
      <c r="G15" s="149">
        <v>103</v>
      </c>
      <c r="H15" s="13">
        <f>SUM(F15:G15)</f>
        <v>110</v>
      </c>
      <c r="I15" s="22">
        <f t="shared" ref="I15:I32" si="4">H15/H$5</f>
        <v>0.2140077821011673</v>
      </c>
      <c r="L15" s="4"/>
      <c r="M15" s="149"/>
      <c r="P15" s="4"/>
      <c r="Q15" s="149"/>
    </row>
    <row r="16" spans="1:17">
      <c r="A16" t="s">
        <v>548</v>
      </c>
      <c r="B16" s="149">
        <v>1214</v>
      </c>
      <c r="C16" s="22">
        <f t="shared" ref="C16:C32" si="5">B16/B$5</f>
        <v>0.34072410889699689</v>
      </c>
      <c r="E16" t="s">
        <v>548</v>
      </c>
      <c r="F16" s="149">
        <v>14</v>
      </c>
      <c r="G16" s="149">
        <v>91</v>
      </c>
      <c r="H16" s="13">
        <f t="shared" ref="H16:H32" si="6">SUM(F16:G16)</f>
        <v>105</v>
      </c>
      <c r="I16" s="22">
        <f t="shared" si="4"/>
        <v>0.20428015564202334</v>
      </c>
      <c r="L16" s="4"/>
      <c r="M16" s="149"/>
      <c r="P16" s="4"/>
      <c r="Q16" s="149"/>
    </row>
    <row r="17" spans="1:36">
      <c r="A17" t="s">
        <v>47</v>
      </c>
      <c r="B17" s="149">
        <v>361</v>
      </c>
      <c r="C17" s="22">
        <f t="shared" si="5"/>
        <v>0.10131911310693235</v>
      </c>
      <c r="E17" t="s">
        <v>47</v>
      </c>
      <c r="F17" s="149">
        <v>8</v>
      </c>
      <c r="G17" s="149">
        <v>37</v>
      </c>
      <c r="H17" s="13">
        <f t="shared" si="6"/>
        <v>45</v>
      </c>
      <c r="I17" s="22">
        <f t="shared" si="4"/>
        <v>8.7548638132295714E-2</v>
      </c>
      <c r="L17" s="4"/>
      <c r="M17" s="149"/>
      <c r="P17" s="4"/>
      <c r="Q17" s="149"/>
    </row>
    <row r="18" spans="1:36">
      <c r="A18" t="s">
        <v>48</v>
      </c>
      <c r="B18" s="149">
        <v>1204</v>
      </c>
      <c r="C18" s="22">
        <f t="shared" si="5"/>
        <v>0.33791748526522591</v>
      </c>
      <c r="E18" t="s">
        <v>48</v>
      </c>
      <c r="F18" s="149">
        <v>20</v>
      </c>
      <c r="G18" s="149">
        <v>200</v>
      </c>
      <c r="H18" s="13">
        <f t="shared" si="6"/>
        <v>220</v>
      </c>
      <c r="I18" s="22">
        <f t="shared" si="4"/>
        <v>0.42801556420233461</v>
      </c>
      <c r="L18" s="4"/>
      <c r="M18" s="149"/>
      <c r="P18" s="4"/>
      <c r="Q18" s="149"/>
    </row>
    <row r="19" spans="1:36">
      <c r="A19" t="s">
        <v>49</v>
      </c>
      <c r="B19" s="149">
        <v>1624</v>
      </c>
      <c r="C19" s="22">
        <f t="shared" si="5"/>
        <v>0.45579567779960706</v>
      </c>
      <c r="E19" t="s">
        <v>49</v>
      </c>
      <c r="F19" s="149">
        <v>21</v>
      </c>
      <c r="G19" s="149">
        <v>150</v>
      </c>
      <c r="H19" s="13">
        <f t="shared" si="6"/>
        <v>171</v>
      </c>
      <c r="I19" s="22">
        <f t="shared" si="4"/>
        <v>0.33268482490272372</v>
      </c>
      <c r="L19" s="4"/>
      <c r="M19" s="149"/>
      <c r="P19" s="4"/>
      <c r="Q19" s="149"/>
    </row>
    <row r="20" spans="1:36">
      <c r="A20" t="s">
        <v>50</v>
      </c>
      <c r="B20" s="149">
        <v>830</v>
      </c>
      <c r="C20" s="22">
        <f t="shared" si="5"/>
        <v>0.23294976143699131</v>
      </c>
      <c r="E20" t="s">
        <v>50</v>
      </c>
      <c r="F20" s="149">
        <v>13</v>
      </c>
      <c r="G20" s="149">
        <v>138</v>
      </c>
      <c r="H20" s="13">
        <f t="shared" si="6"/>
        <v>151</v>
      </c>
      <c r="I20" s="22">
        <f t="shared" si="4"/>
        <v>0.29377431906614787</v>
      </c>
      <c r="L20" s="4"/>
      <c r="M20" s="149"/>
      <c r="P20" s="4"/>
      <c r="Q20" s="149"/>
    </row>
    <row r="21" spans="1:36">
      <c r="A21" t="s">
        <v>51</v>
      </c>
      <c r="B21" s="149">
        <v>361</v>
      </c>
      <c r="C21" s="22">
        <f t="shared" si="5"/>
        <v>0.10131911310693235</v>
      </c>
      <c r="E21" t="s">
        <v>51</v>
      </c>
      <c r="F21" s="149">
        <v>2</v>
      </c>
      <c r="G21" s="149">
        <v>23</v>
      </c>
      <c r="H21" s="13">
        <f t="shared" si="6"/>
        <v>25</v>
      </c>
      <c r="I21" s="22">
        <f t="shared" si="4"/>
        <v>4.8638132295719845E-2</v>
      </c>
      <c r="L21" s="4"/>
      <c r="M21" s="149"/>
      <c r="P21" s="4"/>
      <c r="Q21" s="149"/>
    </row>
    <row r="22" spans="1:36">
      <c r="A22" t="s">
        <v>52</v>
      </c>
      <c r="B22" s="149">
        <v>1091</v>
      </c>
      <c r="C22" s="22">
        <f t="shared" si="5"/>
        <v>0.30620263822621385</v>
      </c>
      <c r="E22" t="s">
        <v>52</v>
      </c>
      <c r="F22" s="149">
        <v>16</v>
      </c>
      <c r="G22" s="149">
        <v>130</v>
      </c>
      <c r="H22" s="13">
        <f t="shared" si="6"/>
        <v>146</v>
      </c>
      <c r="I22" s="22">
        <f t="shared" si="4"/>
        <v>0.28404669260700388</v>
      </c>
      <c r="L22" s="4"/>
      <c r="M22" s="149"/>
      <c r="P22" s="4"/>
      <c r="Q22" s="149"/>
    </row>
    <row r="23" spans="1:36">
      <c r="A23" t="s">
        <v>53</v>
      </c>
      <c r="B23" s="149">
        <v>709</v>
      </c>
      <c r="C23" s="22">
        <f t="shared" si="5"/>
        <v>0.19898961549256244</v>
      </c>
      <c r="E23" t="s">
        <v>53</v>
      </c>
      <c r="F23" s="149">
        <v>9</v>
      </c>
      <c r="G23" s="149">
        <v>76</v>
      </c>
      <c r="H23" s="13">
        <f t="shared" si="6"/>
        <v>85</v>
      </c>
      <c r="I23" s="22">
        <f t="shared" si="4"/>
        <v>0.16536964980544747</v>
      </c>
      <c r="K23" s="39"/>
      <c r="L23" s="36"/>
      <c r="M23" s="153"/>
      <c r="N23" s="39"/>
      <c r="O23" s="39"/>
      <c r="P23" s="36"/>
      <c r="Q23" s="153"/>
      <c r="R23" s="39"/>
      <c r="S23" s="39"/>
      <c r="T23" s="39"/>
      <c r="U23" s="39"/>
      <c r="V23" s="39"/>
      <c r="W23" s="39"/>
      <c r="X23" s="39"/>
      <c r="Y23" s="39"/>
      <c r="Z23" s="39"/>
      <c r="AA23" s="39"/>
      <c r="AB23" s="39"/>
      <c r="AC23" s="39"/>
      <c r="AD23" s="39"/>
      <c r="AE23" s="39"/>
      <c r="AF23" s="39"/>
      <c r="AG23" s="39"/>
      <c r="AH23" s="39"/>
      <c r="AI23" s="39"/>
      <c r="AJ23" s="39"/>
    </row>
    <row r="24" spans="1:36">
      <c r="A24" t="s">
        <v>54</v>
      </c>
      <c r="B24" s="149">
        <v>630</v>
      </c>
      <c r="C24" s="22">
        <f t="shared" si="5"/>
        <v>0.17681728880157171</v>
      </c>
      <c r="E24" t="s">
        <v>54</v>
      </c>
      <c r="F24" s="149">
        <v>23</v>
      </c>
      <c r="G24" s="149">
        <v>99</v>
      </c>
      <c r="H24" s="13">
        <f t="shared" si="6"/>
        <v>122</v>
      </c>
      <c r="I24" s="22">
        <f t="shared" si="4"/>
        <v>0.23735408560311283</v>
      </c>
      <c r="K24" s="39"/>
      <c r="L24" s="36"/>
      <c r="M24" s="153"/>
      <c r="N24" s="39"/>
      <c r="O24" s="39"/>
      <c r="P24" s="36"/>
      <c r="Q24" s="153"/>
      <c r="R24" s="39"/>
      <c r="S24" s="39"/>
      <c r="T24" s="39"/>
      <c r="U24" s="39"/>
      <c r="V24" s="39"/>
      <c r="W24" s="39"/>
      <c r="X24" s="39"/>
      <c r="Y24" s="39"/>
      <c r="Z24" s="39"/>
      <c r="AA24" s="39"/>
      <c r="AB24" s="39"/>
      <c r="AC24" s="39"/>
      <c r="AD24" s="39"/>
      <c r="AE24" s="39"/>
      <c r="AF24" s="39"/>
      <c r="AG24" s="39"/>
      <c r="AH24" s="39"/>
      <c r="AI24" s="39"/>
      <c r="AJ24" s="39"/>
    </row>
    <row r="25" spans="1:36">
      <c r="A25" t="s">
        <v>55</v>
      </c>
      <c r="B25" s="149">
        <v>724</v>
      </c>
      <c r="C25" s="22">
        <f t="shared" si="5"/>
        <v>0.20319955094021891</v>
      </c>
      <c r="E25" t="s">
        <v>55</v>
      </c>
      <c r="F25" s="149">
        <v>22</v>
      </c>
      <c r="G25" s="149">
        <v>111</v>
      </c>
      <c r="H25" s="13">
        <f t="shared" si="6"/>
        <v>133</v>
      </c>
      <c r="I25" s="22">
        <f t="shared" si="4"/>
        <v>0.2587548638132296</v>
      </c>
      <c r="K25" s="39"/>
      <c r="L25" s="36"/>
      <c r="M25" s="153"/>
      <c r="N25" s="39"/>
      <c r="O25" s="39"/>
      <c r="P25" s="36"/>
      <c r="Q25" s="153"/>
      <c r="R25" s="39"/>
      <c r="S25" s="39"/>
      <c r="T25" s="39"/>
      <c r="U25" s="39"/>
      <c r="V25" s="39"/>
      <c r="W25" s="39"/>
      <c r="X25" s="39"/>
      <c r="Y25" s="39"/>
      <c r="Z25" s="39"/>
      <c r="AA25" s="39"/>
      <c r="AB25" s="39"/>
      <c r="AC25" s="39"/>
      <c r="AD25" s="39"/>
      <c r="AE25" s="39"/>
      <c r="AF25" s="39"/>
      <c r="AG25" s="39"/>
      <c r="AH25" s="39"/>
      <c r="AI25" s="39"/>
      <c r="AJ25" s="39"/>
    </row>
    <row r="26" spans="1:36">
      <c r="A26" t="s">
        <v>56</v>
      </c>
      <c r="B26" s="149">
        <v>194</v>
      </c>
      <c r="C26" s="22">
        <f t="shared" si="5"/>
        <v>5.4448498456357006E-2</v>
      </c>
      <c r="E26" t="s">
        <v>56</v>
      </c>
      <c r="F26" s="149">
        <v>14</v>
      </c>
      <c r="G26" s="149">
        <v>51</v>
      </c>
      <c r="H26" s="13">
        <f t="shared" si="6"/>
        <v>65</v>
      </c>
      <c r="I26" s="22">
        <f t="shared" si="4"/>
        <v>0.12645914396887159</v>
      </c>
      <c r="K26" s="39"/>
      <c r="L26" s="36"/>
      <c r="M26" s="153"/>
      <c r="N26" s="39"/>
      <c r="O26" s="39"/>
      <c r="P26" s="36"/>
      <c r="Q26" s="153"/>
      <c r="R26" s="39"/>
      <c r="S26" s="39"/>
      <c r="T26" s="39"/>
      <c r="U26" s="39"/>
      <c r="V26" s="39"/>
      <c r="W26" s="39"/>
      <c r="X26" s="39"/>
      <c r="Y26" s="39"/>
      <c r="Z26" s="39"/>
      <c r="AA26" s="39"/>
      <c r="AB26" s="39"/>
      <c r="AC26" s="39"/>
      <c r="AD26" s="39"/>
      <c r="AE26" s="39"/>
      <c r="AF26" s="39"/>
      <c r="AG26" s="39"/>
      <c r="AH26" s="39"/>
      <c r="AI26" s="39"/>
      <c r="AJ26" s="39"/>
    </row>
    <row r="27" spans="1:36">
      <c r="A27" t="s">
        <v>57</v>
      </c>
      <c r="B27" s="149">
        <v>207</v>
      </c>
      <c r="C27" s="22">
        <f t="shared" si="5"/>
        <v>5.8097109177659277E-2</v>
      </c>
      <c r="E27" t="s">
        <v>57</v>
      </c>
      <c r="F27" s="149">
        <v>1</v>
      </c>
      <c r="G27" s="149">
        <v>19</v>
      </c>
      <c r="H27" s="13">
        <f t="shared" si="6"/>
        <v>20</v>
      </c>
      <c r="I27" s="22">
        <f t="shared" si="4"/>
        <v>3.8910505836575876E-2</v>
      </c>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row>
    <row r="28" spans="1:36">
      <c r="A28" t="s">
        <v>58</v>
      </c>
      <c r="B28" s="149">
        <v>14</v>
      </c>
      <c r="C28" s="22">
        <f t="shared" si="5"/>
        <v>3.929273084479371E-3</v>
      </c>
      <c r="E28" t="s">
        <v>58</v>
      </c>
      <c r="F28" s="149">
        <v>0</v>
      </c>
      <c r="G28" s="149">
        <v>2</v>
      </c>
      <c r="H28" s="13">
        <f t="shared" si="6"/>
        <v>2</v>
      </c>
      <c r="I28" s="22">
        <f t="shared" si="4"/>
        <v>3.8910505836575876E-3</v>
      </c>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row>
    <row r="29" spans="1:36">
      <c r="A29" t="s">
        <v>59</v>
      </c>
      <c r="B29" s="149">
        <v>261</v>
      </c>
      <c r="C29" s="22">
        <f t="shared" si="5"/>
        <v>7.3252876789222571E-2</v>
      </c>
      <c r="E29" t="s">
        <v>59</v>
      </c>
      <c r="F29" s="149">
        <v>5</v>
      </c>
      <c r="G29" s="149">
        <v>22</v>
      </c>
      <c r="H29" s="13">
        <f t="shared" si="6"/>
        <v>27</v>
      </c>
      <c r="I29" s="22">
        <f t="shared" si="4"/>
        <v>5.2529182879377433E-2</v>
      </c>
      <c r="K29" s="39"/>
      <c r="L29" s="317"/>
      <c r="M29" s="317"/>
      <c r="N29" s="39"/>
      <c r="O29" s="39"/>
      <c r="P29" s="39"/>
      <c r="Q29" s="39"/>
      <c r="R29" s="39"/>
      <c r="S29" s="39"/>
      <c r="T29" s="39"/>
      <c r="U29" s="39"/>
      <c r="V29" s="39"/>
      <c r="W29" s="39"/>
      <c r="X29" s="39"/>
      <c r="Y29" s="39"/>
      <c r="Z29" s="39"/>
      <c r="AA29" s="39"/>
      <c r="AB29" s="39"/>
      <c r="AC29" s="39"/>
      <c r="AD29" s="39"/>
      <c r="AE29" s="39"/>
      <c r="AF29" s="39"/>
      <c r="AG29" s="39"/>
      <c r="AH29" s="39"/>
      <c r="AI29" s="39"/>
      <c r="AJ29" s="39"/>
    </row>
    <row r="30" spans="1:36">
      <c r="A30" t="s">
        <v>60</v>
      </c>
      <c r="B30" s="149">
        <v>186</v>
      </c>
      <c r="C30" s="22">
        <f t="shared" si="5"/>
        <v>5.2203199550940216E-2</v>
      </c>
      <c r="E30" t="s">
        <v>60</v>
      </c>
      <c r="F30" s="149">
        <v>2</v>
      </c>
      <c r="G30" s="149">
        <v>20</v>
      </c>
      <c r="H30" s="13">
        <f t="shared" si="6"/>
        <v>22</v>
      </c>
      <c r="I30" s="22">
        <f t="shared" si="4"/>
        <v>4.2801556420233464E-2</v>
      </c>
      <c r="K30" s="39"/>
      <c r="L30" s="36"/>
      <c r="M30" s="153"/>
      <c r="N30" s="39"/>
      <c r="O30" s="39"/>
      <c r="P30" s="39"/>
      <c r="Q30" s="39"/>
      <c r="R30" s="39"/>
      <c r="S30" s="39"/>
      <c r="T30" s="39"/>
      <c r="U30" s="39"/>
      <c r="V30" s="39"/>
      <c r="W30" s="39"/>
      <c r="X30" s="39"/>
      <c r="Y30" s="39"/>
      <c r="Z30" s="39"/>
      <c r="AA30" s="39"/>
      <c r="AB30" s="39"/>
      <c r="AC30" s="39"/>
      <c r="AD30" s="39"/>
      <c r="AE30" s="39"/>
      <c r="AF30" s="39"/>
      <c r="AG30" s="39"/>
      <c r="AH30" s="39"/>
      <c r="AI30" s="39"/>
      <c r="AJ30" s="39"/>
    </row>
    <row r="31" spans="1:36">
      <c r="A31" t="s">
        <v>61</v>
      </c>
      <c r="B31" s="149">
        <v>46</v>
      </c>
      <c r="C31" s="22">
        <f t="shared" si="5"/>
        <v>1.2910468706146505E-2</v>
      </c>
      <c r="E31" t="s">
        <v>61</v>
      </c>
      <c r="F31" s="149">
        <v>0</v>
      </c>
      <c r="G31" s="149">
        <v>7</v>
      </c>
      <c r="H31" s="13">
        <f t="shared" si="6"/>
        <v>7</v>
      </c>
      <c r="I31" s="22">
        <f t="shared" si="4"/>
        <v>1.3618677042801557E-2</v>
      </c>
      <c r="K31" s="39"/>
      <c r="L31" s="36"/>
      <c r="M31" s="153"/>
      <c r="N31" s="39"/>
      <c r="O31" s="39"/>
      <c r="P31" s="39"/>
      <c r="Q31" s="39"/>
      <c r="R31" s="39"/>
      <c r="S31" s="39"/>
      <c r="T31" s="39"/>
      <c r="U31" s="39"/>
      <c r="V31" s="39"/>
      <c r="W31" s="39"/>
      <c r="X31" s="39"/>
      <c r="Y31" s="39"/>
      <c r="Z31" s="39"/>
      <c r="AA31" s="39"/>
      <c r="AB31" s="39"/>
      <c r="AC31" s="39"/>
      <c r="AD31" s="39"/>
      <c r="AE31" s="39"/>
      <c r="AF31" s="39"/>
      <c r="AG31" s="39"/>
      <c r="AH31" s="39"/>
      <c r="AI31" s="39"/>
      <c r="AJ31" s="39"/>
    </row>
    <row r="32" spans="1:36">
      <c r="A32" s="214" t="s">
        <v>62</v>
      </c>
      <c r="B32" s="213">
        <v>286</v>
      </c>
      <c r="C32" s="32">
        <f t="shared" si="5"/>
        <v>8.0269435868650013E-2</v>
      </c>
      <c r="E32" s="214" t="s">
        <v>62</v>
      </c>
      <c r="F32" s="213">
        <v>30</v>
      </c>
      <c r="G32" s="213">
        <v>30</v>
      </c>
      <c r="H32" s="31">
        <f t="shared" si="6"/>
        <v>60</v>
      </c>
      <c r="I32" s="32">
        <f t="shared" si="4"/>
        <v>0.11673151750972763</v>
      </c>
      <c r="K32" s="39"/>
      <c r="L32" s="36"/>
      <c r="M32" s="153"/>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2:36">
      <c r="B33" s="148"/>
      <c r="H33" s="216"/>
      <c r="I33" s="217"/>
      <c r="K33" s="39"/>
      <c r="L33" s="36"/>
      <c r="M33" s="153"/>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2:36">
      <c r="K34" s="39"/>
      <c r="L34" s="36"/>
      <c r="M34" s="153"/>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2:36">
      <c r="K35" s="39"/>
      <c r="L35" s="36"/>
      <c r="M35" s="153"/>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2:36">
      <c r="K36" s="39"/>
      <c r="L36" s="36"/>
      <c r="M36" s="153"/>
      <c r="N36" s="39"/>
      <c r="O36" s="39"/>
      <c r="P36" s="39"/>
      <c r="Q36" s="39"/>
      <c r="R36" s="39"/>
      <c r="S36" s="39"/>
      <c r="T36" s="39"/>
      <c r="U36" s="39"/>
      <c r="V36" s="39"/>
      <c r="W36" s="39"/>
      <c r="X36" s="39"/>
      <c r="Y36" s="39"/>
      <c r="Z36" s="39"/>
      <c r="AA36" s="39"/>
      <c r="AB36" s="39"/>
      <c r="AC36" s="39"/>
      <c r="AD36" s="39"/>
      <c r="AE36" s="39"/>
      <c r="AF36" s="39"/>
      <c r="AG36" s="39"/>
      <c r="AH36" s="39"/>
      <c r="AI36" s="39"/>
      <c r="AJ36" s="39"/>
    </row>
    <row r="37" spans="2:36">
      <c r="K37" s="39"/>
      <c r="L37" s="36"/>
      <c r="M37" s="153"/>
      <c r="N37" s="39"/>
      <c r="O37" s="39"/>
      <c r="P37" s="39"/>
      <c r="Q37" s="39"/>
      <c r="R37" s="39"/>
      <c r="S37" s="39"/>
      <c r="T37" s="39"/>
      <c r="U37" s="39"/>
      <c r="V37" s="39"/>
      <c r="W37" s="39"/>
      <c r="X37" s="39"/>
      <c r="Y37" s="39"/>
      <c r="Z37" s="39"/>
      <c r="AA37" s="39"/>
      <c r="AB37" s="39"/>
      <c r="AC37" s="39"/>
      <c r="AD37" s="39"/>
      <c r="AE37" s="39"/>
      <c r="AF37" s="39"/>
      <c r="AG37" s="39"/>
      <c r="AH37" s="39"/>
      <c r="AI37" s="39"/>
      <c r="AJ37" s="39"/>
    </row>
    <row r="38" spans="2:36">
      <c r="K38" s="39"/>
      <c r="L38" s="36"/>
      <c r="M38" s="153"/>
      <c r="N38" s="39"/>
      <c r="O38" s="39"/>
      <c r="P38" s="39"/>
      <c r="Q38" s="39"/>
      <c r="R38" s="39"/>
      <c r="S38" s="39"/>
      <c r="T38" s="39"/>
      <c r="U38" s="39"/>
      <c r="V38" s="39"/>
      <c r="W38" s="39"/>
      <c r="X38" s="39"/>
      <c r="Y38" s="39"/>
      <c r="Z38" s="39"/>
      <c r="AA38" s="39"/>
      <c r="AB38" s="39"/>
      <c r="AC38" s="39"/>
      <c r="AD38" s="39"/>
      <c r="AE38" s="39"/>
      <c r="AF38" s="39"/>
      <c r="AG38" s="39"/>
      <c r="AH38" s="39"/>
      <c r="AI38" s="39"/>
      <c r="AJ38" s="39"/>
    </row>
    <row r="39" spans="2:36">
      <c r="K39" s="39"/>
      <c r="L39" s="36"/>
      <c r="M39" s="153"/>
      <c r="N39" s="39"/>
      <c r="O39" s="39"/>
      <c r="P39" s="39"/>
      <c r="Q39" s="39"/>
      <c r="R39" s="39"/>
      <c r="S39" s="39"/>
      <c r="T39" s="39"/>
      <c r="U39" s="39"/>
      <c r="V39" s="39"/>
      <c r="W39" s="39"/>
      <c r="X39" s="39"/>
      <c r="Y39" s="39"/>
      <c r="Z39" s="39"/>
      <c r="AA39" s="39"/>
      <c r="AB39" s="39"/>
      <c r="AC39" s="39"/>
      <c r="AD39" s="39"/>
      <c r="AE39" s="39"/>
      <c r="AF39" s="39"/>
      <c r="AG39" s="39"/>
      <c r="AH39" s="39"/>
      <c r="AI39" s="39"/>
      <c r="AJ39" s="39"/>
    </row>
    <row r="40" spans="2:36">
      <c r="K40" s="39"/>
      <c r="L40" s="36"/>
      <c r="M40" s="153"/>
      <c r="N40" s="39"/>
      <c r="O40" s="39"/>
      <c r="P40" s="39"/>
      <c r="Q40" s="39"/>
      <c r="R40" s="39"/>
      <c r="S40" s="39"/>
      <c r="T40" s="39"/>
      <c r="U40" s="39"/>
      <c r="V40" s="39"/>
      <c r="W40" s="39"/>
      <c r="X40" s="39"/>
      <c r="Y40" s="39"/>
      <c r="Z40" s="39"/>
      <c r="AA40" s="39"/>
      <c r="AB40" s="39"/>
      <c r="AC40" s="39"/>
      <c r="AD40" s="39"/>
      <c r="AE40" s="39"/>
      <c r="AF40" s="39"/>
      <c r="AG40" s="39"/>
      <c r="AH40" s="39"/>
      <c r="AI40" s="39"/>
      <c r="AJ40" s="39"/>
    </row>
    <row r="41" spans="2:36">
      <c r="K41" s="39"/>
      <c r="L41" s="36"/>
      <c r="M41" s="153"/>
      <c r="N41" s="39"/>
      <c r="O41" s="39"/>
      <c r="P41" s="39"/>
      <c r="Q41" s="39"/>
      <c r="R41" s="39"/>
      <c r="S41" s="39"/>
      <c r="T41" s="39"/>
      <c r="U41" s="39"/>
      <c r="V41" s="39"/>
      <c r="W41" s="39"/>
      <c r="X41" s="39"/>
      <c r="Y41" s="39"/>
      <c r="Z41" s="39"/>
      <c r="AA41" s="39"/>
      <c r="AB41" s="39"/>
      <c r="AC41" s="39"/>
      <c r="AD41" s="39"/>
      <c r="AE41" s="39"/>
      <c r="AF41" s="39"/>
      <c r="AG41" s="39"/>
      <c r="AH41" s="39"/>
      <c r="AI41" s="39"/>
      <c r="AJ41" s="39"/>
    </row>
    <row r="42" spans="2:36">
      <c r="K42" s="39"/>
      <c r="L42" s="36"/>
      <c r="M42" s="153"/>
      <c r="N42" s="39"/>
      <c r="O42" s="39"/>
      <c r="P42" s="39"/>
      <c r="Q42" s="39"/>
      <c r="R42" s="39"/>
      <c r="S42" s="39"/>
      <c r="T42" s="39"/>
      <c r="U42" s="39"/>
      <c r="V42" s="39"/>
      <c r="W42" s="39"/>
      <c r="X42" s="39"/>
      <c r="Y42" s="39"/>
      <c r="Z42" s="39"/>
      <c r="AA42" s="39"/>
      <c r="AB42" s="39"/>
      <c r="AC42" s="39"/>
      <c r="AD42" s="39"/>
      <c r="AE42" s="39"/>
      <c r="AF42" s="39"/>
      <c r="AG42" s="39"/>
      <c r="AH42" s="39"/>
      <c r="AI42" s="39"/>
      <c r="AJ42" s="39"/>
    </row>
    <row r="43" spans="2:36">
      <c r="K43" s="39"/>
      <c r="L43" s="36"/>
      <c r="M43" s="153"/>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2:36">
      <c r="K44" s="39"/>
      <c r="L44" s="36"/>
      <c r="M44" s="153"/>
      <c r="N44" s="39"/>
      <c r="O44" s="39"/>
      <c r="P44" s="39"/>
      <c r="Q44" s="39"/>
      <c r="R44" s="39"/>
      <c r="S44" s="39"/>
      <c r="T44" s="39"/>
      <c r="U44" s="39"/>
      <c r="V44" s="39"/>
      <c r="W44" s="39"/>
      <c r="X44" s="39"/>
      <c r="Y44" s="39"/>
      <c r="Z44" s="39"/>
      <c r="AA44" s="39"/>
      <c r="AB44" s="39"/>
      <c r="AC44" s="39"/>
      <c r="AD44" s="39"/>
      <c r="AE44" s="39"/>
      <c r="AF44" s="39"/>
      <c r="AG44" s="39"/>
      <c r="AH44" s="39"/>
      <c r="AI44" s="39"/>
      <c r="AJ44" s="39"/>
    </row>
    <row r="45" spans="2:36">
      <c r="K45" s="39"/>
      <c r="L45" s="36"/>
      <c r="M45" s="153"/>
      <c r="N45" s="39"/>
      <c r="O45" s="39"/>
      <c r="P45" s="39"/>
      <c r="Q45" s="39"/>
      <c r="R45" s="39"/>
      <c r="S45" s="39"/>
      <c r="T45" s="39"/>
      <c r="U45" s="39"/>
      <c r="V45" s="39"/>
      <c r="W45" s="39"/>
      <c r="X45" s="39"/>
      <c r="Y45" s="39"/>
      <c r="Z45" s="39"/>
      <c r="AA45" s="39"/>
      <c r="AB45" s="39"/>
      <c r="AC45" s="39"/>
      <c r="AD45" s="39"/>
      <c r="AE45" s="39"/>
      <c r="AF45" s="39"/>
      <c r="AG45" s="39"/>
      <c r="AH45" s="39"/>
      <c r="AI45" s="39"/>
      <c r="AJ45" s="39"/>
    </row>
    <row r="46" spans="2:36">
      <c r="K46" s="39"/>
      <c r="L46" s="36"/>
      <c r="M46" s="153"/>
      <c r="N46" s="39"/>
      <c r="O46" s="39"/>
      <c r="P46" s="39"/>
      <c r="Q46" s="39"/>
      <c r="R46" s="39"/>
      <c r="S46" s="39"/>
      <c r="T46" s="39"/>
      <c r="U46" s="39"/>
      <c r="V46" s="39"/>
      <c r="W46" s="39"/>
      <c r="X46" s="39"/>
      <c r="Y46" s="39"/>
      <c r="Z46" s="39"/>
      <c r="AA46" s="39"/>
      <c r="AB46" s="39"/>
      <c r="AC46" s="39"/>
      <c r="AD46" s="39"/>
      <c r="AE46" s="39"/>
      <c r="AF46" s="39"/>
      <c r="AG46" s="39"/>
      <c r="AH46" s="39"/>
      <c r="AI46" s="39"/>
      <c r="AJ46" s="39"/>
    </row>
    <row r="47" spans="2:36">
      <c r="K47" s="39"/>
      <c r="L47" s="36"/>
      <c r="M47" s="153"/>
      <c r="N47" s="39"/>
      <c r="O47" s="39"/>
      <c r="P47" s="39"/>
      <c r="Q47" s="39"/>
      <c r="R47" s="39"/>
      <c r="S47" s="39"/>
      <c r="T47" s="39"/>
      <c r="U47" s="39"/>
      <c r="V47" s="39"/>
      <c r="W47" s="39"/>
      <c r="X47" s="39"/>
      <c r="Y47" s="39"/>
      <c r="Z47" s="39"/>
      <c r="AA47" s="39"/>
      <c r="AB47" s="39"/>
      <c r="AC47" s="39"/>
      <c r="AD47" s="39"/>
      <c r="AE47" s="39"/>
      <c r="AF47" s="39"/>
      <c r="AG47" s="39"/>
      <c r="AH47" s="39"/>
      <c r="AI47" s="39"/>
      <c r="AJ47" s="39"/>
    </row>
    <row r="48" spans="2:36">
      <c r="K48" s="39"/>
      <c r="L48" s="36"/>
      <c r="M48" s="153"/>
      <c r="N48" s="39"/>
      <c r="O48" s="39"/>
      <c r="P48" s="39"/>
      <c r="Q48" s="39"/>
      <c r="R48" s="39"/>
      <c r="S48" s="39"/>
      <c r="T48" s="39"/>
      <c r="U48" s="39"/>
      <c r="V48" s="39"/>
      <c r="W48" s="39"/>
      <c r="X48" s="39"/>
      <c r="Y48" s="39"/>
      <c r="Z48" s="39"/>
      <c r="AA48" s="39"/>
      <c r="AB48" s="39"/>
      <c r="AC48" s="39"/>
      <c r="AD48" s="39"/>
      <c r="AE48" s="39"/>
      <c r="AF48" s="39"/>
      <c r="AG48" s="39"/>
      <c r="AH48" s="39"/>
      <c r="AI48" s="39"/>
      <c r="AJ48" s="39"/>
    </row>
    <row r="49" spans="11:36">
      <c r="K49" s="39"/>
      <c r="L49" s="36"/>
      <c r="M49" s="153"/>
      <c r="N49" s="39"/>
      <c r="O49" s="39"/>
      <c r="P49" s="39"/>
      <c r="Q49" s="39"/>
      <c r="R49" s="39"/>
      <c r="S49" s="39"/>
      <c r="T49" s="39"/>
      <c r="U49" s="39"/>
      <c r="V49" s="39"/>
      <c r="W49" s="39"/>
      <c r="X49" s="39"/>
      <c r="Y49" s="39"/>
      <c r="Z49" s="39"/>
      <c r="AA49" s="39"/>
      <c r="AB49" s="39"/>
      <c r="AC49" s="39"/>
      <c r="AD49" s="39"/>
      <c r="AE49" s="39"/>
      <c r="AF49" s="39"/>
      <c r="AG49" s="39"/>
      <c r="AH49" s="39"/>
      <c r="AI49" s="39"/>
      <c r="AJ49" s="39"/>
    </row>
    <row r="50" spans="11:36">
      <c r="K50" s="39"/>
      <c r="L50" s="36"/>
      <c r="M50" s="153"/>
      <c r="N50" s="39"/>
      <c r="O50" s="39"/>
      <c r="P50" s="39"/>
      <c r="Q50" s="39"/>
      <c r="R50" s="39"/>
      <c r="S50" s="39"/>
      <c r="T50" s="39"/>
      <c r="U50" s="39"/>
      <c r="V50" s="39"/>
      <c r="W50" s="39"/>
      <c r="X50" s="39"/>
      <c r="Y50" s="39"/>
      <c r="Z50" s="39"/>
      <c r="AA50" s="39"/>
      <c r="AB50" s="39"/>
      <c r="AC50" s="39"/>
      <c r="AD50" s="39"/>
      <c r="AE50" s="39"/>
      <c r="AF50" s="39"/>
      <c r="AG50" s="39"/>
      <c r="AH50" s="39"/>
      <c r="AI50" s="39"/>
      <c r="AJ50" s="39"/>
    </row>
    <row r="51" spans="11:36">
      <c r="K51" s="39"/>
      <c r="L51" s="36"/>
      <c r="M51" s="153"/>
      <c r="N51" s="39"/>
      <c r="O51" s="39"/>
      <c r="P51" s="39"/>
      <c r="Q51" s="39"/>
      <c r="R51" s="39"/>
      <c r="S51" s="39"/>
      <c r="T51" s="39"/>
      <c r="U51" s="39"/>
      <c r="V51" s="39"/>
      <c r="W51" s="39"/>
      <c r="X51" s="39"/>
      <c r="Y51" s="39"/>
      <c r="Z51" s="39"/>
      <c r="AA51" s="39"/>
      <c r="AB51" s="39"/>
      <c r="AC51" s="39"/>
      <c r="AD51" s="39"/>
      <c r="AE51" s="39"/>
      <c r="AF51" s="39"/>
      <c r="AG51" s="39"/>
      <c r="AH51" s="39"/>
      <c r="AI51" s="39"/>
      <c r="AJ51" s="39"/>
    </row>
    <row r="52" spans="11:36">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3" spans="11:36">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row>
    <row r="54" spans="11:36">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11:36">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sheetData>
  <phoneticPr fontId="4"/>
  <pageMargins left="0.70866141732283472" right="0.70866141732283472" top="0.74803149606299213" bottom="0.74803149606299213" header="0.31496062992125984" footer="0.31496062992125984"/>
  <pageSetup paperSize="9" scale="70" fitToWidth="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2"/>
  <sheetViews>
    <sheetView view="pageBreakPreview" zoomScale="120" zoomScaleNormal="100" zoomScaleSheetLayoutView="120" workbookViewId="0">
      <selection activeCell="B4" sqref="B4"/>
    </sheetView>
  </sheetViews>
  <sheetFormatPr defaultRowHeight="13.5"/>
  <cols>
    <col min="1" max="1" width="12.5" style="10" customWidth="1"/>
    <col min="2" max="5" width="10.25" style="10" customWidth="1"/>
    <col min="6" max="6" width="5.875" style="10" bestFit="1" customWidth="1"/>
    <col min="7" max="7" width="9.75" style="10" bestFit="1" customWidth="1"/>
    <col min="8" max="8" width="7.5" style="10" bestFit="1" customWidth="1"/>
    <col min="9" max="9" width="7.875" style="10" bestFit="1"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11" s="26" customFormat="1" ht="14.25">
      <c r="A1" s="25" t="s">
        <v>314</v>
      </c>
    </row>
    <row r="2" spans="1:11" customFormat="1">
      <c r="A2" s="1"/>
      <c r="B2" s="2"/>
      <c r="C2" s="2"/>
      <c r="D2" s="2"/>
      <c r="E2" s="2"/>
      <c r="F2" s="2"/>
      <c r="G2" s="2"/>
      <c r="H2" s="2"/>
    </row>
    <row r="3" spans="1:11" s="9" customFormat="1" ht="14.25">
      <c r="A3" s="1" t="s">
        <v>13</v>
      </c>
    </row>
    <row r="4" spans="1:11" customFormat="1">
      <c r="A4" s="3"/>
      <c r="B4" s="3" t="s">
        <v>0</v>
      </c>
      <c r="C4" s="565" t="s">
        <v>1</v>
      </c>
      <c r="D4" s="2"/>
      <c r="E4" s="10"/>
      <c r="F4" s="10"/>
      <c r="G4" s="303"/>
      <c r="H4" s="303"/>
      <c r="I4" s="303"/>
    </row>
    <row r="5" spans="1:11" customFormat="1">
      <c r="A5" s="4" t="s">
        <v>73</v>
      </c>
      <c r="B5" s="148">
        <v>1140</v>
      </c>
      <c r="C5" s="8">
        <f>B5/$B$8</f>
        <v>0.11605415860735009</v>
      </c>
      <c r="D5" s="2"/>
      <c r="E5" s="10"/>
      <c r="F5" s="10"/>
      <c r="G5" s="36"/>
      <c r="H5" s="305"/>
      <c r="I5" s="306"/>
      <c r="J5" s="39"/>
      <c r="K5" s="39"/>
    </row>
    <row r="6" spans="1:11" customFormat="1">
      <c r="A6" s="4" t="s">
        <v>74</v>
      </c>
      <c r="B6" s="148">
        <v>6994</v>
      </c>
      <c r="C6" s="8">
        <f t="shared" ref="C6:C8" si="0">B6/$B$8</f>
        <v>0.71200244324544437</v>
      </c>
      <c r="D6" s="2"/>
      <c r="E6" s="10"/>
      <c r="F6" s="10"/>
      <c r="G6" s="36"/>
      <c r="H6" s="305"/>
      <c r="I6" s="306"/>
      <c r="J6" s="39"/>
      <c r="K6" s="39"/>
    </row>
    <row r="7" spans="1:11" customFormat="1">
      <c r="A7" s="4" t="s">
        <v>75</v>
      </c>
      <c r="B7" s="148">
        <v>1689</v>
      </c>
      <c r="C7" s="8">
        <f t="shared" si="0"/>
        <v>0.17194339814720555</v>
      </c>
      <c r="D7" s="2"/>
      <c r="E7" s="10"/>
      <c r="F7" s="10"/>
      <c r="G7" s="36"/>
      <c r="H7" s="305"/>
      <c r="I7" s="306"/>
      <c r="J7" s="39"/>
      <c r="K7" s="39"/>
    </row>
    <row r="8" spans="1:11" customFormat="1">
      <c r="A8" s="5" t="s">
        <v>11</v>
      </c>
      <c r="B8" s="15">
        <f>SUM(B5:B7)</f>
        <v>9823</v>
      </c>
      <c r="C8" s="485">
        <f t="shared" si="0"/>
        <v>1</v>
      </c>
      <c r="D8" s="2"/>
      <c r="E8" s="10"/>
      <c r="F8" s="10"/>
      <c r="G8" s="299"/>
      <c r="H8" s="307"/>
      <c r="I8" s="308"/>
      <c r="J8" s="39"/>
      <c r="K8" s="39"/>
    </row>
    <row r="9" spans="1:11" customFormat="1">
      <c r="A9" s="4"/>
      <c r="B9" s="7"/>
      <c r="C9" s="8"/>
      <c r="E9" s="10"/>
      <c r="F9" s="10"/>
      <c r="G9" s="87"/>
      <c r="H9" s="87"/>
      <c r="I9" s="87"/>
      <c r="J9" s="39"/>
      <c r="K9" s="39"/>
    </row>
    <row r="10" spans="1:11" s="9" customFormat="1" ht="14.25">
      <c r="A10" s="1" t="s">
        <v>440</v>
      </c>
      <c r="G10" s="86"/>
      <c r="H10" s="86"/>
      <c r="I10" s="86"/>
      <c r="J10" s="86"/>
      <c r="K10" s="86"/>
    </row>
    <row r="11" spans="1:11">
      <c r="A11" s="3"/>
      <c r="B11" s="3" t="s">
        <v>441</v>
      </c>
      <c r="C11" s="21" t="s">
        <v>443</v>
      </c>
      <c r="D11" s="3" t="s">
        <v>12</v>
      </c>
      <c r="E11" s="3" t="s">
        <v>1</v>
      </c>
      <c r="G11" s="303"/>
      <c r="H11" s="303"/>
      <c r="I11" s="303"/>
    </row>
    <row r="12" spans="1:11">
      <c r="A12" s="4" t="s">
        <v>73</v>
      </c>
      <c r="B12" s="7">
        <v>42</v>
      </c>
      <c r="C12" s="7">
        <v>213</v>
      </c>
      <c r="D12" s="13">
        <f>SUM(B12:C12)</f>
        <v>255</v>
      </c>
      <c r="E12" s="22">
        <f>D12/D$15</f>
        <v>0.34931506849315069</v>
      </c>
      <c r="F12" s="87"/>
      <c r="G12" s="36"/>
      <c r="H12" s="305"/>
      <c r="I12" s="306"/>
    </row>
    <row r="13" spans="1:11">
      <c r="A13" s="4" t="s">
        <v>74</v>
      </c>
      <c r="B13" s="7">
        <v>45</v>
      </c>
      <c r="C13" s="7">
        <v>244</v>
      </c>
      <c r="D13" s="13">
        <f t="shared" ref="D13:D14" si="1">SUM(B13:C13)</f>
        <v>289</v>
      </c>
      <c r="E13" s="22">
        <f t="shared" ref="E13:E14" si="2">D13/D$15</f>
        <v>0.39589041095890409</v>
      </c>
      <c r="F13" s="87"/>
      <c r="G13" s="36"/>
      <c r="H13" s="305"/>
      <c r="I13" s="306"/>
    </row>
    <row r="14" spans="1:11">
      <c r="A14" s="4" t="s">
        <v>75</v>
      </c>
      <c r="B14" s="7">
        <v>44</v>
      </c>
      <c r="C14" s="7">
        <v>142</v>
      </c>
      <c r="D14" s="13">
        <f t="shared" si="1"/>
        <v>186</v>
      </c>
      <c r="E14" s="22">
        <f t="shared" si="2"/>
        <v>0.25479452054794521</v>
      </c>
      <c r="F14" s="87"/>
      <c r="G14" s="36"/>
      <c r="H14" s="305"/>
      <c r="I14" s="306"/>
    </row>
    <row r="15" spans="1:11">
      <c r="A15" s="5" t="s">
        <v>11</v>
      </c>
      <c r="B15" s="15">
        <f>SUM(B12:B14)</f>
        <v>131</v>
      </c>
      <c r="C15" s="15">
        <f>SUM(C12:C14)</f>
        <v>599</v>
      </c>
      <c r="D15" s="15">
        <f>SUM(D12:D14)</f>
        <v>730</v>
      </c>
      <c r="E15" s="24">
        <f>SUM(E12:E14)</f>
        <v>1</v>
      </c>
      <c r="F15" s="87"/>
      <c r="G15" s="299"/>
      <c r="H15" s="307"/>
      <c r="I15" s="308"/>
    </row>
    <row r="16" spans="1:11" customFormat="1">
      <c r="F16" s="39"/>
      <c r="G16" s="39"/>
      <c r="H16" s="39"/>
      <c r="I16" s="39"/>
    </row>
    <row r="17" spans="6:9">
      <c r="F17" s="87"/>
      <c r="G17" s="87"/>
      <c r="H17" s="87"/>
      <c r="I17" s="87"/>
    </row>
    <row r="18" spans="6:9">
      <c r="F18" s="87"/>
      <c r="G18" s="303"/>
      <c r="H18" s="303"/>
      <c r="I18" s="303"/>
    </row>
    <row r="19" spans="6:9">
      <c r="F19" s="87"/>
      <c r="G19" s="36"/>
      <c r="H19" s="305"/>
      <c r="I19" s="306"/>
    </row>
    <row r="20" spans="6:9">
      <c r="F20" s="87"/>
      <c r="G20" s="36"/>
      <c r="H20" s="305"/>
      <c r="I20" s="306"/>
    </row>
    <row r="21" spans="6:9">
      <c r="F21" s="87"/>
      <c r="G21" s="36"/>
      <c r="H21" s="305"/>
      <c r="I21" s="306"/>
    </row>
    <row r="22" spans="6:9">
      <c r="F22" s="87"/>
      <c r="G22" s="299"/>
      <c r="H22" s="307"/>
      <c r="I22" s="308"/>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9"/>
  <sheetViews>
    <sheetView view="pageBreakPreview" topLeftCell="A4" zoomScaleNormal="100" zoomScaleSheetLayoutView="100" workbookViewId="0">
      <selection activeCell="E25" sqref="E25"/>
    </sheetView>
  </sheetViews>
  <sheetFormatPr defaultColWidth="13.75" defaultRowHeight="13.5"/>
  <cols>
    <col min="1" max="1" width="14.75" style="10" customWidth="1"/>
    <col min="2" max="2" width="8.625" style="10" bestFit="1" customWidth="1"/>
    <col min="3" max="3" width="7.875" style="10" bestFit="1" customWidth="1"/>
    <col min="4" max="4" width="4.125" style="10" customWidth="1"/>
    <col min="5" max="5" width="14.75" style="10" customWidth="1"/>
    <col min="6" max="6" width="6.5" style="10" customWidth="1"/>
    <col min="7" max="7" width="9.75" style="10" bestFit="1" customWidth="1"/>
    <col min="8" max="8" width="8.375" style="10" customWidth="1"/>
    <col min="9" max="9" width="7.875" style="10" bestFit="1" customWidth="1"/>
    <col min="10" max="16384" width="13.75" style="10"/>
  </cols>
  <sheetData>
    <row r="1" spans="1:19" s="26" customFormat="1" ht="14.25">
      <c r="A1" s="25" t="s">
        <v>439</v>
      </c>
    </row>
    <row r="2" spans="1:19" customFormat="1">
      <c r="A2" s="1"/>
      <c r="B2" s="2"/>
      <c r="C2" s="2"/>
      <c r="D2" s="2"/>
      <c r="E2" s="2"/>
      <c r="F2" s="2"/>
      <c r="G2" s="2"/>
      <c r="H2" s="2"/>
    </row>
    <row r="3" spans="1:19" s="9" customFormat="1" ht="14.25">
      <c r="A3" s="288" t="s">
        <v>13</v>
      </c>
      <c r="B3" s="86"/>
      <c r="C3" s="86"/>
      <c r="E3" s="247" t="s">
        <v>440</v>
      </c>
      <c r="F3" s="248"/>
      <c r="G3" s="248"/>
      <c r="H3" s="248"/>
      <c r="I3" s="248"/>
    </row>
    <row r="4" spans="1:19" customFormat="1">
      <c r="A4" s="3"/>
      <c r="B4" s="3" t="s">
        <v>0</v>
      </c>
      <c r="C4" s="3" t="s">
        <v>1</v>
      </c>
      <c r="D4" s="2"/>
      <c r="E4" s="290"/>
      <c r="F4" s="290" t="s">
        <v>442</v>
      </c>
      <c r="G4" s="290" t="s">
        <v>444</v>
      </c>
      <c r="H4" s="290" t="s">
        <v>12</v>
      </c>
      <c r="I4" s="3" t="s">
        <v>1</v>
      </c>
    </row>
    <row r="5" spans="1:19" customFormat="1">
      <c r="A5" s="36" t="s">
        <v>2</v>
      </c>
      <c r="B5" s="311">
        <v>129</v>
      </c>
      <c r="C5" s="22">
        <f>B5/B$14</f>
        <v>7.8923218109513606E-3</v>
      </c>
      <c r="D5" s="2"/>
      <c r="E5" s="36" t="s">
        <v>2</v>
      </c>
      <c r="F5" s="193">
        <v>8</v>
      </c>
      <c r="G5" s="193">
        <v>17</v>
      </c>
      <c r="H5" s="37">
        <f>SUM(F5:G5)</f>
        <v>25</v>
      </c>
      <c r="I5" s="22">
        <f>H5/H$14</f>
        <v>1.2339585389930898E-2</v>
      </c>
      <c r="J5" s="466"/>
      <c r="K5" s="467"/>
      <c r="L5" s="468"/>
      <c r="M5" s="468"/>
      <c r="N5" s="466"/>
      <c r="O5" s="466"/>
      <c r="P5" s="466"/>
      <c r="Q5" s="466"/>
      <c r="R5" s="466"/>
      <c r="S5" s="466"/>
    </row>
    <row r="6" spans="1:19" customFormat="1">
      <c r="A6" s="36" t="s">
        <v>3</v>
      </c>
      <c r="B6" s="311">
        <v>335</v>
      </c>
      <c r="C6" s="22">
        <f t="shared" ref="C6:C13" si="0">B6/B$14</f>
        <v>2.0495564392780666E-2</v>
      </c>
      <c r="D6" s="2"/>
      <c r="E6" s="36" t="s">
        <v>3</v>
      </c>
      <c r="F6" s="193">
        <v>16</v>
      </c>
      <c r="G6" s="193">
        <v>50</v>
      </c>
      <c r="H6" s="37">
        <f t="shared" ref="H6:H13" si="1">SUM(F6:G6)</f>
        <v>66</v>
      </c>
      <c r="I6" s="22">
        <f t="shared" ref="I6:I13" si="2">H6/H$14</f>
        <v>3.257650542941757E-2</v>
      </c>
      <c r="J6" s="469"/>
      <c r="K6" s="470"/>
      <c r="L6" s="471"/>
      <c r="M6" s="472"/>
      <c r="N6" s="469"/>
      <c r="O6" s="466"/>
      <c r="P6" s="466"/>
      <c r="Q6" s="466"/>
      <c r="R6" s="466"/>
      <c r="S6" s="466"/>
    </row>
    <row r="7" spans="1:19" customFormat="1">
      <c r="A7" s="36" t="s">
        <v>4</v>
      </c>
      <c r="B7" s="311">
        <v>875</v>
      </c>
      <c r="C7" s="22">
        <f t="shared" si="0"/>
        <v>5.353319057815846E-2</v>
      </c>
      <c r="D7" s="2"/>
      <c r="E7" s="36" t="s">
        <v>4</v>
      </c>
      <c r="F7" s="193">
        <v>31</v>
      </c>
      <c r="G7" s="193">
        <v>130</v>
      </c>
      <c r="H7" s="37">
        <f t="shared" si="1"/>
        <v>161</v>
      </c>
      <c r="I7" s="22">
        <f t="shared" si="2"/>
        <v>7.946692991115499E-2</v>
      </c>
      <c r="J7" s="469"/>
      <c r="K7" s="470"/>
      <c r="L7" s="471"/>
      <c r="M7" s="472"/>
      <c r="N7" s="469"/>
      <c r="O7" s="466"/>
      <c r="P7" s="466"/>
      <c r="Q7" s="466"/>
      <c r="R7" s="466"/>
      <c r="S7" s="466"/>
    </row>
    <row r="8" spans="1:19" customFormat="1">
      <c r="A8" s="36" t="s">
        <v>5</v>
      </c>
      <c r="B8" s="311">
        <v>2027</v>
      </c>
      <c r="C8" s="22">
        <f t="shared" si="0"/>
        <v>0.12401345977363108</v>
      </c>
      <c r="D8" s="2"/>
      <c r="E8" s="36" t="s">
        <v>5</v>
      </c>
      <c r="F8" s="193">
        <v>91</v>
      </c>
      <c r="G8" s="193">
        <v>257</v>
      </c>
      <c r="H8" s="37">
        <f t="shared" si="1"/>
        <v>348</v>
      </c>
      <c r="I8" s="22">
        <f t="shared" si="2"/>
        <v>0.1717670286278381</v>
      </c>
      <c r="J8" s="466"/>
      <c r="K8" s="473"/>
      <c r="L8" s="474"/>
      <c r="M8" s="475"/>
      <c r="N8" s="466"/>
      <c r="O8" s="466"/>
      <c r="P8" s="466"/>
      <c r="Q8" s="466"/>
      <c r="R8" s="466"/>
      <c r="S8" s="466"/>
    </row>
    <row r="9" spans="1:19" customFormat="1">
      <c r="A9" s="36" t="s">
        <v>6</v>
      </c>
      <c r="B9" s="311">
        <v>2576</v>
      </c>
      <c r="C9" s="22">
        <f t="shared" si="0"/>
        <v>0.1576017130620985</v>
      </c>
      <c r="D9" s="2"/>
      <c r="E9" s="36" t="s">
        <v>6</v>
      </c>
      <c r="F9" s="193">
        <v>90</v>
      </c>
      <c r="G9" s="193">
        <v>327</v>
      </c>
      <c r="H9" s="37">
        <f t="shared" si="1"/>
        <v>417</v>
      </c>
      <c r="I9" s="22">
        <f t="shared" si="2"/>
        <v>0.20582428430404739</v>
      </c>
      <c r="J9" s="466"/>
      <c r="K9" s="473"/>
      <c r="L9" s="474"/>
      <c r="M9" s="475"/>
      <c r="N9" s="466"/>
      <c r="O9" s="466"/>
      <c r="P9" s="466"/>
      <c r="Q9" s="466"/>
      <c r="R9" s="466"/>
      <c r="S9" s="466"/>
    </row>
    <row r="10" spans="1:19" customFormat="1">
      <c r="A10" s="36" t="s">
        <v>7</v>
      </c>
      <c r="B10" s="311">
        <v>3830</v>
      </c>
      <c r="C10" s="22">
        <f t="shared" si="0"/>
        <v>0.23432242275925361</v>
      </c>
      <c r="D10" s="2"/>
      <c r="E10" s="36" t="s">
        <v>7</v>
      </c>
      <c r="F10" s="193">
        <v>91</v>
      </c>
      <c r="G10" s="193">
        <v>367</v>
      </c>
      <c r="H10" s="37">
        <f t="shared" si="1"/>
        <v>458</v>
      </c>
      <c r="I10" s="22">
        <f t="shared" si="2"/>
        <v>0.22606120434353405</v>
      </c>
      <c r="J10" s="466"/>
      <c r="K10" s="473"/>
      <c r="L10" s="474"/>
      <c r="M10" s="475"/>
      <c r="N10" s="466"/>
      <c r="O10" s="466"/>
      <c r="P10" s="466"/>
      <c r="Q10" s="466"/>
      <c r="R10" s="466"/>
      <c r="S10" s="466"/>
    </row>
    <row r="11" spans="1:19" customFormat="1">
      <c r="A11" s="36" t="s">
        <v>8</v>
      </c>
      <c r="B11" s="311">
        <v>3737</v>
      </c>
      <c r="C11" s="22">
        <f t="shared" si="0"/>
        <v>0.22863260936066077</v>
      </c>
      <c r="D11" s="2"/>
      <c r="E11" s="36" t="s">
        <v>8</v>
      </c>
      <c r="F11" s="193">
        <v>69</v>
      </c>
      <c r="G11" s="193">
        <v>304</v>
      </c>
      <c r="H11" s="37">
        <f t="shared" si="1"/>
        <v>373</v>
      </c>
      <c r="I11" s="22">
        <f t="shared" si="2"/>
        <v>0.18410661401776901</v>
      </c>
      <c r="J11" s="466"/>
      <c r="K11" s="473"/>
      <c r="L11" s="474"/>
      <c r="M11" s="475"/>
      <c r="N11" s="466"/>
      <c r="O11" s="466"/>
      <c r="P11" s="466"/>
      <c r="Q11" s="466"/>
      <c r="R11" s="466"/>
      <c r="S11" s="466"/>
    </row>
    <row r="12" spans="1:19" customFormat="1">
      <c r="A12" s="36" t="s">
        <v>9</v>
      </c>
      <c r="B12" s="311">
        <v>2338</v>
      </c>
      <c r="C12" s="22">
        <f t="shared" si="0"/>
        <v>0.1430406852248394</v>
      </c>
      <c r="D12" s="2"/>
      <c r="E12" s="36" t="s">
        <v>9</v>
      </c>
      <c r="F12" s="193">
        <v>32</v>
      </c>
      <c r="G12" s="193">
        <v>117</v>
      </c>
      <c r="H12" s="37">
        <f t="shared" si="1"/>
        <v>149</v>
      </c>
      <c r="I12" s="22">
        <f t="shared" si="2"/>
        <v>7.3543928923988158E-2</v>
      </c>
      <c r="J12" s="466"/>
      <c r="K12" s="473"/>
      <c r="L12" s="474"/>
      <c r="M12" s="475"/>
      <c r="N12" s="466"/>
      <c r="O12" s="466"/>
      <c r="P12" s="466"/>
      <c r="Q12" s="466"/>
      <c r="R12" s="466"/>
      <c r="S12" s="466"/>
    </row>
    <row r="13" spans="1:19" customFormat="1">
      <c r="A13" s="36" t="s">
        <v>10</v>
      </c>
      <c r="B13" s="311">
        <v>498</v>
      </c>
      <c r="C13" s="22">
        <f t="shared" si="0"/>
        <v>3.0468033037626185E-2</v>
      </c>
      <c r="D13" s="2"/>
      <c r="E13" s="36" t="s">
        <v>10</v>
      </c>
      <c r="F13" s="193">
        <v>11</v>
      </c>
      <c r="G13" s="193">
        <v>18</v>
      </c>
      <c r="H13" s="37">
        <f t="shared" si="1"/>
        <v>29</v>
      </c>
      <c r="I13" s="22">
        <f t="shared" si="2"/>
        <v>1.4313919052319843E-2</v>
      </c>
      <c r="J13" s="466"/>
      <c r="K13" s="473"/>
      <c r="L13" s="474"/>
      <c r="M13" s="475"/>
      <c r="N13" s="466"/>
      <c r="O13" s="466"/>
      <c r="P13" s="466"/>
      <c r="Q13" s="466"/>
      <c r="R13" s="466"/>
      <c r="S13" s="466"/>
    </row>
    <row r="14" spans="1:19" customFormat="1">
      <c r="A14" s="289" t="s">
        <v>11</v>
      </c>
      <c r="B14" s="476">
        <f>SUM(B5:B13)</f>
        <v>16345</v>
      </c>
      <c r="C14" s="262">
        <f>SUM(C5:C13)</f>
        <v>1</v>
      </c>
      <c r="D14" s="2"/>
      <c r="E14" s="289" t="s">
        <v>11</v>
      </c>
      <c r="F14" s="476">
        <f t="shared" ref="F14:G14" si="3">SUM(F5:F13)</f>
        <v>439</v>
      </c>
      <c r="G14" s="476">
        <f t="shared" si="3"/>
        <v>1587</v>
      </c>
      <c r="H14" s="476">
        <f>SUM(H5:H13)</f>
        <v>2026</v>
      </c>
      <c r="I14" s="262">
        <f>SUM(I5:I13)</f>
        <v>1.0000000000000002</v>
      </c>
      <c r="J14" s="466"/>
      <c r="K14" s="473"/>
      <c r="L14" s="474"/>
      <c r="M14" s="475"/>
      <c r="N14" s="466"/>
      <c r="O14" s="466"/>
      <c r="P14" s="466"/>
      <c r="Q14" s="466"/>
      <c r="R14" s="466"/>
      <c r="S14" s="466"/>
    </row>
    <row r="15" spans="1:19" ht="15.75" customHeight="1">
      <c r="A15" s="218" t="s">
        <v>342</v>
      </c>
      <c r="B15" s="477">
        <v>7450</v>
      </c>
      <c r="C15" s="219">
        <f>B15/B14</f>
        <v>0.45579687977974914</v>
      </c>
      <c r="D15" s="87"/>
      <c r="E15" s="218" t="s">
        <v>342</v>
      </c>
      <c r="F15" s="478">
        <v>279</v>
      </c>
      <c r="G15" s="478">
        <v>920</v>
      </c>
      <c r="H15" s="310">
        <v>1199</v>
      </c>
      <c r="I15" s="219">
        <f>H15/H14</f>
        <v>0.59180651530108586</v>
      </c>
      <c r="J15" s="466"/>
      <c r="K15" s="466"/>
      <c r="L15" s="466"/>
      <c r="M15" s="466"/>
      <c r="N15" s="466"/>
      <c r="O15" s="466"/>
      <c r="P15" s="466"/>
      <c r="Q15" s="466"/>
      <c r="R15" s="466"/>
      <c r="S15" s="466"/>
    </row>
    <row r="16" spans="1:19" ht="15.75" customHeight="1">
      <c r="A16" s="87" t="s">
        <v>341</v>
      </c>
      <c r="B16" s="298">
        <v>8895</v>
      </c>
      <c r="C16" s="297">
        <f>B16/B14</f>
        <v>0.54420312022025086</v>
      </c>
      <c r="D16" s="87"/>
      <c r="E16" s="87" t="s">
        <v>341</v>
      </c>
      <c r="F16" s="479">
        <v>160</v>
      </c>
      <c r="G16" s="479">
        <v>667</v>
      </c>
      <c r="H16" s="311">
        <v>827</v>
      </c>
      <c r="I16" s="297">
        <f>H16/H14</f>
        <v>0.40819348469891414</v>
      </c>
      <c r="J16" s="466"/>
      <c r="K16" s="466"/>
      <c r="L16" s="466"/>
      <c r="M16" s="466"/>
      <c r="N16" s="466"/>
      <c r="O16" s="466"/>
      <c r="P16" s="466"/>
      <c r="Q16" s="466"/>
      <c r="R16" s="466"/>
      <c r="S16" s="466"/>
    </row>
    <row r="17" spans="4:19">
      <c r="D17" s="87"/>
      <c r="H17" s="87"/>
      <c r="J17" s="466"/>
      <c r="K17" s="473"/>
      <c r="L17" s="466"/>
      <c r="M17" s="466"/>
      <c r="N17" s="466"/>
      <c r="O17" s="466"/>
      <c r="P17" s="466"/>
      <c r="Q17" s="466"/>
      <c r="R17" s="466"/>
      <c r="S17" s="466"/>
    </row>
    <row r="18" spans="4:19" ht="28.5" customHeight="1">
      <c r="J18" s="466"/>
      <c r="K18" s="467"/>
      <c r="L18" s="468"/>
      <c r="M18" s="468"/>
      <c r="N18" s="467"/>
      <c r="O18" s="468"/>
      <c r="P18" s="468"/>
      <c r="Q18" s="466"/>
      <c r="R18" s="466"/>
      <c r="S18" s="466"/>
    </row>
    <row r="19" spans="4:19">
      <c r="J19" s="466"/>
      <c r="K19" s="470"/>
      <c r="L19" s="471"/>
      <c r="M19" s="472"/>
      <c r="N19" s="470"/>
      <c r="O19" s="471"/>
      <c r="P19" s="472"/>
      <c r="Q19" s="469"/>
      <c r="R19" s="466"/>
      <c r="S19" s="466"/>
    </row>
    <row r="20" spans="4:19">
      <c r="G20" s="2"/>
      <c r="J20" s="466"/>
      <c r="K20" s="470"/>
      <c r="L20" s="471"/>
      <c r="M20" s="472"/>
      <c r="N20" s="470"/>
      <c r="O20" s="471"/>
      <c r="P20" s="472"/>
      <c r="Q20" s="469"/>
      <c r="R20" s="466"/>
      <c r="S20" s="466"/>
    </row>
    <row r="21" spans="4:19">
      <c r="J21" s="466"/>
      <c r="K21" s="473"/>
      <c r="L21" s="474"/>
      <c r="M21" s="475"/>
      <c r="N21" s="473"/>
      <c r="O21" s="474"/>
      <c r="P21" s="475"/>
      <c r="Q21" s="466"/>
      <c r="R21" s="466"/>
      <c r="S21" s="466"/>
    </row>
    <row r="22" spans="4:19">
      <c r="G22" s="2"/>
      <c r="J22" s="466"/>
      <c r="K22" s="473"/>
      <c r="L22" s="474"/>
      <c r="M22" s="475"/>
      <c r="N22" s="473"/>
      <c r="O22" s="474"/>
      <c r="P22" s="475"/>
      <c r="Q22" s="466"/>
      <c r="R22" s="466"/>
      <c r="S22" s="466"/>
    </row>
    <row r="23" spans="4:19">
      <c r="J23" s="466"/>
      <c r="K23" s="473"/>
      <c r="L23" s="474"/>
      <c r="M23" s="475"/>
      <c r="N23" s="473"/>
      <c r="O23" s="474"/>
      <c r="P23" s="475"/>
      <c r="Q23" s="466"/>
      <c r="R23" s="466"/>
      <c r="S23" s="466"/>
    </row>
    <row r="24" spans="4:19">
      <c r="J24" s="466"/>
      <c r="K24" s="473"/>
      <c r="L24" s="474"/>
      <c r="M24" s="475"/>
      <c r="N24" s="473"/>
      <c r="O24" s="474"/>
      <c r="P24" s="475"/>
      <c r="Q24" s="466"/>
      <c r="R24" s="466"/>
      <c r="S24" s="466"/>
    </row>
    <row r="25" spans="4:19" customFormat="1">
      <c r="J25" s="466"/>
      <c r="K25" s="473"/>
      <c r="L25" s="474"/>
      <c r="M25" s="475"/>
      <c r="N25" s="473"/>
      <c r="O25" s="474"/>
      <c r="P25" s="475"/>
      <c r="Q25" s="466"/>
      <c r="R25" s="466"/>
      <c r="S25" s="466"/>
    </row>
    <row r="26" spans="4:19">
      <c r="J26" s="466"/>
      <c r="K26" s="473"/>
      <c r="L26" s="474"/>
      <c r="M26" s="475"/>
      <c r="N26" s="473"/>
      <c r="O26" s="474"/>
      <c r="P26" s="475"/>
      <c r="Q26" s="466"/>
      <c r="R26" s="466"/>
      <c r="S26" s="466"/>
    </row>
    <row r="27" spans="4:19">
      <c r="J27" s="469"/>
      <c r="K27" s="470"/>
      <c r="L27" s="471"/>
      <c r="M27" s="472"/>
      <c r="N27" s="470"/>
      <c r="O27" s="471"/>
      <c r="P27" s="472"/>
      <c r="Q27" s="469"/>
      <c r="R27" s="469"/>
      <c r="S27" s="469"/>
    </row>
    <row r="28" spans="4:19">
      <c r="J28" s="469"/>
      <c r="K28" s="480"/>
      <c r="L28" s="481"/>
      <c r="M28" s="482"/>
      <c r="N28" s="480"/>
      <c r="O28" s="481"/>
      <c r="P28" s="482"/>
      <c r="Q28" s="469"/>
      <c r="R28" s="469"/>
      <c r="S28" s="469"/>
    </row>
    <row r="29" spans="4:19">
      <c r="J29" s="469"/>
      <c r="K29" s="469"/>
      <c r="L29" s="469"/>
      <c r="M29" s="469"/>
      <c r="N29" s="470"/>
      <c r="O29" s="469"/>
      <c r="P29" s="469"/>
      <c r="Q29" s="469"/>
      <c r="R29" s="469"/>
      <c r="S29" s="469"/>
    </row>
    <row r="30" spans="4:19">
      <c r="J30" s="469"/>
      <c r="K30" s="469"/>
      <c r="L30" s="469"/>
      <c r="M30" s="469"/>
      <c r="N30" s="467"/>
      <c r="O30" s="468"/>
      <c r="P30" s="468"/>
      <c r="Q30" s="469"/>
      <c r="R30" s="469"/>
      <c r="S30" s="469"/>
    </row>
    <row r="31" spans="4:19">
      <c r="J31" s="469"/>
      <c r="K31" s="469"/>
      <c r="L31" s="469"/>
      <c r="M31" s="469"/>
      <c r="N31" s="470"/>
      <c r="O31" s="471"/>
      <c r="P31" s="472"/>
      <c r="Q31" s="469"/>
      <c r="R31" s="469"/>
      <c r="S31" s="469"/>
    </row>
    <row r="32" spans="4:19">
      <c r="J32" s="469"/>
      <c r="K32" s="469"/>
      <c r="L32" s="469"/>
      <c r="M32" s="469"/>
      <c r="N32" s="470"/>
      <c r="O32" s="471"/>
      <c r="P32" s="472"/>
      <c r="Q32" s="469"/>
      <c r="R32" s="469"/>
      <c r="S32" s="469"/>
    </row>
    <row r="33" spans="10:19">
      <c r="J33" s="469"/>
      <c r="K33" s="469"/>
      <c r="L33" s="469"/>
      <c r="M33" s="469"/>
      <c r="N33" s="470"/>
      <c r="O33" s="471"/>
      <c r="P33" s="472"/>
      <c r="Q33" s="469"/>
      <c r="R33" s="469"/>
      <c r="S33" s="469"/>
    </row>
    <row r="34" spans="10:19">
      <c r="J34" s="469"/>
      <c r="K34" s="469"/>
      <c r="L34" s="469"/>
      <c r="M34" s="469"/>
      <c r="N34" s="470"/>
      <c r="O34" s="471"/>
      <c r="P34" s="472"/>
      <c r="Q34" s="469"/>
      <c r="R34" s="469"/>
      <c r="S34" s="469"/>
    </row>
    <row r="35" spans="10:19">
      <c r="J35" s="466"/>
      <c r="K35" s="466"/>
      <c r="L35" s="466"/>
      <c r="M35" s="466"/>
      <c r="N35" s="473"/>
      <c r="O35" s="474"/>
      <c r="P35" s="475"/>
      <c r="Q35" s="466"/>
      <c r="R35" s="466"/>
      <c r="S35" s="466"/>
    </row>
    <row r="36" spans="10:19">
      <c r="J36" s="466"/>
      <c r="K36" s="466"/>
      <c r="L36" s="466"/>
      <c r="M36" s="466"/>
      <c r="N36" s="473"/>
      <c r="O36" s="474"/>
      <c r="P36" s="475"/>
      <c r="Q36" s="466"/>
      <c r="R36" s="466"/>
      <c r="S36" s="466"/>
    </row>
    <row r="37" spans="10:19">
      <c r="J37" s="466"/>
      <c r="K37" s="466"/>
      <c r="L37" s="466"/>
      <c r="M37" s="466"/>
      <c r="N37" s="473"/>
      <c r="O37" s="474"/>
      <c r="P37" s="475"/>
      <c r="Q37" s="466"/>
      <c r="R37" s="466"/>
      <c r="S37" s="466"/>
    </row>
    <row r="38" spans="10:19">
      <c r="J38" s="466"/>
      <c r="K38" s="466"/>
      <c r="L38" s="466"/>
      <c r="M38" s="466"/>
      <c r="N38" s="473"/>
      <c r="O38" s="474"/>
      <c r="P38" s="475"/>
      <c r="Q38" s="466"/>
      <c r="R38" s="466"/>
      <c r="S38" s="466"/>
    </row>
    <row r="39" spans="10:19">
      <c r="J39" s="466"/>
      <c r="K39" s="466"/>
      <c r="L39" s="466"/>
      <c r="M39" s="466"/>
      <c r="N39" s="470"/>
      <c r="O39" s="471"/>
      <c r="P39" s="472"/>
      <c r="Q39" s="469"/>
      <c r="R39" s="466"/>
      <c r="S39" s="466"/>
    </row>
    <row r="40" spans="10:19">
      <c r="J40" s="466"/>
      <c r="K40" s="466"/>
      <c r="L40" s="466"/>
      <c r="M40" s="466"/>
      <c r="N40" s="480"/>
      <c r="O40" s="481"/>
      <c r="P40" s="482"/>
      <c r="Q40" s="469"/>
      <c r="R40" s="466"/>
      <c r="S40" s="466"/>
    </row>
    <row r="41" spans="10:19">
      <c r="J41" s="466"/>
      <c r="K41" s="466"/>
      <c r="L41" s="466"/>
      <c r="M41" s="466"/>
      <c r="N41" s="466"/>
      <c r="O41" s="466"/>
      <c r="P41" s="466"/>
      <c r="Q41" s="466"/>
      <c r="R41" s="466"/>
      <c r="S41" s="466"/>
    </row>
    <row r="42" spans="10:19">
      <c r="J42" s="466"/>
      <c r="K42" s="466"/>
      <c r="L42" s="466"/>
      <c r="M42" s="466"/>
      <c r="N42" s="466"/>
      <c r="O42" s="466"/>
      <c r="P42" s="466"/>
      <c r="Q42" s="466"/>
      <c r="R42" s="466"/>
      <c r="S42" s="466"/>
    </row>
    <row r="43" spans="10:19">
      <c r="J43" s="466"/>
      <c r="K43" s="466"/>
      <c r="L43" s="466"/>
      <c r="M43" s="466"/>
      <c r="N43" s="466"/>
      <c r="O43" s="466"/>
      <c r="P43" s="466"/>
      <c r="Q43" s="466"/>
      <c r="R43" s="466"/>
      <c r="S43" s="466"/>
    </row>
    <row r="44" spans="10:19">
      <c r="J44" s="466"/>
      <c r="K44" s="466"/>
      <c r="L44" s="466"/>
      <c r="M44" s="466"/>
      <c r="N44" s="466"/>
      <c r="O44" s="466"/>
      <c r="P44" s="466"/>
      <c r="Q44" s="466"/>
      <c r="R44" s="466"/>
      <c r="S44" s="466"/>
    </row>
    <row r="45" spans="10:19">
      <c r="J45" s="466"/>
      <c r="K45" s="466"/>
      <c r="L45" s="466"/>
      <c r="M45" s="466"/>
      <c r="N45" s="466"/>
      <c r="O45" s="466"/>
      <c r="P45" s="466"/>
      <c r="Q45" s="466"/>
      <c r="R45" s="466"/>
      <c r="S45" s="466"/>
    </row>
    <row r="46" spans="10:19">
      <c r="J46" s="466"/>
      <c r="K46" s="473"/>
      <c r="L46" s="483"/>
      <c r="M46" s="483"/>
      <c r="N46" s="483"/>
      <c r="O46" s="483"/>
      <c r="P46" s="483"/>
      <c r="Q46" s="483"/>
      <c r="R46" s="483"/>
      <c r="S46" s="466"/>
    </row>
    <row r="47" spans="10:19">
      <c r="J47" s="466"/>
      <c r="K47" s="473"/>
      <c r="L47" s="483"/>
      <c r="M47" s="483"/>
      <c r="N47" s="483"/>
      <c r="O47" s="483"/>
      <c r="P47" s="483"/>
      <c r="Q47" s="483"/>
      <c r="R47" s="483"/>
      <c r="S47" s="466"/>
    </row>
    <row r="48" spans="10:19">
      <c r="J48" s="466"/>
      <c r="K48" s="473"/>
      <c r="L48" s="483"/>
      <c r="M48" s="483"/>
      <c r="N48" s="483"/>
      <c r="O48" s="483"/>
      <c r="P48" s="483"/>
      <c r="Q48" s="483"/>
      <c r="R48" s="483"/>
      <c r="S48" s="466"/>
    </row>
    <row r="49" spans="10:19">
      <c r="J49" s="466"/>
      <c r="K49" s="466"/>
      <c r="L49" s="466"/>
      <c r="M49" s="466"/>
      <c r="N49" s="466"/>
      <c r="O49" s="466"/>
      <c r="P49" s="466"/>
      <c r="Q49" s="466"/>
      <c r="R49" s="466"/>
      <c r="S49" s="466"/>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4"/>
  <sheetViews>
    <sheetView view="pageBreakPreview" topLeftCell="A7" zoomScaleNormal="100" zoomScaleSheetLayoutView="100" workbookViewId="0">
      <selection activeCell="J12" sqref="J12"/>
    </sheetView>
  </sheetViews>
  <sheetFormatPr defaultRowHeight="13.5"/>
  <cols>
    <col min="1" max="1" width="37.125" customWidth="1"/>
    <col min="2" max="2" width="9.125" customWidth="1"/>
    <col min="3" max="3" width="12.5" customWidth="1"/>
    <col min="4" max="4" width="9.125" customWidth="1"/>
  </cols>
  <sheetData>
    <row r="1" spans="1:14" ht="21" customHeight="1">
      <c r="A1" s="25" t="s">
        <v>327</v>
      </c>
    </row>
    <row r="3" spans="1:14" ht="19.5" customHeight="1">
      <c r="A3" s="159" t="s">
        <v>13</v>
      </c>
      <c r="B3" s="12"/>
      <c r="C3" s="12"/>
      <c r="E3" s="143"/>
    </row>
    <row r="4" spans="1:14" ht="14.25" customHeight="1">
      <c r="A4" s="160"/>
      <c r="B4" s="586" t="s">
        <v>0</v>
      </c>
      <c r="C4" s="586" t="s">
        <v>1</v>
      </c>
      <c r="E4" s="143"/>
      <c r="G4" s="303"/>
      <c r="H4" s="303"/>
      <c r="I4" s="303"/>
      <c r="K4" s="143"/>
    </row>
    <row r="5" spans="1:14" ht="15" customHeight="1">
      <c r="A5" s="143" t="s">
        <v>323</v>
      </c>
      <c r="B5" s="148">
        <v>303</v>
      </c>
      <c r="C5" s="8">
        <f>B5/$B$13</f>
        <v>3.0845973735111474E-2</v>
      </c>
      <c r="G5" s="36"/>
      <c r="H5" s="39"/>
      <c r="I5" s="39"/>
      <c r="J5" s="39"/>
      <c r="K5" s="436"/>
      <c r="L5" s="39"/>
      <c r="M5" s="39"/>
      <c r="N5" s="39"/>
    </row>
    <row r="6" spans="1:14" ht="15" customHeight="1">
      <c r="A6" s="136" t="s">
        <v>318</v>
      </c>
      <c r="B6" s="148">
        <v>32</v>
      </c>
      <c r="C6" s="8">
        <f t="shared" ref="C6:C12" si="0">B6/$B$13</f>
        <v>3.2576605924870203E-3</v>
      </c>
      <c r="G6" s="36"/>
      <c r="H6" s="39"/>
      <c r="I6" s="39"/>
      <c r="J6" s="39"/>
      <c r="K6" s="486"/>
      <c r="L6" s="39"/>
      <c r="M6" s="39"/>
      <c r="N6" s="39"/>
    </row>
    <row r="7" spans="1:14" ht="15" customHeight="1">
      <c r="A7" s="143" t="s">
        <v>319</v>
      </c>
      <c r="B7" s="148">
        <v>0</v>
      </c>
      <c r="C7" s="8">
        <f t="shared" si="0"/>
        <v>0</v>
      </c>
      <c r="G7" s="36"/>
      <c r="H7" s="305"/>
      <c r="I7" s="306"/>
      <c r="J7" s="39"/>
      <c r="K7" s="436"/>
      <c r="L7" s="39"/>
      <c r="M7" s="39"/>
      <c r="N7" s="39"/>
    </row>
    <row r="8" spans="1:14" ht="15" customHeight="1">
      <c r="A8" s="143" t="s">
        <v>324</v>
      </c>
      <c r="B8" s="148">
        <v>3979</v>
      </c>
      <c r="C8" s="8">
        <f t="shared" si="0"/>
        <v>0.40506973429705795</v>
      </c>
      <c r="G8" s="36"/>
      <c r="H8" s="305"/>
      <c r="I8" s="306"/>
      <c r="J8" s="39"/>
      <c r="K8" s="436"/>
      <c r="L8" s="39"/>
      <c r="M8" s="39"/>
      <c r="N8" s="39"/>
    </row>
    <row r="9" spans="1:14" ht="15" customHeight="1">
      <c r="A9" s="143" t="s">
        <v>320</v>
      </c>
      <c r="B9" s="148">
        <v>2254</v>
      </c>
      <c r="C9" s="8">
        <f t="shared" si="0"/>
        <v>0.2294614679833045</v>
      </c>
      <c r="G9" s="36"/>
      <c r="H9" s="305"/>
      <c r="I9" s="306"/>
      <c r="J9" s="39"/>
      <c r="K9" s="436"/>
      <c r="L9" s="39"/>
      <c r="M9" s="39"/>
      <c r="N9" s="39"/>
    </row>
    <row r="10" spans="1:14" ht="15" customHeight="1">
      <c r="A10" s="143" t="s">
        <v>325</v>
      </c>
      <c r="B10" s="148">
        <v>571</v>
      </c>
      <c r="C10" s="8">
        <f t="shared" si="0"/>
        <v>5.8128881197190264E-2</v>
      </c>
      <c r="G10" s="36"/>
      <c r="H10" s="305"/>
      <c r="I10" s="306"/>
      <c r="J10" s="39"/>
      <c r="K10" s="436"/>
      <c r="L10" s="39"/>
      <c r="M10" s="39"/>
      <c r="N10" s="39"/>
    </row>
    <row r="11" spans="1:14" ht="15" customHeight="1">
      <c r="A11" s="143" t="s">
        <v>321</v>
      </c>
      <c r="B11" s="148">
        <v>2644</v>
      </c>
      <c r="C11" s="8">
        <f t="shared" si="0"/>
        <v>0.26916420645424005</v>
      </c>
      <c r="G11" s="36"/>
      <c r="H11" s="305"/>
      <c r="I11" s="306"/>
      <c r="J11" s="39"/>
      <c r="K11" s="436"/>
      <c r="L11" s="39"/>
      <c r="M11" s="39"/>
      <c r="N11" s="39"/>
    </row>
    <row r="12" spans="1:14" ht="15" customHeight="1">
      <c r="A12" s="143" t="s">
        <v>18</v>
      </c>
      <c r="B12" s="148">
        <v>40</v>
      </c>
      <c r="C12" s="8">
        <f t="shared" si="0"/>
        <v>4.0720757406087753E-3</v>
      </c>
      <c r="G12" s="299"/>
      <c r="H12" s="307"/>
      <c r="I12" s="308"/>
      <c r="J12" s="39"/>
      <c r="K12" s="436"/>
      <c r="L12" s="39"/>
      <c r="M12" s="39"/>
      <c r="N12" s="39"/>
    </row>
    <row r="13" spans="1:14" ht="17.25" customHeight="1">
      <c r="A13" s="162" t="s">
        <v>559</v>
      </c>
      <c r="B13" s="165">
        <f>SUM(B5:B12)</f>
        <v>9823</v>
      </c>
      <c r="C13" s="265">
        <f>SUM(C5:C12)</f>
        <v>1</v>
      </c>
      <c r="E13" s="143"/>
      <c r="G13" s="36"/>
      <c r="H13" s="305"/>
      <c r="I13" s="306"/>
      <c r="J13" s="39"/>
      <c r="K13" s="436"/>
      <c r="L13" s="39"/>
      <c r="M13" s="39"/>
      <c r="N13" s="39"/>
    </row>
    <row r="14" spans="1:14">
      <c r="E14" s="143"/>
      <c r="G14" s="303"/>
      <c r="H14" s="303"/>
      <c r="I14" s="303"/>
      <c r="J14" s="39"/>
      <c r="K14" s="436"/>
      <c r="L14" s="39"/>
      <c r="M14" s="39"/>
      <c r="N14" s="39"/>
    </row>
    <row r="15" spans="1:14">
      <c r="G15" s="36"/>
      <c r="H15" s="305"/>
      <c r="I15" s="306"/>
      <c r="J15" s="39"/>
      <c r="K15" s="39"/>
      <c r="L15" s="39"/>
      <c r="M15" s="39"/>
      <c r="N15" s="39"/>
    </row>
    <row r="16" spans="1:14">
      <c r="G16" s="36"/>
      <c r="H16" s="305"/>
      <c r="I16" s="306"/>
      <c r="J16" s="39"/>
      <c r="K16" s="39"/>
      <c r="L16" s="39"/>
      <c r="M16" s="39"/>
      <c r="N16" s="39"/>
    </row>
    <row r="17" spans="1:14">
      <c r="A17" s="159" t="s">
        <v>326</v>
      </c>
      <c r="B17" s="12"/>
      <c r="C17" s="12"/>
      <c r="G17" s="36"/>
      <c r="H17" s="305"/>
      <c r="I17" s="306"/>
      <c r="J17" s="39"/>
      <c r="K17" s="39"/>
      <c r="L17" s="39"/>
      <c r="M17" s="39"/>
      <c r="N17" s="39"/>
    </row>
    <row r="18" spans="1:14" ht="16.5" customHeight="1">
      <c r="A18" s="160"/>
      <c r="B18" s="586" t="s">
        <v>298</v>
      </c>
      <c r="C18" s="586" t="s">
        <v>317</v>
      </c>
      <c r="D18" s="586" t="s">
        <v>12</v>
      </c>
      <c r="E18" s="586" t="s">
        <v>1</v>
      </c>
      <c r="G18" s="36"/>
      <c r="H18" s="305"/>
      <c r="I18" s="306"/>
      <c r="J18" s="39"/>
      <c r="K18" s="39"/>
      <c r="L18" s="39"/>
      <c r="M18" s="39"/>
      <c r="N18" s="39"/>
    </row>
    <row r="19" spans="1:14" ht="15" customHeight="1">
      <c r="A19" s="143" t="s">
        <v>485</v>
      </c>
      <c r="B19" s="7">
        <v>4</v>
      </c>
      <c r="C19" s="7">
        <v>22</v>
      </c>
      <c r="D19">
        <f>SUM(B19:C19)</f>
        <v>26</v>
      </c>
      <c r="E19" s="166">
        <f>D19/D$27</f>
        <v>3.5616438356164383E-2</v>
      </c>
      <c r="G19" s="36"/>
      <c r="H19" s="305"/>
      <c r="I19" s="306"/>
      <c r="J19" s="39"/>
      <c r="K19" s="39"/>
      <c r="L19" s="39"/>
      <c r="M19" s="39"/>
      <c r="N19" s="39"/>
    </row>
    <row r="20" spans="1:14" ht="15" customHeight="1">
      <c r="A20" s="136" t="s">
        <v>318</v>
      </c>
      <c r="B20" s="7">
        <v>0</v>
      </c>
      <c r="C20" s="7">
        <v>2</v>
      </c>
      <c r="D20">
        <f t="shared" ref="D20:D26" si="1">SUM(B20:C20)</f>
        <v>2</v>
      </c>
      <c r="E20" s="166">
        <f t="shared" ref="E20:E26" si="2">D20/D$27</f>
        <v>2.7397260273972603E-3</v>
      </c>
      <c r="G20" s="299"/>
      <c r="H20" s="307"/>
      <c r="I20" s="308"/>
      <c r="J20" s="39"/>
      <c r="K20" s="39"/>
      <c r="L20" s="39"/>
      <c r="M20" s="39"/>
      <c r="N20" s="39"/>
    </row>
    <row r="21" spans="1:14" ht="15" customHeight="1">
      <c r="A21" s="143" t="s">
        <v>319</v>
      </c>
      <c r="B21">
        <v>0</v>
      </c>
      <c r="C21">
        <v>0</v>
      </c>
      <c r="D21">
        <f t="shared" si="1"/>
        <v>0</v>
      </c>
      <c r="E21" s="166">
        <f t="shared" si="2"/>
        <v>0</v>
      </c>
      <c r="G21" s="36"/>
      <c r="H21" s="305"/>
      <c r="I21" s="306"/>
      <c r="J21" s="39"/>
      <c r="K21" s="39"/>
      <c r="L21" s="39"/>
      <c r="M21" s="39"/>
      <c r="N21" s="39"/>
    </row>
    <row r="22" spans="1:14" ht="15" customHeight="1">
      <c r="A22" s="143" t="s">
        <v>324</v>
      </c>
      <c r="B22" s="7">
        <v>57</v>
      </c>
      <c r="C22" s="7">
        <v>281</v>
      </c>
      <c r="D22">
        <f t="shared" si="1"/>
        <v>338</v>
      </c>
      <c r="E22" s="166">
        <f t="shared" si="2"/>
        <v>0.46301369863013697</v>
      </c>
      <c r="G22" s="36"/>
      <c r="H22" s="305"/>
      <c r="I22" s="306"/>
      <c r="J22" s="39"/>
      <c r="K22" s="39"/>
      <c r="L22" s="39"/>
      <c r="M22" s="39"/>
      <c r="N22" s="39"/>
    </row>
    <row r="23" spans="1:14" ht="15" customHeight="1">
      <c r="A23" s="143" t="s">
        <v>320</v>
      </c>
      <c r="B23" s="7">
        <v>29</v>
      </c>
      <c r="C23" s="7">
        <v>114</v>
      </c>
      <c r="D23">
        <f t="shared" si="1"/>
        <v>143</v>
      </c>
      <c r="E23" s="166">
        <f t="shared" si="2"/>
        <v>0.19589041095890411</v>
      </c>
      <c r="G23" s="303"/>
      <c r="H23" s="303"/>
      <c r="I23" s="303"/>
      <c r="J23" s="39"/>
      <c r="K23" s="39"/>
      <c r="L23" s="39"/>
      <c r="M23" s="39"/>
      <c r="N23" s="39"/>
    </row>
    <row r="24" spans="1:14" ht="15" customHeight="1">
      <c r="A24" s="143" t="s">
        <v>325</v>
      </c>
      <c r="B24" s="7">
        <v>11</v>
      </c>
      <c r="C24" s="7">
        <v>23</v>
      </c>
      <c r="D24">
        <f t="shared" si="1"/>
        <v>34</v>
      </c>
      <c r="E24" s="166">
        <f t="shared" si="2"/>
        <v>4.6575342465753428E-2</v>
      </c>
      <c r="G24" s="36"/>
      <c r="H24" s="305"/>
      <c r="I24" s="306"/>
      <c r="J24" s="39"/>
      <c r="K24" s="39"/>
      <c r="L24" s="39"/>
      <c r="M24" s="39"/>
      <c r="N24" s="39"/>
    </row>
    <row r="25" spans="1:14" ht="15" customHeight="1">
      <c r="A25" s="143" t="s">
        <v>321</v>
      </c>
      <c r="B25" s="7">
        <v>30</v>
      </c>
      <c r="C25" s="7">
        <v>155</v>
      </c>
      <c r="D25">
        <f t="shared" si="1"/>
        <v>185</v>
      </c>
      <c r="E25" s="166">
        <f t="shared" si="2"/>
        <v>0.25342465753424659</v>
      </c>
      <c r="G25" s="36"/>
      <c r="H25" s="305"/>
      <c r="I25" s="306"/>
      <c r="J25" s="39"/>
      <c r="K25" s="39"/>
      <c r="L25" s="39"/>
      <c r="M25" s="39"/>
      <c r="N25" s="39"/>
    </row>
    <row r="26" spans="1:14" ht="15" customHeight="1">
      <c r="A26" s="143" t="s">
        <v>18</v>
      </c>
      <c r="B26" s="7">
        <v>0</v>
      </c>
      <c r="C26" s="7">
        <v>2</v>
      </c>
      <c r="D26">
        <f t="shared" si="1"/>
        <v>2</v>
      </c>
      <c r="E26" s="166">
        <f t="shared" si="2"/>
        <v>2.7397260273972603E-3</v>
      </c>
      <c r="G26" s="36"/>
      <c r="H26" s="305"/>
      <c r="I26" s="306"/>
      <c r="J26" s="39"/>
      <c r="K26" s="39"/>
      <c r="L26" s="39"/>
      <c r="M26" s="39"/>
      <c r="N26" s="39"/>
    </row>
    <row r="27" spans="1:14" ht="18" customHeight="1">
      <c r="A27" s="162" t="s">
        <v>559</v>
      </c>
      <c r="B27" s="163">
        <f>SUM(B19:B26)</f>
        <v>131</v>
      </c>
      <c r="C27" s="165">
        <f>SUM(C19:C26)</f>
        <v>599</v>
      </c>
      <c r="D27" s="165">
        <f>SUM(D19:D26)</f>
        <v>730</v>
      </c>
      <c r="E27" s="265">
        <f>SUM(E19:E26)</f>
        <v>1</v>
      </c>
      <c r="G27" s="36"/>
      <c r="H27" s="305"/>
      <c r="I27" s="306"/>
      <c r="J27" s="39"/>
      <c r="K27" s="39"/>
      <c r="L27" s="39"/>
      <c r="M27" s="39"/>
      <c r="N27" s="39"/>
    </row>
    <row r="28" spans="1:14">
      <c r="E28" s="8"/>
      <c r="G28" s="36"/>
      <c r="H28" s="305"/>
      <c r="I28" s="306"/>
      <c r="J28" s="39"/>
      <c r="K28" s="39"/>
      <c r="L28" s="39"/>
      <c r="M28" s="39"/>
      <c r="N28" s="39"/>
    </row>
    <row r="29" spans="1:14">
      <c r="G29" s="36"/>
      <c r="H29" s="305"/>
      <c r="I29" s="306"/>
      <c r="J29" s="39"/>
      <c r="K29" s="39"/>
      <c r="L29" s="39"/>
      <c r="M29" s="39"/>
      <c r="N29" s="39"/>
    </row>
    <row r="30" spans="1:14">
      <c r="G30" s="36"/>
      <c r="H30" s="305"/>
      <c r="I30" s="306"/>
      <c r="J30" s="39"/>
      <c r="K30" s="39"/>
      <c r="L30" s="39"/>
      <c r="M30" s="39"/>
      <c r="N30" s="39"/>
    </row>
    <row r="31" spans="1:14">
      <c r="G31" s="299"/>
      <c r="H31" s="307"/>
      <c r="I31" s="308"/>
      <c r="J31" s="39"/>
      <c r="K31" s="39"/>
      <c r="L31" s="39"/>
      <c r="M31" s="39"/>
      <c r="N31" s="39"/>
    </row>
    <row r="32" spans="1:14">
      <c r="G32" s="36"/>
      <c r="H32" s="305"/>
      <c r="I32" s="306"/>
      <c r="J32" s="39"/>
      <c r="K32" s="39"/>
      <c r="L32" s="39"/>
      <c r="M32" s="39"/>
      <c r="N32" s="39"/>
    </row>
    <row r="33" spans="7:14">
      <c r="G33" s="36"/>
      <c r="H33" s="305"/>
      <c r="I33" s="306"/>
      <c r="J33" s="39"/>
      <c r="K33" s="39"/>
      <c r="L33" s="39"/>
      <c r="M33" s="39"/>
      <c r="N33" s="39"/>
    </row>
    <row r="34" spans="7:14">
      <c r="G34" s="299"/>
      <c r="H34" s="307"/>
      <c r="I34" s="308"/>
      <c r="J34" s="39"/>
      <c r="K34" s="39"/>
      <c r="L34" s="39"/>
      <c r="M34" s="39"/>
      <c r="N34" s="39"/>
    </row>
  </sheetData>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02"/>
  <sheetViews>
    <sheetView view="pageBreakPreview" zoomScaleNormal="100" zoomScaleSheetLayoutView="100" workbookViewId="0">
      <selection activeCell="F2" sqref="F2"/>
    </sheetView>
  </sheetViews>
  <sheetFormatPr defaultRowHeight="13.5"/>
  <cols>
    <col min="1" max="1" width="5.625" customWidth="1"/>
    <col min="2" max="2" width="18.25" customWidth="1"/>
    <col min="3" max="3" width="9.875" customWidth="1"/>
    <col min="4" max="4" width="9.75" customWidth="1"/>
    <col min="5" max="5" width="3.375" customWidth="1"/>
    <col min="6" max="6" width="18.25" customWidth="1"/>
    <col min="7" max="7" width="9.875" customWidth="1"/>
    <col min="8" max="8" width="9.75" customWidth="1"/>
    <col min="11" max="11" width="14.375" customWidth="1"/>
    <col min="12" max="12" width="12.25" customWidth="1"/>
    <col min="13" max="13" width="14.875" customWidth="1"/>
  </cols>
  <sheetData>
    <row r="1" spans="1:13" ht="26.25" customHeight="1">
      <c r="A1" s="1" t="s">
        <v>357</v>
      </c>
      <c r="B1" s="1"/>
      <c r="F1" s="1" t="s">
        <v>372</v>
      </c>
    </row>
    <row r="2" spans="1:13" ht="17.25" customHeight="1">
      <c r="B2" s="328"/>
      <c r="C2" s="587" t="s">
        <v>0</v>
      </c>
      <c r="D2" s="587" t="s">
        <v>1</v>
      </c>
      <c r="F2" s="328"/>
      <c r="G2" s="587" t="s">
        <v>0</v>
      </c>
      <c r="H2" s="587" t="s">
        <v>1</v>
      </c>
    </row>
    <row r="3" spans="1:13" ht="20.100000000000001" customHeight="1">
      <c r="B3" t="s">
        <v>358</v>
      </c>
      <c r="C3" s="64">
        <v>2322</v>
      </c>
      <c r="D3" s="166">
        <v>0.26104553119730184</v>
      </c>
      <c r="F3" t="s">
        <v>358</v>
      </c>
      <c r="G3" s="64">
        <v>276</v>
      </c>
      <c r="H3" s="166">
        <v>0.33373639661426846</v>
      </c>
    </row>
    <row r="4" spans="1:13" ht="20.100000000000001" customHeight="1">
      <c r="B4" t="s">
        <v>359</v>
      </c>
      <c r="C4" s="64">
        <v>1842</v>
      </c>
      <c r="D4" s="166">
        <v>0.20708263069139965</v>
      </c>
      <c r="F4" t="s">
        <v>359</v>
      </c>
      <c r="G4" s="64">
        <v>201</v>
      </c>
      <c r="H4" s="166">
        <v>0.2430471584038694</v>
      </c>
      <c r="M4" s="166"/>
    </row>
    <row r="5" spans="1:13" ht="20.100000000000001" customHeight="1">
      <c r="B5" t="s">
        <v>360</v>
      </c>
      <c r="C5" s="64">
        <v>1895</v>
      </c>
      <c r="D5" s="166">
        <v>0.21304103428892637</v>
      </c>
      <c r="F5" t="s">
        <v>360</v>
      </c>
      <c r="G5" s="64">
        <v>172</v>
      </c>
      <c r="H5" s="166">
        <v>0.20798065296251511</v>
      </c>
      <c r="M5" s="166"/>
    </row>
    <row r="6" spans="1:13" ht="20.100000000000001" customHeight="1">
      <c r="B6" t="s">
        <v>361</v>
      </c>
      <c r="C6" s="64">
        <v>1464</v>
      </c>
      <c r="D6" s="166">
        <v>0.16458684654300168</v>
      </c>
      <c r="F6" t="s">
        <v>361</v>
      </c>
      <c r="G6" s="64">
        <v>102</v>
      </c>
      <c r="H6" s="166">
        <v>0.12333736396614269</v>
      </c>
      <c r="M6" s="166"/>
    </row>
    <row r="7" spans="1:13" ht="20.100000000000001" customHeight="1">
      <c r="B7" t="s">
        <v>362</v>
      </c>
      <c r="C7" s="64">
        <v>874</v>
      </c>
      <c r="D7" s="166">
        <v>9.8257448004496914E-2</v>
      </c>
      <c r="F7" t="s">
        <v>362</v>
      </c>
      <c r="G7" s="64">
        <v>47</v>
      </c>
      <c r="H7" s="166">
        <v>5.6831922611850064E-2</v>
      </c>
      <c r="M7" s="166"/>
    </row>
    <row r="8" spans="1:13" ht="20.100000000000001" customHeight="1">
      <c r="B8" t="s">
        <v>363</v>
      </c>
      <c r="C8" s="64">
        <v>393</v>
      </c>
      <c r="D8" s="166">
        <v>4.4182124789207418E-2</v>
      </c>
      <c r="F8" t="s">
        <v>363</v>
      </c>
      <c r="G8" s="64">
        <v>24</v>
      </c>
      <c r="H8" s="166">
        <v>2.9020556227327691E-2</v>
      </c>
      <c r="M8" s="166"/>
    </row>
    <row r="9" spans="1:13" ht="20.100000000000001" customHeight="1">
      <c r="B9" t="s">
        <v>364</v>
      </c>
      <c r="C9" s="64">
        <v>91</v>
      </c>
      <c r="D9" s="166">
        <v>1.0230466554243957E-2</v>
      </c>
      <c r="F9" t="s">
        <v>364</v>
      </c>
      <c r="G9" s="64">
        <v>3</v>
      </c>
      <c r="H9" s="166">
        <v>3.6275695284159614E-3</v>
      </c>
      <c r="M9" s="166"/>
    </row>
    <row r="10" spans="1:13" ht="20.100000000000001" customHeight="1">
      <c r="B10" t="s">
        <v>365</v>
      </c>
      <c r="C10" s="64">
        <v>14</v>
      </c>
      <c r="D10" s="166">
        <v>1.5739179314221473E-3</v>
      </c>
      <c r="F10" t="s">
        <v>365</v>
      </c>
      <c r="G10" s="64">
        <v>2</v>
      </c>
      <c r="H10" s="166">
        <v>2.4183796856106408E-3</v>
      </c>
      <c r="M10" s="166"/>
    </row>
    <row r="11" spans="1:13" ht="20.100000000000001" customHeight="1">
      <c r="B11" s="329" t="s">
        <v>560</v>
      </c>
      <c r="C11" s="330">
        <v>8895</v>
      </c>
      <c r="D11" s="331">
        <v>1</v>
      </c>
      <c r="F11" s="329" t="s">
        <v>560</v>
      </c>
      <c r="G11" s="330">
        <v>827</v>
      </c>
      <c r="H11" s="331">
        <v>1</v>
      </c>
      <c r="M11" s="166"/>
    </row>
    <row r="12" spans="1:13" ht="20.100000000000001" customHeight="1">
      <c r="M12" s="166"/>
    </row>
    <row r="13" spans="1:13" ht="20.100000000000001" customHeight="1"/>
    <row r="14" spans="1:13" ht="19.5" customHeight="1"/>
    <row r="15" spans="1:13" ht="19.5" customHeight="1">
      <c r="M15" s="166"/>
    </row>
    <row r="16" spans="1:13" ht="19.5" customHeight="1">
      <c r="M16" s="166"/>
    </row>
    <row r="17" spans="2:13" ht="19.5" customHeight="1">
      <c r="M17" s="166"/>
    </row>
    <row r="18" spans="2:13" ht="19.5" customHeight="1">
      <c r="M18" s="166"/>
    </row>
    <row r="19" spans="2:13" ht="19.5" customHeight="1">
      <c r="M19" s="166"/>
    </row>
    <row r="20" spans="2:13" ht="19.5" customHeight="1">
      <c r="M20" s="166"/>
    </row>
    <row r="21" spans="2:13" ht="19.5" customHeight="1">
      <c r="M21" s="166"/>
    </row>
    <row r="22" spans="2:13" ht="19.5" customHeight="1">
      <c r="M22" s="166"/>
    </row>
    <row r="23" spans="2:13" ht="19.5" customHeight="1">
      <c r="M23" s="166"/>
    </row>
    <row r="24" spans="2:13">
      <c r="B24" s="320"/>
      <c r="C24" s="321"/>
      <c r="D24" s="322"/>
      <c r="M24" s="166"/>
    </row>
    <row r="25" spans="2:13">
      <c r="B25" s="323"/>
      <c r="C25" s="324"/>
      <c r="D25" s="325"/>
    </row>
    <row r="26" spans="2:13">
      <c r="B26" s="323"/>
      <c r="C26" s="324"/>
      <c r="D26" s="325"/>
    </row>
    <row r="27" spans="2:13">
      <c r="B27" s="323"/>
      <c r="C27" s="324"/>
      <c r="D27" s="325"/>
    </row>
    <row r="29" spans="2:13">
      <c r="E29" s="221"/>
    </row>
    <row r="30" spans="2:13">
      <c r="E30" s="221"/>
    </row>
    <row r="33" spans="2:10">
      <c r="C33" s="12"/>
      <c r="D33" s="135"/>
      <c r="E33" s="135"/>
    </row>
    <row r="34" spans="2:10">
      <c r="C34" s="4"/>
      <c r="D34" s="64"/>
      <c r="E34" s="131"/>
      <c r="H34" s="64"/>
      <c r="I34" s="64"/>
      <c r="J34" s="64"/>
    </row>
    <row r="35" spans="2:10">
      <c r="C35" s="4"/>
      <c r="D35" s="64"/>
      <c r="E35" s="131"/>
      <c r="H35" s="64"/>
      <c r="I35" s="64"/>
      <c r="J35" s="64"/>
    </row>
    <row r="36" spans="2:10">
      <c r="C36" s="4"/>
      <c r="D36" s="64"/>
      <c r="E36" s="131"/>
      <c r="H36" s="64"/>
      <c r="I36" s="64"/>
      <c r="J36" s="64"/>
    </row>
    <row r="37" spans="2:10">
      <c r="C37" s="4"/>
      <c r="D37" s="64"/>
      <c r="E37" s="131"/>
      <c r="H37" s="64"/>
      <c r="I37" s="64"/>
      <c r="J37" s="64"/>
    </row>
    <row r="38" spans="2:10">
      <c r="B38" s="39"/>
      <c r="C38" s="36"/>
      <c r="D38" s="193"/>
      <c r="E38" s="302"/>
      <c r="F38" s="39"/>
      <c r="H38" s="193"/>
      <c r="I38" s="193"/>
      <c r="J38" s="193"/>
    </row>
    <row r="39" spans="2:10">
      <c r="B39" s="39"/>
      <c r="C39" s="36"/>
      <c r="D39" s="193"/>
      <c r="E39" s="302"/>
      <c r="F39" s="39"/>
      <c r="G39" s="39"/>
      <c r="H39" s="193"/>
      <c r="I39" s="193"/>
      <c r="J39" s="193"/>
    </row>
    <row r="40" spans="2:10">
      <c r="B40" s="39"/>
      <c r="C40" s="36"/>
      <c r="D40" s="193"/>
      <c r="E40" s="302"/>
      <c r="F40" s="39"/>
      <c r="G40" s="39"/>
      <c r="H40" s="193"/>
      <c r="I40" s="193"/>
      <c r="J40" s="193"/>
    </row>
    <row r="41" spans="2:10">
      <c r="B41" s="39"/>
      <c r="C41" s="36"/>
      <c r="D41" s="193"/>
      <c r="E41" s="302"/>
      <c r="F41" s="39"/>
      <c r="G41" s="39"/>
      <c r="H41" s="193"/>
      <c r="I41" s="193"/>
      <c r="J41" s="193"/>
    </row>
    <row r="42" spans="2:10">
      <c r="B42" s="39"/>
      <c r="C42" s="36"/>
      <c r="D42" s="193"/>
      <c r="E42" s="302"/>
      <c r="F42" s="39"/>
      <c r="G42" s="39"/>
      <c r="H42" s="193"/>
      <c r="I42" s="193"/>
      <c r="J42" s="193"/>
    </row>
    <row r="43" spans="2:10">
      <c r="B43" s="39"/>
      <c r="C43" s="36"/>
      <c r="D43" s="193"/>
      <c r="E43" s="302"/>
      <c r="F43" s="39"/>
      <c r="G43" s="39"/>
      <c r="H43" s="193"/>
      <c r="I43" s="193"/>
      <c r="J43" s="193"/>
    </row>
    <row r="44" spans="2:10">
      <c r="B44" s="39"/>
      <c r="C44" s="36"/>
      <c r="D44" s="193"/>
      <c r="E44" s="302"/>
      <c r="F44" s="39"/>
      <c r="G44" s="39"/>
      <c r="H44" s="193"/>
      <c r="I44" s="193"/>
      <c r="J44" s="193"/>
    </row>
    <row r="45" spans="2:10">
      <c r="B45" s="39"/>
      <c r="C45" s="36"/>
      <c r="D45" s="193"/>
      <c r="E45" s="302"/>
      <c r="F45" s="39"/>
      <c r="G45" s="39"/>
      <c r="H45" s="193"/>
      <c r="I45" s="193"/>
      <c r="J45" s="193"/>
    </row>
    <row r="46" spans="2:10">
      <c r="B46" s="39"/>
      <c r="C46" s="36"/>
      <c r="D46" s="193"/>
      <c r="E46" s="302"/>
      <c r="F46" s="39"/>
      <c r="G46" s="39"/>
      <c r="H46" s="193"/>
      <c r="I46" s="193"/>
      <c r="J46" s="193"/>
    </row>
    <row r="47" spans="2:10">
      <c r="B47" s="39"/>
      <c r="C47" s="36"/>
      <c r="D47" s="193"/>
      <c r="E47" s="302"/>
      <c r="F47" s="39"/>
      <c r="G47" s="39"/>
      <c r="H47" s="193"/>
      <c r="I47" s="193"/>
      <c r="J47" s="193"/>
    </row>
    <row r="48" spans="2:10">
      <c r="B48" s="39"/>
      <c r="C48" s="36"/>
      <c r="D48" s="193"/>
      <c r="E48" s="302"/>
      <c r="F48" s="39"/>
      <c r="G48" s="39"/>
      <c r="H48" s="193"/>
      <c r="I48" s="193"/>
      <c r="J48" s="193"/>
    </row>
    <row r="49" spans="2:10">
      <c r="B49" s="39"/>
      <c r="C49" s="36"/>
      <c r="D49" s="193"/>
      <c r="E49" s="302"/>
      <c r="F49" s="39"/>
      <c r="G49" s="39"/>
      <c r="H49" s="193"/>
      <c r="I49" s="193"/>
      <c r="J49" s="193"/>
    </row>
    <row r="50" spans="2:10">
      <c r="B50" s="39"/>
      <c r="C50" s="36"/>
      <c r="D50" s="193"/>
      <c r="E50" s="302"/>
      <c r="F50" s="39"/>
      <c r="G50" s="39"/>
      <c r="H50" s="193"/>
      <c r="I50" s="193"/>
      <c r="J50" s="193"/>
    </row>
    <row r="51" spans="2:10">
      <c r="B51" s="39"/>
      <c r="C51" s="36"/>
      <c r="D51" s="193"/>
      <c r="E51" s="302"/>
      <c r="F51" s="39"/>
      <c r="G51" s="39"/>
      <c r="H51" s="193"/>
      <c r="I51" s="193"/>
      <c r="J51" s="193"/>
    </row>
    <row r="52" spans="2:10">
      <c r="B52" s="39"/>
      <c r="C52" s="36"/>
      <c r="D52" s="193"/>
      <c r="E52" s="302"/>
      <c r="F52" s="39"/>
      <c r="G52" s="39"/>
      <c r="H52" s="193"/>
      <c r="I52" s="193"/>
      <c r="J52" s="193"/>
    </row>
    <row r="53" spans="2:10">
      <c r="B53" s="39"/>
      <c r="C53" s="36"/>
      <c r="D53" s="193"/>
      <c r="E53" s="302"/>
      <c r="F53" s="39"/>
      <c r="G53" s="39"/>
      <c r="H53" s="193"/>
      <c r="I53" s="193"/>
      <c r="J53" s="193"/>
    </row>
    <row r="54" spans="2:10">
      <c r="B54" s="39"/>
      <c r="C54" s="36"/>
      <c r="D54" s="193"/>
      <c r="E54" s="302"/>
      <c r="F54" s="39"/>
      <c r="G54" s="39"/>
      <c r="H54" s="193"/>
      <c r="I54" s="193"/>
      <c r="J54" s="193"/>
    </row>
    <row r="55" spans="2:10">
      <c r="B55" s="39"/>
      <c r="C55" s="36"/>
      <c r="D55" s="193"/>
      <c r="E55" s="302"/>
      <c r="F55" s="39"/>
      <c r="G55" s="39"/>
      <c r="H55" s="193"/>
      <c r="I55" s="193"/>
      <c r="J55" s="193"/>
    </row>
    <row r="56" spans="2:10">
      <c r="B56" s="39"/>
      <c r="C56" s="36"/>
      <c r="D56" s="193"/>
      <c r="E56" s="302"/>
      <c r="F56" s="39"/>
      <c r="G56" s="39"/>
      <c r="H56" s="193"/>
      <c r="I56" s="193"/>
      <c r="J56" s="193"/>
    </row>
    <row r="57" spans="2:10">
      <c r="B57" s="39"/>
      <c r="C57" s="36"/>
      <c r="D57" s="193"/>
      <c r="E57" s="302"/>
      <c r="F57" s="39"/>
      <c r="G57" s="39"/>
      <c r="H57" s="193"/>
      <c r="I57" s="193"/>
      <c r="J57" s="193"/>
    </row>
    <row r="58" spans="2:10">
      <c r="B58" s="39"/>
      <c r="C58" s="36"/>
      <c r="D58" s="193"/>
      <c r="E58" s="302"/>
      <c r="F58" s="39"/>
      <c r="G58" s="39"/>
      <c r="H58" s="193"/>
      <c r="I58" s="193"/>
      <c r="J58" s="193"/>
    </row>
    <row r="59" spans="2:10">
      <c r="B59" s="39"/>
      <c r="C59" s="36"/>
      <c r="D59" s="193"/>
      <c r="E59" s="302"/>
      <c r="F59" s="39"/>
      <c r="G59" s="39"/>
      <c r="H59" s="193"/>
      <c r="I59" s="193"/>
      <c r="J59" s="193"/>
    </row>
    <row r="60" spans="2:10">
      <c r="B60" s="39"/>
      <c r="C60" s="36"/>
      <c r="D60" s="193"/>
      <c r="E60" s="302"/>
      <c r="F60" s="39"/>
      <c r="G60" s="39"/>
      <c r="H60" s="193"/>
      <c r="I60" s="193"/>
      <c r="J60" s="193"/>
    </row>
    <row r="61" spans="2:10">
      <c r="B61" s="39"/>
      <c r="C61" s="36"/>
      <c r="D61" s="193"/>
      <c r="E61" s="302"/>
      <c r="F61" s="39"/>
      <c r="G61" s="39"/>
      <c r="H61" s="193"/>
      <c r="I61" s="193"/>
      <c r="J61" s="193"/>
    </row>
    <row r="62" spans="2:10">
      <c r="B62" s="39"/>
      <c r="C62" s="36"/>
      <c r="D62" s="193"/>
      <c r="E62" s="302"/>
      <c r="F62" s="39"/>
      <c r="G62" s="39"/>
      <c r="H62" s="193"/>
      <c r="I62" s="193"/>
      <c r="J62" s="193"/>
    </row>
    <row r="63" spans="2:10">
      <c r="B63" s="39"/>
      <c r="C63" s="36"/>
      <c r="D63" s="193"/>
      <c r="E63" s="302"/>
      <c r="F63" s="39"/>
      <c r="G63" s="39"/>
      <c r="H63" s="193"/>
      <c r="I63" s="193"/>
      <c r="J63" s="193"/>
    </row>
    <row r="64" spans="2:10">
      <c r="B64" s="39"/>
      <c r="C64" s="36"/>
      <c r="D64" s="193"/>
      <c r="E64" s="302"/>
      <c r="F64" s="39"/>
      <c r="G64" s="39"/>
      <c r="H64" s="193"/>
      <c r="I64" s="193"/>
      <c r="J64" s="326"/>
    </row>
    <row r="65" spans="2:10">
      <c r="B65" s="39"/>
      <c r="C65" s="36"/>
      <c r="D65" s="193"/>
      <c r="E65" s="302"/>
      <c r="F65" s="39"/>
      <c r="G65" s="39"/>
      <c r="H65" s="193"/>
      <c r="I65" s="193"/>
      <c r="J65" s="39"/>
    </row>
    <row r="66" spans="2:10">
      <c r="B66" s="39"/>
      <c r="C66" s="36"/>
      <c r="D66" s="193"/>
      <c r="E66" s="302"/>
      <c r="F66" s="39"/>
      <c r="G66" s="39"/>
      <c r="H66" s="193"/>
      <c r="I66" s="193"/>
      <c r="J66" s="326"/>
    </row>
    <row r="67" spans="2:10">
      <c r="B67" s="39"/>
      <c r="C67" s="36"/>
      <c r="D67" s="193"/>
      <c r="E67" s="302"/>
      <c r="F67" s="39"/>
      <c r="G67" s="39"/>
      <c r="H67" s="193"/>
      <c r="I67" s="193"/>
      <c r="J67" s="326"/>
    </row>
    <row r="68" spans="2:10">
      <c r="B68" s="39"/>
      <c r="C68" s="36"/>
      <c r="D68" s="193"/>
      <c r="E68" s="302"/>
      <c r="F68" s="39"/>
      <c r="G68" s="39"/>
      <c r="H68" s="193"/>
      <c r="I68" s="193"/>
      <c r="J68" s="39"/>
    </row>
    <row r="69" spans="2:10">
      <c r="B69" s="39"/>
      <c r="C69" s="36"/>
      <c r="D69" s="193"/>
      <c r="E69" s="302"/>
      <c r="F69" s="39"/>
      <c r="G69" s="39"/>
      <c r="H69" s="193"/>
      <c r="I69" s="193"/>
      <c r="J69" s="326"/>
    </row>
    <row r="70" spans="2:10">
      <c r="B70" s="39"/>
      <c r="C70" s="39"/>
      <c r="D70" s="39"/>
      <c r="E70" s="39"/>
      <c r="F70" s="39"/>
      <c r="G70" s="39"/>
      <c r="H70" s="193"/>
      <c r="I70" s="193"/>
      <c r="J70" s="326"/>
    </row>
    <row r="71" spans="2:10">
      <c r="B71" s="39"/>
      <c r="C71" s="39"/>
      <c r="D71" s="39"/>
      <c r="E71" s="39"/>
      <c r="F71" s="39"/>
      <c r="G71" s="39"/>
      <c r="H71" s="193"/>
      <c r="I71" s="193"/>
      <c r="J71" s="39"/>
    </row>
    <row r="72" spans="2:10">
      <c r="B72" s="39"/>
      <c r="C72" s="39"/>
      <c r="D72" s="39"/>
      <c r="E72" s="39"/>
      <c r="F72" s="39"/>
      <c r="G72" s="39"/>
      <c r="H72" s="193"/>
      <c r="I72" s="300"/>
      <c r="J72" s="459"/>
    </row>
    <row r="73" spans="2:10">
      <c r="B73" s="39"/>
      <c r="C73" s="39"/>
      <c r="D73" s="39"/>
      <c r="E73" s="39"/>
      <c r="F73" s="39"/>
      <c r="G73" s="39"/>
      <c r="H73" s="300"/>
      <c r="I73" s="39"/>
      <c r="J73" s="39"/>
    </row>
    <row r="74" spans="2:10">
      <c r="B74" s="39"/>
      <c r="C74" s="39"/>
      <c r="D74" s="39"/>
      <c r="E74" s="39"/>
      <c r="F74" s="39"/>
      <c r="G74" s="39"/>
      <c r="H74" s="39"/>
      <c r="I74" s="39"/>
      <c r="J74" s="39"/>
    </row>
    <row r="75" spans="2:10">
      <c r="B75" s="39"/>
      <c r="C75" s="39"/>
      <c r="D75" s="39"/>
      <c r="E75" s="39"/>
      <c r="F75" s="39"/>
      <c r="G75" s="39"/>
      <c r="H75" s="39"/>
      <c r="I75" s="39"/>
      <c r="J75" s="39"/>
    </row>
    <row r="76" spans="2:10">
      <c r="B76" s="39"/>
      <c r="C76" s="39"/>
      <c r="D76" s="39"/>
      <c r="E76" s="39"/>
      <c r="F76" s="39"/>
      <c r="G76" s="39"/>
      <c r="H76" s="39"/>
      <c r="I76" s="39"/>
      <c r="J76" s="39"/>
    </row>
    <row r="77" spans="2:10">
      <c r="B77" s="39"/>
      <c r="C77" s="39"/>
      <c r="D77" s="39"/>
      <c r="E77" s="39"/>
      <c r="F77" s="39"/>
      <c r="G77" s="39"/>
      <c r="H77" s="39"/>
      <c r="I77" s="39"/>
      <c r="J77" s="39"/>
    </row>
    <row r="78" spans="2:10">
      <c r="B78" s="39"/>
      <c r="C78" s="39"/>
      <c r="D78" s="39"/>
      <c r="E78" s="39"/>
      <c r="F78" s="39"/>
      <c r="G78" s="39"/>
      <c r="H78" s="39"/>
      <c r="I78" s="39"/>
      <c r="J78" s="39"/>
    </row>
    <row r="79" spans="2:10">
      <c r="B79" s="39"/>
      <c r="C79" s="39"/>
      <c r="D79" s="39"/>
      <c r="E79" s="39"/>
      <c r="F79" s="39"/>
      <c r="G79" s="39"/>
      <c r="H79" s="39"/>
      <c r="I79" s="39"/>
      <c r="J79" s="39"/>
    </row>
    <row r="80" spans="2:10">
      <c r="B80" s="39"/>
      <c r="C80" s="39"/>
      <c r="D80" s="39"/>
      <c r="E80" s="39"/>
      <c r="F80" s="39"/>
      <c r="G80" s="39"/>
      <c r="H80" s="39"/>
      <c r="I80" s="39"/>
      <c r="J80" s="39"/>
    </row>
    <row r="81" spans="2:10">
      <c r="B81" s="39"/>
      <c r="C81" s="39"/>
      <c r="D81" s="39"/>
      <c r="E81" s="39"/>
      <c r="F81" s="39"/>
      <c r="G81" s="39"/>
      <c r="H81" s="39"/>
      <c r="I81" s="39"/>
      <c r="J81" s="39"/>
    </row>
    <row r="82" spans="2:10">
      <c r="B82" s="39"/>
      <c r="C82" s="39"/>
      <c r="D82" s="39"/>
      <c r="E82" s="39"/>
      <c r="F82" s="39"/>
      <c r="G82" s="39"/>
      <c r="H82" s="39"/>
      <c r="I82" s="39"/>
      <c r="J82" s="39"/>
    </row>
    <row r="83" spans="2:10">
      <c r="B83" s="39"/>
      <c r="C83" s="39"/>
      <c r="D83" s="39"/>
      <c r="E83" s="39"/>
      <c r="F83" s="39"/>
      <c r="G83" s="39"/>
      <c r="H83" s="39"/>
      <c r="I83" s="39"/>
      <c r="J83" s="39"/>
    </row>
    <row r="84" spans="2:10">
      <c r="B84" s="39"/>
      <c r="C84" s="39"/>
      <c r="D84" s="39"/>
      <c r="E84" s="39"/>
      <c r="F84" s="39"/>
      <c r="G84" s="39"/>
      <c r="H84" s="39"/>
      <c r="I84" s="39"/>
      <c r="J84" s="39"/>
    </row>
    <row r="85" spans="2:10">
      <c r="B85" s="39"/>
      <c r="C85" s="39"/>
      <c r="D85" s="39"/>
      <c r="E85" s="39"/>
      <c r="F85" s="39"/>
      <c r="G85" s="39"/>
      <c r="H85" s="39"/>
      <c r="I85" s="39"/>
      <c r="J85" s="39"/>
    </row>
    <row r="86" spans="2:10">
      <c r="B86" s="39"/>
      <c r="C86" s="39"/>
      <c r="D86" s="39"/>
      <c r="E86" s="39"/>
      <c r="F86" s="39"/>
      <c r="G86" s="39"/>
      <c r="H86" s="39"/>
      <c r="I86" s="39"/>
      <c r="J86" s="39"/>
    </row>
    <row r="87" spans="2:10">
      <c r="B87" s="39"/>
      <c r="C87" s="39"/>
      <c r="D87" s="39"/>
      <c r="E87" s="39"/>
      <c r="F87" s="39"/>
      <c r="G87" s="39"/>
      <c r="H87" s="39"/>
      <c r="I87" s="39"/>
      <c r="J87" s="39"/>
    </row>
    <row r="88" spans="2:10">
      <c r="B88" s="39"/>
      <c r="C88" s="39"/>
      <c r="D88" s="39"/>
      <c r="E88" s="39"/>
      <c r="F88" s="39"/>
      <c r="G88" s="39"/>
      <c r="H88" s="39"/>
      <c r="I88" s="39"/>
      <c r="J88" s="39"/>
    </row>
    <row r="89" spans="2:10">
      <c r="B89" s="39"/>
      <c r="C89" s="39"/>
      <c r="D89" s="39"/>
      <c r="E89" s="39"/>
      <c r="F89" s="39"/>
      <c r="G89" s="39"/>
      <c r="H89" s="39"/>
      <c r="I89" s="39"/>
      <c r="J89" s="39"/>
    </row>
    <row r="90" spans="2:10">
      <c r="B90" s="39"/>
      <c r="C90" s="39"/>
      <c r="D90" s="39"/>
      <c r="E90" s="39"/>
      <c r="F90" s="39"/>
      <c r="G90" s="39"/>
      <c r="H90" s="39"/>
      <c r="I90" s="39"/>
      <c r="J90" s="39"/>
    </row>
    <row r="91" spans="2:10">
      <c r="B91" s="39"/>
      <c r="C91" s="39"/>
      <c r="D91" s="39"/>
      <c r="E91" s="39"/>
      <c r="F91" s="39"/>
      <c r="G91" s="39"/>
      <c r="H91" s="39"/>
      <c r="I91" s="39"/>
      <c r="J91" s="39"/>
    </row>
    <row r="92" spans="2:10">
      <c r="B92" s="39"/>
      <c r="C92" s="39"/>
      <c r="D92" s="39"/>
      <c r="E92" s="39"/>
      <c r="F92" s="39"/>
      <c r="G92" s="39"/>
      <c r="H92" s="39"/>
      <c r="I92" s="39"/>
      <c r="J92" s="39"/>
    </row>
    <row r="93" spans="2:10">
      <c r="B93" s="39"/>
      <c r="C93" s="39"/>
      <c r="D93" s="39"/>
      <c r="E93" s="39"/>
      <c r="F93" s="39"/>
      <c r="G93" s="39"/>
      <c r="H93" s="39"/>
      <c r="I93" s="39"/>
      <c r="J93" s="39"/>
    </row>
    <row r="94" spans="2:10">
      <c r="B94" s="39"/>
      <c r="C94" s="39"/>
      <c r="D94" s="39"/>
      <c r="E94" s="39"/>
      <c r="F94" s="39"/>
      <c r="G94" s="39"/>
      <c r="H94" s="39"/>
      <c r="I94" s="39"/>
      <c r="J94" s="39"/>
    </row>
    <row r="95" spans="2:10">
      <c r="B95" s="39"/>
      <c r="C95" s="39"/>
      <c r="D95" s="39"/>
      <c r="E95" s="39"/>
      <c r="F95" s="39"/>
      <c r="G95" s="39"/>
      <c r="H95" s="39"/>
      <c r="I95" s="39"/>
      <c r="J95" s="39"/>
    </row>
    <row r="96" spans="2:10">
      <c r="B96" s="39"/>
      <c r="C96" s="39"/>
      <c r="D96" s="39"/>
      <c r="E96" s="39"/>
      <c r="F96" s="39"/>
      <c r="G96" s="39"/>
      <c r="H96" s="39"/>
      <c r="I96" s="39"/>
      <c r="J96" s="39"/>
    </row>
    <row r="97" spans="2:10">
      <c r="B97" s="39"/>
      <c r="C97" s="39"/>
      <c r="D97" s="39"/>
      <c r="E97" s="39"/>
      <c r="F97" s="39"/>
      <c r="G97" s="39"/>
      <c r="H97" s="39"/>
      <c r="I97" s="39"/>
      <c r="J97" s="39"/>
    </row>
    <row r="98" spans="2:10">
      <c r="B98" s="39"/>
      <c r="C98" s="39"/>
      <c r="D98" s="39"/>
      <c r="E98" s="39"/>
      <c r="F98" s="39"/>
      <c r="G98" s="39"/>
      <c r="H98" s="39"/>
      <c r="I98" s="39"/>
      <c r="J98" s="39"/>
    </row>
    <row r="99" spans="2:10">
      <c r="B99" s="39"/>
      <c r="C99" s="39"/>
      <c r="D99" s="39"/>
      <c r="E99" s="39"/>
      <c r="F99" s="39"/>
      <c r="G99" s="39"/>
      <c r="H99" s="39"/>
      <c r="I99" s="39"/>
      <c r="J99" s="39"/>
    </row>
    <row r="100" spans="2:10">
      <c r="B100" s="39"/>
      <c r="C100" s="39"/>
      <c r="D100" s="39"/>
      <c r="E100" s="39"/>
      <c r="F100" s="39"/>
      <c r="G100" s="39"/>
      <c r="H100" s="39"/>
      <c r="I100" s="39"/>
      <c r="J100" s="39"/>
    </row>
    <row r="101" spans="2:10">
      <c r="B101" s="39"/>
      <c r="C101" s="39"/>
      <c r="D101" s="39"/>
      <c r="E101" s="39"/>
      <c r="F101" s="39"/>
      <c r="G101" s="39"/>
      <c r="H101" s="39"/>
      <c r="I101" s="39"/>
      <c r="J101" s="39"/>
    </row>
    <row r="102" spans="2:10">
      <c r="B102" s="39"/>
      <c r="C102" s="39"/>
      <c r="D102" s="39"/>
      <c r="E102" s="39"/>
      <c r="F102" s="39"/>
      <c r="G102" s="39"/>
      <c r="H102" s="39"/>
      <c r="I102" s="39"/>
      <c r="J102" s="39"/>
    </row>
  </sheetData>
  <phoneticPr fontId="4"/>
  <pageMargins left="0.7" right="0.7" top="0.75" bottom="0.75" header="0.3" footer="0.3"/>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33"/>
  <sheetViews>
    <sheetView view="pageBreakPreview" zoomScaleNormal="100" zoomScaleSheetLayoutView="100" workbookViewId="0">
      <selection activeCell="J6" sqref="J6"/>
    </sheetView>
  </sheetViews>
  <sheetFormatPr defaultRowHeight="13.5"/>
  <cols>
    <col min="1" max="1" width="3.5" customWidth="1"/>
    <col min="2" max="2" width="21.75" customWidth="1"/>
    <col min="3" max="3" width="9.75" customWidth="1"/>
    <col min="4" max="4" width="11.25" customWidth="1"/>
    <col min="5" max="5" width="2.5" bestFit="1" customWidth="1"/>
    <col min="6" max="6" width="13" customWidth="1"/>
    <col min="7" max="8" width="9" customWidth="1"/>
    <col min="10" max="10" width="12.5" customWidth="1"/>
    <col min="15" max="15" width="9" customWidth="1"/>
  </cols>
  <sheetData>
    <row r="1" spans="2:11" ht="30" customHeight="1">
      <c r="B1" s="25" t="s">
        <v>366</v>
      </c>
      <c r="C1" s="25"/>
    </row>
    <row r="2" spans="2:11" ht="17.25" customHeight="1">
      <c r="B2" s="328"/>
      <c r="C2" s="587" t="s">
        <v>0</v>
      </c>
      <c r="D2" s="587" t="s">
        <v>1</v>
      </c>
    </row>
    <row r="3" spans="2:11" ht="20.100000000000001" customHeight="1">
      <c r="B3" t="s">
        <v>367</v>
      </c>
      <c r="C3" s="64">
        <v>6</v>
      </c>
      <c r="D3" s="166">
        <f>C3/$C$8</f>
        <v>6.7453625632377741E-4</v>
      </c>
    </row>
    <row r="4" spans="2:11" ht="20.100000000000001" customHeight="1">
      <c r="B4" t="s">
        <v>368</v>
      </c>
      <c r="C4" s="64">
        <v>4853</v>
      </c>
      <c r="D4" s="166">
        <f>C4/$C$8</f>
        <v>0.54558740865654864</v>
      </c>
      <c r="H4" s="4"/>
      <c r="I4" s="64"/>
      <c r="J4" s="131"/>
    </row>
    <row r="5" spans="2:11" ht="20.100000000000001" customHeight="1">
      <c r="B5" t="s">
        <v>369</v>
      </c>
      <c r="C5" s="64">
        <v>4029</v>
      </c>
      <c r="D5" s="166">
        <f t="shared" ref="D5:D8" si="0">C5/$C$8</f>
        <v>0.45295109612141654</v>
      </c>
      <c r="H5" s="4"/>
      <c r="I5" s="64"/>
      <c r="J5" s="131"/>
    </row>
    <row r="6" spans="2:11" ht="20.100000000000001" customHeight="1">
      <c r="B6" t="s">
        <v>370</v>
      </c>
      <c r="C6" s="64">
        <v>5</v>
      </c>
      <c r="D6" s="166">
        <f t="shared" si="0"/>
        <v>5.6211354693648118E-4</v>
      </c>
      <c r="H6" s="4"/>
      <c r="I6" s="64"/>
      <c r="J6" s="131"/>
    </row>
    <row r="7" spans="2:11" ht="20.100000000000001" customHeight="1">
      <c r="B7" t="s">
        <v>371</v>
      </c>
      <c r="C7" s="64">
        <v>2</v>
      </c>
      <c r="D7" s="166">
        <f t="shared" si="0"/>
        <v>2.2484541877459247E-4</v>
      </c>
      <c r="H7" s="4"/>
      <c r="I7" s="64"/>
      <c r="J7" s="131"/>
    </row>
    <row r="8" spans="2:11" ht="17.25" customHeight="1">
      <c r="B8" s="329" t="s">
        <v>560</v>
      </c>
      <c r="C8" s="330">
        <v>8895</v>
      </c>
      <c r="D8" s="331">
        <f t="shared" si="0"/>
        <v>1</v>
      </c>
      <c r="H8" s="4"/>
      <c r="I8" s="64"/>
      <c r="J8" s="131"/>
    </row>
    <row r="9" spans="2:11" ht="20.25" customHeight="1">
      <c r="H9" s="299"/>
      <c r="I9" s="300"/>
      <c r="J9" s="301"/>
      <c r="K9" s="39"/>
    </row>
    <row r="10" spans="2:11" ht="18" customHeight="1">
      <c r="B10" t="s">
        <v>372</v>
      </c>
      <c r="H10" s="299"/>
      <c r="I10" s="300"/>
      <c r="J10" s="301"/>
      <c r="K10" s="39"/>
    </row>
    <row r="11" spans="2:11" ht="4.5" customHeight="1"/>
    <row r="12" spans="2:11" ht="15.75" customHeight="1">
      <c r="B12" s="328"/>
      <c r="C12" s="587" t="s">
        <v>0</v>
      </c>
      <c r="D12" s="587" t="s">
        <v>1</v>
      </c>
    </row>
    <row r="13" spans="2:11" ht="19.5" customHeight="1">
      <c r="B13" t="s">
        <v>367</v>
      </c>
      <c r="C13" s="64">
        <v>0</v>
      </c>
      <c r="D13" s="166">
        <f>C13/$C$18</f>
        <v>0</v>
      </c>
    </row>
    <row r="14" spans="2:11" ht="19.5" customHeight="1">
      <c r="B14" t="s">
        <v>368</v>
      </c>
      <c r="C14" s="7">
        <v>254</v>
      </c>
      <c r="D14" s="166">
        <f t="shared" ref="D14:D18" si="1">C14/$C$18</f>
        <v>0.30713422007255137</v>
      </c>
    </row>
    <row r="15" spans="2:11" ht="19.5" customHeight="1">
      <c r="B15" t="s">
        <v>369</v>
      </c>
      <c r="C15" s="7">
        <v>572</v>
      </c>
      <c r="D15" s="166">
        <f t="shared" si="1"/>
        <v>0.69165659008464331</v>
      </c>
    </row>
    <row r="16" spans="2:11" ht="19.5" customHeight="1">
      <c r="B16" t="s">
        <v>370</v>
      </c>
      <c r="C16" s="64">
        <f>I18</f>
        <v>0</v>
      </c>
      <c r="D16" s="166">
        <f t="shared" si="1"/>
        <v>0</v>
      </c>
    </row>
    <row r="17" spans="2:6" ht="19.5" customHeight="1">
      <c r="B17" t="s">
        <v>371</v>
      </c>
      <c r="C17" s="64">
        <v>1</v>
      </c>
      <c r="D17" s="166">
        <f t="shared" si="1"/>
        <v>1.2091898428053204E-3</v>
      </c>
    </row>
    <row r="18" spans="2:6" ht="19.5" customHeight="1">
      <c r="B18" s="329" t="s">
        <v>560</v>
      </c>
      <c r="C18" s="330">
        <f>SUM(C13:C17)</f>
        <v>827</v>
      </c>
      <c r="D18" s="331">
        <f t="shared" si="1"/>
        <v>1</v>
      </c>
    </row>
    <row r="25" spans="2:6">
      <c r="D25" s="221"/>
    </row>
    <row r="26" spans="2:6">
      <c r="D26" s="221"/>
      <c r="E26" s="135"/>
    </row>
    <row r="29" spans="2:6" ht="28.5" customHeight="1">
      <c r="B29" s="12"/>
      <c r="C29" s="135"/>
      <c r="D29" s="135"/>
      <c r="F29" s="136"/>
    </row>
    <row r="30" spans="2:6" ht="28.5" customHeight="1">
      <c r="B30" s="4"/>
      <c r="C30" s="64"/>
      <c r="D30" s="220"/>
      <c r="F30" s="143"/>
    </row>
    <row r="31" spans="2:6" ht="28.5" customHeight="1">
      <c r="B31" s="4"/>
      <c r="C31" s="64"/>
      <c r="D31" s="220"/>
      <c r="F31" s="143"/>
    </row>
    <row r="32" spans="2:6" ht="28.5" customHeight="1">
      <c r="B32" s="4"/>
      <c r="C32" s="64"/>
      <c r="D32" s="131"/>
      <c r="F32" s="143"/>
    </row>
    <row r="33" spans="2:6" ht="28.5" customHeight="1">
      <c r="B33" s="4"/>
      <c r="C33" s="64"/>
      <c r="D33" s="131"/>
      <c r="F33" s="143"/>
    </row>
  </sheetData>
  <phoneticPr fontId="4"/>
  <printOptions horizontalCentered="1"/>
  <pageMargins left="0.70866141732283472" right="0.70866141732283472" top="1.1417322834645669" bottom="0.74803149606299213" header="0.70866141732283472" footer="0.31496062992125984"/>
  <pageSetup paperSize="9" orientation="portrait" r:id="rId1"/>
  <headerFooter>
    <oddHeader>&amp;C【&amp;A】&amp;F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4"/>
  <sheetViews>
    <sheetView view="pageBreakPreview" topLeftCell="A27" zoomScaleNormal="100" zoomScaleSheetLayoutView="100" workbookViewId="0">
      <selection activeCell="I33" sqref="I33"/>
    </sheetView>
  </sheetViews>
  <sheetFormatPr defaultRowHeight="13.5"/>
  <cols>
    <col min="1" max="1" width="3.375" customWidth="1"/>
    <col min="2" max="2" width="3.875" customWidth="1"/>
    <col min="3" max="3" width="31.5" customWidth="1"/>
    <col min="4" max="4" width="8.375" customWidth="1"/>
    <col min="5" max="5" width="9.25" customWidth="1"/>
    <col min="6" max="6" width="0.875" customWidth="1"/>
    <col min="7" max="7" width="8.375" customWidth="1"/>
    <col min="8" max="8" width="8.25" customWidth="1"/>
    <col min="9" max="9" width="49.5" style="4" customWidth="1"/>
    <col min="11" max="11" width="10.625" customWidth="1"/>
  </cols>
  <sheetData>
    <row r="1" spans="1:8" ht="26.25" customHeight="1">
      <c r="B1" s="1" t="s">
        <v>373</v>
      </c>
      <c r="C1" s="332"/>
    </row>
    <row r="2" spans="1:8" ht="11.25" customHeight="1">
      <c r="G2" s="122" t="s">
        <v>374</v>
      </c>
    </row>
    <row r="3" spans="1:8" ht="20.25" customHeight="1">
      <c r="B3" s="600"/>
      <c r="C3" s="600"/>
      <c r="D3" s="588" t="s">
        <v>0</v>
      </c>
      <c r="E3" s="588" t="s">
        <v>1</v>
      </c>
      <c r="F3" s="333"/>
      <c r="G3" s="588" t="s">
        <v>0</v>
      </c>
      <c r="H3" s="588" t="s">
        <v>1</v>
      </c>
    </row>
    <row r="4" spans="1:8" ht="17.100000000000001" customHeight="1">
      <c r="B4" s="601" t="s">
        <v>375</v>
      </c>
      <c r="C4" s="602"/>
      <c r="D4" s="334">
        <v>3441</v>
      </c>
      <c r="E4" s="335">
        <v>0.38700000000000001</v>
      </c>
      <c r="F4" s="336"/>
      <c r="G4" s="337">
        <v>3846</v>
      </c>
      <c r="H4" s="338">
        <f>G4/$G$19</f>
        <v>0.2353013153869685</v>
      </c>
    </row>
    <row r="5" spans="1:8" ht="22.5" customHeight="1">
      <c r="A5" s="121">
        <v>10</v>
      </c>
      <c r="B5" s="339"/>
      <c r="C5" s="340" t="s">
        <v>376</v>
      </c>
      <c r="D5" s="341">
        <v>1676</v>
      </c>
      <c r="E5" s="342">
        <f>D5/$D$19</f>
        <v>0.18842046093310849</v>
      </c>
      <c r="F5" s="297"/>
      <c r="G5" s="343">
        <v>1755</v>
      </c>
      <c r="H5" s="344">
        <f t="shared" ref="H5:H19" si="0">G5/$G$19</f>
        <v>0.10737228510247782</v>
      </c>
    </row>
    <row r="6" spans="1:8" ht="18.75" customHeight="1">
      <c r="A6" s="121">
        <v>11</v>
      </c>
      <c r="B6" s="339"/>
      <c r="C6" s="345" t="s">
        <v>377</v>
      </c>
      <c r="D6" s="346">
        <v>379</v>
      </c>
      <c r="E6" s="347">
        <f t="shared" ref="E6:E19" si="1">D6/$D$19</f>
        <v>4.2608206857785276E-2</v>
      </c>
      <c r="F6" s="297"/>
      <c r="G6" s="343">
        <v>414</v>
      </c>
      <c r="H6" s="344">
        <f t="shared" si="0"/>
        <v>2.5328846742122973E-2</v>
      </c>
    </row>
    <row r="7" spans="1:8" ht="21.75" customHeight="1">
      <c r="A7" s="121">
        <v>12</v>
      </c>
      <c r="B7" s="348"/>
      <c r="C7" s="349" t="s">
        <v>108</v>
      </c>
      <c r="D7" s="350">
        <v>1386</v>
      </c>
      <c r="E7" s="351">
        <f t="shared" si="1"/>
        <v>0.15581787521079257</v>
      </c>
      <c r="F7" s="297"/>
      <c r="G7" s="343">
        <v>1677</v>
      </c>
      <c r="H7" s="344">
        <f t="shared" si="0"/>
        <v>0.10260018354236769</v>
      </c>
    </row>
    <row r="8" spans="1:8" ht="17.100000000000001" customHeight="1">
      <c r="A8" s="121">
        <v>1</v>
      </c>
      <c r="B8" s="598" t="s">
        <v>20</v>
      </c>
      <c r="C8" s="599"/>
      <c r="D8" s="352">
        <v>422</v>
      </c>
      <c r="E8" s="338">
        <f t="shared" si="1"/>
        <v>4.7442383361439008E-2</v>
      </c>
      <c r="F8" s="353"/>
      <c r="G8" s="352">
        <v>1018</v>
      </c>
      <c r="H8" s="338">
        <f t="shared" si="0"/>
        <v>6.2282043438360357E-2</v>
      </c>
    </row>
    <row r="9" spans="1:8" ht="17.100000000000001" customHeight="1">
      <c r="A9" s="121">
        <v>2</v>
      </c>
      <c r="B9" s="598" t="s">
        <v>21</v>
      </c>
      <c r="C9" s="599"/>
      <c r="D9" s="352">
        <v>3904</v>
      </c>
      <c r="E9" s="338">
        <f t="shared" si="1"/>
        <v>0.43889825744800448</v>
      </c>
      <c r="F9" s="353"/>
      <c r="G9" s="352">
        <v>8831</v>
      </c>
      <c r="H9" s="338">
        <f t="shared" si="0"/>
        <v>0.5402875497093913</v>
      </c>
    </row>
    <row r="10" spans="1:8" ht="17.100000000000001" customHeight="1">
      <c r="A10" s="121">
        <v>3</v>
      </c>
      <c r="B10" s="598" t="s">
        <v>22</v>
      </c>
      <c r="C10" s="599"/>
      <c r="D10" s="352">
        <v>850</v>
      </c>
      <c r="E10" s="338">
        <f t="shared" si="1"/>
        <v>9.5559302979201802E-2</v>
      </c>
      <c r="F10" s="353"/>
      <c r="G10" s="352">
        <v>1609</v>
      </c>
      <c r="H10" s="338">
        <f t="shared" si="0"/>
        <v>9.8439889874579384E-2</v>
      </c>
    </row>
    <row r="11" spans="1:8" ht="17.100000000000001" customHeight="1">
      <c r="A11" s="121">
        <v>4</v>
      </c>
      <c r="B11" s="598" t="s">
        <v>27</v>
      </c>
      <c r="C11" s="599"/>
      <c r="D11" s="352">
        <v>106</v>
      </c>
      <c r="E11" s="338">
        <f t="shared" si="1"/>
        <v>1.19168071950534E-2</v>
      </c>
      <c r="F11" s="353"/>
      <c r="G11" s="352">
        <v>282</v>
      </c>
      <c r="H11" s="338">
        <f t="shared" si="0"/>
        <v>1.7252982563475069E-2</v>
      </c>
    </row>
    <row r="12" spans="1:8" ht="17.100000000000001" customHeight="1">
      <c r="A12" s="121">
        <v>5</v>
      </c>
      <c r="B12" s="598" t="s">
        <v>28</v>
      </c>
      <c r="C12" s="599"/>
      <c r="D12" s="352">
        <v>6</v>
      </c>
      <c r="E12" s="338">
        <f t="shared" si="1"/>
        <v>6.7453625632377741E-4</v>
      </c>
      <c r="F12" s="353"/>
      <c r="G12" s="352">
        <v>48</v>
      </c>
      <c r="H12" s="338">
        <f t="shared" si="0"/>
        <v>2.9366778831446927E-3</v>
      </c>
    </row>
    <row r="13" spans="1:8" ht="17.100000000000001" customHeight="1">
      <c r="A13" s="121">
        <v>6</v>
      </c>
      <c r="B13" s="598" t="s">
        <v>140</v>
      </c>
      <c r="C13" s="599"/>
      <c r="D13" s="352">
        <v>8</v>
      </c>
      <c r="E13" s="338">
        <f t="shared" si="1"/>
        <v>8.9938167509836988E-4</v>
      </c>
      <c r="F13" s="353"/>
      <c r="G13" s="352">
        <v>53</v>
      </c>
      <c r="H13" s="338">
        <f t="shared" si="0"/>
        <v>3.2425818293055982E-3</v>
      </c>
    </row>
    <row r="14" spans="1:8" ht="17.100000000000001" customHeight="1">
      <c r="A14" s="121">
        <v>7</v>
      </c>
      <c r="B14" s="598" t="s">
        <v>141</v>
      </c>
      <c r="C14" s="599"/>
      <c r="D14" s="352">
        <v>79</v>
      </c>
      <c r="E14" s="338">
        <f t="shared" si="1"/>
        <v>8.8813940415964025E-3</v>
      </c>
      <c r="F14" s="353"/>
      <c r="G14" s="352">
        <v>375</v>
      </c>
      <c r="H14" s="338">
        <f t="shared" si="0"/>
        <v>2.294279596206791E-2</v>
      </c>
    </row>
    <row r="15" spans="1:8" ht="17.100000000000001" customHeight="1">
      <c r="A15" s="121">
        <v>8</v>
      </c>
      <c r="B15" s="598" t="s">
        <v>142</v>
      </c>
      <c r="C15" s="599"/>
      <c r="D15" s="352">
        <v>3</v>
      </c>
      <c r="E15" s="338">
        <f t="shared" si="1"/>
        <v>3.3726812816188871E-4</v>
      </c>
      <c r="F15" s="353"/>
      <c r="G15" s="352">
        <v>106</v>
      </c>
      <c r="H15" s="338">
        <f t="shared" si="0"/>
        <v>6.4851636586111963E-3</v>
      </c>
    </row>
    <row r="16" spans="1:8" ht="23.25" customHeight="1">
      <c r="A16" s="121">
        <v>9</v>
      </c>
      <c r="B16" s="598" t="s">
        <v>107</v>
      </c>
      <c r="C16" s="599"/>
      <c r="D16" s="352">
        <v>4</v>
      </c>
      <c r="E16" s="338">
        <f t="shared" si="1"/>
        <v>4.4969083754918494E-4</v>
      </c>
      <c r="F16" s="353"/>
      <c r="G16" s="352">
        <v>33</v>
      </c>
      <c r="H16" s="338">
        <f t="shared" si="0"/>
        <v>2.018966044661976E-3</v>
      </c>
    </row>
    <row r="17" spans="1:8" ht="17.100000000000001" customHeight="1">
      <c r="A17" s="121">
        <v>98</v>
      </c>
      <c r="B17" s="598" t="s">
        <v>106</v>
      </c>
      <c r="C17" s="599"/>
      <c r="D17" s="352">
        <v>21</v>
      </c>
      <c r="E17" s="338">
        <f t="shared" si="1"/>
        <v>2.360876897133221E-3</v>
      </c>
      <c r="F17" s="353"/>
      <c r="G17" s="352">
        <v>56</v>
      </c>
      <c r="H17" s="338">
        <f t="shared" si="0"/>
        <v>3.4261241970021412E-3</v>
      </c>
    </row>
    <row r="18" spans="1:8" ht="17.100000000000001" customHeight="1">
      <c r="A18" s="121">
        <v>99</v>
      </c>
      <c r="B18" s="603" t="s">
        <v>18</v>
      </c>
      <c r="C18" s="604"/>
      <c r="D18" s="352">
        <v>51</v>
      </c>
      <c r="E18" s="338">
        <f t="shared" si="1"/>
        <v>5.7335581787521083E-3</v>
      </c>
      <c r="F18" s="353"/>
      <c r="G18" s="352">
        <v>88</v>
      </c>
      <c r="H18" s="338">
        <f t="shared" si="0"/>
        <v>5.3839094524319366E-3</v>
      </c>
    </row>
    <row r="19" spans="1:8" ht="17.100000000000001" customHeight="1">
      <c r="B19" s="605" t="s">
        <v>560</v>
      </c>
      <c r="C19" s="605"/>
      <c r="D19" s="354">
        <f>SUM(D5:D18)</f>
        <v>8895</v>
      </c>
      <c r="E19" s="355">
        <f t="shared" si="1"/>
        <v>1</v>
      </c>
      <c r="F19" s="356"/>
      <c r="G19" s="354">
        <f>SUM(G5:G18)</f>
        <v>16345</v>
      </c>
      <c r="H19" s="355">
        <f t="shared" si="0"/>
        <v>1</v>
      </c>
    </row>
    <row r="20" spans="1:8">
      <c r="G20" s="40"/>
    </row>
    <row r="21" spans="1:8">
      <c r="G21" s="40"/>
    </row>
    <row r="22" spans="1:8">
      <c r="B22" s="1" t="s">
        <v>378</v>
      </c>
      <c r="C22" s="332"/>
      <c r="G22" s="40"/>
    </row>
    <row r="23" spans="1:8" ht="14.25" customHeight="1">
      <c r="G23" s="357" t="s">
        <v>374</v>
      </c>
    </row>
    <row r="24" spans="1:8" ht="20.100000000000001" customHeight="1">
      <c r="B24" s="600"/>
      <c r="C24" s="600"/>
      <c r="D24" s="588" t="s">
        <v>0</v>
      </c>
      <c r="E24" s="588" t="s">
        <v>1</v>
      </c>
      <c r="F24" s="333"/>
      <c r="G24" s="588" t="s">
        <v>0</v>
      </c>
      <c r="H24" s="588" t="s">
        <v>1</v>
      </c>
    </row>
    <row r="25" spans="1:8" ht="16.5" customHeight="1">
      <c r="B25" s="601" t="s">
        <v>375</v>
      </c>
      <c r="C25" s="602"/>
      <c r="D25" s="358">
        <f>SUM(D26:D28)</f>
        <v>224</v>
      </c>
      <c r="E25" s="359">
        <f>D25/D40</f>
        <v>0.27085852478839179</v>
      </c>
      <c r="F25" s="360"/>
      <c r="G25" s="361">
        <v>261</v>
      </c>
      <c r="H25" s="338">
        <f>G25/$G$40</f>
        <v>0.12882527147087858</v>
      </c>
    </row>
    <row r="26" spans="1:8" ht="21" customHeight="1">
      <c r="A26" s="121">
        <v>10</v>
      </c>
      <c r="B26" s="339"/>
      <c r="C26" s="340" t="s">
        <v>376</v>
      </c>
      <c r="D26" s="82">
        <v>102</v>
      </c>
      <c r="E26" s="362">
        <f>D26/$D$40</f>
        <v>0.12333736396614269</v>
      </c>
      <c r="F26" s="297"/>
      <c r="G26" s="343">
        <v>110</v>
      </c>
      <c r="H26" s="344">
        <f t="shared" ref="H26:H40" si="2">G26/$G$40</f>
        <v>5.4294175715695954E-2</v>
      </c>
    </row>
    <row r="27" spans="1:8" ht="16.5" customHeight="1">
      <c r="A27" s="121">
        <v>11</v>
      </c>
      <c r="B27" s="339"/>
      <c r="C27" s="345" t="s">
        <v>379</v>
      </c>
      <c r="D27" s="363">
        <v>17</v>
      </c>
      <c r="E27" s="364">
        <f t="shared" ref="E27:E39" si="3">D27/$D$40</f>
        <v>2.0556227327690448E-2</v>
      </c>
      <c r="F27" s="297"/>
      <c r="G27" s="343">
        <v>21</v>
      </c>
      <c r="H27" s="344">
        <f t="shared" si="2"/>
        <v>1.0365251727541954E-2</v>
      </c>
    </row>
    <row r="28" spans="1:8" ht="21.75" customHeight="1">
      <c r="A28" s="121">
        <v>12</v>
      </c>
      <c r="B28" s="348"/>
      <c r="C28" s="349" t="s">
        <v>108</v>
      </c>
      <c r="D28" s="365">
        <v>105</v>
      </c>
      <c r="E28" s="351">
        <f t="shared" si="3"/>
        <v>0.12696493349455865</v>
      </c>
      <c r="F28" s="297"/>
      <c r="G28" s="343">
        <v>130</v>
      </c>
      <c r="H28" s="344">
        <f t="shared" si="2"/>
        <v>6.4165844027640667E-2</v>
      </c>
    </row>
    <row r="29" spans="1:8" ht="16.5" customHeight="1">
      <c r="A29" s="121">
        <v>1</v>
      </c>
      <c r="B29" s="598" t="s">
        <v>20</v>
      </c>
      <c r="C29" s="599"/>
      <c r="D29" s="366">
        <v>119</v>
      </c>
      <c r="E29" s="338">
        <f t="shared" si="3"/>
        <v>0.14389359129383314</v>
      </c>
      <c r="F29" s="353"/>
      <c r="G29" s="352">
        <v>358</v>
      </c>
      <c r="H29" s="338">
        <f t="shared" si="2"/>
        <v>0.17670286278381048</v>
      </c>
    </row>
    <row r="30" spans="1:8" ht="16.5" customHeight="1">
      <c r="A30" s="121">
        <v>2</v>
      </c>
      <c r="B30" s="598" t="s">
        <v>21</v>
      </c>
      <c r="C30" s="599"/>
      <c r="D30" s="366">
        <v>313</v>
      </c>
      <c r="E30" s="338">
        <f t="shared" si="3"/>
        <v>0.37847642079806532</v>
      </c>
      <c r="F30" s="353"/>
      <c r="G30" s="352">
        <v>882</v>
      </c>
      <c r="H30" s="338">
        <f t="shared" si="2"/>
        <v>0.43534057255676212</v>
      </c>
    </row>
    <row r="31" spans="1:8" ht="16.5" customHeight="1">
      <c r="A31" s="121">
        <v>3</v>
      </c>
      <c r="B31" s="598" t="s">
        <v>22</v>
      </c>
      <c r="C31" s="599"/>
      <c r="D31" s="366">
        <v>140</v>
      </c>
      <c r="E31" s="338">
        <f t="shared" si="3"/>
        <v>0.16928657799274485</v>
      </c>
      <c r="F31" s="353"/>
      <c r="G31" s="352">
        <v>360</v>
      </c>
      <c r="H31" s="338">
        <f t="shared" si="2"/>
        <v>0.17769002961500494</v>
      </c>
    </row>
    <row r="32" spans="1:8" ht="16.5" customHeight="1">
      <c r="A32" s="121">
        <v>4</v>
      </c>
      <c r="B32" s="598" t="s">
        <v>380</v>
      </c>
      <c r="C32" s="599"/>
      <c r="D32" s="366">
        <v>20</v>
      </c>
      <c r="E32" s="338">
        <f t="shared" si="3"/>
        <v>2.4183796856106408E-2</v>
      </c>
      <c r="F32" s="353"/>
      <c r="G32" s="352">
        <v>72</v>
      </c>
      <c r="H32" s="338">
        <f t="shared" si="2"/>
        <v>3.5538005923000986E-2</v>
      </c>
    </row>
    <row r="33" spans="1:8" ht="16.5" customHeight="1">
      <c r="A33" s="121">
        <v>5</v>
      </c>
      <c r="B33" s="598" t="s">
        <v>381</v>
      </c>
      <c r="C33" s="599"/>
      <c r="D33" s="366">
        <v>1</v>
      </c>
      <c r="E33" s="338">
        <f t="shared" si="3"/>
        <v>1.2091898428053204E-3</v>
      </c>
      <c r="F33" s="353"/>
      <c r="G33" s="352">
        <v>12</v>
      </c>
      <c r="H33" s="338">
        <f t="shared" si="2"/>
        <v>5.9230009871668312E-3</v>
      </c>
    </row>
    <row r="34" spans="1:8" ht="16.5" customHeight="1">
      <c r="A34" s="121">
        <v>6</v>
      </c>
      <c r="B34" s="598" t="s">
        <v>382</v>
      </c>
      <c r="C34" s="599"/>
      <c r="D34" s="367">
        <v>2</v>
      </c>
      <c r="E34" s="338">
        <f t="shared" si="3"/>
        <v>2.4183796856106408E-3</v>
      </c>
      <c r="F34" s="353"/>
      <c r="G34" s="352">
        <v>15</v>
      </c>
      <c r="H34" s="338">
        <f t="shared" si="2"/>
        <v>7.4037512339585393E-3</v>
      </c>
    </row>
    <row r="35" spans="1:8" ht="16.5" customHeight="1">
      <c r="A35" s="121">
        <v>7</v>
      </c>
      <c r="B35" s="598" t="s">
        <v>383</v>
      </c>
      <c r="C35" s="599"/>
      <c r="D35" s="327">
        <v>3</v>
      </c>
      <c r="E35" s="338">
        <f t="shared" si="3"/>
        <v>3.6275695284159614E-3</v>
      </c>
      <c r="F35" s="353"/>
      <c r="G35" s="352">
        <v>21</v>
      </c>
      <c r="H35" s="338">
        <f t="shared" si="2"/>
        <v>1.0365251727541954E-2</v>
      </c>
    </row>
    <row r="36" spans="1:8" ht="16.5" customHeight="1">
      <c r="A36" s="121">
        <v>8</v>
      </c>
      <c r="B36" s="598" t="s">
        <v>384</v>
      </c>
      <c r="C36" s="599"/>
      <c r="D36" s="367">
        <v>0</v>
      </c>
      <c r="E36" s="338">
        <f t="shared" si="3"/>
        <v>0</v>
      </c>
      <c r="F36" s="353"/>
      <c r="G36" s="352">
        <v>21</v>
      </c>
      <c r="H36" s="338">
        <f t="shared" si="2"/>
        <v>1.0365251727541954E-2</v>
      </c>
    </row>
    <row r="37" spans="1:8" ht="24" customHeight="1">
      <c r="A37" s="121">
        <v>9</v>
      </c>
      <c r="B37" s="598" t="s">
        <v>107</v>
      </c>
      <c r="C37" s="599"/>
      <c r="D37" s="367">
        <v>0</v>
      </c>
      <c r="E37" s="338">
        <f t="shared" si="3"/>
        <v>0</v>
      </c>
      <c r="F37" s="353"/>
      <c r="G37" s="352">
        <v>7</v>
      </c>
      <c r="H37" s="338">
        <f t="shared" si="2"/>
        <v>3.4550839091806516E-3</v>
      </c>
    </row>
    <row r="38" spans="1:8" ht="16.5" customHeight="1">
      <c r="A38" s="121">
        <v>98</v>
      </c>
      <c r="B38" s="598" t="s">
        <v>106</v>
      </c>
      <c r="C38" s="599"/>
      <c r="D38" s="367">
        <v>1</v>
      </c>
      <c r="E38" s="338">
        <f t="shared" si="3"/>
        <v>1.2091898428053204E-3</v>
      </c>
      <c r="F38" s="353"/>
      <c r="G38" s="352">
        <v>8</v>
      </c>
      <c r="H38" s="338">
        <f t="shared" si="2"/>
        <v>3.9486673247778872E-3</v>
      </c>
    </row>
    <row r="39" spans="1:8" ht="16.5" customHeight="1">
      <c r="A39" s="121">
        <v>99</v>
      </c>
      <c r="B39" s="603" t="s">
        <v>18</v>
      </c>
      <c r="C39" s="604"/>
      <c r="D39" s="367">
        <v>4</v>
      </c>
      <c r="E39" s="338">
        <f t="shared" si="3"/>
        <v>4.8367593712212815E-3</v>
      </c>
      <c r="F39" s="353"/>
      <c r="G39" s="352">
        <v>9</v>
      </c>
      <c r="H39" s="338">
        <f t="shared" si="2"/>
        <v>4.4422507403751232E-3</v>
      </c>
    </row>
    <row r="40" spans="1:8" ht="16.5" customHeight="1">
      <c r="B40" s="605" t="s">
        <v>560</v>
      </c>
      <c r="C40" s="605"/>
      <c r="D40" s="354">
        <f>SUM(D26:D39)</f>
        <v>827</v>
      </c>
      <c r="E40" s="355">
        <f>SUM(E26:E39)</f>
        <v>0.99999999999999989</v>
      </c>
      <c r="F40" s="356"/>
      <c r="G40" s="354">
        <f>SUM(G26:G39)</f>
        <v>2026</v>
      </c>
      <c r="H40" s="355">
        <f t="shared" si="2"/>
        <v>1</v>
      </c>
    </row>
    <row r="46" spans="1:8">
      <c r="E46" s="221"/>
      <c r="F46" s="221"/>
      <c r="G46" s="221"/>
    </row>
    <row r="47" spans="1:8">
      <c r="E47" s="221"/>
      <c r="F47" s="221"/>
      <c r="G47" s="221"/>
    </row>
    <row r="49" spans="3:9" ht="29.25" customHeight="1"/>
    <row r="50" spans="3:9" ht="28.5" customHeight="1">
      <c r="C50" s="135"/>
      <c r="D50" s="135"/>
      <c r="E50" s="135"/>
      <c r="F50" s="135"/>
      <c r="G50" s="135"/>
      <c r="I50" s="139"/>
    </row>
    <row r="51" spans="3:9" ht="28.5" customHeight="1">
      <c r="C51" s="4"/>
      <c r="D51" s="64"/>
      <c r="E51" s="131"/>
      <c r="F51" s="131"/>
      <c r="G51" s="131"/>
      <c r="I51" s="139"/>
    </row>
    <row r="52" spans="3:9" ht="28.5" customHeight="1">
      <c r="C52" s="4"/>
      <c r="D52" s="64"/>
      <c r="E52" s="131"/>
      <c r="F52" s="131"/>
      <c r="G52" s="131"/>
      <c r="I52" s="36"/>
    </row>
    <row r="53" spans="3:9" ht="28.5" customHeight="1">
      <c r="C53" s="4"/>
      <c r="D53" s="64"/>
      <c r="E53" s="131"/>
      <c r="F53" s="131"/>
      <c r="G53" s="131"/>
      <c r="I53" s="139"/>
    </row>
    <row r="54" spans="3:9" ht="28.5" customHeight="1">
      <c r="C54" s="4"/>
      <c r="D54" s="64"/>
      <c r="E54" s="131"/>
      <c r="F54" s="131"/>
      <c r="G54" s="131"/>
      <c r="I54" s="139"/>
    </row>
    <row r="55" spans="3:9" ht="28.5" customHeight="1">
      <c r="C55" s="4"/>
      <c r="D55" s="64"/>
      <c r="E55" s="131"/>
      <c r="F55" s="131"/>
      <c r="G55" s="131"/>
      <c r="I55" s="139"/>
    </row>
    <row r="56" spans="3:9" ht="28.5" customHeight="1">
      <c r="C56" s="4"/>
      <c r="D56" s="64"/>
      <c r="E56" s="131"/>
      <c r="F56" s="131"/>
      <c r="G56" s="131"/>
      <c r="I56" s="139"/>
    </row>
    <row r="57" spans="3:9" ht="28.5" customHeight="1">
      <c r="C57" s="4"/>
      <c r="D57" s="64"/>
      <c r="E57" s="131"/>
      <c r="F57" s="131"/>
      <c r="G57" s="131"/>
      <c r="I57" s="139"/>
    </row>
    <row r="58" spans="3:9" ht="28.5" customHeight="1">
      <c r="C58" s="4"/>
      <c r="D58" s="64"/>
      <c r="E58" s="131"/>
      <c r="F58" s="131"/>
      <c r="G58" s="131"/>
      <c r="I58" s="139"/>
    </row>
    <row r="59" spans="3:9" ht="28.5" customHeight="1">
      <c r="C59" s="4"/>
      <c r="D59" s="64"/>
      <c r="E59" s="131"/>
      <c r="F59" s="131"/>
      <c r="G59" s="131"/>
      <c r="I59" s="141"/>
    </row>
    <row r="60" spans="3:9" ht="28.5" customHeight="1">
      <c r="C60" s="4"/>
      <c r="D60" s="64"/>
      <c r="E60" s="131"/>
      <c r="F60" s="131"/>
      <c r="G60" s="131"/>
      <c r="I60" s="141"/>
    </row>
    <row r="61" spans="3:9" ht="28.5" customHeight="1">
      <c r="C61" s="4"/>
      <c r="D61" s="64"/>
      <c r="E61" s="131"/>
      <c r="F61" s="131"/>
      <c r="G61" s="131"/>
      <c r="I61" s="141"/>
    </row>
    <row r="62" spans="3:9" ht="28.5" customHeight="1">
      <c r="C62" s="4"/>
      <c r="D62" s="64"/>
      <c r="E62" s="131"/>
      <c r="F62" s="131"/>
      <c r="G62" s="131"/>
      <c r="I62" s="139"/>
    </row>
    <row r="63" spans="3:9" ht="28.5" customHeight="1">
      <c r="C63" s="4"/>
      <c r="D63" s="64"/>
      <c r="E63" s="131"/>
      <c r="F63" s="131"/>
      <c r="G63" s="131"/>
      <c r="I63" s="36"/>
    </row>
    <row r="64" spans="3:9" ht="22.5" customHeight="1"/>
  </sheetData>
  <mergeCells count="28">
    <mergeCell ref="B37:C37"/>
    <mergeCell ref="B38:C38"/>
    <mergeCell ref="B39:C39"/>
    <mergeCell ref="B40:C40"/>
    <mergeCell ref="B31:C31"/>
    <mergeCell ref="B32:C32"/>
    <mergeCell ref="B33:C33"/>
    <mergeCell ref="B34:C34"/>
    <mergeCell ref="B35:C35"/>
    <mergeCell ref="B36:C36"/>
    <mergeCell ref="B30:C30"/>
    <mergeCell ref="B12:C12"/>
    <mergeCell ref="B13:C13"/>
    <mergeCell ref="B14:C14"/>
    <mergeCell ref="B15:C15"/>
    <mergeCell ref="B16:C16"/>
    <mergeCell ref="B17:C17"/>
    <mergeCell ref="B18:C18"/>
    <mergeCell ref="B19:C19"/>
    <mergeCell ref="B24:C24"/>
    <mergeCell ref="B25:C25"/>
    <mergeCell ref="B29:C29"/>
    <mergeCell ref="B11:C11"/>
    <mergeCell ref="B3:C3"/>
    <mergeCell ref="B4:C4"/>
    <mergeCell ref="B8:C8"/>
    <mergeCell ref="B9:C9"/>
    <mergeCell ref="B10:C10"/>
  </mergeCells>
  <phoneticPr fontId="4"/>
  <printOptions horizontalCentered="1"/>
  <pageMargins left="0.70866141732283472" right="0.70866141732283472" top="1.1417322834645669" bottom="0.74803149606299213" header="0.70866141732283472" footer="0.31496062992125984"/>
  <pageSetup paperSize="9" orientation="portrait" r:id="rId1"/>
  <headerFooter>
    <oddHeader>&amp;C【&amp;A】&amp;F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9"/>
  <sheetViews>
    <sheetView view="pageBreakPreview" zoomScaleNormal="100" zoomScaleSheetLayoutView="100" workbookViewId="0">
      <selection activeCell="I4" sqref="I4"/>
    </sheetView>
  </sheetViews>
  <sheetFormatPr defaultRowHeight="13.5"/>
  <cols>
    <col min="1" max="1" width="3.5" customWidth="1"/>
    <col min="2" max="2" width="18.5" customWidth="1"/>
    <col min="3" max="5" width="10.625" customWidth="1"/>
    <col min="6" max="6" width="10.625" style="143" customWidth="1"/>
    <col min="7" max="7" width="0.625" customWidth="1"/>
  </cols>
  <sheetData>
    <row r="1" spans="1:14" ht="37.5" customHeight="1">
      <c r="A1" s="368" t="s">
        <v>549</v>
      </c>
    </row>
    <row r="2" spans="1:14" ht="9" customHeight="1">
      <c r="A2" s="368"/>
      <c r="C2" s="606" t="s">
        <v>385</v>
      </c>
      <c r="D2" s="607"/>
      <c r="E2" s="610"/>
      <c r="F2" s="611"/>
    </row>
    <row r="3" spans="1:14">
      <c r="B3" s="214"/>
      <c r="C3" s="608"/>
      <c r="D3" s="609"/>
      <c r="E3" s="612" t="s">
        <v>372</v>
      </c>
      <c r="F3" s="613"/>
      <c r="H3" s="369" t="s">
        <v>386</v>
      </c>
    </row>
    <row r="4" spans="1:14" ht="15" customHeight="1">
      <c r="A4" s="253"/>
      <c r="B4" s="370"/>
      <c r="C4" s="590" t="s">
        <v>0</v>
      </c>
      <c r="D4" s="584" t="s">
        <v>1</v>
      </c>
      <c r="E4" s="590" t="s">
        <v>0</v>
      </c>
      <c r="F4" s="584" t="s">
        <v>1</v>
      </c>
      <c r="H4" s="591" t="s">
        <v>0</v>
      </c>
      <c r="I4" s="592" t="s">
        <v>1</v>
      </c>
      <c r="K4" s="144"/>
    </row>
    <row r="5" spans="1:14" ht="15" customHeight="1">
      <c r="A5" s="253"/>
      <c r="B5" s="371" t="s">
        <v>116</v>
      </c>
      <c r="C5" s="372">
        <v>720</v>
      </c>
      <c r="D5" s="373">
        <f>C5/$C$21</f>
        <v>8.0944350758853284E-2</v>
      </c>
      <c r="E5" s="374">
        <v>112</v>
      </c>
      <c r="F5" s="375">
        <v>0.13542926239419589</v>
      </c>
      <c r="H5" s="376">
        <v>1819</v>
      </c>
      <c r="I5" s="377">
        <v>0.11128785561333741</v>
      </c>
      <c r="K5" s="144"/>
    </row>
    <row r="6" spans="1:14" ht="15" customHeight="1">
      <c r="A6" s="253"/>
      <c r="B6" s="371" t="s">
        <v>387</v>
      </c>
      <c r="C6" s="372">
        <v>992</v>
      </c>
      <c r="D6" s="373">
        <f t="shared" ref="D6:D21" si="0">C6/$C$21</f>
        <v>0.11152332771219786</v>
      </c>
      <c r="E6" s="378">
        <v>186</v>
      </c>
      <c r="F6" s="379">
        <v>0.2249093107617896</v>
      </c>
      <c r="H6" s="376">
        <v>2138</v>
      </c>
      <c r="I6" s="377">
        <v>0.13080452737840317</v>
      </c>
      <c r="K6" s="144"/>
    </row>
    <row r="7" spans="1:14" ht="15" customHeight="1">
      <c r="A7" s="253"/>
      <c r="B7" s="371" t="s">
        <v>388</v>
      </c>
      <c r="C7" s="372">
        <v>688</v>
      </c>
      <c r="D7" s="373">
        <f t="shared" si="0"/>
        <v>7.7346824058459815E-2</v>
      </c>
      <c r="E7" s="378">
        <v>83</v>
      </c>
      <c r="F7" s="379">
        <v>0.10036275695284159</v>
      </c>
      <c r="H7" s="376">
        <v>1189</v>
      </c>
      <c r="I7" s="377">
        <v>7.2743958397063324E-2</v>
      </c>
      <c r="K7" s="144"/>
    </row>
    <row r="8" spans="1:14" ht="15" customHeight="1">
      <c r="A8" s="253"/>
      <c r="B8" s="371" t="s">
        <v>389</v>
      </c>
      <c r="C8" s="372">
        <v>786</v>
      </c>
      <c r="D8" s="373">
        <f t="shared" si="0"/>
        <v>8.8364249578414836E-2</v>
      </c>
      <c r="E8" s="378">
        <v>65</v>
      </c>
      <c r="F8" s="379">
        <v>7.8597339782345829E-2</v>
      </c>
      <c r="H8" s="376">
        <v>1376</v>
      </c>
      <c r="I8" s="377">
        <v>8.418476598348118E-2</v>
      </c>
      <c r="K8" s="144"/>
    </row>
    <row r="9" spans="1:14" ht="15" customHeight="1">
      <c r="A9" s="253"/>
      <c r="B9" s="371" t="s">
        <v>390</v>
      </c>
      <c r="C9" s="372">
        <v>615</v>
      </c>
      <c r="D9" s="373">
        <f t="shared" si="0"/>
        <v>6.9139966273187178E-2</v>
      </c>
      <c r="E9" s="378">
        <v>60</v>
      </c>
      <c r="F9" s="379">
        <v>7.2551390568319232E-2</v>
      </c>
      <c r="H9" s="376">
        <v>1078</v>
      </c>
      <c r="I9" s="377">
        <v>6.5952890792291219E-2</v>
      </c>
      <c r="K9" s="144"/>
    </row>
    <row r="10" spans="1:14" ht="15" customHeight="1">
      <c r="A10" s="253"/>
      <c r="B10" s="371" t="s">
        <v>391</v>
      </c>
      <c r="C10" s="372">
        <v>471</v>
      </c>
      <c r="D10" s="373">
        <f t="shared" si="0"/>
        <v>5.2951096121416526E-2</v>
      </c>
      <c r="E10" s="378">
        <v>43</v>
      </c>
      <c r="F10" s="379">
        <v>5.1995163240628778E-2</v>
      </c>
      <c r="H10" s="376">
        <v>788</v>
      </c>
      <c r="I10" s="377">
        <v>4.8210461914958702E-2</v>
      </c>
      <c r="K10" s="144"/>
    </row>
    <row r="11" spans="1:14" ht="15" customHeight="1">
      <c r="A11" s="253"/>
      <c r="B11" s="371" t="s">
        <v>392</v>
      </c>
      <c r="C11" s="372">
        <v>741</v>
      </c>
      <c r="D11" s="373">
        <f t="shared" si="0"/>
        <v>8.3305227655986511E-2</v>
      </c>
      <c r="E11" s="378">
        <v>43</v>
      </c>
      <c r="F11" s="379">
        <v>5.1995163240628778E-2</v>
      </c>
      <c r="H11" s="376">
        <v>1224</v>
      </c>
      <c r="I11" s="377">
        <v>7.4885286020189665E-2</v>
      </c>
      <c r="K11" s="144"/>
    </row>
    <row r="12" spans="1:14" ht="15" customHeight="1">
      <c r="A12" s="253"/>
      <c r="B12" s="371" t="s">
        <v>393</v>
      </c>
      <c r="C12" s="372">
        <v>540</v>
      </c>
      <c r="D12" s="373">
        <f t="shared" si="0"/>
        <v>6.0708263069139963E-2</v>
      </c>
      <c r="E12" s="378">
        <v>34</v>
      </c>
      <c r="F12" s="379">
        <v>4.1112454655380895E-2</v>
      </c>
      <c r="H12" s="376">
        <v>926</v>
      </c>
      <c r="I12" s="377">
        <v>5.6653410828999697E-2</v>
      </c>
      <c r="K12" s="144"/>
      <c r="L12" s="380"/>
    </row>
    <row r="13" spans="1:14" ht="15" customHeight="1">
      <c r="A13" s="253"/>
      <c r="B13" s="371" t="s">
        <v>394</v>
      </c>
      <c r="C13" s="372">
        <v>433</v>
      </c>
      <c r="D13" s="373">
        <f t="shared" si="0"/>
        <v>4.8679033164699272E-2</v>
      </c>
      <c r="E13" s="378">
        <v>26</v>
      </c>
      <c r="F13" s="379">
        <v>3.143893591293833E-2</v>
      </c>
      <c r="H13" s="376">
        <v>752</v>
      </c>
      <c r="I13" s="377">
        <v>4.6007953502600181E-2</v>
      </c>
      <c r="K13" s="144"/>
    </row>
    <row r="14" spans="1:14" ht="15" customHeight="1">
      <c r="A14" s="253"/>
      <c r="B14" s="371" t="s">
        <v>395</v>
      </c>
      <c r="C14" s="372">
        <v>355</v>
      </c>
      <c r="D14" s="373">
        <f t="shared" si="0"/>
        <v>3.9910061832490164E-2</v>
      </c>
      <c r="E14" s="378">
        <v>24</v>
      </c>
      <c r="F14" s="379">
        <v>2.9020556227327691E-2</v>
      </c>
      <c r="H14" s="376">
        <v>601</v>
      </c>
      <c r="I14" s="377">
        <v>3.6769654328540839E-2</v>
      </c>
      <c r="K14" s="144"/>
      <c r="N14" s="323"/>
    </row>
    <row r="15" spans="1:14" ht="15" customHeight="1">
      <c r="A15" s="253"/>
      <c r="B15" s="371" t="s">
        <v>396</v>
      </c>
      <c r="C15" s="372">
        <v>312</v>
      </c>
      <c r="D15" s="373">
        <f t="shared" si="0"/>
        <v>3.5075885328836424E-2</v>
      </c>
      <c r="E15" s="378">
        <v>20</v>
      </c>
      <c r="F15" s="379">
        <v>2.4183796856106408E-2</v>
      </c>
      <c r="H15" s="376">
        <v>502</v>
      </c>
      <c r="I15" s="377">
        <v>3.0712756194554911E-2</v>
      </c>
      <c r="K15" s="144"/>
    </row>
    <row r="16" spans="1:14" ht="15" customHeight="1">
      <c r="A16" s="253"/>
      <c r="B16" s="371" t="s">
        <v>397</v>
      </c>
      <c r="C16" s="372">
        <v>233</v>
      </c>
      <c r="D16" s="373">
        <f t="shared" si="0"/>
        <v>2.6194491287240024E-2</v>
      </c>
      <c r="E16" s="378">
        <v>13</v>
      </c>
      <c r="F16" s="379">
        <v>1.5719467956469165E-2</v>
      </c>
      <c r="H16" s="376">
        <v>398</v>
      </c>
      <c r="I16" s="377">
        <v>2.4349954114408077E-2</v>
      </c>
      <c r="K16" s="144"/>
    </row>
    <row r="17" spans="1:11" ht="15" customHeight="1">
      <c r="A17" s="253"/>
      <c r="B17" s="371" t="s">
        <v>398</v>
      </c>
      <c r="C17" s="372">
        <v>197</v>
      </c>
      <c r="D17" s="373">
        <f t="shared" si="0"/>
        <v>2.2147273749297359E-2</v>
      </c>
      <c r="E17" s="378">
        <v>6</v>
      </c>
      <c r="F17" s="379">
        <v>7.2551390568319227E-3</v>
      </c>
      <c r="H17" s="376">
        <v>355</v>
      </c>
      <c r="I17" s="377">
        <v>2.1719180177424288E-2</v>
      </c>
      <c r="K17" s="144"/>
    </row>
    <row r="18" spans="1:11" ht="15" customHeight="1">
      <c r="A18" s="253"/>
      <c r="B18" s="371" t="s">
        <v>399</v>
      </c>
      <c r="C18" s="372">
        <v>158</v>
      </c>
      <c r="D18" s="373">
        <f t="shared" si="0"/>
        <v>1.7762788083192805E-2</v>
      </c>
      <c r="E18" s="378">
        <v>9</v>
      </c>
      <c r="F18" s="379">
        <v>1.0882708585247884E-2</v>
      </c>
      <c r="H18" s="376">
        <v>361</v>
      </c>
      <c r="I18" s="377">
        <v>2.2086264912817375E-2</v>
      </c>
      <c r="K18" s="144"/>
    </row>
    <row r="19" spans="1:11" ht="15" customHeight="1">
      <c r="A19" s="253"/>
      <c r="B19" s="371" t="s">
        <v>400</v>
      </c>
      <c r="C19" s="372">
        <v>920</v>
      </c>
      <c r="D19" s="373">
        <f t="shared" si="0"/>
        <v>0.10342889263631254</v>
      </c>
      <c r="E19" s="378">
        <v>58</v>
      </c>
      <c r="F19" s="379">
        <v>7.0133010882708582E-2</v>
      </c>
      <c r="H19" s="376">
        <v>1745</v>
      </c>
      <c r="I19" s="377">
        <v>0.10676047721015601</v>
      </c>
      <c r="K19" s="144"/>
    </row>
    <row r="20" spans="1:11" ht="15" customHeight="1">
      <c r="A20" s="253"/>
      <c r="B20" s="371" t="s">
        <v>401</v>
      </c>
      <c r="C20" s="372">
        <v>734</v>
      </c>
      <c r="D20" s="381">
        <f t="shared" si="0"/>
        <v>8.251826869027544E-2</v>
      </c>
      <c r="E20" s="382">
        <v>45</v>
      </c>
      <c r="F20" s="383">
        <v>5.4413542926239421E-2</v>
      </c>
      <c r="H20" s="384">
        <v>1093</v>
      </c>
      <c r="I20" s="385">
        <v>6.6870602630773934E-2</v>
      </c>
      <c r="J20" s="320"/>
      <c r="K20" s="386"/>
    </row>
    <row r="21" spans="1:11" ht="15" customHeight="1">
      <c r="A21" s="253"/>
      <c r="B21" s="589" t="s">
        <v>560</v>
      </c>
      <c r="C21" s="387">
        <v>8895</v>
      </c>
      <c r="D21" s="388">
        <f t="shared" si="0"/>
        <v>1</v>
      </c>
      <c r="E21" s="387">
        <v>827</v>
      </c>
      <c r="F21" s="389">
        <v>1</v>
      </c>
      <c r="H21" s="390">
        <f>SUM(H5:H20)</f>
        <v>16345</v>
      </c>
      <c r="I21" s="391">
        <f>SUM(I5:I20)</f>
        <v>1</v>
      </c>
      <c r="J21" s="323"/>
    </row>
    <row r="29" spans="1:11">
      <c r="D29" s="221"/>
    </row>
    <row r="32" spans="1:11">
      <c r="B32" s="12"/>
      <c r="C32" s="135"/>
      <c r="D32" s="135"/>
    </row>
    <row r="33" spans="2:4">
      <c r="B33" s="4"/>
      <c r="C33" s="64"/>
      <c r="D33" s="8"/>
    </row>
    <row r="34" spans="2:4">
      <c r="B34" s="4"/>
      <c r="C34" s="64"/>
      <c r="D34" s="8"/>
    </row>
    <row r="35" spans="2:4">
      <c r="B35" s="4"/>
      <c r="C35" s="64"/>
      <c r="D35" s="8"/>
    </row>
    <row r="36" spans="2:4" ht="13.5" customHeight="1">
      <c r="B36" s="4"/>
      <c r="C36" s="64"/>
      <c r="D36" s="8"/>
    </row>
    <row r="37" spans="2:4">
      <c r="B37" s="4"/>
      <c r="C37" s="64"/>
      <c r="D37" s="8"/>
    </row>
    <row r="38" spans="2:4">
      <c r="B38" s="4"/>
      <c r="C38" s="64"/>
      <c r="D38" s="8"/>
    </row>
    <row r="39" spans="2:4">
      <c r="B39" s="4"/>
      <c r="C39" s="64"/>
      <c r="D39" s="8"/>
    </row>
    <row r="40" spans="2:4">
      <c r="B40" s="4"/>
      <c r="C40" s="64"/>
      <c r="D40" s="8"/>
    </row>
    <row r="41" spans="2:4">
      <c r="B41" s="4"/>
      <c r="C41" s="64"/>
      <c r="D41" s="8"/>
    </row>
    <row r="42" spans="2:4">
      <c r="B42" s="4"/>
      <c r="C42" s="64"/>
      <c r="D42" s="8"/>
    </row>
    <row r="43" spans="2:4">
      <c r="B43" s="4"/>
      <c r="C43" s="64"/>
      <c r="D43" s="8"/>
    </row>
    <row r="44" spans="2:4">
      <c r="B44" s="4"/>
      <c r="C44" s="64"/>
      <c r="D44" s="8"/>
    </row>
    <row r="45" spans="2:4">
      <c r="B45" s="4"/>
      <c r="C45" s="64"/>
      <c r="D45" s="8"/>
    </row>
    <row r="46" spans="2:4">
      <c r="B46" s="4"/>
      <c r="C46" s="64"/>
      <c r="D46" s="8"/>
    </row>
    <row r="47" spans="2:4">
      <c r="B47" s="4"/>
      <c r="C47" s="64"/>
      <c r="D47" s="8"/>
    </row>
    <row r="48" spans="2:4">
      <c r="B48" s="4"/>
      <c r="C48" s="64"/>
      <c r="D48" s="8"/>
    </row>
    <row r="49" spans="2:4">
      <c r="B49" s="4"/>
      <c r="C49" s="64"/>
      <c r="D49" s="8"/>
    </row>
  </sheetData>
  <mergeCells count="3">
    <mergeCell ref="C2:D3"/>
    <mergeCell ref="E2:F2"/>
    <mergeCell ref="E3:F3"/>
  </mergeCells>
  <phoneticPr fontId="4"/>
  <printOptions horizontalCentered="1"/>
  <pageMargins left="0.70866141732283472" right="0.70866141732283472" top="1.1417322834645669" bottom="0.74803149606299213" header="0.70866141732283472" footer="0.31496062992125984"/>
  <pageSetup paperSize="9" orientation="portrait" r:id="rId1"/>
  <headerFooter>
    <oddHeader>&amp;C【&amp;A】&amp;F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7"/>
  <sheetViews>
    <sheetView view="pageBreakPreview" zoomScaleNormal="100" zoomScaleSheetLayoutView="100" workbookViewId="0">
      <selection activeCell="M27" sqref="M27"/>
    </sheetView>
  </sheetViews>
  <sheetFormatPr defaultRowHeight="13.5"/>
  <cols>
    <col min="1" max="1" width="3.5" customWidth="1"/>
    <col min="2" max="2" width="13.125" bestFit="1" customWidth="1"/>
    <col min="3" max="4" width="9.25" customWidth="1"/>
    <col min="5" max="5" width="1.25" customWidth="1"/>
    <col min="6" max="7" width="9.25" customWidth="1"/>
    <col min="8" max="8" width="7.5" customWidth="1"/>
    <col min="9" max="9" width="9" style="143" bestFit="1" customWidth="1"/>
  </cols>
  <sheetData>
    <row r="1" spans="1:7" ht="28.5" customHeight="1">
      <c r="A1" s="1" t="s">
        <v>436</v>
      </c>
      <c r="B1" s="1"/>
      <c r="C1" s="1"/>
    </row>
    <row r="2" spans="1:7" ht="12" customHeight="1">
      <c r="F2" s="122" t="s">
        <v>402</v>
      </c>
    </row>
    <row r="3" spans="1:7" ht="20.100000000000001" customHeight="1">
      <c r="B3" s="328"/>
      <c r="C3" s="587" t="s">
        <v>0</v>
      </c>
      <c r="D3" s="587" t="s">
        <v>1</v>
      </c>
      <c r="E3" s="393"/>
      <c r="F3" s="587" t="s">
        <v>0</v>
      </c>
      <c r="G3" s="587" t="s">
        <v>1</v>
      </c>
    </row>
    <row r="4" spans="1:7" ht="20.100000000000001" customHeight="1">
      <c r="B4" s="143" t="s">
        <v>34</v>
      </c>
      <c r="C4" s="64">
        <v>160</v>
      </c>
      <c r="D4" s="166">
        <f>C4/$C$10</f>
        <v>1.7987633501967398E-2</v>
      </c>
      <c r="E4" s="394"/>
      <c r="F4" s="148">
        <v>439</v>
      </c>
      <c r="G4" s="166">
        <f>F4/$F$10</f>
        <v>2.6858366472927501E-2</v>
      </c>
    </row>
    <row r="5" spans="1:7" ht="20.100000000000001" customHeight="1">
      <c r="B5" s="143" t="s">
        <v>35</v>
      </c>
      <c r="C5" s="64">
        <v>667</v>
      </c>
      <c r="D5" s="166">
        <f t="shared" ref="D5:D10" si="0">C5/$C$10</f>
        <v>7.4985947161326588E-2</v>
      </c>
      <c r="E5" s="394"/>
      <c r="F5" s="148">
        <v>1587</v>
      </c>
      <c r="G5" s="166">
        <f t="shared" ref="G5:G10" si="1">F5/$F$10</f>
        <v>9.7093912511471397E-2</v>
      </c>
    </row>
    <row r="6" spans="1:7" ht="20.100000000000001" customHeight="1">
      <c r="B6" s="143" t="s">
        <v>36</v>
      </c>
      <c r="C6" s="64">
        <v>1754</v>
      </c>
      <c r="D6" s="166">
        <f t="shared" si="0"/>
        <v>0.1971894322653176</v>
      </c>
      <c r="E6" s="394"/>
      <c r="F6" s="148">
        <v>3496</v>
      </c>
      <c r="G6" s="166">
        <f t="shared" si="1"/>
        <v>0.21388803915570512</v>
      </c>
    </row>
    <row r="7" spans="1:7" ht="20.100000000000001" customHeight="1">
      <c r="B7" s="143" t="s">
        <v>37</v>
      </c>
      <c r="C7" s="64">
        <v>3601</v>
      </c>
      <c r="D7" s="166">
        <f t="shared" si="0"/>
        <v>0.40483417650365372</v>
      </c>
      <c r="E7" s="394"/>
      <c r="F7" s="148">
        <v>6211</v>
      </c>
      <c r="G7" s="166">
        <f t="shared" si="1"/>
        <v>0.3799938819210768</v>
      </c>
    </row>
    <row r="8" spans="1:7" ht="20.100000000000001" customHeight="1">
      <c r="B8" s="143" t="s">
        <v>38</v>
      </c>
      <c r="C8" s="64">
        <v>2286</v>
      </c>
      <c r="D8" s="166">
        <f t="shared" si="0"/>
        <v>0.25699831365935921</v>
      </c>
      <c r="E8" s="394"/>
      <c r="F8" s="148">
        <v>3807</v>
      </c>
      <c r="G8" s="166">
        <f t="shared" si="1"/>
        <v>0.23291526460691342</v>
      </c>
    </row>
    <row r="9" spans="1:7" ht="20.100000000000001" customHeight="1">
      <c r="B9" s="143" t="s">
        <v>39</v>
      </c>
      <c r="C9" s="64">
        <v>427</v>
      </c>
      <c r="D9" s="166">
        <f t="shared" si="0"/>
        <v>4.8004496908375494E-2</v>
      </c>
      <c r="E9" s="394"/>
      <c r="F9" s="148">
        <v>805</v>
      </c>
      <c r="G9" s="166">
        <f t="shared" si="1"/>
        <v>4.9250535331905779E-2</v>
      </c>
    </row>
    <row r="10" spans="1:7" ht="20.100000000000001" customHeight="1">
      <c r="B10" s="395" t="s">
        <v>560</v>
      </c>
      <c r="C10" s="396">
        <v>8895</v>
      </c>
      <c r="D10" s="331">
        <f t="shared" si="0"/>
        <v>1</v>
      </c>
      <c r="E10" s="397"/>
      <c r="F10" s="398">
        <f>SUM(F4:F9)</f>
        <v>16345</v>
      </c>
      <c r="G10" s="331">
        <f t="shared" si="1"/>
        <v>1</v>
      </c>
    </row>
    <row r="11" spans="1:7">
      <c r="E11" s="399"/>
    </row>
    <row r="12" spans="1:7" ht="17.25" customHeight="1">
      <c r="B12" s="1" t="s">
        <v>403</v>
      </c>
      <c r="E12" s="399"/>
    </row>
    <row r="13" spans="1:7" ht="12" customHeight="1">
      <c r="E13" s="399"/>
      <c r="F13" s="122" t="s">
        <v>404</v>
      </c>
    </row>
    <row r="14" spans="1:7" ht="20.100000000000001" customHeight="1">
      <c r="B14" s="328"/>
      <c r="C14" s="587" t="s">
        <v>0</v>
      </c>
      <c r="D14" s="587" t="s">
        <v>1</v>
      </c>
      <c r="E14" s="400"/>
      <c r="F14" s="587" t="s">
        <v>0</v>
      </c>
      <c r="G14" s="587" t="s">
        <v>1</v>
      </c>
    </row>
    <row r="15" spans="1:7" ht="20.100000000000001" customHeight="1">
      <c r="B15" s="143" t="s">
        <v>34</v>
      </c>
      <c r="C15" s="64">
        <v>63</v>
      </c>
      <c r="D15" s="166">
        <f>C15/$C$21</f>
        <v>1.1035207566999475E-2</v>
      </c>
      <c r="E15" s="394"/>
      <c r="F15" s="148">
        <v>131</v>
      </c>
      <c r="G15" s="166">
        <f>F15/$F$21</f>
        <v>1.3336048050493739E-2</v>
      </c>
    </row>
    <row r="16" spans="1:7" ht="20.100000000000001" customHeight="1">
      <c r="B16" s="143" t="s">
        <v>35</v>
      </c>
      <c r="C16" s="64">
        <v>318</v>
      </c>
      <c r="D16" s="166">
        <f t="shared" ref="D16:D21" si="2">C16/$C$21</f>
        <v>5.5701523909616392E-2</v>
      </c>
      <c r="E16" s="394"/>
      <c r="F16" s="148">
        <v>599</v>
      </c>
      <c r="G16" s="166">
        <f t="shared" ref="G16:G21" si="3">F16/$F$21</f>
        <v>6.097933421561641E-2</v>
      </c>
    </row>
    <row r="17" spans="2:7" ht="20.100000000000001" customHeight="1">
      <c r="B17" s="143" t="s">
        <v>36</v>
      </c>
      <c r="C17" s="64">
        <v>1058</v>
      </c>
      <c r="D17" s="166">
        <f t="shared" si="2"/>
        <v>0.18532142231564197</v>
      </c>
      <c r="E17" s="394"/>
      <c r="F17" s="148">
        <v>1899</v>
      </c>
      <c r="G17" s="166">
        <f t="shared" si="3"/>
        <v>0.1933217957854016</v>
      </c>
    </row>
    <row r="18" spans="2:7" ht="20.100000000000001" customHeight="1">
      <c r="B18" s="143" t="s">
        <v>37</v>
      </c>
      <c r="C18" s="64">
        <v>2476</v>
      </c>
      <c r="D18" s="166">
        <f t="shared" si="2"/>
        <v>0.43370117358556665</v>
      </c>
      <c r="E18" s="394"/>
      <c r="F18" s="148">
        <v>4081</v>
      </c>
      <c r="G18" s="166">
        <f t="shared" si="3"/>
        <v>0.41545352743561031</v>
      </c>
    </row>
    <row r="19" spans="2:7" ht="20.100000000000001" customHeight="1">
      <c r="B19" s="143" t="s">
        <v>38</v>
      </c>
      <c r="C19" s="64">
        <v>1516</v>
      </c>
      <c r="D19" s="166">
        <f t="shared" si="2"/>
        <v>0.26554562970747941</v>
      </c>
      <c r="E19" s="394"/>
      <c r="F19" s="148">
        <v>2550</v>
      </c>
      <c r="G19" s="166">
        <f t="shared" si="3"/>
        <v>0.25959482846380943</v>
      </c>
    </row>
    <row r="20" spans="2:7" ht="20.100000000000001" customHeight="1">
      <c r="B20" s="143" t="s">
        <v>39</v>
      </c>
      <c r="C20" s="64">
        <v>278</v>
      </c>
      <c r="D20" s="166">
        <f t="shared" si="2"/>
        <v>4.8695042914696091E-2</v>
      </c>
      <c r="E20" s="394"/>
      <c r="F20" s="148">
        <v>563</v>
      </c>
      <c r="G20" s="166">
        <f t="shared" si="3"/>
        <v>5.7314466049068515E-2</v>
      </c>
    </row>
    <row r="21" spans="2:7" ht="20.100000000000001" customHeight="1">
      <c r="B21" s="395" t="s">
        <v>560</v>
      </c>
      <c r="C21" s="392">
        <v>5709</v>
      </c>
      <c r="D21" s="331">
        <f t="shared" si="2"/>
        <v>1</v>
      </c>
      <c r="E21" s="394"/>
      <c r="F21" s="398">
        <f>SUM(F15:F20)</f>
        <v>9823</v>
      </c>
      <c r="G21" s="331">
        <f t="shared" si="3"/>
        <v>1</v>
      </c>
    </row>
    <row r="28" spans="2:7">
      <c r="D28" s="221"/>
      <c r="E28" s="221"/>
      <c r="F28" s="221"/>
      <c r="G28" s="221"/>
    </row>
    <row r="30" spans="2:7" ht="33.75" customHeight="1">
      <c r="B30" s="12"/>
      <c r="C30" s="135"/>
      <c r="D30" s="135"/>
      <c r="E30" s="135"/>
      <c r="F30" s="135"/>
      <c r="G30" s="135"/>
    </row>
    <row r="31" spans="2:7" ht="28.5" customHeight="1">
      <c r="B31" s="4"/>
      <c r="C31" s="64"/>
      <c r="D31" s="131"/>
      <c r="E31" s="131"/>
      <c r="F31" s="131"/>
      <c r="G31" s="131"/>
    </row>
    <row r="32" spans="2:7" ht="28.5" customHeight="1">
      <c r="B32" s="4"/>
      <c r="C32" s="64"/>
      <c r="D32" s="131"/>
      <c r="E32" s="131"/>
      <c r="F32" s="131"/>
      <c r="G32" s="131"/>
    </row>
    <row r="33" spans="2:7" ht="28.5" customHeight="1">
      <c r="B33" s="4"/>
      <c r="C33" s="64"/>
      <c r="D33" s="131"/>
      <c r="E33" s="131"/>
      <c r="F33" s="131"/>
      <c r="G33" s="131"/>
    </row>
    <row r="34" spans="2:7" ht="28.5" customHeight="1">
      <c r="B34" s="4"/>
      <c r="C34" s="64"/>
      <c r="D34" s="131"/>
      <c r="E34" s="131"/>
      <c r="F34" s="131"/>
      <c r="G34" s="131"/>
    </row>
    <row r="35" spans="2:7" ht="28.5" customHeight="1">
      <c r="B35" s="4"/>
      <c r="C35" s="64"/>
      <c r="D35" s="131"/>
      <c r="E35" s="131"/>
      <c r="F35" s="131"/>
      <c r="G35" s="131"/>
    </row>
    <row r="36" spans="2:7" ht="28.5" customHeight="1">
      <c r="B36" s="4"/>
      <c r="C36" s="64"/>
      <c r="D36" s="131"/>
      <c r="E36" s="131"/>
      <c r="F36" s="131"/>
      <c r="G36" s="131"/>
    </row>
    <row r="37" spans="2:7" ht="20.25" customHeight="1">
      <c r="B37" s="4"/>
      <c r="C37" s="64"/>
      <c r="D37" s="131"/>
      <c r="E37" s="131"/>
      <c r="F37" s="131"/>
      <c r="G37" s="131"/>
    </row>
  </sheetData>
  <phoneticPr fontId="4"/>
  <printOptions horizontalCentered="1"/>
  <pageMargins left="0.70866141732283472" right="0.70866141732283472" top="1.1417322834645669" bottom="0.74803149606299213" header="0.70866141732283472" footer="0.31496062992125984"/>
  <pageSetup paperSize="9" orientation="portrait" r:id="rId1"/>
  <headerFooter>
    <oddHeader>&amp;C【&amp;A】&amp;F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7"/>
  <sheetViews>
    <sheetView view="pageBreakPreview" topLeftCell="A13" zoomScaleNormal="90" zoomScaleSheetLayoutView="100" workbookViewId="0">
      <selection activeCell="K29" sqref="K29"/>
    </sheetView>
  </sheetViews>
  <sheetFormatPr defaultRowHeight="13.5"/>
  <cols>
    <col min="1" max="1" width="3.5" bestFit="1" customWidth="1"/>
    <col min="2" max="2" width="33.75" customWidth="1"/>
    <col min="3" max="8" width="7.625" customWidth="1"/>
  </cols>
  <sheetData>
    <row r="1" spans="2:9" ht="24.75" customHeight="1">
      <c r="B1" s="25" t="s">
        <v>405</v>
      </c>
    </row>
    <row r="2" spans="2:9" ht="5.25" customHeight="1">
      <c r="B2" s="614" t="s">
        <v>121</v>
      </c>
      <c r="C2" s="616" t="s">
        <v>339</v>
      </c>
      <c r="D2" s="617"/>
      <c r="E2" s="401"/>
      <c r="F2" s="402"/>
      <c r="G2" s="620" t="s">
        <v>406</v>
      </c>
      <c r="H2" s="621"/>
    </row>
    <row r="3" spans="2:9" ht="14.25" customHeight="1">
      <c r="B3" s="615"/>
      <c r="C3" s="618"/>
      <c r="D3" s="619"/>
      <c r="E3" s="626" t="s">
        <v>407</v>
      </c>
      <c r="F3" s="627"/>
      <c r="G3" s="622"/>
      <c r="H3" s="623"/>
      <c r="I3" s="39"/>
    </row>
    <row r="4" spans="2:9" ht="14.25" customHeight="1">
      <c r="B4" s="609"/>
      <c r="C4" s="403" t="s">
        <v>0</v>
      </c>
      <c r="D4" s="404" t="s">
        <v>1</v>
      </c>
      <c r="E4" s="403" t="s">
        <v>0</v>
      </c>
      <c r="F4" s="405" t="s">
        <v>1</v>
      </c>
      <c r="G4" s="624"/>
      <c r="H4" s="625"/>
      <c r="I4" s="39"/>
    </row>
    <row r="5" spans="2:9">
      <c r="B5" s="406" t="s">
        <v>408</v>
      </c>
      <c r="C5" s="407">
        <v>1214</v>
      </c>
      <c r="D5" s="408">
        <f t="shared" ref="D5:D22" si="0">C5/$C$28</f>
        <v>0.43637670740474477</v>
      </c>
      <c r="E5" s="407">
        <v>74</v>
      </c>
      <c r="F5" s="409">
        <f t="shared" ref="F5:F22" si="1">E5/$E$28</f>
        <v>0.17209302325581396</v>
      </c>
      <c r="G5" s="410">
        <v>2345</v>
      </c>
      <c r="H5" s="166">
        <f t="shared" ref="H5:H22" si="2">G5/$G$28</f>
        <v>0.46611011727290796</v>
      </c>
    </row>
    <row r="6" spans="2:9">
      <c r="B6" s="411" t="s">
        <v>409</v>
      </c>
      <c r="C6" s="410">
        <v>827</v>
      </c>
      <c r="D6" s="412">
        <f t="shared" si="0"/>
        <v>0.29726815240833931</v>
      </c>
      <c r="E6" s="149">
        <v>85</v>
      </c>
      <c r="F6" s="413">
        <f t="shared" si="1"/>
        <v>0.19767441860465115</v>
      </c>
      <c r="G6" s="410">
        <v>1601</v>
      </c>
      <c r="H6" s="166">
        <f t="shared" si="2"/>
        <v>0.31822699264559728</v>
      </c>
    </row>
    <row r="7" spans="2:9">
      <c r="B7" s="411" t="s">
        <v>410</v>
      </c>
      <c r="C7" s="410">
        <v>189</v>
      </c>
      <c r="D7" s="414">
        <f t="shared" si="0"/>
        <v>6.7936736161035224E-2</v>
      </c>
      <c r="E7" s="149">
        <v>33</v>
      </c>
      <c r="F7" s="413">
        <f t="shared" si="1"/>
        <v>7.6744186046511634E-2</v>
      </c>
      <c r="G7" s="410">
        <v>500</v>
      </c>
      <c r="H7" s="166">
        <f t="shared" si="2"/>
        <v>9.9383820314052879E-2</v>
      </c>
    </row>
    <row r="8" spans="2:9">
      <c r="B8" s="411" t="s">
        <v>411</v>
      </c>
      <c r="C8" s="410">
        <v>918</v>
      </c>
      <c r="D8" s="414">
        <f t="shared" si="0"/>
        <v>0.32997843278217109</v>
      </c>
      <c r="E8" s="149">
        <v>152</v>
      </c>
      <c r="F8" s="413">
        <f t="shared" si="1"/>
        <v>0.35348837209302325</v>
      </c>
      <c r="G8" s="410">
        <v>1484</v>
      </c>
      <c r="H8" s="166">
        <f t="shared" si="2"/>
        <v>0.29497117869210893</v>
      </c>
    </row>
    <row r="9" spans="2:9">
      <c r="B9" s="411" t="s">
        <v>412</v>
      </c>
      <c r="C9" s="410">
        <v>1217</v>
      </c>
      <c r="D9" s="414">
        <f t="shared" si="0"/>
        <v>0.4374550682961898</v>
      </c>
      <c r="E9" s="149">
        <v>120</v>
      </c>
      <c r="F9" s="413">
        <f t="shared" si="1"/>
        <v>0.27906976744186046</v>
      </c>
      <c r="G9" s="410">
        <v>2187</v>
      </c>
      <c r="H9" s="166">
        <f t="shared" si="2"/>
        <v>0.43470483005366728</v>
      </c>
    </row>
    <row r="10" spans="2:9">
      <c r="B10" s="411" t="s">
        <v>413</v>
      </c>
      <c r="C10" s="410">
        <v>627</v>
      </c>
      <c r="D10" s="414">
        <f t="shared" si="0"/>
        <v>0.22537742631200575</v>
      </c>
      <c r="E10" s="149">
        <v>119</v>
      </c>
      <c r="F10" s="413">
        <f t="shared" si="1"/>
        <v>0.27674418604651163</v>
      </c>
      <c r="G10" s="410">
        <v>1132</v>
      </c>
      <c r="H10" s="166">
        <f t="shared" si="2"/>
        <v>0.2250049691910157</v>
      </c>
    </row>
    <row r="11" spans="2:9">
      <c r="B11" s="411" t="s">
        <v>414</v>
      </c>
      <c r="C11" s="410">
        <v>281</v>
      </c>
      <c r="D11" s="414">
        <f t="shared" si="0"/>
        <v>0.10100647016534867</v>
      </c>
      <c r="E11" s="149">
        <v>34</v>
      </c>
      <c r="F11" s="413">
        <f t="shared" si="1"/>
        <v>7.9069767441860464E-2</v>
      </c>
      <c r="G11" s="410">
        <v>506</v>
      </c>
      <c r="H11" s="166">
        <f t="shared" si="2"/>
        <v>0.1005764261578215</v>
      </c>
    </row>
    <row r="12" spans="2:9">
      <c r="B12" s="411" t="s">
        <v>415</v>
      </c>
      <c r="C12" s="410">
        <v>851</v>
      </c>
      <c r="D12" s="414">
        <f t="shared" si="0"/>
        <v>0.30589503953989933</v>
      </c>
      <c r="E12" s="149">
        <v>112</v>
      </c>
      <c r="F12" s="413">
        <f t="shared" si="1"/>
        <v>0.26046511627906976</v>
      </c>
      <c r="G12" s="410">
        <v>1439</v>
      </c>
      <c r="H12" s="166">
        <f t="shared" si="2"/>
        <v>0.28602663486384416</v>
      </c>
    </row>
    <row r="13" spans="2:9">
      <c r="B13" s="411" t="s">
        <v>189</v>
      </c>
      <c r="C13" s="410">
        <v>581</v>
      </c>
      <c r="D13" s="414">
        <f t="shared" si="0"/>
        <v>0.20884255930984902</v>
      </c>
      <c r="E13" s="149">
        <v>69</v>
      </c>
      <c r="F13" s="413">
        <f t="shared" si="1"/>
        <v>0.16046511627906976</v>
      </c>
      <c r="G13" s="410">
        <v>909</v>
      </c>
      <c r="H13" s="166">
        <f t="shared" si="2"/>
        <v>0.18067978533094811</v>
      </c>
    </row>
    <row r="14" spans="2:9">
      <c r="B14" s="411" t="s">
        <v>416</v>
      </c>
      <c r="C14" s="410">
        <v>435</v>
      </c>
      <c r="D14" s="414">
        <f t="shared" si="0"/>
        <v>0.15636232925952553</v>
      </c>
      <c r="E14" s="149">
        <v>85</v>
      </c>
      <c r="F14" s="413">
        <f t="shared" si="1"/>
        <v>0.19767441860465115</v>
      </c>
      <c r="G14" s="410">
        <v>840</v>
      </c>
      <c r="H14" s="166">
        <f t="shared" si="2"/>
        <v>0.16696481812760883</v>
      </c>
    </row>
    <row r="15" spans="2:9">
      <c r="B15" s="411" t="s">
        <v>417</v>
      </c>
      <c r="C15" s="410">
        <v>593</v>
      </c>
      <c r="D15" s="412">
        <f t="shared" si="0"/>
        <v>0.21315600287562905</v>
      </c>
      <c r="E15" s="149">
        <v>108</v>
      </c>
      <c r="F15" s="413">
        <f t="shared" si="1"/>
        <v>0.25116279069767444</v>
      </c>
      <c r="G15" s="410">
        <v>1009</v>
      </c>
      <c r="H15" s="166">
        <f t="shared" si="2"/>
        <v>0.20055654939375869</v>
      </c>
    </row>
    <row r="16" spans="2:9">
      <c r="B16" s="411" t="s">
        <v>418</v>
      </c>
      <c r="C16" s="410">
        <v>152</v>
      </c>
      <c r="D16" s="414">
        <f t="shared" si="0"/>
        <v>5.4636951833213515E-2</v>
      </c>
      <c r="E16" s="149">
        <v>37</v>
      </c>
      <c r="F16" s="413">
        <f t="shared" si="1"/>
        <v>8.6046511627906982E-2</v>
      </c>
      <c r="G16" s="410">
        <v>250</v>
      </c>
      <c r="H16" s="166">
        <f t="shared" si="2"/>
        <v>4.9691910157026439E-2</v>
      </c>
    </row>
    <row r="17" spans="2:9">
      <c r="B17" s="411" t="s">
        <v>419</v>
      </c>
      <c r="C17" s="410">
        <v>164</v>
      </c>
      <c r="D17" s="414">
        <f t="shared" si="0"/>
        <v>5.8950395398993528E-2</v>
      </c>
      <c r="E17" s="149">
        <v>16</v>
      </c>
      <c r="F17" s="413">
        <f t="shared" si="1"/>
        <v>3.7209302325581395E-2</v>
      </c>
      <c r="G17" s="410">
        <v>280</v>
      </c>
      <c r="H17" s="166">
        <f t="shared" si="2"/>
        <v>5.5654939375869607E-2</v>
      </c>
    </row>
    <row r="18" spans="2:9">
      <c r="B18" s="411" t="s">
        <v>420</v>
      </c>
      <c r="C18" s="410">
        <v>15</v>
      </c>
      <c r="D18" s="414">
        <f t="shared" si="0"/>
        <v>5.3918044572250183E-3</v>
      </c>
      <c r="E18" s="149">
        <v>1</v>
      </c>
      <c r="F18" s="413">
        <f t="shared" si="1"/>
        <v>2.3255813953488372E-3</v>
      </c>
      <c r="G18" s="410">
        <v>21</v>
      </c>
      <c r="H18" s="166">
        <f t="shared" si="2"/>
        <v>4.1741204531902205E-3</v>
      </c>
    </row>
    <row r="19" spans="2:9">
      <c r="B19" s="411" t="s">
        <v>421</v>
      </c>
      <c r="C19" s="410">
        <v>207</v>
      </c>
      <c r="D19" s="414">
        <f t="shared" si="0"/>
        <v>7.4406901509705248E-2</v>
      </c>
      <c r="E19" s="149">
        <v>23</v>
      </c>
      <c r="F19" s="413">
        <f t="shared" si="1"/>
        <v>5.3488372093023255E-2</v>
      </c>
      <c r="G19" s="410">
        <v>370</v>
      </c>
      <c r="H19" s="166">
        <f t="shared" si="2"/>
        <v>7.3544027032399123E-2</v>
      </c>
    </row>
    <row r="20" spans="2:9">
      <c r="B20" s="411" t="s">
        <v>422</v>
      </c>
      <c r="C20" s="410">
        <v>139</v>
      </c>
      <c r="D20" s="414">
        <f t="shared" si="0"/>
        <v>4.9964054636951832E-2</v>
      </c>
      <c r="E20" s="149">
        <v>18</v>
      </c>
      <c r="F20" s="413">
        <f t="shared" si="1"/>
        <v>4.1860465116279069E-2</v>
      </c>
      <c r="G20" s="410">
        <v>280</v>
      </c>
      <c r="H20" s="166">
        <f t="shared" si="2"/>
        <v>5.5654939375869607E-2</v>
      </c>
    </row>
    <row r="21" spans="2:9">
      <c r="B21" s="411" t="s">
        <v>423</v>
      </c>
      <c r="C21" s="410">
        <v>22</v>
      </c>
      <c r="D21" s="414">
        <f t="shared" si="0"/>
        <v>7.9079798705966927E-3</v>
      </c>
      <c r="E21" s="149">
        <v>4</v>
      </c>
      <c r="F21" s="413">
        <f t="shared" si="1"/>
        <v>9.3023255813953487E-3</v>
      </c>
      <c r="G21" s="410">
        <v>61</v>
      </c>
      <c r="H21" s="166">
        <f t="shared" si="2"/>
        <v>1.212482607831445E-2</v>
      </c>
    </row>
    <row r="22" spans="2:9">
      <c r="B22" s="415" t="s">
        <v>424</v>
      </c>
      <c r="C22" s="416">
        <v>200</v>
      </c>
      <c r="D22" s="381">
        <f t="shared" si="0"/>
        <v>7.1890726096333568E-2</v>
      </c>
      <c r="E22" s="149">
        <v>63</v>
      </c>
      <c r="F22" s="417">
        <f t="shared" si="1"/>
        <v>0.14651162790697675</v>
      </c>
      <c r="G22" s="416">
        <v>407</v>
      </c>
      <c r="H22" s="418">
        <f t="shared" si="2"/>
        <v>8.0898429735639044E-2</v>
      </c>
    </row>
    <row r="23" spans="2:9">
      <c r="B23" s="419"/>
      <c r="C23" s="420"/>
      <c r="D23" s="219"/>
      <c r="E23" s="420"/>
      <c r="F23" s="219"/>
      <c r="G23" s="421"/>
      <c r="H23" s="297"/>
    </row>
    <row r="24" spans="2:9" ht="23.25" customHeight="1">
      <c r="B24" s="422" t="s">
        <v>425</v>
      </c>
      <c r="C24" s="153"/>
      <c r="D24" s="297"/>
      <c r="E24" s="153"/>
      <c r="F24" s="297"/>
      <c r="G24" s="423"/>
      <c r="H24" s="246"/>
    </row>
    <row r="25" spans="2:9" ht="4.5" customHeight="1">
      <c r="B25" s="614" t="s">
        <v>121</v>
      </c>
      <c r="C25" s="616" t="s">
        <v>339</v>
      </c>
      <c r="D25" s="617"/>
      <c r="E25" s="401"/>
      <c r="F25" s="402"/>
      <c r="G25" s="620" t="s">
        <v>406</v>
      </c>
      <c r="H25" s="621"/>
    </row>
    <row r="26" spans="2:9" ht="13.5" customHeight="1">
      <c r="B26" s="615"/>
      <c r="C26" s="618"/>
      <c r="D26" s="619"/>
      <c r="E26" s="626" t="s">
        <v>407</v>
      </c>
      <c r="F26" s="628"/>
      <c r="G26" s="624"/>
      <c r="H26" s="625"/>
      <c r="I26" s="39"/>
    </row>
    <row r="27" spans="2:9" ht="13.5" customHeight="1">
      <c r="B27" s="609"/>
      <c r="C27" s="403" t="s">
        <v>0</v>
      </c>
      <c r="D27" s="593" t="s">
        <v>1</v>
      </c>
      <c r="E27" s="585" t="s">
        <v>0</v>
      </c>
      <c r="F27" s="594" t="s">
        <v>1</v>
      </c>
      <c r="G27" s="595" t="s">
        <v>0</v>
      </c>
      <c r="H27" s="560" t="s">
        <v>1</v>
      </c>
      <c r="I27" s="39"/>
    </row>
    <row r="28" spans="2:9">
      <c r="B28" s="425" t="s">
        <v>426</v>
      </c>
      <c r="C28" s="426">
        <v>2782</v>
      </c>
      <c r="D28" s="427">
        <f>C28/$C$32</f>
        <v>0.31275997751545814</v>
      </c>
      <c r="E28" s="426">
        <v>430</v>
      </c>
      <c r="F28" s="428">
        <f>E28/$E$32</f>
        <v>0.51995163240628783</v>
      </c>
      <c r="G28" s="429">
        <v>5031</v>
      </c>
      <c r="H28" s="427">
        <f>G28/$G$32</f>
        <v>0.3078005506271031</v>
      </c>
    </row>
    <row r="29" spans="2:9">
      <c r="B29" s="430" t="s">
        <v>427</v>
      </c>
      <c r="C29" s="426">
        <v>181</v>
      </c>
      <c r="D29" s="427">
        <f>C29/$C$32</f>
        <v>2.0348510399100617E-2</v>
      </c>
      <c r="E29" s="410">
        <v>73</v>
      </c>
      <c r="F29" s="428">
        <f>E29/$E$32</f>
        <v>8.8270858524788387E-2</v>
      </c>
      <c r="G29" s="426">
        <v>351</v>
      </c>
      <c r="H29" s="427">
        <f>G29/$G$32</f>
        <v>2.1474457020495566E-2</v>
      </c>
    </row>
    <row r="30" spans="2:9">
      <c r="B30" s="430" t="s">
        <v>428</v>
      </c>
      <c r="C30" s="426">
        <v>5343</v>
      </c>
      <c r="D30" s="427">
        <f>C30/$C$32</f>
        <v>0.60067453625632383</v>
      </c>
      <c r="E30" s="153">
        <v>102</v>
      </c>
      <c r="F30" s="428">
        <f>E30/$E$32</f>
        <v>0.12333736396614269</v>
      </c>
      <c r="G30" s="426">
        <v>9362</v>
      </c>
      <c r="H30" s="427">
        <f>G30/$G$32</f>
        <v>0.57277454879167944</v>
      </c>
    </row>
    <row r="31" spans="2:9">
      <c r="B31" s="415" t="s">
        <v>429</v>
      </c>
      <c r="C31" s="410">
        <v>589</v>
      </c>
      <c r="D31" s="414">
        <f>C31/$C$32</f>
        <v>6.621697582911748E-2</v>
      </c>
      <c r="E31" s="156">
        <v>222</v>
      </c>
      <c r="F31" s="417">
        <f>E31/$E$32</f>
        <v>0.26844014510278114</v>
      </c>
      <c r="G31" s="410">
        <v>1601</v>
      </c>
      <c r="H31" s="381">
        <f>G31/$G$32</f>
        <v>9.7950443560721939E-2</v>
      </c>
    </row>
    <row r="32" spans="2:9">
      <c r="B32" s="431" t="s">
        <v>560</v>
      </c>
      <c r="C32" s="432">
        <v>8895</v>
      </c>
      <c r="D32" s="433">
        <f>SUM(D28:D31)</f>
        <v>1.0000000000000002</v>
      </c>
      <c r="E32" s="432">
        <v>827</v>
      </c>
      <c r="F32" s="434">
        <f>SUM(F28:F31)</f>
        <v>1</v>
      </c>
      <c r="G32" s="432">
        <v>16345</v>
      </c>
      <c r="H32" s="435">
        <f>SUM(H28:H31)</f>
        <v>1</v>
      </c>
    </row>
    <row r="33" spans="2:5">
      <c r="B33" s="4"/>
      <c r="C33" s="4"/>
      <c r="D33" s="4"/>
    </row>
    <row r="34" spans="2:5">
      <c r="B34" s="4"/>
      <c r="C34" s="4"/>
      <c r="D34" s="4"/>
    </row>
    <row r="35" spans="2:5">
      <c r="B35" s="4"/>
      <c r="C35" s="4"/>
      <c r="D35" s="4"/>
    </row>
    <row r="41" spans="2:5">
      <c r="B41" s="12"/>
      <c r="C41" s="12"/>
      <c r="D41" s="12"/>
      <c r="E41" s="12"/>
    </row>
    <row r="42" spans="2:5">
      <c r="B42" s="4"/>
      <c r="C42" s="149"/>
      <c r="D42" s="149"/>
      <c r="E42" s="149"/>
    </row>
    <row r="43" spans="2:5">
      <c r="B43" s="4"/>
      <c r="C43" s="149"/>
      <c r="D43" s="149"/>
      <c r="E43" s="149"/>
    </row>
    <row r="44" spans="2:5">
      <c r="B44" s="4"/>
      <c r="C44" s="149"/>
      <c r="D44" s="149"/>
      <c r="E44" s="149"/>
    </row>
    <row r="45" spans="2:5">
      <c r="B45" s="4"/>
      <c r="C45" s="149"/>
      <c r="D45" s="149"/>
      <c r="E45" s="149"/>
    </row>
    <row r="46" spans="2:5">
      <c r="B46" s="4"/>
      <c r="C46" s="149"/>
      <c r="D46" s="149"/>
      <c r="E46" s="149"/>
    </row>
    <row r="47" spans="2:5">
      <c r="B47" s="4"/>
      <c r="C47" s="149"/>
      <c r="D47" s="149"/>
      <c r="E47" s="149"/>
    </row>
    <row r="48" spans="2:5">
      <c r="B48" s="4"/>
      <c r="C48" s="149"/>
      <c r="D48" s="149"/>
      <c r="E48" s="149"/>
    </row>
    <row r="49" spans="1:5">
      <c r="B49" s="4"/>
      <c r="C49" s="149"/>
      <c r="D49" s="149"/>
      <c r="E49" s="149"/>
    </row>
    <row r="50" spans="1:5">
      <c r="B50" s="4"/>
      <c r="C50" s="149"/>
      <c r="D50" s="149"/>
      <c r="E50" s="149"/>
    </row>
    <row r="51" spans="1:5">
      <c r="B51" s="4"/>
      <c r="C51" s="149"/>
      <c r="D51" s="149"/>
      <c r="E51" s="149"/>
    </row>
    <row r="52" spans="1:5">
      <c r="B52" s="4"/>
      <c r="C52" s="149"/>
      <c r="D52" s="149"/>
      <c r="E52" s="149"/>
    </row>
    <row r="53" spans="1:5">
      <c r="B53" s="4"/>
      <c r="C53" s="149"/>
      <c r="D53" s="149"/>
      <c r="E53" s="149"/>
    </row>
    <row r="54" spans="1:5">
      <c r="B54" s="4"/>
      <c r="C54" s="149"/>
      <c r="D54" s="149"/>
      <c r="E54" s="149"/>
    </row>
    <row r="55" spans="1:5">
      <c r="B55" s="4"/>
      <c r="C55" s="149"/>
      <c r="D55" s="149"/>
      <c r="E55" s="149"/>
    </row>
    <row r="56" spans="1:5">
      <c r="B56" s="4"/>
      <c r="C56" s="149"/>
      <c r="D56" s="149"/>
      <c r="E56" s="149"/>
    </row>
    <row r="57" spans="1:5">
      <c r="B57" s="4"/>
      <c r="C57" s="149"/>
      <c r="D57" s="149"/>
      <c r="E57" s="149"/>
    </row>
    <row r="58" spans="1:5">
      <c r="B58" s="4"/>
      <c r="C58" s="149"/>
      <c r="D58" s="149"/>
      <c r="E58" s="149"/>
    </row>
    <row r="59" spans="1:5">
      <c r="A59" s="39"/>
      <c r="B59" s="36"/>
      <c r="C59" s="153"/>
      <c r="D59" s="153"/>
      <c r="E59" s="149"/>
    </row>
    <row r="60" spans="1:5">
      <c r="A60" s="39"/>
      <c r="B60" s="36"/>
      <c r="C60" s="153"/>
      <c r="D60" s="153"/>
      <c r="E60" s="153"/>
    </row>
    <row r="61" spans="1:5">
      <c r="A61" s="39"/>
      <c r="B61" s="36"/>
      <c r="C61" s="153"/>
      <c r="D61" s="153"/>
      <c r="E61" s="153"/>
    </row>
    <row r="62" spans="1:5">
      <c r="A62" s="39"/>
      <c r="B62" s="36"/>
      <c r="C62" s="153"/>
      <c r="D62" s="153"/>
      <c r="E62" s="153"/>
    </row>
    <row r="63" spans="1:5">
      <c r="A63" s="39"/>
      <c r="B63" s="36"/>
      <c r="C63" s="153"/>
      <c r="D63" s="153"/>
      <c r="E63" s="149"/>
    </row>
    <row r="64" spans="1:5">
      <c r="A64" s="39"/>
      <c r="B64" s="39"/>
      <c r="C64" s="39"/>
      <c r="D64" s="39"/>
    </row>
    <row r="65" spans="1:4">
      <c r="A65" s="39"/>
      <c r="B65" s="39"/>
      <c r="C65" s="39"/>
      <c r="D65" s="39"/>
    </row>
    <row r="66" spans="1:4">
      <c r="A66" s="39"/>
      <c r="B66" s="39"/>
      <c r="C66" s="39"/>
      <c r="D66" s="39"/>
    </row>
    <row r="67" spans="1:4">
      <c r="A67" s="39"/>
      <c r="B67" s="39"/>
      <c r="C67" s="39"/>
      <c r="D67" s="39"/>
    </row>
  </sheetData>
  <mergeCells count="8">
    <mergeCell ref="B2:B4"/>
    <mergeCell ref="C2:D3"/>
    <mergeCell ref="G2:H4"/>
    <mergeCell ref="E3:F3"/>
    <mergeCell ref="B25:B27"/>
    <mergeCell ref="C25:D26"/>
    <mergeCell ref="G25:H26"/>
    <mergeCell ref="E26:F26"/>
  </mergeCells>
  <phoneticPr fontId="4"/>
  <printOptions horizontalCentered="1"/>
  <pageMargins left="0.70866141732283472" right="0.70866141732283472" top="1.1417322834645669" bottom="0.74803149606299213" header="0.70866141732283472" footer="0.31496062992125984"/>
  <pageSetup paperSize="9" orientation="landscape" r:id="rId1"/>
  <headerFooter>
    <oddHeader>&amp;C【&amp;A】&amp;F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33"/>
  <sheetViews>
    <sheetView view="pageBreakPreview" zoomScaleNormal="100" zoomScaleSheetLayoutView="100" workbookViewId="0">
      <selection activeCell="J16" sqref="J16"/>
    </sheetView>
  </sheetViews>
  <sheetFormatPr defaultRowHeight="13.5"/>
  <cols>
    <col min="1" max="1" width="3.5" customWidth="1"/>
    <col min="2" max="2" width="13.125" bestFit="1" customWidth="1"/>
    <col min="3" max="4" width="8.625" customWidth="1"/>
    <col min="5" max="5" width="9.5" customWidth="1"/>
    <col min="6" max="6" width="9.375" customWidth="1"/>
    <col min="7" max="7" width="8.625" customWidth="1"/>
    <col min="8" max="8" width="8.625" style="143" customWidth="1"/>
    <col min="9" max="9" width="8.625" customWidth="1"/>
  </cols>
  <sheetData>
    <row r="1" spans="1:16" ht="28.5" customHeight="1">
      <c r="A1" s="25" t="s">
        <v>505</v>
      </c>
      <c r="B1" s="25"/>
      <c r="C1" s="25"/>
      <c r="D1" s="25"/>
      <c r="E1" s="25"/>
      <c r="F1" s="25"/>
    </row>
    <row r="2" spans="1:16" ht="7.5" customHeight="1">
      <c r="B2" s="214"/>
      <c r="C2" s="214"/>
      <c r="D2" s="39"/>
      <c r="E2" s="39"/>
      <c r="F2" s="39"/>
      <c r="G2" s="39"/>
      <c r="H2" s="443"/>
      <c r="I2" s="39"/>
    </row>
    <row r="3" spans="1:16" ht="7.5" customHeight="1">
      <c r="A3" s="253"/>
      <c r="B3" s="629"/>
      <c r="C3" s="635" t="s">
        <v>550</v>
      </c>
      <c r="D3" s="621"/>
      <c r="E3" s="566"/>
      <c r="F3" s="437"/>
      <c r="G3" s="620" t="s">
        <v>430</v>
      </c>
      <c r="H3" s="633"/>
      <c r="I3" s="438"/>
      <c r="J3" s="438"/>
      <c r="L3" s="39"/>
    </row>
    <row r="4" spans="1:16" ht="21.75" customHeight="1">
      <c r="A4" s="253"/>
      <c r="B4" s="630"/>
      <c r="C4" s="636"/>
      <c r="D4" s="625"/>
      <c r="E4" s="631" t="s">
        <v>407</v>
      </c>
      <c r="F4" s="632"/>
      <c r="G4" s="624"/>
      <c r="H4" s="634"/>
      <c r="I4" s="438"/>
      <c r="J4" s="438"/>
      <c r="L4" s="39"/>
    </row>
    <row r="5" spans="1:16" ht="20.100000000000001" customHeight="1">
      <c r="A5" s="253"/>
      <c r="B5" s="564"/>
      <c r="C5" s="576" t="s">
        <v>551</v>
      </c>
      <c r="D5" s="577" t="s">
        <v>552</v>
      </c>
      <c r="E5" s="424" t="s">
        <v>553</v>
      </c>
      <c r="F5" s="569" t="s">
        <v>554</v>
      </c>
      <c r="G5" s="571" t="s">
        <v>551</v>
      </c>
      <c r="H5" s="455" t="s">
        <v>552</v>
      </c>
      <c r="I5" s="438"/>
      <c r="J5" s="438"/>
      <c r="L5" s="39"/>
    </row>
    <row r="6" spans="1:16" ht="20.100000000000001" customHeight="1">
      <c r="A6" s="253"/>
      <c r="B6" s="567" t="s">
        <v>555</v>
      </c>
      <c r="C6" s="448">
        <v>749</v>
      </c>
      <c r="D6" s="408">
        <f>C6/$C$9</f>
        <v>8.4204609331084881E-2</v>
      </c>
      <c r="E6" s="572">
        <v>145</v>
      </c>
      <c r="F6" s="409">
        <f>E6/$E$9</f>
        <v>0.17533252720677148</v>
      </c>
      <c r="G6" s="573">
        <v>1878</v>
      </c>
      <c r="H6" s="580">
        <f>G6/$G$9</f>
        <v>0.1148975221780361</v>
      </c>
      <c r="I6" s="439"/>
      <c r="J6" s="440"/>
      <c r="L6" s="39"/>
    </row>
    <row r="7" spans="1:16" ht="20.100000000000001" customHeight="1">
      <c r="A7" s="253"/>
      <c r="B7" s="371" t="s">
        <v>556</v>
      </c>
      <c r="C7" s="376">
        <v>6513</v>
      </c>
      <c r="D7" s="412">
        <f t="shared" ref="D7:D9" si="0">C7/$C$9</f>
        <v>0.73220910623946034</v>
      </c>
      <c r="E7" s="570">
        <v>444</v>
      </c>
      <c r="F7" s="413">
        <f t="shared" ref="F7:F9" si="1">E7/$E$9</f>
        <v>0.53688029020556227</v>
      </c>
      <c r="G7" s="449">
        <v>11405</v>
      </c>
      <c r="H7" s="580">
        <f t="shared" ref="H7:H9" si="2">G7/$G$9</f>
        <v>0.69776690119302542</v>
      </c>
      <c r="I7" s="439"/>
      <c r="J7" s="439"/>
      <c r="L7" s="39"/>
    </row>
    <row r="8" spans="1:16" ht="20.100000000000001" customHeight="1">
      <c r="A8" s="253"/>
      <c r="B8" s="568" t="s">
        <v>431</v>
      </c>
      <c r="C8" s="384">
        <v>1633</v>
      </c>
      <c r="D8" s="381">
        <f t="shared" si="0"/>
        <v>0.18358628442945474</v>
      </c>
      <c r="E8" s="574">
        <v>238</v>
      </c>
      <c r="F8" s="417">
        <f t="shared" si="1"/>
        <v>0.28778718258766628</v>
      </c>
      <c r="G8" s="575">
        <v>3062</v>
      </c>
      <c r="H8" s="583">
        <f t="shared" si="2"/>
        <v>0.18733557662893852</v>
      </c>
      <c r="I8" s="439"/>
      <c r="J8" s="440"/>
      <c r="L8" s="39"/>
    </row>
    <row r="9" spans="1:16" ht="20.100000000000001" customHeight="1">
      <c r="A9" s="253"/>
      <c r="B9" s="596" t="s">
        <v>560</v>
      </c>
      <c r="C9" s="456">
        <f>SUM(C6:C8)</f>
        <v>8895</v>
      </c>
      <c r="D9" s="433">
        <f t="shared" si="0"/>
        <v>1</v>
      </c>
      <c r="E9" s="578">
        <f>SUM(E6:E8)</f>
        <v>827</v>
      </c>
      <c r="F9" s="582">
        <f t="shared" si="1"/>
        <v>1</v>
      </c>
      <c r="G9" s="579">
        <f>SUM(G6:G8)</f>
        <v>16345</v>
      </c>
      <c r="H9" s="433">
        <f t="shared" si="2"/>
        <v>1</v>
      </c>
      <c r="I9" s="441"/>
      <c r="J9" s="333"/>
      <c r="L9" s="39"/>
    </row>
    <row r="10" spans="1:16">
      <c r="C10" s="39"/>
      <c r="G10" s="39"/>
      <c r="H10" s="436"/>
      <c r="K10" s="39"/>
    </row>
    <row r="11" spans="1:16">
      <c r="P11" s="380"/>
    </row>
    <row r="13" spans="1:16">
      <c r="G13" s="39"/>
    </row>
    <row r="14" spans="1:16">
      <c r="G14" s="39"/>
      <c r="H14"/>
      <c r="I14" s="143"/>
    </row>
    <row r="15" spans="1:16">
      <c r="G15" s="581"/>
      <c r="H15"/>
      <c r="I15" s="143"/>
    </row>
    <row r="16" spans="1:16">
      <c r="G16" s="460"/>
      <c r="H16"/>
      <c r="I16" s="143"/>
    </row>
    <row r="17" spans="3:9">
      <c r="G17" s="460"/>
      <c r="H17"/>
      <c r="I17" s="143"/>
    </row>
    <row r="18" spans="3:9">
      <c r="G18" s="39"/>
      <c r="H18"/>
      <c r="I18" s="143"/>
    </row>
    <row r="19" spans="3:9">
      <c r="H19"/>
      <c r="I19" s="143"/>
    </row>
    <row r="20" spans="3:9">
      <c r="C20" s="12"/>
      <c r="D20" s="12"/>
      <c r="E20" s="12"/>
      <c r="F20" s="12"/>
      <c r="G20" s="12"/>
      <c r="H20"/>
      <c r="I20" s="143"/>
    </row>
    <row r="21" spans="3:9">
      <c r="C21" s="4"/>
      <c r="D21" s="4"/>
      <c r="E21" s="7"/>
      <c r="F21" s="7"/>
      <c r="G21" s="144"/>
      <c r="H21"/>
      <c r="I21" s="143"/>
    </row>
    <row r="22" spans="3:9">
      <c r="C22" s="4"/>
      <c r="D22" s="4"/>
      <c r="E22" s="7"/>
      <c r="F22" s="7"/>
      <c r="G22" s="144"/>
      <c r="H22"/>
      <c r="I22" s="136"/>
    </row>
    <row r="23" spans="3:9">
      <c r="C23" s="4"/>
      <c r="D23" s="4"/>
      <c r="E23" s="7"/>
      <c r="F23" s="7"/>
      <c r="G23" s="144"/>
      <c r="H23"/>
      <c r="I23" s="143"/>
    </row>
    <row r="24" spans="3:9">
      <c r="C24" s="4"/>
      <c r="D24" s="4"/>
      <c r="E24" s="7"/>
      <c r="F24" s="7"/>
      <c r="G24" s="144"/>
      <c r="H24"/>
      <c r="I24" s="143"/>
    </row>
    <row r="25" spans="3:9">
      <c r="H25"/>
    </row>
    <row r="26" spans="3:9" ht="57.75" customHeight="1">
      <c r="H26"/>
    </row>
    <row r="27" spans="3:9" ht="28.5" customHeight="1">
      <c r="H27"/>
    </row>
    <row r="28" spans="3:9" ht="28.5" customHeight="1">
      <c r="H28"/>
    </row>
    <row r="29" spans="3:9" ht="28.5" customHeight="1">
      <c r="H29"/>
    </row>
    <row r="30" spans="3:9" ht="28.5" customHeight="1">
      <c r="H30"/>
    </row>
    <row r="31" spans="3:9" ht="28.5" customHeight="1">
      <c r="H31"/>
    </row>
    <row r="32" spans="3:9" ht="28.5" customHeight="1"/>
    <row r="33" ht="20.25" customHeight="1"/>
  </sheetData>
  <mergeCells count="4">
    <mergeCell ref="B3:B4"/>
    <mergeCell ref="E4:F4"/>
    <mergeCell ref="G3:H4"/>
    <mergeCell ref="C3:D4"/>
  </mergeCells>
  <phoneticPr fontId="4"/>
  <printOptions horizontalCentered="1"/>
  <pageMargins left="0.70866141732283472" right="0.70866141732283472" top="1.1417322834645669" bottom="0.74803149606299213" header="0.70866141732283472" footer="0.31496062992125984"/>
  <pageSetup paperSize="9" scale="76" orientation="portrait" r:id="rId1"/>
  <headerFooter>
    <oddHeader>&amp;C【&amp;A】&amp;F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29"/>
  <sheetViews>
    <sheetView view="pageBreakPreview" zoomScaleNormal="100" zoomScaleSheetLayoutView="100" workbookViewId="0">
      <selection activeCell="L14" sqref="L14"/>
    </sheetView>
  </sheetViews>
  <sheetFormatPr defaultRowHeight="13.5"/>
  <cols>
    <col min="1" max="1" width="3.5" customWidth="1"/>
    <col min="2" max="2" width="31.375" customWidth="1"/>
    <col min="3" max="3" width="8.125" style="148" customWidth="1"/>
    <col min="4" max="6" width="8.125" customWidth="1"/>
  </cols>
  <sheetData>
    <row r="1" spans="1:7" ht="27" customHeight="1">
      <c r="A1" s="1" t="s">
        <v>432</v>
      </c>
      <c r="B1" s="247"/>
      <c r="C1" s="442"/>
      <c r="D1" s="214"/>
      <c r="E1" s="214"/>
      <c r="F1" s="214"/>
    </row>
    <row r="2" spans="1:7" ht="3.75" customHeight="1">
      <c r="A2" s="253"/>
      <c r="B2" s="629"/>
      <c r="C2" s="638" t="s">
        <v>339</v>
      </c>
      <c r="D2" s="623"/>
      <c r="E2" s="622" t="s">
        <v>433</v>
      </c>
      <c r="F2" s="623"/>
      <c r="G2" s="261"/>
    </row>
    <row r="3" spans="1:7" ht="15" customHeight="1">
      <c r="A3" s="253"/>
      <c r="B3" s="630"/>
      <c r="C3" s="636"/>
      <c r="D3" s="625"/>
      <c r="E3" s="624"/>
      <c r="F3" s="625"/>
      <c r="G3" s="261"/>
    </row>
    <row r="4" spans="1:7" ht="15" customHeight="1">
      <c r="A4" s="253"/>
      <c r="B4" s="637"/>
      <c r="C4" s="444" t="s">
        <v>0</v>
      </c>
      <c r="D4" s="445" t="s">
        <v>1</v>
      </c>
      <c r="E4" s="446" t="s">
        <v>0</v>
      </c>
      <c r="F4" s="560" t="s">
        <v>1</v>
      </c>
      <c r="G4" s="261"/>
    </row>
    <row r="5" spans="1:7">
      <c r="A5" s="253"/>
      <c r="B5" s="447" t="s">
        <v>323</v>
      </c>
      <c r="C5" s="448">
        <v>184</v>
      </c>
      <c r="D5" s="219">
        <f>C5/$C$13</f>
        <v>2.0685778527262506E-2</v>
      </c>
      <c r="E5" s="449">
        <v>942</v>
      </c>
      <c r="F5" s="166">
        <f>E5/$E$13</f>
        <v>5.7632303456714593E-2</v>
      </c>
      <c r="G5" s="261"/>
    </row>
    <row r="6" spans="1:7">
      <c r="A6" s="253"/>
      <c r="B6" s="450" t="s">
        <v>318</v>
      </c>
      <c r="C6" s="376">
        <v>9</v>
      </c>
      <c r="D6" s="414">
        <f t="shared" ref="D6:D13" si="0">C6/$C$13</f>
        <v>1.011804384485666E-3</v>
      </c>
      <c r="E6" s="449">
        <v>107</v>
      </c>
      <c r="F6" s="166">
        <f t="shared" ref="F6:F13" si="1">E6/$E$13</f>
        <v>6.5463444478433769E-3</v>
      </c>
      <c r="G6" s="261"/>
    </row>
    <row r="7" spans="1:7">
      <c r="A7" s="253"/>
      <c r="B7" s="451" t="s">
        <v>319</v>
      </c>
      <c r="C7" s="376">
        <v>0</v>
      </c>
      <c r="D7" s="414">
        <f t="shared" si="0"/>
        <v>0</v>
      </c>
      <c r="E7" s="449">
        <v>1</v>
      </c>
      <c r="F7" s="166">
        <f t="shared" si="1"/>
        <v>6.1180789232181094E-5</v>
      </c>
      <c r="G7" s="261"/>
    </row>
    <row r="8" spans="1:7" ht="20.100000000000001" customHeight="1">
      <c r="A8" s="253"/>
      <c r="B8" s="451" t="s">
        <v>434</v>
      </c>
      <c r="C8" s="376">
        <v>2368</v>
      </c>
      <c r="D8" s="414">
        <f t="shared" si="0"/>
        <v>0.26621697582911746</v>
      </c>
      <c r="E8" s="452">
        <v>6015</v>
      </c>
      <c r="F8" s="166">
        <f t="shared" si="1"/>
        <v>0.36800244723156927</v>
      </c>
      <c r="G8" s="261"/>
    </row>
    <row r="9" spans="1:7">
      <c r="A9" s="253"/>
      <c r="B9" s="451" t="s">
        <v>320</v>
      </c>
      <c r="C9" s="376">
        <v>3793</v>
      </c>
      <c r="D9" s="414">
        <f t="shared" si="0"/>
        <v>0.42641933670601462</v>
      </c>
      <c r="E9" s="452">
        <v>3807</v>
      </c>
      <c r="F9" s="166">
        <f t="shared" si="1"/>
        <v>0.23291526460691342</v>
      </c>
      <c r="G9" s="261"/>
    </row>
    <row r="10" spans="1:7">
      <c r="A10" s="253"/>
      <c r="B10" s="451" t="s">
        <v>435</v>
      </c>
      <c r="C10" s="376">
        <v>435</v>
      </c>
      <c r="D10" s="414">
        <f t="shared" si="0"/>
        <v>4.8903878583473864E-2</v>
      </c>
      <c r="E10" s="452">
        <v>907</v>
      </c>
      <c r="F10" s="166">
        <f t="shared" si="1"/>
        <v>5.5490975833588252E-2</v>
      </c>
      <c r="G10" s="261"/>
    </row>
    <row r="11" spans="1:7">
      <c r="A11" s="253"/>
      <c r="B11" s="451" t="s">
        <v>321</v>
      </c>
      <c r="C11" s="376">
        <v>2086</v>
      </c>
      <c r="D11" s="414">
        <f t="shared" si="0"/>
        <v>0.23451377178189994</v>
      </c>
      <c r="E11" s="452">
        <v>4460</v>
      </c>
      <c r="F11" s="166">
        <f t="shared" si="1"/>
        <v>0.27286631997552768</v>
      </c>
      <c r="G11" s="261"/>
    </row>
    <row r="12" spans="1:7">
      <c r="A12" s="253"/>
      <c r="B12" s="453" t="s">
        <v>18</v>
      </c>
      <c r="C12" s="384">
        <v>20</v>
      </c>
      <c r="D12" s="381">
        <f t="shared" si="0"/>
        <v>2.2484541877459247E-3</v>
      </c>
      <c r="E12" s="454">
        <v>106</v>
      </c>
      <c r="F12" s="246">
        <f t="shared" si="1"/>
        <v>6.4851636586111963E-3</v>
      </c>
      <c r="G12" s="261"/>
    </row>
    <row r="13" spans="1:7" ht="16.5" customHeight="1">
      <c r="A13" s="253"/>
      <c r="B13" s="597" t="s">
        <v>561</v>
      </c>
      <c r="C13" s="456">
        <v>8895</v>
      </c>
      <c r="D13" s="457">
        <f t="shared" si="0"/>
        <v>1</v>
      </c>
      <c r="E13" s="458">
        <f>SUM(E5:E12)</f>
        <v>16345</v>
      </c>
      <c r="F13" s="457">
        <f t="shared" si="1"/>
        <v>1</v>
      </c>
      <c r="G13" s="261"/>
    </row>
    <row r="16" spans="1:7">
      <c r="C16"/>
    </row>
    <row r="17" spans="2:15">
      <c r="C17"/>
      <c r="D17" s="221"/>
    </row>
    <row r="18" spans="2:15">
      <c r="C18"/>
      <c r="D18" s="221"/>
    </row>
    <row r="19" spans="2:15">
      <c r="O19" s="4"/>
    </row>
    <row r="20" spans="2:15" ht="57.75" customHeight="1">
      <c r="B20" s="12"/>
      <c r="C20" s="12"/>
      <c r="D20" s="12"/>
    </row>
    <row r="21" spans="2:15" ht="28.5" customHeight="1">
      <c r="B21" s="4"/>
      <c r="C21" s="7"/>
      <c r="D21" s="144"/>
    </row>
    <row r="22" spans="2:15" ht="28.5" customHeight="1">
      <c r="B22" s="4"/>
      <c r="C22" s="7"/>
      <c r="D22" s="144"/>
    </row>
    <row r="23" spans="2:15" ht="28.5" customHeight="1">
      <c r="B23" s="4"/>
      <c r="C23" s="7"/>
      <c r="D23" s="144"/>
    </row>
    <row r="24" spans="2:15" ht="28.5" customHeight="1">
      <c r="B24" s="4"/>
      <c r="C24" s="7"/>
      <c r="D24" s="144"/>
    </row>
    <row r="25" spans="2:15" ht="28.5" customHeight="1">
      <c r="B25" s="4"/>
      <c r="C25" s="7"/>
      <c r="D25" s="144"/>
    </row>
    <row r="26" spans="2:15" ht="28.5" customHeight="1">
      <c r="B26" s="4"/>
      <c r="C26" s="7"/>
      <c r="D26" s="144"/>
    </row>
    <row r="27" spans="2:15" ht="20.25" customHeight="1">
      <c r="B27" s="4"/>
      <c r="C27" s="7"/>
      <c r="D27" s="144"/>
    </row>
    <row r="28" spans="2:15">
      <c r="B28" s="4"/>
      <c r="C28" s="7"/>
      <c r="D28" s="144"/>
    </row>
    <row r="29" spans="2:15">
      <c r="C29"/>
    </row>
  </sheetData>
  <mergeCells count="3">
    <mergeCell ref="B2:B4"/>
    <mergeCell ref="C2:D3"/>
    <mergeCell ref="E2:F3"/>
  </mergeCells>
  <phoneticPr fontId="4"/>
  <printOptions horizontalCentered="1"/>
  <pageMargins left="0.70866141732283472" right="0.70866141732283472" top="1.1417322834645669" bottom="0.74803149606299213" header="0.70866141732283472" footer="0.31496062992125984"/>
  <pageSetup paperSize="9" orientation="portrait" r:id="rId1"/>
  <headerFooter>
    <oddHeader>&amp;C【&amp;A】&amp;F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62"/>
  <sheetViews>
    <sheetView view="pageBreakPreview" topLeftCell="A7" zoomScaleNormal="100" zoomScaleSheetLayoutView="100" workbookViewId="0">
      <selection activeCell="Q18" sqref="Q18"/>
    </sheetView>
  </sheetViews>
  <sheetFormatPr defaultRowHeight="13.5"/>
  <cols>
    <col min="2" max="2" width="15.625" customWidth="1"/>
    <col min="3" max="3" width="7" customWidth="1"/>
    <col min="4" max="4" width="7.125" customWidth="1"/>
    <col min="5" max="5" width="8.125" customWidth="1"/>
    <col min="6" max="6" width="7.125" customWidth="1"/>
    <col min="7" max="7" width="7.375" customWidth="1"/>
    <col min="8" max="8" width="7.125" customWidth="1"/>
    <col min="9" max="9" width="8.125" customWidth="1"/>
    <col min="10" max="10" width="7.125" customWidth="1"/>
    <col min="12" max="12" width="17.75" bestFit="1" customWidth="1"/>
    <col min="13" max="14" width="11.125" bestFit="1" customWidth="1"/>
    <col min="15" max="15" width="12.375" bestFit="1" customWidth="1"/>
  </cols>
  <sheetData>
    <row r="1" spans="2:16" ht="19.5" customHeight="1">
      <c r="B1" s="25" t="s">
        <v>97</v>
      </c>
    </row>
    <row r="2" spans="2:16">
      <c r="B2" s="639" t="s">
        <v>95</v>
      </c>
      <c r="C2" s="647" t="s">
        <v>96</v>
      </c>
      <c r="D2" s="648"/>
      <c r="E2" s="648"/>
      <c r="F2" s="648"/>
      <c r="G2" s="648"/>
      <c r="H2" s="648"/>
      <c r="I2" s="648"/>
      <c r="J2" s="649"/>
    </row>
    <row r="3" spans="2:16">
      <c r="B3" s="646"/>
      <c r="C3" s="647" t="s">
        <v>73</v>
      </c>
      <c r="D3" s="649"/>
      <c r="E3" s="647" t="s">
        <v>74</v>
      </c>
      <c r="F3" s="649"/>
      <c r="G3" s="647" t="s">
        <v>75</v>
      </c>
      <c r="H3" s="649"/>
      <c r="I3" s="647" t="s">
        <v>92</v>
      </c>
      <c r="J3" s="649"/>
      <c r="L3" s="45" t="s">
        <v>93</v>
      </c>
      <c r="M3" s="42" t="s">
        <v>73</v>
      </c>
      <c r="N3" s="42" t="s">
        <v>74</v>
      </c>
      <c r="O3" s="42" t="s">
        <v>75</v>
      </c>
    </row>
    <row r="4" spans="2:16" s="39" customFormat="1" ht="12" customHeight="1">
      <c r="B4" s="46" t="s">
        <v>2</v>
      </c>
      <c r="C4" s="50">
        <f>M4</f>
        <v>4</v>
      </c>
      <c r="D4" s="51">
        <f>C4/C$13</f>
        <v>2.1299254526091589E-3</v>
      </c>
      <c r="E4" s="490">
        <f>N4</f>
        <v>101</v>
      </c>
      <c r="F4" s="51">
        <f>E4/E$13</f>
        <v>8.8557650153441476E-3</v>
      </c>
      <c r="G4" s="50">
        <f>O4</f>
        <v>24</v>
      </c>
      <c r="H4" s="51">
        <f>G4/G$13</f>
        <v>7.8380143696930114E-3</v>
      </c>
      <c r="I4" s="149">
        <f>C4+E4+G4</f>
        <v>129</v>
      </c>
      <c r="J4" s="51">
        <f>I4/I$13</f>
        <v>7.8923218109513606E-3</v>
      </c>
      <c r="L4" s="43" t="s">
        <v>2</v>
      </c>
      <c r="M4" s="40">
        <v>4</v>
      </c>
      <c r="N4" s="40">
        <v>101</v>
      </c>
      <c r="O4" s="40">
        <v>24</v>
      </c>
      <c r="P4" s="149"/>
    </row>
    <row r="5" spans="2:16" s="39" customFormat="1" ht="12" customHeight="1">
      <c r="B5" s="47" t="s">
        <v>3</v>
      </c>
      <c r="C5" s="205">
        <f t="shared" ref="C5:C12" si="0">M5</f>
        <v>48</v>
      </c>
      <c r="D5" s="53">
        <f t="shared" ref="D5:F12" si="1">C5/C$13</f>
        <v>2.5559105431309903E-2</v>
      </c>
      <c r="E5" s="488">
        <f t="shared" ref="E5:E12" si="2">N5</f>
        <v>209</v>
      </c>
      <c r="F5" s="53">
        <f t="shared" si="1"/>
        <v>1.8325295922840858E-2</v>
      </c>
      <c r="G5" s="52">
        <f t="shared" ref="G5:G12" si="3">O5</f>
        <v>78</v>
      </c>
      <c r="H5" s="53">
        <f t="shared" ref="H5:J5" si="4">G5/G$13</f>
        <v>2.5473546701502287E-2</v>
      </c>
      <c r="I5" s="488">
        <f t="shared" ref="I5:I13" si="5">C5+E5+G5</f>
        <v>335</v>
      </c>
      <c r="J5" s="53">
        <f t="shared" si="4"/>
        <v>2.0495564392780666E-2</v>
      </c>
      <c r="L5" s="44" t="s">
        <v>3</v>
      </c>
      <c r="M5" s="40">
        <v>48</v>
      </c>
      <c r="N5" s="40">
        <v>209</v>
      </c>
      <c r="O5" s="40">
        <v>78</v>
      </c>
      <c r="P5" s="149"/>
    </row>
    <row r="6" spans="2:16" s="39" customFormat="1" ht="12" customHeight="1">
      <c r="B6" s="47" t="s">
        <v>4</v>
      </c>
      <c r="C6" s="202">
        <f t="shared" si="0"/>
        <v>155</v>
      </c>
      <c r="D6" s="53">
        <f t="shared" si="1"/>
        <v>8.2534611288604898E-2</v>
      </c>
      <c r="E6" s="487">
        <f t="shared" si="2"/>
        <v>548</v>
      </c>
      <c r="F6" s="53">
        <f t="shared" si="1"/>
        <v>4.8049101271372206E-2</v>
      </c>
      <c r="G6" s="205">
        <f t="shared" si="3"/>
        <v>172</v>
      </c>
      <c r="H6" s="53">
        <f t="shared" ref="H6:J6" si="6">G6/G$13</f>
        <v>5.6172436316133244E-2</v>
      </c>
      <c r="I6" s="488">
        <f t="shared" si="5"/>
        <v>875</v>
      </c>
      <c r="J6" s="53">
        <f t="shared" si="6"/>
        <v>5.353319057815846E-2</v>
      </c>
      <c r="L6" s="44" t="s">
        <v>4</v>
      </c>
      <c r="M6" s="40">
        <v>155</v>
      </c>
      <c r="N6" s="40">
        <v>548</v>
      </c>
      <c r="O6" s="40">
        <v>172</v>
      </c>
      <c r="P6" s="149"/>
    </row>
    <row r="7" spans="2:16" s="39" customFormat="1" ht="12" customHeight="1">
      <c r="B7" s="47" t="s">
        <v>5</v>
      </c>
      <c r="C7" s="202">
        <f t="shared" si="0"/>
        <v>328</v>
      </c>
      <c r="D7" s="53">
        <f t="shared" si="1"/>
        <v>0.17465388711395102</v>
      </c>
      <c r="E7" s="491">
        <f t="shared" si="2"/>
        <v>1286</v>
      </c>
      <c r="F7" s="53">
        <f t="shared" si="1"/>
        <v>0.11275756247259974</v>
      </c>
      <c r="G7" s="52">
        <f t="shared" si="3"/>
        <v>413</v>
      </c>
      <c r="H7" s="53">
        <f t="shared" ref="H7:J7" si="7">G7/G$13</f>
        <v>0.13487916394513391</v>
      </c>
      <c r="I7" s="487">
        <f t="shared" si="5"/>
        <v>2027</v>
      </c>
      <c r="J7" s="53">
        <f t="shared" si="7"/>
        <v>0.12401345977363108</v>
      </c>
      <c r="L7" s="44" t="s">
        <v>5</v>
      </c>
      <c r="M7" s="40">
        <v>328</v>
      </c>
      <c r="N7" s="40">
        <v>1286</v>
      </c>
      <c r="O7" s="40">
        <v>413</v>
      </c>
      <c r="P7" s="149"/>
    </row>
    <row r="8" spans="2:16" s="39" customFormat="1" ht="12" customHeight="1">
      <c r="B8" s="47" t="s">
        <v>6</v>
      </c>
      <c r="C8" s="202">
        <f t="shared" si="0"/>
        <v>410</v>
      </c>
      <c r="D8" s="53">
        <f t="shared" si="1"/>
        <v>0.21831735889243875</v>
      </c>
      <c r="E8" s="487">
        <f t="shared" si="2"/>
        <v>1689</v>
      </c>
      <c r="F8" s="53">
        <f t="shared" si="1"/>
        <v>0.14809294169224024</v>
      </c>
      <c r="G8" s="205">
        <f t="shared" si="3"/>
        <v>477</v>
      </c>
      <c r="H8" s="53">
        <f t="shared" ref="H8:J8" si="8">G8/G$13</f>
        <v>0.1557805355976486</v>
      </c>
      <c r="I8" s="149">
        <f t="shared" si="5"/>
        <v>2576</v>
      </c>
      <c r="J8" s="53">
        <f t="shared" si="8"/>
        <v>0.1576017130620985</v>
      </c>
      <c r="L8" s="44" t="s">
        <v>6</v>
      </c>
      <c r="M8" s="40">
        <v>410</v>
      </c>
      <c r="N8" s="40">
        <v>1689</v>
      </c>
      <c r="O8" s="40">
        <v>477</v>
      </c>
      <c r="P8" s="149"/>
    </row>
    <row r="9" spans="2:16" s="39" customFormat="1" ht="12" customHeight="1">
      <c r="B9" s="47" t="s">
        <v>7</v>
      </c>
      <c r="C9" s="52">
        <f t="shared" si="0"/>
        <v>446</v>
      </c>
      <c r="D9" s="53">
        <f t="shared" si="1"/>
        <v>0.23748668796592121</v>
      </c>
      <c r="E9" s="487">
        <f t="shared" si="2"/>
        <v>2710</v>
      </c>
      <c r="F9" s="53">
        <f t="shared" si="1"/>
        <v>0.23761508110477861</v>
      </c>
      <c r="G9" s="202">
        <f t="shared" si="3"/>
        <v>674</v>
      </c>
      <c r="H9" s="53">
        <f t="shared" ref="H9:J9" si="9">G9/G$13</f>
        <v>0.2201175702155454</v>
      </c>
      <c r="I9" s="488">
        <f t="shared" si="5"/>
        <v>3830</v>
      </c>
      <c r="J9" s="53">
        <f t="shared" si="9"/>
        <v>0.23432242275925361</v>
      </c>
      <c r="L9" s="44" t="s">
        <v>7</v>
      </c>
      <c r="M9" s="40">
        <v>446</v>
      </c>
      <c r="N9" s="40">
        <v>2710</v>
      </c>
      <c r="O9" s="40">
        <v>674</v>
      </c>
      <c r="P9" s="149"/>
    </row>
    <row r="10" spans="2:16" s="39" customFormat="1" ht="12" customHeight="1">
      <c r="B10" s="47" t="s">
        <v>8</v>
      </c>
      <c r="C10" s="52">
        <f t="shared" si="0"/>
        <v>341</v>
      </c>
      <c r="D10" s="53">
        <f t="shared" si="1"/>
        <v>0.18157614483493079</v>
      </c>
      <c r="E10" s="487">
        <f t="shared" si="2"/>
        <v>2736</v>
      </c>
      <c r="F10" s="53">
        <f t="shared" si="1"/>
        <v>0.23989478298991671</v>
      </c>
      <c r="G10" s="202">
        <f t="shared" si="3"/>
        <v>660</v>
      </c>
      <c r="H10" s="53">
        <f t="shared" ref="H10:J10" si="10">G10/G$13</f>
        <v>0.2155453951665578</v>
      </c>
      <c r="I10" s="488">
        <f t="shared" si="5"/>
        <v>3737</v>
      </c>
      <c r="J10" s="53">
        <f t="shared" si="10"/>
        <v>0.22863260936066077</v>
      </c>
      <c r="L10" s="44" t="s">
        <v>8</v>
      </c>
      <c r="M10" s="40">
        <v>341</v>
      </c>
      <c r="N10" s="40">
        <v>2736</v>
      </c>
      <c r="O10" s="40">
        <v>660</v>
      </c>
      <c r="P10" s="149"/>
    </row>
    <row r="11" spans="2:16" s="39" customFormat="1" ht="12" customHeight="1">
      <c r="B11" s="47" t="s">
        <v>9</v>
      </c>
      <c r="C11" s="52">
        <f t="shared" si="0"/>
        <v>133</v>
      </c>
      <c r="D11" s="53">
        <f t="shared" si="1"/>
        <v>7.0820021299254521E-2</v>
      </c>
      <c r="E11" s="491">
        <f t="shared" si="2"/>
        <v>1772</v>
      </c>
      <c r="F11" s="53">
        <f t="shared" si="1"/>
        <v>0.15537045155633494</v>
      </c>
      <c r="G11" s="52">
        <f t="shared" si="3"/>
        <v>433</v>
      </c>
      <c r="H11" s="53">
        <f t="shared" ref="H11:J11" si="11">G11/G$13</f>
        <v>0.14141084258654474</v>
      </c>
      <c r="I11" s="488">
        <f t="shared" si="5"/>
        <v>2338</v>
      </c>
      <c r="J11" s="53">
        <f t="shared" si="11"/>
        <v>0.1430406852248394</v>
      </c>
      <c r="L11" s="44" t="s">
        <v>9</v>
      </c>
      <c r="M11" s="40">
        <v>133</v>
      </c>
      <c r="N11" s="40">
        <v>1772</v>
      </c>
      <c r="O11" s="40">
        <v>433</v>
      </c>
      <c r="P11" s="149"/>
    </row>
    <row r="12" spans="2:16" s="39" customFormat="1" ht="12" customHeight="1">
      <c r="B12" s="48" t="s">
        <v>10</v>
      </c>
      <c r="C12" s="204">
        <f t="shared" si="0"/>
        <v>13</v>
      </c>
      <c r="D12" s="55">
        <f t="shared" si="1"/>
        <v>6.9222577209797657E-3</v>
      </c>
      <c r="E12" s="489">
        <f t="shared" si="2"/>
        <v>354</v>
      </c>
      <c r="F12" s="55">
        <f t="shared" si="1"/>
        <v>3.1039017974572557E-2</v>
      </c>
      <c r="G12" s="204">
        <f t="shared" si="3"/>
        <v>131</v>
      </c>
      <c r="H12" s="55">
        <f t="shared" ref="H12:J12" si="12">G12/G$13</f>
        <v>4.2782495101241019E-2</v>
      </c>
      <c r="I12" s="489">
        <f t="shared" si="5"/>
        <v>498</v>
      </c>
      <c r="J12" s="55">
        <f t="shared" si="12"/>
        <v>3.0468033037626185E-2</v>
      </c>
      <c r="L12" s="44" t="s">
        <v>10</v>
      </c>
      <c r="M12" s="40">
        <v>13</v>
      </c>
      <c r="N12" s="40">
        <v>354</v>
      </c>
      <c r="O12" s="40">
        <v>131</v>
      </c>
      <c r="P12" s="149"/>
    </row>
    <row r="13" spans="2:16" s="39" customFormat="1" ht="15.75" customHeight="1">
      <c r="B13" s="49" t="s">
        <v>562</v>
      </c>
      <c r="C13" s="56">
        <f>SUM(C4:C12)</f>
        <v>1878</v>
      </c>
      <c r="D13" s="57">
        <f t="shared" ref="D13:J13" si="13">SUM(D4:D12)</f>
        <v>1</v>
      </c>
      <c r="E13" s="492">
        <f>SUM(E4:E12)</f>
        <v>11405</v>
      </c>
      <c r="F13" s="57">
        <f t="shared" si="13"/>
        <v>1</v>
      </c>
      <c r="G13" s="56">
        <f>SUM(G4:G12)</f>
        <v>3062</v>
      </c>
      <c r="H13" s="57">
        <f t="shared" si="13"/>
        <v>1</v>
      </c>
      <c r="I13" s="492">
        <f t="shared" si="5"/>
        <v>16345</v>
      </c>
      <c r="J13" s="57">
        <f t="shared" si="13"/>
        <v>1</v>
      </c>
      <c r="P13" s="319"/>
    </row>
    <row r="14" spans="2:16" s="39" customFormat="1" ht="12" customHeight="1">
      <c r="B14" s="236" t="s">
        <v>351</v>
      </c>
      <c r="C14" s="237">
        <f>M14</f>
        <v>1129</v>
      </c>
      <c r="D14" s="238">
        <f t="shared" ref="D14" si="14">C14/C$13</f>
        <v>0.60117145899893498</v>
      </c>
      <c r="E14" s="237">
        <f>N14</f>
        <v>4892</v>
      </c>
      <c r="F14" s="238">
        <f t="shared" ref="F14" si="15">E14/E$13</f>
        <v>0.42893467777290661</v>
      </c>
      <c r="G14" s="237">
        <f>O14</f>
        <v>1429</v>
      </c>
      <c r="H14" s="238">
        <f t="shared" ref="H14" si="16">G14/G$13</f>
        <v>0.46668843892880468</v>
      </c>
      <c r="I14" s="237">
        <f>C14+E14+G14</f>
        <v>7450</v>
      </c>
      <c r="J14" s="238">
        <f t="shared" ref="J14" si="17">I14/I$13</f>
        <v>0.45579687977974914</v>
      </c>
      <c r="L14" s="194" t="s">
        <v>506</v>
      </c>
      <c r="M14" s="39">
        <v>1129</v>
      </c>
      <c r="N14" s="39">
        <v>4892</v>
      </c>
      <c r="O14" s="39">
        <v>1429</v>
      </c>
    </row>
    <row r="15" spans="2:16" s="39" customFormat="1" ht="12" customHeight="1">
      <c r="B15" s="249" t="s">
        <v>343</v>
      </c>
      <c r="C15" s="237">
        <f>M15</f>
        <v>749</v>
      </c>
      <c r="D15" s="251">
        <f>C15/C13</f>
        <v>0.39882854100106496</v>
      </c>
      <c r="E15" s="237">
        <f>N15</f>
        <v>6513</v>
      </c>
      <c r="F15" s="252">
        <f>E15/E13</f>
        <v>0.57106532222709339</v>
      </c>
      <c r="G15" s="237">
        <f>O15</f>
        <v>1633</v>
      </c>
      <c r="H15" s="251">
        <f>G15/G13</f>
        <v>0.53331156107119526</v>
      </c>
      <c r="I15" s="237">
        <f>C15+E15+G15</f>
        <v>8895</v>
      </c>
      <c r="J15" s="252">
        <f>I15/I13</f>
        <v>0.54420312022025086</v>
      </c>
      <c r="L15" s="194" t="s">
        <v>507</v>
      </c>
      <c r="M15" s="39">
        <v>749</v>
      </c>
      <c r="N15" s="39">
        <v>6513</v>
      </c>
      <c r="O15" s="39">
        <v>1633</v>
      </c>
    </row>
    <row r="16" spans="2:16" s="39" customFormat="1">
      <c r="B16" s="239"/>
      <c r="C16" s="240"/>
      <c r="D16" s="241"/>
      <c r="E16" s="240"/>
      <c r="F16" s="241"/>
      <c r="G16" s="240"/>
      <c r="H16" s="241"/>
      <c r="I16" s="240"/>
      <c r="J16" s="241"/>
      <c r="L16"/>
      <c r="M16"/>
      <c r="N16"/>
      <c r="O16"/>
    </row>
    <row r="18" spans="2:16" ht="19.5" customHeight="1">
      <c r="B18" s="25" t="s">
        <v>98</v>
      </c>
    </row>
    <row r="19" spans="2:16">
      <c r="B19" s="639" t="s">
        <v>95</v>
      </c>
      <c r="C19" s="641" t="s">
        <v>96</v>
      </c>
      <c r="D19" s="642"/>
      <c r="E19" s="642"/>
      <c r="F19" s="642"/>
      <c r="G19" s="642"/>
      <c r="H19" s="642"/>
      <c r="I19" s="642"/>
      <c r="J19" s="643"/>
    </row>
    <row r="20" spans="2:16">
      <c r="B20" s="640"/>
      <c r="C20" s="644" t="s">
        <v>73</v>
      </c>
      <c r="D20" s="645"/>
      <c r="E20" s="644" t="s">
        <v>74</v>
      </c>
      <c r="F20" s="645"/>
      <c r="G20" s="644" t="s">
        <v>75</v>
      </c>
      <c r="H20" s="645"/>
      <c r="I20" s="644" t="s">
        <v>92</v>
      </c>
      <c r="J20" s="645"/>
      <c r="L20" s="45" t="s">
        <v>93</v>
      </c>
      <c r="M20" s="42" t="s">
        <v>73</v>
      </c>
      <c r="N20" s="42" t="s">
        <v>74</v>
      </c>
      <c r="O20" s="42" t="s">
        <v>75</v>
      </c>
    </row>
    <row r="21" spans="2:16" s="39" customFormat="1" ht="12" customHeight="1">
      <c r="B21" s="46" t="s">
        <v>2</v>
      </c>
      <c r="C21" s="50">
        <f>M21</f>
        <v>2</v>
      </c>
      <c r="D21" s="51">
        <f>C21/C$30</f>
        <v>4.830917874396135E-3</v>
      </c>
      <c r="E21" s="50">
        <f>N21</f>
        <v>21</v>
      </c>
      <c r="F21" s="51">
        <f>E21/E$30</f>
        <v>1.9571295433364399E-2</v>
      </c>
      <c r="G21" s="203">
        <f>O21</f>
        <v>2</v>
      </c>
      <c r="H21" s="51">
        <f>G21/G$30</f>
        <v>3.7105751391465678E-3</v>
      </c>
      <c r="I21" s="50">
        <f>C21+E21+G21</f>
        <v>25</v>
      </c>
      <c r="J21" s="51">
        <f>I21/I$30</f>
        <v>1.2339585389930898E-2</v>
      </c>
      <c r="L21" s="43" t="s">
        <v>2</v>
      </c>
      <c r="M21" s="40">
        <v>2</v>
      </c>
      <c r="N21" s="40">
        <v>21</v>
      </c>
      <c r="O21" s="40">
        <v>2</v>
      </c>
      <c r="P21" s="149"/>
    </row>
    <row r="22" spans="2:16" s="39" customFormat="1" ht="12" customHeight="1">
      <c r="B22" s="47" t="s">
        <v>3</v>
      </c>
      <c r="C22" s="205">
        <f t="shared" ref="C22:C29" si="18">M22</f>
        <v>11</v>
      </c>
      <c r="D22" s="53">
        <f t="shared" ref="D22:F29" si="19">C22/C$30</f>
        <v>2.6570048309178744E-2</v>
      </c>
      <c r="E22" s="205">
        <f t="shared" ref="E22:E29" si="20">N22</f>
        <v>42</v>
      </c>
      <c r="F22" s="53">
        <f t="shared" si="19"/>
        <v>3.9142590866728798E-2</v>
      </c>
      <c r="G22" s="202">
        <f t="shared" ref="G22:G29" si="21">O22</f>
        <v>13</v>
      </c>
      <c r="H22" s="53">
        <f t="shared" ref="H22:J22" si="22">G22/G$30</f>
        <v>2.4118738404452691E-2</v>
      </c>
      <c r="I22" s="52">
        <f t="shared" ref="I22:I30" si="23">C22+E22+G22</f>
        <v>66</v>
      </c>
      <c r="J22" s="53">
        <f t="shared" si="22"/>
        <v>3.257650542941757E-2</v>
      </c>
      <c r="L22" s="44" t="s">
        <v>3</v>
      </c>
      <c r="M22" s="40">
        <v>11</v>
      </c>
      <c r="N22" s="40">
        <v>42</v>
      </c>
      <c r="O22" s="40">
        <v>13</v>
      </c>
      <c r="P22" s="149"/>
    </row>
    <row r="23" spans="2:16" s="39" customFormat="1" ht="12" customHeight="1">
      <c r="B23" s="47" t="s">
        <v>4</v>
      </c>
      <c r="C23" s="202">
        <f t="shared" si="18"/>
        <v>32</v>
      </c>
      <c r="D23" s="53">
        <f t="shared" si="19"/>
        <v>7.7294685990338161E-2</v>
      </c>
      <c r="E23" s="52">
        <f t="shared" si="20"/>
        <v>89</v>
      </c>
      <c r="F23" s="53">
        <f t="shared" si="19"/>
        <v>8.2945013979496732E-2</v>
      </c>
      <c r="G23" s="202">
        <f t="shared" si="21"/>
        <v>40</v>
      </c>
      <c r="H23" s="53">
        <f t="shared" ref="H23:J23" si="24">G23/G$30</f>
        <v>7.4211502782931357E-2</v>
      </c>
      <c r="I23" s="205">
        <f t="shared" si="23"/>
        <v>161</v>
      </c>
      <c r="J23" s="53">
        <f t="shared" si="24"/>
        <v>7.946692991115499E-2</v>
      </c>
      <c r="L23" s="44" t="s">
        <v>4</v>
      </c>
      <c r="M23" s="40">
        <v>32</v>
      </c>
      <c r="N23" s="40">
        <v>89</v>
      </c>
      <c r="O23" s="40">
        <v>40</v>
      </c>
      <c r="P23" s="149"/>
    </row>
    <row r="24" spans="2:16" s="39" customFormat="1" ht="12" customHeight="1">
      <c r="B24" s="47" t="s">
        <v>5</v>
      </c>
      <c r="C24" s="52">
        <f t="shared" si="18"/>
        <v>70</v>
      </c>
      <c r="D24" s="53">
        <f t="shared" si="19"/>
        <v>0.16908212560386474</v>
      </c>
      <c r="E24" s="205">
        <f t="shared" si="20"/>
        <v>178</v>
      </c>
      <c r="F24" s="53">
        <f t="shared" si="19"/>
        <v>0.16589002795899346</v>
      </c>
      <c r="G24" s="202">
        <f t="shared" si="21"/>
        <v>100</v>
      </c>
      <c r="H24" s="53">
        <f t="shared" ref="H24:J24" si="25">G24/G$30</f>
        <v>0.18552875695732837</v>
      </c>
      <c r="I24" s="52">
        <f t="shared" si="23"/>
        <v>348</v>
      </c>
      <c r="J24" s="53">
        <f t="shared" si="25"/>
        <v>0.1717670286278381</v>
      </c>
      <c r="L24" s="44" t="s">
        <v>5</v>
      </c>
      <c r="M24" s="40">
        <v>70</v>
      </c>
      <c r="N24" s="40">
        <v>178</v>
      </c>
      <c r="O24" s="40">
        <v>100</v>
      </c>
      <c r="P24" s="149"/>
    </row>
    <row r="25" spans="2:16" s="39" customFormat="1" ht="12" customHeight="1">
      <c r="B25" s="47" t="s">
        <v>6</v>
      </c>
      <c r="C25" s="205">
        <f t="shared" si="18"/>
        <v>111</v>
      </c>
      <c r="D25" s="53">
        <f t="shared" si="19"/>
        <v>0.26811594202898553</v>
      </c>
      <c r="E25" s="202">
        <f t="shared" si="20"/>
        <v>205</v>
      </c>
      <c r="F25" s="53">
        <f t="shared" si="19"/>
        <v>0.19105312208760486</v>
      </c>
      <c r="G25" s="202">
        <f t="shared" si="21"/>
        <v>101</v>
      </c>
      <c r="H25" s="53">
        <f t="shared" ref="H25:J25" si="26">G25/G$30</f>
        <v>0.18738404452690166</v>
      </c>
      <c r="I25" s="52">
        <f t="shared" si="23"/>
        <v>417</v>
      </c>
      <c r="J25" s="53">
        <f t="shared" si="26"/>
        <v>0.20582428430404739</v>
      </c>
      <c r="L25" s="44" t="s">
        <v>6</v>
      </c>
      <c r="M25" s="40">
        <v>111</v>
      </c>
      <c r="N25" s="40">
        <v>205</v>
      </c>
      <c r="O25" s="40">
        <v>101</v>
      </c>
      <c r="P25" s="149"/>
    </row>
    <row r="26" spans="2:16" s="39" customFormat="1" ht="12" customHeight="1">
      <c r="B26" s="47" t="s">
        <v>7</v>
      </c>
      <c r="C26" s="202">
        <f t="shared" si="18"/>
        <v>100</v>
      </c>
      <c r="D26" s="53">
        <f t="shared" si="19"/>
        <v>0.24154589371980675</v>
      </c>
      <c r="E26" s="52">
        <f t="shared" si="20"/>
        <v>230</v>
      </c>
      <c r="F26" s="53">
        <f t="shared" si="19"/>
        <v>0.21435228331780057</v>
      </c>
      <c r="G26" s="52">
        <f t="shared" si="21"/>
        <v>128</v>
      </c>
      <c r="H26" s="53">
        <f t="shared" ref="H26:J26" si="27">G26/G$30</f>
        <v>0.23747680890538034</v>
      </c>
      <c r="I26" s="205">
        <f t="shared" si="23"/>
        <v>458</v>
      </c>
      <c r="J26" s="53">
        <f t="shared" si="27"/>
        <v>0.22606120434353405</v>
      </c>
      <c r="L26" s="44" t="s">
        <v>7</v>
      </c>
      <c r="M26" s="40">
        <v>100</v>
      </c>
      <c r="N26" s="40">
        <v>230</v>
      </c>
      <c r="O26" s="40">
        <v>128</v>
      </c>
      <c r="P26" s="149"/>
    </row>
    <row r="27" spans="2:16" s="39" customFormat="1" ht="12" customHeight="1">
      <c r="B27" s="47" t="s">
        <v>8</v>
      </c>
      <c r="C27" s="52">
        <f t="shared" si="18"/>
        <v>63</v>
      </c>
      <c r="D27" s="53">
        <f t="shared" si="19"/>
        <v>0.15217391304347827</v>
      </c>
      <c r="E27" s="52">
        <f t="shared" si="20"/>
        <v>214</v>
      </c>
      <c r="F27" s="53">
        <f t="shared" si="19"/>
        <v>0.19944082013047532</v>
      </c>
      <c r="G27" s="205">
        <f t="shared" si="21"/>
        <v>96</v>
      </c>
      <c r="H27" s="53">
        <f t="shared" ref="H27:J27" si="28">G27/G$30</f>
        <v>0.17810760667903525</v>
      </c>
      <c r="I27" s="52">
        <f t="shared" si="23"/>
        <v>373</v>
      </c>
      <c r="J27" s="53">
        <f t="shared" si="28"/>
        <v>0.18410661401776901</v>
      </c>
      <c r="L27" s="44" t="s">
        <v>8</v>
      </c>
      <c r="M27" s="40">
        <v>63</v>
      </c>
      <c r="N27" s="40">
        <v>214</v>
      </c>
      <c r="O27" s="40">
        <v>96</v>
      </c>
      <c r="P27" s="149"/>
    </row>
    <row r="28" spans="2:16" s="39" customFormat="1" ht="12" customHeight="1">
      <c r="B28" s="47" t="s">
        <v>9</v>
      </c>
      <c r="C28" s="205">
        <f t="shared" si="18"/>
        <v>21</v>
      </c>
      <c r="D28" s="53">
        <f t="shared" si="19"/>
        <v>5.0724637681159424E-2</v>
      </c>
      <c r="E28" s="52">
        <f t="shared" si="20"/>
        <v>85</v>
      </c>
      <c r="F28" s="53">
        <f t="shared" si="19"/>
        <v>7.9217148182665426E-2</v>
      </c>
      <c r="G28" s="202">
        <f t="shared" si="21"/>
        <v>43</v>
      </c>
      <c r="H28" s="53">
        <f t="shared" ref="H28:J28" si="29">G28/G$30</f>
        <v>7.9777365491651209E-2</v>
      </c>
      <c r="I28" s="52">
        <f t="shared" si="23"/>
        <v>149</v>
      </c>
      <c r="J28" s="53">
        <f t="shared" si="29"/>
        <v>7.3543928923988158E-2</v>
      </c>
      <c r="L28" s="44" t="s">
        <v>9</v>
      </c>
      <c r="M28" s="40">
        <v>21</v>
      </c>
      <c r="N28" s="40">
        <v>85</v>
      </c>
      <c r="O28" s="40">
        <v>43</v>
      </c>
      <c r="P28" s="149"/>
    </row>
    <row r="29" spans="2:16" s="39" customFormat="1" ht="12" customHeight="1">
      <c r="B29" s="48" t="s">
        <v>10</v>
      </c>
      <c r="C29" s="54">
        <f t="shared" si="18"/>
        <v>4</v>
      </c>
      <c r="D29" s="55">
        <f t="shared" si="19"/>
        <v>9.6618357487922701E-3</v>
      </c>
      <c r="E29" s="204">
        <f t="shared" si="20"/>
        <v>9</v>
      </c>
      <c r="F29" s="55">
        <f t="shared" si="19"/>
        <v>8.3876980428704562E-3</v>
      </c>
      <c r="G29" s="54">
        <f t="shared" si="21"/>
        <v>16</v>
      </c>
      <c r="H29" s="55">
        <f t="shared" ref="H29:J29" si="30">G29/G$30</f>
        <v>2.9684601113172542E-2</v>
      </c>
      <c r="I29" s="204">
        <f t="shared" si="23"/>
        <v>29</v>
      </c>
      <c r="J29" s="55">
        <f t="shared" si="30"/>
        <v>1.4313919052319843E-2</v>
      </c>
      <c r="L29" s="44" t="s">
        <v>10</v>
      </c>
      <c r="M29" s="40">
        <v>4</v>
      </c>
      <c r="N29" s="40">
        <v>9</v>
      </c>
      <c r="O29" s="40">
        <v>16</v>
      </c>
      <c r="P29" s="149"/>
    </row>
    <row r="30" spans="2:16" s="39" customFormat="1" ht="15" customHeight="1">
      <c r="B30" s="49" t="s">
        <v>562</v>
      </c>
      <c r="C30" s="56">
        <f>SUM(C21:C29)</f>
        <v>414</v>
      </c>
      <c r="D30" s="57">
        <f t="shared" ref="D30" si="31">SUM(D21,D22,D23,D24,D25,D26,D27,D28,D29)</f>
        <v>1</v>
      </c>
      <c r="E30" s="56">
        <f>SUM(E21:E29)</f>
        <v>1073</v>
      </c>
      <c r="F30" s="57">
        <f t="shared" ref="F30:H30" si="32">SUM(F21,F22,F23,F24,F25,F26,F27,F28,F29)</f>
        <v>1</v>
      </c>
      <c r="G30" s="56">
        <f>SUM(G21:G29)</f>
        <v>539</v>
      </c>
      <c r="H30" s="57">
        <f t="shared" si="32"/>
        <v>0.99999999999999989</v>
      </c>
      <c r="I30" s="56">
        <f t="shared" si="23"/>
        <v>2026</v>
      </c>
      <c r="J30" s="57">
        <f t="shared" ref="J30" si="33">SUM(J21,J22,J23,J24,J25,J26,J27,J28,J29)</f>
        <v>1.0000000000000002</v>
      </c>
      <c r="M30" s="319"/>
      <c r="N30" s="319"/>
      <c r="O30" s="319"/>
      <c r="P30" s="149"/>
    </row>
    <row r="31" spans="2:16" s="39" customFormat="1" ht="12" customHeight="1">
      <c r="B31" s="236" t="s">
        <v>351</v>
      </c>
      <c r="C31" s="237">
        <f>M31</f>
        <v>269</v>
      </c>
      <c r="D31" s="238">
        <f>C31/C$30</f>
        <v>0.64975845410628019</v>
      </c>
      <c r="E31" s="237">
        <f>N31</f>
        <v>629</v>
      </c>
      <c r="F31" s="238">
        <f>E31/E$30</f>
        <v>0.58620689655172409</v>
      </c>
      <c r="G31" s="237">
        <f>O31</f>
        <v>301</v>
      </c>
      <c r="H31" s="238">
        <f>G31/G$30</f>
        <v>0.55844155844155841</v>
      </c>
      <c r="I31" s="237">
        <f>C31+E31+G31</f>
        <v>1199</v>
      </c>
      <c r="J31" s="238">
        <f>I31/I$30</f>
        <v>0.59180651530108586</v>
      </c>
      <c r="L31" s="194" t="s">
        <v>506</v>
      </c>
      <c r="M31" s="39">
        <v>269</v>
      </c>
      <c r="N31" s="39">
        <v>629</v>
      </c>
      <c r="O31" s="39">
        <v>301</v>
      </c>
    </row>
    <row r="32" spans="2:16" s="39" customFormat="1" ht="12" customHeight="1">
      <c r="B32" s="249" t="s">
        <v>343</v>
      </c>
      <c r="C32" s="237">
        <f>M32</f>
        <v>145</v>
      </c>
      <c r="D32" s="251">
        <f>C32/C30</f>
        <v>0.35024154589371981</v>
      </c>
      <c r="E32" s="237">
        <f>N32</f>
        <v>444</v>
      </c>
      <c r="F32" s="252">
        <f>E32/E30</f>
        <v>0.41379310344827586</v>
      </c>
      <c r="G32" s="237">
        <f>O32</f>
        <v>238</v>
      </c>
      <c r="H32" s="251">
        <f>G32/G30</f>
        <v>0.44155844155844154</v>
      </c>
      <c r="I32" s="237">
        <f>C32+E32+G32</f>
        <v>827</v>
      </c>
      <c r="J32" s="252">
        <f>I32/I$30</f>
        <v>0.40819348469891414</v>
      </c>
      <c r="L32" s="194" t="s">
        <v>507</v>
      </c>
      <c r="M32" s="39">
        <v>145</v>
      </c>
      <c r="N32" s="39">
        <v>444</v>
      </c>
      <c r="O32" s="39">
        <v>238</v>
      </c>
    </row>
    <row r="33" spans="2:15">
      <c r="M33" s="39"/>
      <c r="N33" s="39"/>
      <c r="O33" s="39"/>
    </row>
    <row r="34" spans="2:15">
      <c r="F34" s="42"/>
      <c r="H34" s="42"/>
      <c r="I34" s="12"/>
      <c r="M34" s="39"/>
      <c r="N34" s="39"/>
      <c r="O34" s="39"/>
    </row>
    <row r="35" spans="2:15">
      <c r="C35" s="242"/>
      <c r="D35" s="242"/>
      <c r="E35" s="242"/>
      <c r="F35" s="243"/>
      <c r="H35" s="40"/>
      <c r="M35" s="39"/>
      <c r="N35" s="39"/>
      <c r="O35" s="39"/>
    </row>
    <row r="36" spans="2:15">
      <c r="B36" s="4"/>
      <c r="C36" s="149"/>
      <c r="D36" s="149"/>
      <c r="E36" s="149"/>
      <c r="F36" s="149"/>
      <c r="H36" s="40"/>
      <c r="K36" s="39"/>
      <c r="M36" s="39"/>
      <c r="N36" s="39"/>
      <c r="O36" s="39"/>
    </row>
    <row r="37" spans="2:15">
      <c r="B37" s="4"/>
      <c r="C37" s="149"/>
      <c r="D37" s="149"/>
      <c r="E37" s="149"/>
      <c r="F37" s="149"/>
      <c r="H37" s="40"/>
      <c r="I37" s="8"/>
      <c r="K37" s="39"/>
      <c r="M37" s="39"/>
      <c r="N37" s="39"/>
      <c r="O37" s="39"/>
    </row>
    <row r="38" spans="2:15">
      <c r="B38" s="299"/>
      <c r="C38" s="319"/>
      <c r="D38" s="319"/>
      <c r="E38" s="319"/>
      <c r="F38" s="319"/>
      <c r="G38" s="39"/>
      <c r="H38" s="40"/>
      <c r="I38" s="8"/>
      <c r="K38" s="39"/>
      <c r="M38" s="39"/>
      <c r="N38" s="39"/>
      <c r="O38" s="39"/>
    </row>
    <row r="39" spans="2:15">
      <c r="B39" s="39"/>
      <c r="C39" s="39"/>
      <c r="D39" s="39"/>
      <c r="E39" s="39"/>
      <c r="F39" s="206"/>
      <c r="G39" s="39"/>
      <c r="H39" s="40"/>
      <c r="I39" s="8"/>
    </row>
    <row r="40" spans="2:15">
      <c r="B40" s="36"/>
      <c r="C40" s="153"/>
      <c r="D40" s="153"/>
      <c r="E40" s="153"/>
      <c r="F40" s="153"/>
      <c r="G40" s="39"/>
      <c r="H40" s="40"/>
      <c r="I40" s="8"/>
    </row>
    <row r="41" spans="2:15">
      <c r="B41" s="36"/>
      <c r="C41" s="153"/>
      <c r="D41" s="153"/>
      <c r="E41" s="153"/>
      <c r="F41" s="153"/>
      <c r="G41" s="39"/>
      <c r="H41" s="40"/>
      <c r="I41" s="8"/>
    </row>
    <row r="42" spans="2:15">
      <c r="B42" s="299"/>
      <c r="C42" s="319"/>
      <c r="D42" s="319"/>
      <c r="E42" s="319"/>
      <c r="F42" s="319"/>
      <c r="G42" s="39"/>
      <c r="H42" s="40"/>
      <c r="I42" s="8"/>
    </row>
    <row r="43" spans="2:15">
      <c r="B43" s="39"/>
      <c r="C43" s="39"/>
      <c r="D43" s="39"/>
      <c r="E43" s="39"/>
      <c r="F43" s="206"/>
      <c r="G43" s="39"/>
      <c r="H43" s="40"/>
      <c r="I43" s="8"/>
    </row>
    <row r="44" spans="2:15">
      <c r="F44" s="42"/>
      <c r="H44" s="42"/>
      <c r="I44" s="12"/>
    </row>
    <row r="45" spans="2:15">
      <c r="F45" s="40"/>
      <c r="H45" s="40"/>
    </row>
    <row r="46" spans="2:15">
      <c r="F46" s="40"/>
      <c r="H46" s="40"/>
    </row>
    <row r="47" spans="2:15">
      <c r="F47" s="40"/>
      <c r="H47" s="40"/>
      <c r="I47" s="8"/>
    </row>
    <row r="48" spans="2:15">
      <c r="F48" s="40"/>
      <c r="H48" s="40"/>
      <c r="I48" s="8"/>
    </row>
    <row r="49" spans="6:9">
      <c r="F49" s="40"/>
      <c r="H49" s="40"/>
      <c r="I49" s="8"/>
    </row>
    <row r="50" spans="6:9">
      <c r="F50" s="40"/>
      <c r="H50" s="40"/>
      <c r="I50" s="8"/>
    </row>
    <row r="53" spans="6:9">
      <c r="F53" s="42"/>
      <c r="H53" s="42"/>
      <c r="I53" s="12"/>
    </row>
    <row r="54" spans="6:9">
      <c r="F54" s="40"/>
      <c r="H54" s="40"/>
    </row>
    <row r="55" spans="6:9">
      <c r="F55" s="40"/>
      <c r="H55" s="40"/>
    </row>
    <row r="56" spans="6:9">
      <c r="F56" s="40"/>
      <c r="H56" s="40"/>
      <c r="I56" s="8"/>
    </row>
    <row r="57" spans="6:9">
      <c r="F57" s="40"/>
      <c r="H57" s="40"/>
      <c r="I57" s="8"/>
    </row>
    <row r="58" spans="6:9">
      <c r="F58" s="40"/>
      <c r="H58" s="40"/>
      <c r="I58" s="8"/>
    </row>
    <row r="59" spans="6:9">
      <c r="F59" s="40"/>
      <c r="H59" s="40"/>
      <c r="I59" s="8"/>
    </row>
    <row r="60" spans="6:9">
      <c r="F60" s="40"/>
      <c r="H60" s="40"/>
      <c r="I60" s="8"/>
    </row>
    <row r="61" spans="6:9">
      <c r="F61" s="40"/>
      <c r="H61" s="40"/>
      <c r="I61" s="8"/>
    </row>
    <row r="62" spans="6:9">
      <c r="F62" s="40"/>
      <c r="H62" s="40"/>
      <c r="I62" s="8"/>
    </row>
  </sheetData>
  <mergeCells count="12">
    <mergeCell ref="B2:B3"/>
    <mergeCell ref="C2:J2"/>
    <mergeCell ref="C3:D3"/>
    <mergeCell ref="E3:F3"/>
    <mergeCell ref="G3:H3"/>
    <mergeCell ref="I3:J3"/>
    <mergeCell ref="B19:B20"/>
    <mergeCell ref="C19:J19"/>
    <mergeCell ref="C20:D20"/>
    <mergeCell ref="E20:F20"/>
    <mergeCell ref="G20:H20"/>
    <mergeCell ref="I20:J20"/>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0"/>
  <sheetViews>
    <sheetView view="pageBreakPreview" zoomScale="120" zoomScaleNormal="100" zoomScaleSheetLayoutView="120" workbookViewId="0">
      <selection activeCell="C21" sqref="C21"/>
    </sheetView>
  </sheetViews>
  <sheetFormatPr defaultRowHeight="13.5"/>
  <cols>
    <col min="1" max="1" width="22.125" style="10" customWidth="1"/>
    <col min="2" max="4" width="9" style="10" customWidth="1"/>
    <col min="5" max="5" width="7.875" style="10" bestFit="1" customWidth="1"/>
    <col min="6" max="6" width="5.875" style="10" bestFit="1" customWidth="1"/>
    <col min="7" max="7" width="9.75" style="10" bestFit="1" customWidth="1"/>
    <col min="8" max="8" width="7.5" style="10" bestFit="1" customWidth="1"/>
    <col min="9" max="9" width="14" style="10" customWidth="1"/>
    <col min="10" max="10" width="5" style="10" customWidth="1"/>
    <col min="11" max="11" width="15.25" style="10" customWidth="1"/>
    <col min="12" max="13" width="20.375" style="10" customWidth="1"/>
    <col min="14" max="14" width="5" style="10" customWidth="1"/>
    <col min="15" max="15" width="6.625" style="10" customWidth="1"/>
    <col min="16" max="16" width="7.375" style="10" customWidth="1"/>
    <col min="17" max="16384" width="9" style="10"/>
  </cols>
  <sheetData>
    <row r="1" spans="1:21" s="26" customFormat="1" ht="14.25">
      <c r="A1" s="25" t="s">
        <v>445</v>
      </c>
    </row>
    <row r="2" spans="1:21" customFormat="1">
      <c r="A2" s="1"/>
      <c r="B2" s="2"/>
      <c r="C2" s="2"/>
      <c r="D2" s="2"/>
      <c r="E2" s="2"/>
      <c r="F2" s="2"/>
      <c r="G2" s="2"/>
      <c r="H2" s="2"/>
    </row>
    <row r="3" spans="1:21" s="9" customFormat="1" ht="18" customHeight="1">
      <c r="A3" s="1" t="s">
        <v>13</v>
      </c>
      <c r="G3" s="12"/>
      <c r="H3" s="135"/>
      <c r="I3" s="135"/>
      <c r="J3"/>
      <c r="K3"/>
    </row>
    <row r="4" spans="1:21" customFormat="1" ht="15.75" customHeight="1">
      <c r="A4" s="3"/>
      <c r="B4" s="3" t="s">
        <v>0</v>
      </c>
      <c r="C4" s="3" t="s">
        <v>1</v>
      </c>
      <c r="D4" s="2"/>
      <c r="E4" s="10"/>
      <c r="F4" s="10"/>
      <c r="G4" s="4"/>
      <c r="H4" s="64"/>
      <c r="I4" s="131"/>
      <c r="K4" s="137"/>
    </row>
    <row r="5" spans="1:21" customFormat="1">
      <c r="A5" s="4" t="s">
        <v>14</v>
      </c>
      <c r="B5" s="64">
        <v>45</v>
      </c>
      <c r="C5" s="22">
        <f>B5/B$10</f>
        <v>2.7531355154481493E-3</v>
      </c>
      <c r="D5" s="2"/>
      <c r="E5" s="10"/>
      <c r="F5" s="10"/>
      <c r="G5" s="4"/>
      <c r="H5" s="64"/>
      <c r="I5" s="131"/>
      <c r="K5" s="143"/>
    </row>
    <row r="6" spans="1:21" customFormat="1">
      <c r="A6" s="4" t="s">
        <v>15</v>
      </c>
      <c r="B6" s="64">
        <v>8387</v>
      </c>
      <c r="C6" s="22">
        <f>B6/B$10</f>
        <v>0.51312327929030288</v>
      </c>
      <c r="D6" s="2"/>
      <c r="E6" s="10"/>
      <c r="F6" s="10"/>
      <c r="G6" s="4"/>
      <c r="H6" s="64"/>
      <c r="I6" s="131"/>
      <c r="K6" s="143"/>
    </row>
    <row r="7" spans="1:21" customFormat="1">
      <c r="A7" s="4" t="s">
        <v>16</v>
      </c>
      <c r="B7" s="64">
        <v>7858</v>
      </c>
      <c r="C7" s="22">
        <f>B7/B$10</f>
        <v>0.48075864178647904</v>
      </c>
      <c r="D7" s="2"/>
      <c r="E7" s="10"/>
      <c r="F7" s="10"/>
      <c r="G7" s="4"/>
      <c r="H7" s="64"/>
      <c r="I7" s="131"/>
      <c r="K7" s="143"/>
    </row>
    <row r="8" spans="1:21" customFormat="1">
      <c r="A8" s="4" t="s">
        <v>17</v>
      </c>
      <c r="B8" s="64">
        <v>3</v>
      </c>
      <c r="C8" s="22">
        <f>B8/B$10</f>
        <v>1.835423676965433E-4</v>
      </c>
      <c r="D8" s="2"/>
      <c r="E8" s="10"/>
      <c r="F8" s="10"/>
      <c r="G8" s="4"/>
      <c r="H8" s="64"/>
      <c r="I8" s="131"/>
      <c r="K8" s="143"/>
    </row>
    <row r="9" spans="1:21" customFormat="1">
      <c r="A9" s="4" t="s">
        <v>18</v>
      </c>
      <c r="B9" s="64">
        <v>52</v>
      </c>
      <c r="C9" s="22">
        <f>B9/B$10</f>
        <v>3.1814010400734167E-3</v>
      </c>
      <c r="D9" s="2"/>
      <c r="E9" s="10"/>
      <c r="F9" s="10"/>
      <c r="G9" s="4"/>
      <c r="H9" s="64"/>
      <c r="I9" s="131"/>
    </row>
    <row r="10" spans="1:21" customFormat="1">
      <c r="A10" s="5" t="s">
        <v>11</v>
      </c>
      <c r="B10" s="15">
        <f>SUM(B5:B9)</f>
        <v>16345</v>
      </c>
      <c r="C10" s="24">
        <f>SUM(C5:C9)</f>
        <v>1.0000000000000002</v>
      </c>
      <c r="D10" s="2"/>
      <c r="E10" s="10"/>
      <c r="F10" s="10"/>
      <c r="G10" s="10"/>
      <c r="H10" s="10"/>
      <c r="I10" s="10"/>
    </row>
    <row r="11" spans="1:21" customFormat="1">
      <c r="A11" s="4"/>
      <c r="B11" s="7"/>
      <c r="C11" s="8"/>
      <c r="E11" s="10"/>
      <c r="F11" s="10"/>
      <c r="G11" s="10"/>
      <c r="H11" s="10"/>
      <c r="I11" s="10"/>
    </row>
    <row r="12" spans="1:21" s="9" customFormat="1" ht="14.25">
      <c r="A12" s="1" t="s">
        <v>440</v>
      </c>
    </row>
    <row r="13" spans="1:21" ht="16.5" customHeight="1">
      <c r="A13" s="3"/>
      <c r="B13" s="3" t="s">
        <v>441</v>
      </c>
      <c r="C13" s="3" t="s">
        <v>443</v>
      </c>
      <c r="D13" s="3" t="s">
        <v>12</v>
      </c>
      <c r="E13" s="3" t="s">
        <v>1</v>
      </c>
      <c r="G13" s="303"/>
      <c r="H13" s="304"/>
      <c r="I13" s="304"/>
      <c r="K13" s="303"/>
      <c r="L13" s="304"/>
      <c r="M13" s="304"/>
    </row>
    <row r="14" spans="1:21">
      <c r="A14" s="4" t="s">
        <v>14</v>
      </c>
      <c r="B14" s="13">
        <v>0</v>
      </c>
      <c r="C14" s="13">
        <v>3</v>
      </c>
      <c r="D14" s="13">
        <f>SUM(B14:C14)</f>
        <v>3</v>
      </c>
      <c r="E14" s="22">
        <f>D14/D$19</f>
        <v>1.4807502467917078E-3</v>
      </c>
      <c r="G14" s="36"/>
      <c r="H14" s="193"/>
      <c r="I14" s="302"/>
      <c r="J14" s="87"/>
      <c r="K14" s="36"/>
      <c r="L14" s="193"/>
      <c r="M14" s="302"/>
      <c r="N14" s="87"/>
      <c r="O14" s="87"/>
      <c r="P14" s="87"/>
      <c r="Q14" s="87"/>
      <c r="R14" s="87"/>
      <c r="S14" s="87"/>
      <c r="T14" s="87"/>
      <c r="U14" s="87"/>
    </row>
    <row r="15" spans="1:21">
      <c r="A15" s="4" t="s">
        <v>15</v>
      </c>
      <c r="B15" s="13">
        <v>108</v>
      </c>
      <c r="C15" s="13">
        <v>379</v>
      </c>
      <c r="D15" s="13">
        <f t="shared" ref="D15:D18" si="0">SUM(B15:C15)</f>
        <v>487</v>
      </c>
      <c r="E15" s="22">
        <f t="shared" ref="E15:E18" si="1">D15/D$19</f>
        <v>0.2403751233958539</v>
      </c>
      <c r="G15" s="36"/>
      <c r="H15" s="193"/>
      <c r="I15" s="302"/>
      <c r="J15" s="87"/>
      <c r="K15" s="36"/>
      <c r="L15" s="193"/>
      <c r="M15" s="302"/>
      <c r="N15" s="87"/>
      <c r="O15" s="87"/>
      <c r="P15" s="87"/>
      <c r="Q15" s="87"/>
      <c r="R15" s="87"/>
      <c r="S15" s="87"/>
      <c r="T15" s="87"/>
      <c r="U15" s="87"/>
    </row>
    <row r="16" spans="1:21">
      <c r="A16" s="4" t="s">
        <v>16</v>
      </c>
      <c r="B16" s="13">
        <v>331</v>
      </c>
      <c r="C16" s="13">
        <v>1201</v>
      </c>
      <c r="D16" s="13">
        <f t="shared" si="0"/>
        <v>1532</v>
      </c>
      <c r="E16" s="22">
        <f t="shared" si="1"/>
        <v>0.75616979269496543</v>
      </c>
      <c r="G16" s="299"/>
      <c r="H16" s="300"/>
      <c r="I16" s="301"/>
      <c r="J16" s="87"/>
      <c r="K16" s="36"/>
      <c r="L16" s="193"/>
      <c r="M16" s="302"/>
      <c r="N16" s="87"/>
      <c r="O16" s="87"/>
      <c r="P16" s="87"/>
      <c r="Q16" s="87"/>
      <c r="R16" s="87"/>
      <c r="S16" s="87"/>
      <c r="T16" s="87"/>
      <c r="U16" s="87"/>
    </row>
    <row r="17" spans="1:21">
      <c r="A17" s="4" t="s">
        <v>17</v>
      </c>
      <c r="B17" s="13">
        <v>0</v>
      </c>
      <c r="C17" s="13">
        <v>0</v>
      </c>
      <c r="D17" s="13">
        <f t="shared" si="0"/>
        <v>0</v>
      </c>
      <c r="E17" s="22">
        <f t="shared" si="1"/>
        <v>0</v>
      </c>
      <c r="G17" s="87"/>
      <c r="H17" s="87"/>
      <c r="I17" s="87"/>
      <c r="J17" s="87"/>
      <c r="K17" s="36"/>
      <c r="L17" s="193"/>
      <c r="M17" s="302"/>
      <c r="N17" s="87"/>
      <c r="O17" s="87"/>
      <c r="P17" s="87"/>
      <c r="Q17" s="87"/>
      <c r="R17" s="87"/>
      <c r="S17" s="87"/>
      <c r="T17" s="87"/>
      <c r="U17" s="87"/>
    </row>
    <row r="18" spans="1:21">
      <c r="A18" s="4" t="s">
        <v>18</v>
      </c>
      <c r="B18" s="13">
        <v>0</v>
      </c>
      <c r="C18" s="13">
        <v>4</v>
      </c>
      <c r="D18" s="13">
        <f t="shared" si="0"/>
        <v>4</v>
      </c>
      <c r="E18" s="22">
        <f t="shared" si="1"/>
        <v>1.9743336623889436E-3</v>
      </c>
      <c r="K18" s="299"/>
      <c r="L18" s="300"/>
      <c r="M18" s="301"/>
    </row>
    <row r="19" spans="1:21">
      <c r="A19" s="5" t="s">
        <v>11</v>
      </c>
      <c r="B19" s="15">
        <f>SUM(B14:B18)</f>
        <v>439</v>
      </c>
      <c r="C19" s="15">
        <f>SUM(C14:C18)</f>
        <v>1587</v>
      </c>
      <c r="D19" s="15">
        <f>SUM(D14:D18)</f>
        <v>2026</v>
      </c>
      <c r="E19" s="24">
        <f>SUM(E14:E18)</f>
        <v>1</v>
      </c>
    </row>
    <row r="20" spans="1:21" customFormat="1"/>
  </sheetData>
  <phoneticPr fontId="4"/>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Q91"/>
  <sheetViews>
    <sheetView view="pageBreakPreview" zoomScaleNormal="100" zoomScaleSheetLayoutView="100" workbookViewId="0">
      <selection activeCell="L22" sqref="L22"/>
    </sheetView>
  </sheetViews>
  <sheetFormatPr defaultRowHeight="13.5"/>
  <cols>
    <col min="2" max="2" width="22" customWidth="1"/>
    <col min="3" max="3" width="8.125" customWidth="1"/>
    <col min="4" max="4" width="7.125" customWidth="1"/>
    <col min="5" max="5" width="8.125" customWidth="1"/>
    <col min="6" max="6" width="7.125" customWidth="1"/>
    <col min="7" max="7" width="8.125" customWidth="1"/>
    <col min="8" max="8" width="7.125" customWidth="1"/>
    <col min="9" max="9" width="8.125" customWidth="1"/>
    <col min="10" max="10" width="7.125" customWidth="1"/>
    <col min="12" max="12" width="17.75" bestFit="1" customWidth="1"/>
    <col min="13" max="14" width="11.125" bestFit="1" customWidth="1"/>
    <col min="15" max="15" width="12.375" bestFit="1" customWidth="1"/>
  </cols>
  <sheetData>
    <row r="1" spans="2:17" ht="25.5" customHeight="1">
      <c r="B1" s="25" t="s">
        <v>100</v>
      </c>
      <c r="L1" s="39"/>
      <c r="M1" s="39"/>
      <c r="N1" s="39"/>
      <c r="O1" s="39"/>
      <c r="P1" s="39"/>
      <c r="Q1" s="39"/>
    </row>
    <row r="2" spans="2:17">
      <c r="B2" s="650" t="s">
        <v>94</v>
      </c>
      <c r="C2" s="652" t="s">
        <v>96</v>
      </c>
      <c r="D2" s="653"/>
      <c r="E2" s="653"/>
      <c r="F2" s="653"/>
      <c r="G2" s="653"/>
      <c r="H2" s="653"/>
      <c r="I2" s="653"/>
      <c r="J2" s="654"/>
      <c r="L2" s="234" t="s">
        <v>511</v>
      </c>
      <c r="P2" s="39"/>
      <c r="Q2" s="39"/>
    </row>
    <row r="3" spans="2:17">
      <c r="B3" s="651"/>
      <c r="C3" s="655" t="s">
        <v>73</v>
      </c>
      <c r="D3" s="656"/>
      <c r="E3" s="655" t="s">
        <v>74</v>
      </c>
      <c r="F3" s="656"/>
      <c r="G3" s="655" t="s">
        <v>75</v>
      </c>
      <c r="H3" s="656"/>
      <c r="I3" s="655" t="s">
        <v>92</v>
      </c>
      <c r="J3" s="656"/>
      <c r="L3" s="42"/>
      <c r="M3" s="42" t="s">
        <v>508</v>
      </c>
      <c r="N3" s="42" t="s">
        <v>509</v>
      </c>
      <c r="O3" s="42" t="s">
        <v>510</v>
      </c>
      <c r="P3" s="39"/>
      <c r="Q3" s="39"/>
    </row>
    <row r="4" spans="2:17" ht="12" customHeight="1">
      <c r="B4" s="46" t="s">
        <v>76</v>
      </c>
      <c r="C4" s="203">
        <f>M4</f>
        <v>38</v>
      </c>
      <c r="D4" s="184">
        <f>C4/C$20</f>
        <v>9.1787439613526575E-2</v>
      </c>
      <c r="E4" s="203">
        <f>N4</f>
        <v>256</v>
      </c>
      <c r="F4" s="184">
        <f>E4/E$20</f>
        <v>0.23858341099720409</v>
      </c>
      <c r="G4" s="203">
        <f>O4</f>
        <v>130</v>
      </c>
      <c r="H4" s="184">
        <f>G4/G$20</f>
        <v>0.24118738404452691</v>
      </c>
      <c r="I4" s="203">
        <f>C4+E4+G4</f>
        <v>424</v>
      </c>
      <c r="J4" s="184">
        <f>I4/I$20</f>
        <v>0.20927936821322804</v>
      </c>
      <c r="K4" s="39"/>
      <c r="L4" s="493" t="s">
        <v>116</v>
      </c>
      <c r="M4" s="149">
        <v>38</v>
      </c>
      <c r="N4" s="149">
        <v>256</v>
      </c>
      <c r="O4" s="149">
        <v>130</v>
      </c>
      <c r="P4" s="153"/>
      <c r="Q4" s="39"/>
    </row>
    <row r="5" spans="2:17" ht="12" customHeight="1">
      <c r="B5" s="47" t="s">
        <v>77</v>
      </c>
      <c r="C5" s="202">
        <f t="shared" ref="C5:C19" si="0">M5</f>
        <v>50</v>
      </c>
      <c r="D5" s="185">
        <f t="shared" ref="D5:D19" si="1">C5/C$20</f>
        <v>0.12077294685990338</v>
      </c>
      <c r="E5" s="52">
        <f t="shared" ref="E5:E19" si="2">N5</f>
        <v>331</v>
      </c>
      <c r="F5" s="53">
        <f t="shared" ref="F5:F19" si="3">E5/E$20</f>
        <v>0.30848089468779122</v>
      </c>
      <c r="G5" s="202">
        <f t="shared" ref="G5:G19" si="4">O5</f>
        <v>156</v>
      </c>
      <c r="H5" s="185">
        <f t="shared" ref="H5:H19" si="5">G5/G$20</f>
        <v>0.28942486085343228</v>
      </c>
      <c r="I5" s="52">
        <f t="shared" ref="I5:I20" si="6">C5+E5+G5</f>
        <v>537</v>
      </c>
      <c r="J5" s="185">
        <f t="shared" ref="J5:J19" si="7">I5/I$20</f>
        <v>0.26505429417571569</v>
      </c>
      <c r="K5" s="39"/>
      <c r="L5" s="493" t="s">
        <v>387</v>
      </c>
      <c r="M5" s="149">
        <v>50</v>
      </c>
      <c r="N5" s="149">
        <v>331</v>
      </c>
      <c r="O5" s="149">
        <v>156</v>
      </c>
      <c r="P5" s="153"/>
      <c r="Q5" s="39"/>
    </row>
    <row r="6" spans="2:17" ht="12" customHeight="1">
      <c r="B6" s="47" t="s">
        <v>78</v>
      </c>
      <c r="C6" s="52">
        <f t="shared" si="0"/>
        <v>36</v>
      </c>
      <c r="D6" s="185">
        <f t="shared" si="1"/>
        <v>8.6956521739130432E-2</v>
      </c>
      <c r="E6" s="52">
        <f t="shared" si="2"/>
        <v>128</v>
      </c>
      <c r="F6" s="187">
        <f t="shared" si="3"/>
        <v>0.11929170549860205</v>
      </c>
      <c r="G6" s="202">
        <f t="shared" si="4"/>
        <v>32</v>
      </c>
      <c r="H6" s="185">
        <f t="shared" si="5"/>
        <v>5.9369202226345084E-2</v>
      </c>
      <c r="I6" s="202">
        <f t="shared" si="6"/>
        <v>196</v>
      </c>
      <c r="J6" s="53">
        <f t="shared" si="7"/>
        <v>9.6742349457058244E-2</v>
      </c>
      <c r="K6" s="39"/>
      <c r="L6" s="493" t="s">
        <v>388</v>
      </c>
      <c r="M6" s="149">
        <v>36</v>
      </c>
      <c r="N6" s="149">
        <v>128</v>
      </c>
      <c r="O6" s="149">
        <v>32</v>
      </c>
      <c r="P6" s="153"/>
      <c r="Q6" s="39"/>
    </row>
    <row r="7" spans="2:17" ht="12" customHeight="1">
      <c r="B7" s="47" t="s">
        <v>79</v>
      </c>
      <c r="C7" s="205">
        <f t="shared" si="0"/>
        <v>35</v>
      </c>
      <c r="D7" s="185">
        <f t="shared" si="1"/>
        <v>8.4541062801932368E-2</v>
      </c>
      <c r="E7" s="52">
        <f t="shared" si="2"/>
        <v>69</v>
      </c>
      <c r="F7" s="185">
        <f t="shared" si="3"/>
        <v>6.4305684995340173E-2</v>
      </c>
      <c r="G7" s="202">
        <f t="shared" si="4"/>
        <v>35</v>
      </c>
      <c r="H7" s="495">
        <f t="shared" si="5"/>
        <v>6.4935064935064929E-2</v>
      </c>
      <c r="I7" s="211">
        <f t="shared" si="6"/>
        <v>139</v>
      </c>
      <c r="J7" s="187">
        <f t="shared" si="7"/>
        <v>6.8608094768015798E-2</v>
      </c>
      <c r="K7" s="39"/>
      <c r="L7" s="493" t="s">
        <v>389</v>
      </c>
      <c r="M7" s="149">
        <v>35</v>
      </c>
      <c r="N7" s="149">
        <v>69</v>
      </c>
      <c r="O7" s="149">
        <v>35</v>
      </c>
      <c r="P7" s="153"/>
      <c r="Q7" s="39"/>
    </row>
    <row r="8" spans="2:17" ht="12" customHeight="1">
      <c r="B8" s="47" t="s">
        <v>80</v>
      </c>
      <c r="C8" s="202">
        <f t="shared" si="0"/>
        <v>28</v>
      </c>
      <c r="D8" s="185">
        <f t="shared" si="1"/>
        <v>6.7632850241545889E-2</v>
      </c>
      <c r="E8" s="52">
        <f t="shared" si="2"/>
        <v>46</v>
      </c>
      <c r="F8" s="185">
        <f t="shared" si="3"/>
        <v>4.2870456663560111E-2</v>
      </c>
      <c r="G8" s="202">
        <f t="shared" si="4"/>
        <v>45</v>
      </c>
      <c r="H8" s="53">
        <f t="shared" si="5"/>
        <v>8.3487940630797772E-2</v>
      </c>
      <c r="I8" s="205">
        <f t="shared" si="6"/>
        <v>119</v>
      </c>
      <c r="J8" s="53">
        <f t="shared" si="7"/>
        <v>5.8736426456071078E-2</v>
      </c>
      <c r="K8" s="39"/>
      <c r="L8" s="493" t="s">
        <v>390</v>
      </c>
      <c r="M8" s="149">
        <v>28</v>
      </c>
      <c r="N8" s="149">
        <v>46</v>
      </c>
      <c r="O8" s="149">
        <v>45</v>
      </c>
      <c r="P8" s="153"/>
      <c r="Q8" s="39"/>
    </row>
    <row r="9" spans="2:17" ht="12" customHeight="1">
      <c r="B9" s="47" t="s">
        <v>81</v>
      </c>
      <c r="C9" s="202">
        <f t="shared" si="0"/>
        <v>25</v>
      </c>
      <c r="D9" s="185">
        <f t="shared" si="1"/>
        <v>6.0386473429951688E-2</v>
      </c>
      <c r="E9" s="52">
        <f t="shared" si="2"/>
        <v>37</v>
      </c>
      <c r="F9" s="185">
        <f t="shared" si="3"/>
        <v>3.4482758620689655E-2</v>
      </c>
      <c r="G9" s="52">
        <f t="shared" si="4"/>
        <v>23</v>
      </c>
      <c r="H9" s="53">
        <f t="shared" si="5"/>
        <v>4.267161410018553E-2</v>
      </c>
      <c r="I9" s="52">
        <f t="shared" si="6"/>
        <v>85</v>
      </c>
      <c r="J9" s="189">
        <f t="shared" si="7"/>
        <v>4.1954590325765054E-2</v>
      </c>
      <c r="K9" s="39"/>
      <c r="L9" s="493" t="s">
        <v>391</v>
      </c>
      <c r="M9" s="149">
        <v>25</v>
      </c>
      <c r="N9" s="149">
        <v>37</v>
      </c>
      <c r="O9" s="149">
        <v>23</v>
      </c>
      <c r="P9" s="153"/>
      <c r="Q9" s="39"/>
    </row>
    <row r="10" spans="2:17" ht="12" customHeight="1">
      <c r="B10" s="47" t="s">
        <v>82</v>
      </c>
      <c r="C10" s="202">
        <f t="shared" si="0"/>
        <v>30</v>
      </c>
      <c r="D10" s="185">
        <f t="shared" si="1"/>
        <v>7.2463768115942032E-2</v>
      </c>
      <c r="E10" s="205">
        <f t="shared" si="2"/>
        <v>34</v>
      </c>
      <c r="F10" s="185">
        <f t="shared" si="3"/>
        <v>3.1686859273066172E-2</v>
      </c>
      <c r="G10" s="52">
        <f t="shared" si="4"/>
        <v>26</v>
      </c>
      <c r="H10" s="494">
        <f t="shared" si="5"/>
        <v>4.8237476808905382E-2</v>
      </c>
      <c r="I10" s="211">
        <f t="shared" si="6"/>
        <v>90</v>
      </c>
      <c r="J10" s="190">
        <f t="shared" si="7"/>
        <v>4.4422507403751234E-2</v>
      </c>
      <c r="K10" s="39"/>
      <c r="L10" s="493" t="s">
        <v>392</v>
      </c>
      <c r="M10" s="149">
        <v>30</v>
      </c>
      <c r="N10" s="149">
        <v>34</v>
      </c>
      <c r="O10" s="149">
        <v>26</v>
      </c>
      <c r="P10" s="153"/>
      <c r="Q10" s="39"/>
    </row>
    <row r="11" spans="2:17" ht="12" customHeight="1">
      <c r="B11" s="47" t="s">
        <v>83</v>
      </c>
      <c r="C11" s="52">
        <f t="shared" si="0"/>
        <v>16</v>
      </c>
      <c r="D11" s="185">
        <f t="shared" si="1"/>
        <v>3.864734299516908E-2</v>
      </c>
      <c r="E11" s="202">
        <f t="shared" si="2"/>
        <v>31</v>
      </c>
      <c r="F11" s="185">
        <f t="shared" si="3"/>
        <v>2.8890959925442685E-2</v>
      </c>
      <c r="G11" s="52">
        <f t="shared" si="4"/>
        <v>17</v>
      </c>
      <c r="H11" s="185">
        <f t="shared" si="5"/>
        <v>3.1539888682745827E-2</v>
      </c>
      <c r="I11" s="205">
        <f t="shared" si="6"/>
        <v>64</v>
      </c>
      <c r="J11" s="53">
        <f t="shared" si="7"/>
        <v>3.1589338598223098E-2</v>
      </c>
      <c r="K11" s="39"/>
      <c r="L11" s="493" t="s">
        <v>393</v>
      </c>
      <c r="M11" s="149">
        <v>16</v>
      </c>
      <c r="N11" s="149">
        <v>31</v>
      </c>
      <c r="O11" s="149">
        <v>17</v>
      </c>
      <c r="P11" s="153"/>
      <c r="Q11" s="39"/>
    </row>
    <row r="12" spans="2:17" ht="12" customHeight="1">
      <c r="B12" s="47" t="s">
        <v>84</v>
      </c>
      <c r="C12" s="52">
        <f t="shared" si="0"/>
        <v>24</v>
      </c>
      <c r="D12" s="185">
        <f t="shared" si="1"/>
        <v>5.7971014492753624E-2</v>
      </c>
      <c r="E12" s="52">
        <f t="shared" si="2"/>
        <v>12</v>
      </c>
      <c r="F12" s="185">
        <f t="shared" si="3"/>
        <v>1.1183597390493943E-2</v>
      </c>
      <c r="G12" s="52">
        <f t="shared" si="4"/>
        <v>11</v>
      </c>
      <c r="H12" s="53">
        <f t="shared" si="5"/>
        <v>2.0408163265306121E-2</v>
      </c>
      <c r="I12" s="52">
        <f t="shared" si="6"/>
        <v>47</v>
      </c>
      <c r="J12" s="187">
        <f t="shared" si="7"/>
        <v>2.3198420533070089E-2</v>
      </c>
      <c r="K12" s="39"/>
      <c r="L12" s="493" t="s">
        <v>394</v>
      </c>
      <c r="M12" s="149">
        <v>24</v>
      </c>
      <c r="N12" s="149">
        <v>12</v>
      </c>
      <c r="O12" s="149">
        <v>11</v>
      </c>
      <c r="P12" s="153"/>
      <c r="Q12" s="39"/>
    </row>
    <row r="13" spans="2:17" ht="12" customHeight="1">
      <c r="B13" s="47" t="s">
        <v>85</v>
      </c>
      <c r="C13" s="52">
        <f t="shared" si="0"/>
        <v>15</v>
      </c>
      <c r="D13" s="185">
        <f t="shared" si="1"/>
        <v>3.6231884057971016E-2</v>
      </c>
      <c r="E13" s="52">
        <f t="shared" si="2"/>
        <v>12</v>
      </c>
      <c r="F13" s="185">
        <f t="shared" si="3"/>
        <v>1.1183597390493943E-2</v>
      </c>
      <c r="G13" s="205">
        <f t="shared" si="4"/>
        <v>9</v>
      </c>
      <c r="H13" s="187">
        <f t="shared" si="5"/>
        <v>1.6697588126159554E-2</v>
      </c>
      <c r="I13" s="52">
        <f t="shared" si="6"/>
        <v>36</v>
      </c>
      <c r="J13" s="185">
        <f t="shared" si="7"/>
        <v>1.7769002961500493E-2</v>
      </c>
      <c r="K13" s="39"/>
      <c r="L13" s="493" t="s">
        <v>395</v>
      </c>
      <c r="M13" s="149">
        <v>15</v>
      </c>
      <c r="N13" s="149">
        <v>12</v>
      </c>
      <c r="O13" s="149">
        <v>9</v>
      </c>
      <c r="P13" s="153"/>
      <c r="Q13" s="39"/>
    </row>
    <row r="14" spans="2:17" ht="12" customHeight="1">
      <c r="B14" s="47" t="s">
        <v>86</v>
      </c>
      <c r="C14" s="205">
        <f t="shared" si="0"/>
        <v>12</v>
      </c>
      <c r="D14" s="185">
        <f t="shared" si="1"/>
        <v>2.8985507246376812E-2</v>
      </c>
      <c r="E14" s="52">
        <f t="shared" si="2"/>
        <v>7</v>
      </c>
      <c r="F14" s="185">
        <f t="shared" si="3"/>
        <v>6.5237651444547996E-3</v>
      </c>
      <c r="G14" s="202">
        <f t="shared" si="4"/>
        <v>9</v>
      </c>
      <c r="H14" s="185">
        <f t="shared" si="5"/>
        <v>1.6697588126159554E-2</v>
      </c>
      <c r="I14" s="52">
        <f t="shared" si="6"/>
        <v>28</v>
      </c>
      <c r="J14" s="53">
        <f t="shared" si="7"/>
        <v>1.3820335636722606E-2</v>
      </c>
      <c r="K14" s="39"/>
      <c r="L14" s="493" t="s">
        <v>396</v>
      </c>
      <c r="M14" s="149">
        <v>12</v>
      </c>
      <c r="N14" s="149">
        <v>7</v>
      </c>
      <c r="O14" s="149">
        <v>9</v>
      </c>
      <c r="P14" s="153"/>
      <c r="Q14" s="39"/>
    </row>
    <row r="15" spans="2:17" ht="12" customHeight="1">
      <c r="B15" s="47" t="s">
        <v>87</v>
      </c>
      <c r="C15" s="202">
        <f t="shared" si="0"/>
        <v>16</v>
      </c>
      <c r="D15" s="185">
        <f t="shared" si="1"/>
        <v>3.864734299516908E-2</v>
      </c>
      <c r="E15" s="52">
        <f t="shared" si="2"/>
        <v>9</v>
      </c>
      <c r="F15" s="185">
        <f t="shared" si="3"/>
        <v>8.3876980428704562E-3</v>
      </c>
      <c r="G15" s="52">
        <f t="shared" si="4"/>
        <v>2</v>
      </c>
      <c r="H15" s="53">
        <f t="shared" si="5"/>
        <v>3.7105751391465678E-3</v>
      </c>
      <c r="I15" s="52">
        <f t="shared" si="6"/>
        <v>27</v>
      </c>
      <c r="J15" s="187">
        <f t="shared" si="7"/>
        <v>1.332675222112537E-2</v>
      </c>
      <c r="K15" s="39"/>
      <c r="L15" s="493" t="s">
        <v>397</v>
      </c>
      <c r="M15" s="149">
        <v>16</v>
      </c>
      <c r="N15" s="149">
        <v>9</v>
      </c>
      <c r="O15" s="149">
        <v>2</v>
      </c>
      <c r="P15" s="153"/>
      <c r="Q15" s="39"/>
    </row>
    <row r="16" spans="2:17" ht="12" customHeight="1">
      <c r="B16" s="47" t="s">
        <v>88</v>
      </c>
      <c r="C16" s="52">
        <f t="shared" si="0"/>
        <v>9</v>
      </c>
      <c r="D16" s="185">
        <f t="shared" si="1"/>
        <v>2.1739130434782608E-2</v>
      </c>
      <c r="E16" s="52">
        <f t="shared" si="2"/>
        <v>8</v>
      </c>
      <c r="F16" s="185">
        <f t="shared" si="3"/>
        <v>7.4557315936626279E-3</v>
      </c>
      <c r="G16" s="52">
        <f t="shared" si="4"/>
        <v>1</v>
      </c>
      <c r="H16" s="53">
        <f t="shared" si="5"/>
        <v>1.8552875695732839E-3</v>
      </c>
      <c r="I16" s="52">
        <f t="shared" si="6"/>
        <v>18</v>
      </c>
      <c r="J16" s="53">
        <f t="shared" si="7"/>
        <v>8.8845014807502464E-3</v>
      </c>
      <c r="K16" s="39"/>
      <c r="L16" s="493" t="s">
        <v>398</v>
      </c>
      <c r="M16" s="149">
        <v>9</v>
      </c>
      <c r="N16" s="149">
        <v>8</v>
      </c>
      <c r="O16" s="149">
        <v>1</v>
      </c>
      <c r="P16" s="153"/>
      <c r="Q16" s="39"/>
    </row>
    <row r="17" spans="2:17" ht="12" customHeight="1">
      <c r="B17" s="47" t="s">
        <v>89</v>
      </c>
      <c r="C17" s="205">
        <f t="shared" si="0"/>
        <v>6</v>
      </c>
      <c r="D17" s="185">
        <f t="shared" si="1"/>
        <v>1.4492753623188406E-2</v>
      </c>
      <c r="E17" s="52">
        <f t="shared" si="2"/>
        <v>5</v>
      </c>
      <c r="F17" s="185">
        <f t="shared" si="3"/>
        <v>4.6598322460391422E-3</v>
      </c>
      <c r="G17" s="205">
        <f t="shared" si="4"/>
        <v>3</v>
      </c>
      <c r="H17" s="53">
        <f t="shared" si="5"/>
        <v>5.5658627087198514E-3</v>
      </c>
      <c r="I17" s="52">
        <f t="shared" si="6"/>
        <v>14</v>
      </c>
      <c r="J17" s="187">
        <f t="shared" si="7"/>
        <v>6.9101678183613032E-3</v>
      </c>
      <c r="K17" s="39"/>
      <c r="L17" s="493" t="s">
        <v>399</v>
      </c>
      <c r="M17" s="149">
        <v>6</v>
      </c>
      <c r="N17" s="149">
        <v>5</v>
      </c>
      <c r="O17" s="149">
        <v>3</v>
      </c>
      <c r="P17" s="153"/>
      <c r="Q17" s="39"/>
    </row>
    <row r="18" spans="2:17" ht="12" customHeight="1">
      <c r="B18" s="47" t="s">
        <v>90</v>
      </c>
      <c r="C18" s="202">
        <f t="shared" si="0"/>
        <v>50</v>
      </c>
      <c r="D18" s="53">
        <f t="shared" si="1"/>
        <v>0.12077294685990338</v>
      </c>
      <c r="E18" s="204">
        <f t="shared" si="2"/>
        <v>54</v>
      </c>
      <c r="F18" s="185">
        <f t="shared" si="3"/>
        <v>5.0326188257222737E-2</v>
      </c>
      <c r="G18" s="52">
        <f t="shared" si="4"/>
        <v>28</v>
      </c>
      <c r="H18" s="53">
        <f t="shared" si="5"/>
        <v>5.1948051948051951E-2</v>
      </c>
      <c r="I18" s="204">
        <f t="shared" si="6"/>
        <v>132</v>
      </c>
      <c r="J18" s="185">
        <f t="shared" si="7"/>
        <v>6.5153010858835139E-2</v>
      </c>
      <c r="K18" s="39"/>
      <c r="L18" s="493" t="s">
        <v>400</v>
      </c>
      <c r="M18" s="149">
        <v>50</v>
      </c>
      <c r="N18" s="149">
        <v>54</v>
      </c>
      <c r="O18" s="149">
        <v>28</v>
      </c>
      <c r="P18" s="153"/>
      <c r="Q18" s="39"/>
    </row>
    <row r="19" spans="2:17" ht="12" customHeight="1">
      <c r="B19" s="47" t="s">
        <v>91</v>
      </c>
      <c r="C19" s="54">
        <f t="shared" si="0"/>
        <v>24</v>
      </c>
      <c r="D19" s="186">
        <f t="shared" si="1"/>
        <v>5.7971014492753624E-2</v>
      </c>
      <c r="E19" s="204">
        <f t="shared" si="2"/>
        <v>34</v>
      </c>
      <c r="F19" s="55">
        <f t="shared" si="3"/>
        <v>3.1686859273066172E-2</v>
      </c>
      <c r="G19" s="204">
        <f t="shared" si="4"/>
        <v>12</v>
      </c>
      <c r="H19" s="186">
        <f t="shared" si="5"/>
        <v>2.2263450834879406E-2</v>
      </c>
      <c r="I19" s="204">
        <f t="shared" si="6"/>
        <v>70</v>
      </c>
      <c r="J19" s="55">
        <f t="shared" si="7"/>
        <v>3.4550839091806514E-2</v>
      </c>
      <c r="K19" s="39"/>
      <c r="L19" s="493" t="s">
        <v>401</v>
      </c>
      <c r="M19" s="153">
        <v>24</v>
      </c>
      <c r="N19" s="153">
        <v>34</v>
      </c>
      <c r="O19" s="153">
        <v>12</v>
      </c>
      <c r="P19" s="153"/>
      <c r="Q19" s="39"/>
    </row>
    <row r="20" spans="2:17" ht="16.5" customHeight="1">
      <c r="B20" s="49" t="s">
        <v>562</v>
      </c>
      <c r="C20" s="56">
        <f>SUM(C4:C19)</f>
        <v>414</v>
      </c>
      <c r="D20" s="57">
        <f t="shared" ref="D20:J20" si="8">SUM(D4:D19)</f>
        <v>1</v>
      </c>
      <c r="E20" s="56">
        <f>SUM(E4:E19)</f>
        <v>1073</v>
      </c>
      <c r="F20" s="57">
        <f t="shared" si="8"/>
        <v>0.99999999999999978</v>
      </c>
      <c r="G20" s="56">
        <f>SUM(G4:G19)</f>
        <v>539</v>
      </c>
      <c r="H20" s="57">
        <f t="shared" si="8"/>
        <v>1</v>
      </c>
      <c r="I20" s="56">
        <f t="shared" si="6"/>
        <v>2026</v>
      </c>
      <c r="J20" s="57">
        <f t="shared" si="8"/>
        <v>1</v>
      </c>
      <c r="K20" s="39"/>
      <c r="P20" s="319"/>
      <c r="Q20" s="39"/>
    </row>
    <row r="21" spans="2:17" ht="12" customHeight="1">
      <c r="B21" s="58" t="s">
        <v>65</v>
      </c>
      <c r="C21" s="59">
        <f>SUM(C4:C7)</f>
        <v>159</v>
      </c>
      <c r="D21" s="60">
        <f>C21/C$20</f>
        <v>0.38405797101449274</v>
      </c>
      <c r="E21" s="59">
        <f t="shared" ref="E21" si="9">SUM(E4:E7)</f>
        <v>784</v>
      </c>
      <c r="F21" s="60">
        <f>E21/E$20</f>
        <v>0.7306616961789375</v>
      </c>
      <c r="G21" s="59">
        <f t="shared" ref="G21" si="10">SUM(G4:G7)</f>
        <v>353</v>
      </c>
      <c r="H21" s="60">
        <f>G21/G$20</f>
        <v>0.65491651205936918</v>
      </c>
      <c r="I21" s="59">
        <f t="shared" ref="I21" si="11">SUM(I4:I7)</f>
        <v>1296</v>
      </c>
      <c r="J21" s="180">
        <f>I21/I$20</f>
        <v>0.63968410661401776</v>
      </c>
      <c r="L21" s="39"/>
      <c r="M21" s="39"/>
      <c r="N21" s="39"/>
      <c r="O21" s="39"/>
      <c r="P21" s="39"/>
      <c r="Q21" s="39"/>
    </row>
    <row r="22" spans="2:17" ht="12" customHeight="1">
      <c r="B22" s="65" t="s">
        <v>66</v>
      </c>
      <c r="C22" s="66">
        <f>SUM(C8:C12)</f>
        <v>123</v>
      </c>
      <c r="D22" s="67">
        <f>C22/C$20</f>
        <v>0.29710144927536231</v>
      </c>
      <c r="E22" s="66">
        <f t="shared" ref="E22" si="12">SUM(E8:E12)</f>
        <v>160</v>
      </c>
      <c r="F22" s="67">
        <f>E22/E$20</f>
        <v>0.14911463187325255</v>
      </c>
      <c r="G22" s="66">
        <f t="shared" ref="G22" si="13">SUM(G8:G12)</f>
        <v>122</v>
      </c>
      <c r="H22" s="67">
        <f t="shared" ref="H22:H24" si="14">G22/G$20</f>
        <v>0.22634508348794063</v>
      </c>
      <c r="I22" s="66">
        <f t="shared" ref="I22" si="15">SUM(I8:I12)</f>
        <v>405</v>
      </c>
      <c r="J22" s="67">
        <f t="shared" ref="J22:J24" si="16">I22/I$20</f>
        <v>0.19990128331688056</v>
      </c>
      <c r="L22" s="39"/>
      <c r="M22" s="39"/>
      <c r="N22" s="39"/>
      <c r="O22" s="39"/>
      <c r="P22" s="39"/>
      <c r="Q22" s="39"/>
    </row>
    <row r="23" spans="2:17" ht="12" customHeight="1">
      <c r="B23" s="65" t="s">
        <v>67</v>
      </c>
      <c r="C23" s="66">
        <f>SUM(C13:C17)</f>
        <v>58</v>
      </c>
      <c r="D23" s="67">
        <f>C23/C$20</f>
        <v>0.14009661835748793</v>
      </c>
      <c r="E23" s="66">
        <f t="shared" ref="E23" si="17">SUM(E13:E17)</f>
        <v>41</v>
      </c>
      <c r="F23" s="67">
        <f>E23/E$20</f>
        <v>3.8210624417520968E-2</v>
      </c>
      <c r="G23" s="66">
        <f t="shared" ref="G23" si="18">SUM(G13:G17)</f>
        <v>24</v>
      </c>
      <c r="H23" s="67">
        <f t="shared" si="14"/>
        <v>4.4526901669758812E-2</v>
      </c>
      <c r="I23" s="66">
        <f t="shared" ref="I23" si="19">SUM(I13:I17)</f>
        <v>123</v>
      </c>
      <c r="J23" s="181">
        <f t="shared" si="16"/>
        <v>6.0710760118460022E-2</v>
      </c>
      <c r="L23" s="39"/>
      <c r="M23" s="39"/>
      <c r="N23" s="39"/>
      <c r="O23" s="39"/>
      <c r="P23" s="39"/>
      <c r="Q23" s="39"/>
    </row>
    <row r="24" spans="2:17" ht="12" customHeight="1">
      <c r="B24" s="61" t="s">
        <v>68</v>
      </c>
      <c r="C24" s="62">
        <f>SUM(C18:C19)</f>
        <v>74</v>
      </c>
      <c r="D24" s="63">
        <f>C24/C$20</f>
        <v>0.17874396135265699</v>
      </c>
      <c r="E24" s="62">
        <f t="shared" ref="E24" si="20">SUM(E18:E19)</f>
        <v>88</v>
      </c>
      <c r="F24" s="63">
        <f>E24/E$20</f>
        <v>8.2013047530288916E-2</v>
      </c>
      <c r="G24" s="62">
        <f t="shared" ref="G24" si="21">SUM(G18:G19)</f>
        <v>40</v>
      </c>
      <c r="H24" s="63">
        <f t="shared" si="14"/>
        <v>7.4211502782931357E-2</v>
      </c>
      <c r="I24" s="62">
        <f t="shared" ref="I24" si="22">SUM(I18:I19)</f>
        <v>202</v>
      </c>
      <c r="J24" s="182">
        <f t="shared" si="16"/>
        <v>9.970384995064166E-2</v>
      </c>
      <c r="L24" s="39"/>
      <c r="M24" s="39"/>
      <c r="N24" s="39"/>
      <c r="O24" s="39"/>
      <c r="P24" s="39"/>
      <c r="Q24" s="39"/>
    </row>
    <row r="25" spans="2:17">
      <c r="F25" s="40"/>
      <c r="H25" s="40"/>
      <c r="I25" s="8"/>
      <c r="J25" s="183"/>
      <c r="L25" s="39"/>
      <c r="M25" s="39"/>
      <c r="N25" s="39"/>
      <c r="O25" s="39"/>
      <c r="P25" s="39"/>
      <c r="Q25" s="39"/>
    </row>
    <row r="26" spans="2:17">
      <c r="L26" s="39"/>
      <c r="M26" s="39"/>
      <c r="N26" s="39"/>
      <c r="O26" s="39"/>
      <c r="P26" s="39"/>
      <c r="Q26" s="39"/>
    </row>
    <row r="27" spans="2:17">
      <c r="L27" s="39"/>
      <c r="M27" s="39"/>
      <c r="N27" s="39"/>
      <c r="O27" s="39"/>
      <c r="P27" s="39"/>
      <c r="Q27" s="39"/>
    </row>
    <row r="28" spans="2:17">
      <c r="L28" s="39"/>
      <c r="M28" s="39"/>
      <c r="N28" s="39"/>
      <c r="O28" s="39"/>
      <c r="P28" s="39"/>
      <c r="Q28" s="39"/>
    </row>
    <row r="29" spans="2:17">
      <c r="L29" s="39"/>
      <c r="M29" s="39"/>
      <c r="N29" s="39"/>
      <c r="O29" s="39"/>
      <c r="P29" s="39"/>
      <c r="Q29" s="39"/>
    </row>
    <row r="30" spans="2:17">
      <c r="L30" s="39"/>
      <c r="M30" s="39"/>
      <c r="N30" s="39"/>
      <c r="O30" s="39"/>
      <c r="P30" s="39"/>
      <c r="Q30" s="39"/>
    </row>
    <row r="31" spans="2:17">
      <c r="L31" s="39"/>
      <c r="M31" s="39"/>
      <c r="N31" s="39"/>
      <c r="O31" s="39"/>
      <c r="P31" s="39"/>
      <c r="Q31" s="39"/>
    </row>
    <row r="32" spans="2:17">
      <c r="L32" s="39"/>
      <c r="M32" s="39"/>
      <c r="N32" s="39"/>
      <c r="O32" s="39"/>
      <c r="P32" s="39"/>
      <c r="Q32" s="39"/>
    </row>
    <row r="33" spans="12:17">
      <c r="L33" s="39"/>
      <c r="M33" s="39"/>
      <c r="N33" s="39"/>
      <c r="O33" s="39"/>
      <c r="P33" s="39"/>
      <c r="Q33" s="39"/>
    </row>
    <row r="34" spans="12:17">
      <c r="L34" s="39"/>
      <c r="M34" s="39"/>
      <c r="N34" s="39"/>
      <c r="O34" s="39"/>
      <c r="P34" s="39"/>
      <c r="Q34" s="39"/>
    </row>
    <row r="35" spans="12:17">
      <c r="L35" s="39"/>
      <c r="M35" s="39"/>
      <c r="N35" s="39"/>
      <c r="O35" s="39"/>
      <c r="P35" s="39"/>
      <c r="Q35" s="39"/>
    </row>
    <row r="36" spans="12:17">
      <c r="L36" s="39"/>
      <c r="M36" s="39"/>
      <c r="N36" s="39"/>
      <c r="O36" s="39"/>
      <c r="P36" s="39"/>
      <c r="Q36" s="39"/>
    </row>
    <row r="37" spans="12:17">
      <c r="L37" s="39"/>
      <c r="M37" s="39"/>
      <c r="N37" s="39"/>
      <c r="O37" s="39"/>
      <c r="P37" s="39"/>
      <c r="Q37" s="39"/>
    </row>
    <row r="38" spans="12:17">
      <c r="L38" s="39"/>
      <c r="M38" s="39"/>
      <c r="N38" s="39"/>
      <c r="O38" s="39"/>
      <c r="P38" s="39"/>
      <c r="Q38" s="39"/>
    </row>
    <row r="39" spans="12:17">
      <c r="L39" s="39"/>
      <c r="M39" s="39"/>
      <c r="N39" s="39"/>
      <c r="O39" s="39"/>
      <c r="P39" s="39"/>
      <c r="Q39" s="39"/>
    </row>
    <row r="40" spans="12:17">
      <c r="L40" s="39"/>
      <c r="M40" s="39"/>
      <c r="N40" s="39"/>
      <c r="O40" s="39"/>
      <c r="P40" s="39"/>
      <c r="Q40" s="39"/>
    </row>
    <row r="41" spans="12:17">
      <c r="L41" s="39"/>
      <c r="M41" s="39"/>
      <c r="N41" s="39"/>
      <c r="O41" s="39"/>
      <c r="P41" s="39"/>
      <c r="Q41" s="39"/>
    </row>
    <row r="42" spans="12:17">
      <c r="L42" s="39"/>
      <c r="M42" s="39"/>
      <c r="N42" s="39"/>
      <c r="O42" s="39"/>
      <c r="P42" s="39"/>
      <c r="Q42" s="39"/>
    </row>
    <row r="43" spans="12:17">
      <c r="L43" s="39"/>
      <c r="M43" s="39"/>
      <c r="N43" s="39"/>
      <c r="O43" s="39"/>
      <c r="P43" s="39"/>
      <c r="Q43" s="39"/>
    </row>
    <row r="44" spans="12:17">
      <c r="L44" s="39"/>
      <c r="M44" s="39"/>
      <c r="N44" s="39"/>
      <c r="O44" s="39"/>
      <c r="P44" s="39"/>
      <c r="Q44" s="39"/>
    </row>
    <row r="45" spans="12:17">
      <c r="L45" s="39"/>
      <c r="M45" s="39"/>
      <c r="N45" s="39"/>
      <c r="O45" s="39"/>
      <c r="P45" s="39"/>
      <c r="Q45" s="39"/>
    </row>
    <row r="46" spans="12:17">
      <c r="L46" s="39"/>
      <c r="M46" s="39"/>
      <c r="N46" s="39"/>
      <c r="O46" s="39"/>
      <c r="P46" s="39"/>
      <c r="Q46" s="39"/>
    </row>
    <row r="47" spans="12:17">
      <c r="L47" s="39"/>
      <c r="M47" s="39"/>
      <c r="N47" s="39"/>
      <c r="O47" s="39"/>
      <c r="P47" s="39"/>
      <c r="Q47" s="39"/>
    </row>
    <row r="48" spans="12:17">
      <c r="L48" s="39"/>
      <c r="M48" s="39"/>
      <c r="N48" s="39"/>
      <c r="O48" s="39"/>
      <c r="P48" s="39"/>
      <c r="Q48" s="39"/>
    </row>
    <row r="49" spans="12:17">
      <c r="L49" s="39"/>
      <c r="M49" s="39"/>
      <c r="N49" s="39"/>
      <c r="O49" s="39"/>
      <c r="P49" s="39"/>
      <c r="Q49" s="39"/>
    </row>
    <row r="50" spans="12:17">
      <c r="L50" s="39"/>
      <c r="M50" s="39"/>
      <c r="N50" s="39"/>
      <c r="O50" s="39"/>
      <c r="P50" s="39"/>
      <c r="Q50" s="39"/>
    </row>
    <row r="51" spans="12:17">
      <c r="L51" s="39"/>
      <c r="M51" s="39"/>
      <c r="N51" s="39"/>
      <c r="O51" s="39"/>
      <c r="P51" s="39"/>
      <c r="Q51" s="39"/>
    </row>
    <row r="52" spans="12:17">
      <c r="L52" s="39"/>
      <c r="M52" s="39"/>
      <c r="N52" s="39"/>
      <c r="O52" s="39"/>
      <c r="P52" s="39"/>
      <c r="Q52" s="39"/>
    </row>
    <row r="53" spans="12:17">
      <c r="L53" s="39"/>
      <c r="M53" s="39"/>
      <c r="N53" s="39"/>
      <c r="O53" s="39"/>
      <c r="P53" s="39"/>
      <c r="Q53" s="39"/>
    </row>
    <row r="54" spans="12:17">
      <c r="L54" s="39"/>
      <c r="M54" s="39"/>
      <c r="N54" s="39"/>
      <c r="O54" s="39"/>
      <c r="P54" s="39"/>
      <c r="Q54" s="39"/>
    </row>
    <row r="55" spans="12:17">
      <c r="L55" s="39"/>
      <c r="M55" s="39"/>
      <c r="N55" s="39"/>
      <c r="O55" s="39"/>
      <c r="P55" s="39"/>
      <c r="Q55" s="39"/>
    </row>
    <row r="56" spans="12:17">
      <c r="L56" s="39"/>
      <c r="M56" s="39"/>
      <c r="N56" s="39"/>
      <c r="O56" s="39"/>
      <c r="P56" s="39"/>
      <c r="Q56" s="39"/>
    </row>
    <row r="57" spans="12:17">
      <c r="L57" s="39"/>
      <c r="M57" s="39"/>
      <c r="N57" s="39"/>
      <c r="O57" s="39"/>
      <c r="P57" s="39"/>
      <c r="Q57" s="39"/>
    </row>
    <row r="58" spans="12:17">
      <c r="L58" s="39"/>
      <c r="M58" s="39"/>
      <c r="N58" s="39"/>
      <c r="O58" s="39"/>
      <c r="P58" s="39"/>
      <c r="Q58" s="39"/>
    </row>
    <row r="59" spans="12:17">
      <c r="L59" s="39"/>
      <c r="M59" s="39"/>
      <c r="N59" s="39"/>
      <c r="O59" s="39"/>
      <c r="P59" s="39"/>
      <c r="Q59" s="39"/>
    </row>
    <row r="60" spans="12:17">
      <c r="L60" s="39"/>
      <c r="M60" s="39"/>
      <c r="N60" s="39"/>
      <c r="O60" s="39"/>
      <c r="P60" s="39"/>
      <c r="Q60" s="39"/>
    </row>
    <row r="61" spans="12:17">
      <c r="L61" s="39"/>
      <c r="M61" s="39"/>
      <c r="N61" s="39"/>
      <c r="O61" s="39"/>
      <c r="P61" s="39"/>
      <c r="Q61" s="39"/>
    </row>
    <row r="62" spans="12:17">
      <c r="L62" s="39"/>
      <c r="M62" s="39"/>
      <c r="N62" s="39"/>
      <c r="O62" s="39"/>
      <c r="P62" s="39"/>
      <c r="Q62" s="39"/>
    </row>
    <row r="63" spans="12:17">
      <c r="L63" s="39"/>
      <c r="M63" s="39"/>
      <c r="N63" s="39"/>
      <c r="O63" s="39"/>
      <c r="P63" s="39"/>
      <c r="Q63" s="39"/>
    </row>
    <row r="64" spans="12:17">
      <c r="L64" s="39"/>
      <c r="M64" s="39"/>
      <c r="N64" s="39"/>
      <c r="O64" s="39"/>
      <c r="P64" s="39"/>
      <c r="Q64" s="39"/>
    </row>
    <row r="65" spans="12:17">
      <c r="L65" s="39"/>
      <c r="M65" s="39"/>
      <c r="N65" s="39"/>
      <c r="O65" s="39"/>
      <c r="P65" s="39"/>
      <c r="Q65" s="39"/>
    </row>
    <row r="66" spans="12:17">
      <c r="L66" s="39"/>
      <c r="M66" s="39"/>
      <c r="N66" s="39"/>
      <c r="O66" s="39"/>
      <c r="P66" s="39"/>
      <c r="Q66" s="39"/>
    </row>
    <row r="67" spans="12:17">
      <c r="L67" s="39"/>
      <c r="M67" s="39"/>
      <c r="N67" s="39"/>
      <c r="O67" s="39"/>
      <c r="P67" s="39"/>
      <c r="Q67" s="39"/>
    </row>
    <row r="68" spans="12:17">
      <c r="L68" s="39"/>
      <c r="M68" s="39"/>
      <c r="N68" s="39"/>
      <c r="O68" s="39"/>
      <c r="P68" s="39"/>
      <c r="Q68" s="39"/>
    </row>
    <row r="69" spans="12:17">
      <c r="L69" s="39"/>
      <c r="M69" s="39"/>
      <c r="N69" s="39"/>
      <c r="O69" s="39"/>
      <c r="P69" s="39"/>
      <c r="Q69" s="39"/>
    </row>
    <row r="70" spans="12:17">
      <c r="L70" s="39"/>
      <c r="M70" s="39"/>
      <c r="N70" s="39"/>
      <c r="O70" s="39"/>
      <c r="P70" s="39"/>
      <c r="Q70" s="39"/>
    </row>
    <row r="71" spans="12:17">
      <c r="L71" s="39"/>
      <c r="M71" s="39"/>
      <c r="N71" s="39"/>
      <c r="O71" s="39"/>
      <c r="P71" s="39"/>
      <c r="Q71" s="39"/>
    </row>
    <row r="72" spans="12:17">
      <c r="L72" s="39"/>
      <c r="M72" s="39"/>
      <c r="N72" s="39"/>
      <c r="O72" s="39"/>
      <c r="P72" s="39"/>
      <c r="Q72" s="39"/>
    </row>
    <row r="73" spans="12:17">
      <c r="L73" s="39"/>
      <c r="M73" s="39"/>
      <c r="N73" s="39"/>
      <c r="O73" s="39"/>
      <c r="P73" s="39"/>
      <c r="Q73" s="39"/>
    </row>
    <row r="74" spans="12:17">
      <c r="L74" s="39"/>
      <c r="M74" s="39"/>
      <c r="N74" s="39"/>
      <c r="O74" s="39"/>
      <c r="P74" s="39"/>
      <c r="Q74" s="39"/>
    </row>
    <row r="75" spans="12:17">
      <c r="L75" s="39"/>
      <c r="M75" s="39"/>
      <c r="N75" s="39"/>
      <c r="O75" s="39"/>
      <c r="P75" s="39"/>
      <c r="Q75" s="39"/>
    </row>
    <row r="76" spans="12:17">
      <c r="L76" s="39"/>
      <c r="M76" s="39"/>
      <c r="N76" s="39"/>
      <c r="O76" s="39"/>
      <c r="P76" s="39"/>
      <c r="Q76" s="39"/>
    </row>
    <row r="77" spans="12:17">
      <c r="L77" s="39"/>
      <c r="M77" s="39"/>
      <c r="N77" s="39"/>
      <c r="O77" s="39"/>
      <c r="P77" s="39"/>
      <c r="Q77" s="39"/>
    </row>
    <row r="78" spans="12:17">
      <c r="L78" s="39"/>
      <c r="M78" s="39"/>
      <c r="N78" s="39"/>
      <c r="O78" s="39"/>
      <c r="P78" s="39"/>
      <c r="Q78" s="39"/>
    </row>
    <row r="79" spans="12:17">
      <c r="L79" s="39"/>
      <c r="M79" s="39"/>
      <c r="N79" s="39"/>
      <c r="O79" s="39"/>
      <c r="P79" s="39"/>
      <c r="Q79" s="39"/>
    </row>
    <row r="80" spans="12:17">
      <c r="L80" s="39"/>
      <c r="M80" s="39"/>
      <c r="N80" s="39"/>
      <c r="O80" s="39"/>
      <c r="P80" s="39"/>
      <c r="Q80" s="39"/>
    </row>
    <row r="81" spans="12:17">
      <c r="L81" s="39"/>
      <c r="M81" s="39"/>
      <c r="N81" s="39"/>
      <c r="O81" s="39"/>
      <c r="P81" s="39"/>
      <c r="Q81" s="39"/>
    </row>
    <row r="82" spans="12:17">
      <c r="L82" s="39"/>
      <c r="M82" s="39"/>
      <c r="N82" s="39"/>
      <c r="O82" s="39"/>
      <c r="P82" s="39"/>
      <c r="Q82" s="39"/>
    </row>
    <row r="83" spans="12:17">
      <c r="L83" s="39"/>
      <c r="M83" s="39"/>
      <c r="N83" s="39"/>
      <c r="O83" s="39"/>
      <c r="P83" s="39"/>
      <c r="Q83" s="39"/>
    </row>
    <row r="84" spans="12:17">
      <c r="L84" s="39"/>
      <c r="M84" s="39"/>
      <c r="N84" s="39"/>
      <c r="O84" s="39"/>
      <c r="P84" s="39"/>
      <c r="Q84" s="39"/>
    </row>
    <row r="85" spans="12:17">
      <c r="L85" s="39"/>
      <c r="M85" s="39"/>
      <c r="N85" s="39"/>
      <c r="O85" s="39"/>
      <c r="P85" s="39"/>
      <c r="Q85" s="39"/>
    </row>
    <row r="86" spans="12:17">
      <c r="L86" s="39"/>
      <c r="M86" s="39"/>
      <c r="N86" s="39"/>
      <c r="O86" s="39"/>
      <c r="P86" s="39"/>
      <c r="Q86" s="39"/>
    </row>
    <row r="87" spans="12:17">
      <c r="L87" s="39"/>
      <c r="M87" s="39"/>
      <c r="N87" s="39"/>
      <c r="O87" s="39"/>
      <c r="P87" s="39"/>
      <c r="Q87" s="39"/>
    </row>
    <row r="88" spans="12:17">
      <c r="L88" s="39"/>
      <c r="M88" s="39"/>
      <c r="N88" s="39"/>
      <c r="O88" s="39"/>
      <c r="P88" s="39"/>
      <c r="Q88" s="39"/>
    </row>
    <row r="89" spans="12:17">
      <c r="L89" s="39"/>
      <c r="M89" s="39"/>
      <c r="N89" s="39"/>
      <c r="O89" s="39"/>
      <c r="P89" s="39"/>
      <c r="Q89" s="39"/>
    </row>
    <row r="90" spans="12:17">
      <c r="L90" s="39"/>
      <c r="M90" s="39"/>
      <c r="N90" s="39"/>
      <c r="O90" s="39"/>
      <c r="P90" s="39"/>
      <c r="Q90" s="39"/>
    </row>
    <row r="91" spans="12:17">
      <c r="L91" s="39"/>
      <c r="M91" s="39"/>
      <c r="N91" s="39"/>
      <c r="O91" s="39"/>
      <c r="P91" s="39"/>
      <c r="Q91" s="39"/>
    </row>
  </sheetData>
  <mergeCells count="6">
    <mergeCell ref="B2:B3"/>
    <mergeCell ref="C2:J2"/>
    <mergeCell ref="C3:D3"/>
    <mergeCell ref="E3:F3"/>
    <mergeCell ref="G3:H3"/>
    <mergeCell ref="I3:J3"/>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316"/>
  <sheetViews>
    <sheetView view="pageBreakPreview" zoomScaleNormal="100" zoomScaleSheetLayoutView="100" workbookViewId="0">
      <selection activeCell="F21" sqref="F21"/>
    </sheetView>
  </sheetViews>
  <sheetFormatPr defaultRowHeight="13.5"/>
  <cols>
    <col min="1" max="1" width="7.5" customWidth="1"/>
    <col min="2" max="2" width="14.25" customWidth="1"/>
    <col min="3" max="12" width="7.125" customWidth="1"/>
    <col min="14" max="14" width="14.375" customWidth="1"/>
    <col min="15" max="16" width="11.125" bestFit="1" customWidth="1"/>
    <col min="17" max="17" width="12.375" bestFit="1" customWidth="1"/>
  </cols>
  <sheetData>
    <row r="1" spans="2:83" ht="21" customHeight="1">
      <c r="B1" s="25" t="s">
        <v>328</v>
      </c>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row>
    <row r="2" spans="2:83">
      <c r="B2" s="650" t="s">
        <v>95</v>
      </c>
      <c r="C2" s="652" t="s">
        <v>94</v>
      </c>
      <c r="D2" s="653"/>
      <c r="E2" s="653"/>
      <c r="F2" s="653"/>
      <c r="G2" s="653"/>
      <c r="H2" s="653"/>
      <c r="I2" s="653"/>
      <c r="J2" s="653"/>
      <c r="K2" s="653"/>
      <c r="L2" s="654"/>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row>
    <row r="3" spans="2:83" ht="25.5" customHeight="1">
      <c r="B3" s="651"/>
      <c r="C3" s="657" t="s">
        <v>112</v>
      </c>
      <c r="D3" s="658"/>
      <c r="E3" s="659" t="s">
        <v>113</v>
      </c>
      <c r="F3" s="658"/>
      <c r="G3" s="659" t="s">
        <v>114</v>
      </c>
      <c r="H3" s="658"/>
      <c r="I3" s="657" t="s">
        <v>115</v>
      </c>
      <c r="J3" s="658"/>
      <c r="K3" s="657" t="s">
        <v>92</v>
      </c>
      <c r="L3" s="658"/>
      <c r="N3" s="45" t="s">
        <v>93</v>
      </c>
      <c r="O3" s="42" t="s">
        <v>116</v>
      </c>
      <c r="P3" s="69" t="s">
        <v>512</v>
      </c>
      <c r="Q3" s="69" t="s">
        <v>513</v>
      </c>
      <c r="R3" s="69" t="s">
        <v>514</v>
      </c>
      <c r="S3" s="69" t="s">
        <v>515</v>
      </c>
      <c r="T3" s="69" t="s">
        <v>516</v>
      </c>
      <c r="U3" s="69" t="s">
        <v>517</v>
      </c>
      <c r="V3" s="69" t="s">
        <v>518</v>
      </c>
      <c r="W3" s="69" t="s">
        <v>519</v>
      </c>
      <c r="X3" s="69" t="s">
        <v>520</v>
      </c>
      <c r="Y3" s="69" t="s">
        <v>521</v>
      </c>
      <c r="Z3" s="69" t="s">
        <v>522</v>
      </c>
      <c r="AA3" s="69" t="s">
        <v>523</v>
      </c>
      <c r="AB3" s="69" t="s">
        <v>524</v>
      </c>
      <c r="AC3" s="69" t="s">
        <v>525</v>
      </c>
      <c r="AD3" s="42" t="s">
        <v>472</v>
      </c>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row>
    <row r="4" spans="2:83" ht="12" customHeight="1">
      <c r="B4" s="46" t="s">
        <v>2</v>
      </c>
      <c r="C4" s="50">
        <f>SUM(O4:R4)</f>
        <v>2</v>
      </c>
      <c r="D4" s="51">
        <f>C4/$C$13</f>
        <v>1.2578616352201259E-2</v>
      </c>
      <c r="E4" s="50">
        <f>SUM(S4:W4)</f>
        <v>0</v>
      </c>
      <c r="F4" s="51">
        <f>E4/$E$13</f>
        <v>0</v>
      </c>
      <c r="G4" s="50">
        <f>SUM(X4:AB4)</f>
        <v>0</v>
      </c>
      <c r="H4" s="51">
        <f>G4/$G$13</f>
        <v>0</v>
      </c>
      <c r="I4" s="50">
        <f>SUM(AC4:AD4)</f>
        <v>0</v>
      </c>
      <c r="J4" s="51">
        <f>I4/$I$13</f>
        <v>0</v>
      </c>
      <c r="K4" s="50">
        <f>C4+E4+G4+I4</f>
        <v>2</v>
      </c>
      <c r="L4" s="51">
        <f>K4/$K$13</f>
        <v>4.830917874396135E-3</v>
      </c>
      <c r="N4" s="43" t="s">
        <v>2</v>
      </c>
      <c r="O4" s="40">
        <v>1</v>
      </c>
      <c r="P4" s="40"/>
      <c r="Q4" s="40">
        <v>1</v>
      </c>
      <c r="R4" s="39"/>
      <c r="S4" s="39"/>
      <c r="T4" s="39"/>
      <c r="U4" s="39"/>
      <c r="V4" s="39"/>
      <c r="W4" s="39"/>
      <c r="X4" s="39"/>
      <c r="Y4" s="39"/>
      <c r="Z4" s="39"/>
      <c r="AA4" s="39"/>
      <c r="AB4" s="39"/>
      <c r="AC4" s="39"/>
      <c r="AD4" s="39"/>
      <c r="AE4" s="153"/>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2:83" ht="12" customHeight="1">
      <c r="B5" s="47" t="s">
        <v>3</v>
      </c>
      <c r="C5" s="50">
        <f t="shared" ref="C5:C12" si="0">SUM(O5:R5)</f>
        <v>6</v>
      </c>
      <c r="D5" s="51">
        <f t="shared" ref="D5:D15" si="1">C5/$C$13</f>
        <v>3.7735849056603772E-2</v>
      </c>
      <c r="E5" s="50">
        <f t="shared" ref="E5:E12" si="2">SUM(S5:W5)</f>
        <v>4</v>
      </c>
      <c r="F5" s="51">
        <f t="shared" ref="F5:F15" si="3">E5/$E$13</f>
        <v>3.2520325203252036E-2</v>
      </c>
      <c r="G5" s="50">
        <f t="shared" ref="G5:G12" si="4">SUM(X5:AB5)</f>
        <v>1</v>
      </c>
      <c r="H5" s="51">
        <f t="shared" ref="H5:H15" si="5">G5/$G$13</f>
        <v>1.7241379310344827E-2</v>
      </c>
      <c r="I5" s="50">
        <f t="shared" ref="I5:I12" si="6">SUM(AC5:AD5)</f>
        <v>0</v>
      </c>
      <c r="J5" s="51">
        <f t="shared" ref="J5:J15" si="7">I5/$I$13</f>
        <v>0</v>
      </c>
      <c r="K5" s="50">
        <f t="shared" ref="K5:K12" si="8">C5+E5+G5+I5</f>
        <v>11</v>
      </c>
      <c r="L5" s="51">
        <f t="shared" ref="L5:L15" si="9">K5/$K$13</f>
        <v>2.6570048309178744E-2</v>
      </c>
      <c r="N5" s="44" t="s">
        <v>3</v>
      </c>
      <c r="O5" s="40">
        <v>1</v>
      </c>
      <c r="P5" s="40">
        <v>4</v>
      </c>
      <c r="Q5" s="40">
        <v>1</v>
      </c>
      <c r="R5" s="39"/>
      <c r="S5" s="39">
        <v>1</v>
      </c>
      <c r="T5" s="39">
        <v>2</v>
      </c>
      <c r="U5" s="39"/>
      <c r="V5" s="39">
        <v>1</v>
      </c>
      <c r="W5" s="39"/>
      <c r="X5" s="39">
        <v>1</v>
      </c>
      <c r="Y5" s="39"/>
      <c r="Z5" s="39"/>
      <c r="AA5" s="39"/>
      <c r="AB5" s="39"/>
      <c r="AC5" s="39"/>
      <c r="AD5" s="39"/>
      <c r="AE5" s="153"/>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2:83" ht="12" customHeight="1">
      <c r="B6" s="47" t="s">
        <v>4</v>
      </c>
      <c r="C6" s="50">
        <f t="shared" si="0"/>
        <v>22</v>
      </c>
      <c r="D6" s="51">
        <f t="shared" si="1"/>
        <v>0.13836477987421383</v>
      </c>
      <c r="E6" s="50">
        <f t="shared" si="2"/>
        <v>8</v>
      </c>
      <c r="F6" s="51">
        <f t="shared" si="3"/>
        <v>6.5040650406504072E-2</v>
      </c>
      <c r="G6" s="50">
        <f t="shared" si="4"/>
        <v>1</v>
      </c>
      <c r="H6" s="51">
        <f t="shared" si="5"/>
        <v>1.7241379310344827E-2</v>
      </c>
      <c r="I6" s="50">
        <f t="shared" si="6"/>
        <v>1</v>
      </c>
      <c r="J6" s="51">
        <f t="shared" si="7"/>
        <v>1.3513513513513514E-2</v>
      </c>
      <c r="K6" s="50">
        <f t="shared" si="8"/>
        <v>32</v>
      </c>
      <c r="L6" s="51">
        <f t="shared" si="9"/>
        <v>7.7294685990338161E-2</v>
      </c>
      <c r="N6" s="44" t="s">
        <v>4</v>
      </c>
      <c r="O6" s="40">
        <v>3</v>
      </c>
      <c r="P6" s="40">
        <v>12</v>
      </c>
      <c r="Q6" s="40">
        <v>4</v>
      </c>
      <c r="R6" s="39">
        <v>3</v>
      </c>
      <c r="S6" s="39">
        <v>2</v>
      </c>
      <c r="T6" s="39">
        <v>1</v>
      </c>
      <c r="U6" s="39">
        <v>2</v>
      </c>
      <c r="V6" s="39">
        <v>1</v>
      </c>
      <c r="W6" s="39">
        <v>2</v>
      </c>
      <c r="X6" s="39"/>
      <c r="Y6" s="39"/>
      <c r="Z6" s="39">
        <v>1</v>
      </c>
      <c r="AA6" s="39"/>
      <c r="AB6" s="39"/>
      <c r="AC6" s="39">
        <v>1</v>
      </c>
      <c r="AD6" s="39"/>
      <c r="AE6" s="153"/>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2:83" ht="12" customHeight="1">
      <c r="B7" s="47" t="s">
        <v>5</v>
      </c>
      <c r="C7" s="50">
        <f t="shared" si="0"/>
        <v>26</v>
      </c>
      <c r="D7" s="51">
        <f t="shared" si="1"/>
        <v>0.16352201257861634</v>
      </c>
      <c r="E7" s="50">
        <f t="shared" si="2"/>
        <v>24</v>
      </c>
      <c r="F7" s="51">
        <f t="shared" si="3"/>
        <v>0.1951219512195122</v>
      </c>
      <c r="G7" s="50">
        <f t="shared" si="4"/>
        <v>8</v>
      </c>
      <c r="H7" s="51">
        <f t="shared" si="5"/>
        <v>0.13793103448275862</v>
      </c>
      <c r="I7" s="50">
        <f t="shared" si="6"/>
        <v>12</v>
      </c>
      <c r="J7" s="51">
        <f t="shared" si="7"/>
        <v>0.16216216216216217</v>
      </c>
      <c r="K7" s="50">
        <f t="shared" si="8"/>
        <v>70</v>
      </c>
      <c r="L7" s="51">
        <f t="shared" si="9"/>
        <v>0.16908212560386474</v>
      </c>
      <c r="N7" s="44" t="s">
        <v>5</v>
      </c>
      <c r="O7" s="40">
        <v>5</v>
      </c>
      <c r="P7" s="40">
        <v>8</v>
      </c>
      <c r="Q7" s="40">
        <v>5</v>
      </c>
      <c r="R7" s="39">
        <v>8</v>
      </c>
      <c r="S7" s="39">
        <v>8</v>
      </c>
      <c r="T7" s="39">
        <v>4</v>
      </c>
      <c r="U7" s="39">
        <v>7</v>
      </c>
      <c r="V7" s="39">
        <v>2</v>
      </c>
      <c r="W7" s="39">
        <v>3</v>
      </c>
      <c r="X7" s="39">
        <v>1</v>
      </c>
      <c r="Y7" s="39">
        <v>1</v>
      </c>
      <c r="Z7" s="39">
        <v>4</v>
      </c>
      <c r="AA7" s="39">
        <v>1</v>
      </c>
      <c r="AB7" s="39">
        <v>1</v>
      </c>
      <c r="AC7" s="39">
        <v>8</v>
      </c>
      <c r="AD7" s="39">
        <v>4</v>
      </c>
      <c r="AE7" s="153"/>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2:83" ht="12" customHeight="1">
      <c r="B8" s="47" t="s">
        <v>6</v>
      </c>
      <c r="C8" s="50">
        <f t="shared" si="0"/>
        <v>51</v>
      </c>
      <c r="D8" s="51">
        <f t="shared" si="1"/>
        <v>0.32075471698113206</v>
      </c>
      <c r="E8" s="50">
        <f t="shared" si="2"/>
        <v>30</v>
      </c>
      <c r="F8" s="51">
        <f t="shared" si="3"/>
        <v>0.24390243902439024</v>
      </c>
      <c r="G8" s="50">
        <f t="shared" si="4"/>
        <v>11</v>
      </c>
      <c r="H8" s="51">
        <f t="shared" si="5"/>
        <v>0.18965517241379309</v>
      </c>
      <c r="I8" s="50">
        <f t="shared" si="6"/>
        <v>19</v>
      </c>
      <c r="J8" s="51">
        <f t="shared" si="7"/>
        <v>0.25675675675675674</v>
      </c>
      <c r="K8" s="50">
        <f t="shared" si="8"/>
        <v>111</v>
      </c>
      <c r="L8" s="51">
        <f t="shared" si="9"/>
        <v>0.26811594202898553</v>
      </c>
      <c r="N8" s="44" t="s">
        <v>6</v>
      </c>
      <c r="O8" s="40">
        <v>19</v>
      </c>
      <c r="P8" s="40">
        <v>9</v>
      </c>
      <c r="Q8" s="40">
        <v>10</v>
      </c>
      <c r="R8" s="39">
        <v>13</v>
      </c>
      <c r="S8" s="39">
        <v>8</v>
      </c>
      <c r="T8" s="39">
        <v>6</v>
      </c>
      <c r="U8" s="39">
        <v>4</v>
      </c>
      <c r="V8" s="39">
        <v>5</v>
      </c>
      <c r="W8" s="39">
        <v>7</v>
      </c>
      <c r="X8" s="39">
        <v>2</v>
      </c>
      <c r="Y8" s="39">
        <v>3</v>
      </c>
      <c r="Z8" s="39">
        <v>2</v>
      </c>
      <c r="AA8" s="39">
        <v>3</v>
      </c>
      <c r="AB8" s="39">
        <v>1</v>
      </c>
      <c r="AC8" s="39">
        <v>16</v>
      </c>
      <c r="AD8" s="39">
        <v>3</v>
      </c>
      <c r="AE8" s="153"/>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2:83" ht="12" customHeight="1">
      <c r="B9" s="47" t="s">
        <v>7</v>
      </c>
      <c r="C9" s="50">
        <f t="shared" si="0"/>
        <v>26</v>
      </c>
      <c r="D9" s="51">
        <f t="shared" si="1"/>
        <v>0.16352201257861634</v>
      </c>
      <c r="E9" s="50">
        <f t="shared" si="2"/>
        <v>32</v>
      </c>
      <c r="F9" s="51">
        <f t="shared" si="3"/>
        <v>0.26016260162601629</v>
      </c>
      <c r="G9" s="50">
        <f t="shared" si="4"/>
        <v>21</v>
      </c>
      <c r="H9" s="51">
        <f t="shared" si="5"/>
        <v>0.36206896551724138</v>
      </c>
      <c r="I9" s="50">
        <f t="shared" si="6"/>
        <v>21</v>
      </c>
      <c r="J9" s="51">
        <f t="shared" si="7"/>
        <v>0.28378378378378377</v>
      </c>
      <c r="K9" s="50">
        <f t="shared" si="8"/>
        <v>100</v>
      </c>
      <c r="L9" s="51">
        <f t="shared" si="9"/>
        <v>0.24154589371980675</v>
      </c>
      <c r="N9" s="44" t="s">
        <v>7</v>
      </c>
      <c r="O9" s="40">
        <v>5</v>
      </c>
      <c r="P9" s="40">
        <v>8</v>
      </c>
      <c r="Q9" s="40">
        <v>7</v>
      </c>
      <c r="R9" s="39">
        <v>6</v>
      </c>
      <c r="S9" s="39">
        <v>5</v>
      </c>
      <c r="T9" s="39">
        <v>6</v>
      </c>
      <c r="U9" s="39">
        <v>9</v>
      </c>
      <c r="V9" s="39">
        <v>4</v>
      </c>
      <c r="W9" s="39">
        <v>8</v>
      </c>
      <c r="X9" s="39">
        <v>6</v>
      </c>
      <c r="Y9" s="39">
        <v>3</v>
      </c>
      <c r="Z9" s="39">
        <v>6</v>
      </c>
      <c r="AA9" s="39">
        <v>4</v>
      </c>
      <c r="AB9" s="39">
        <v>2</v>
      </c>
      <c r="AC9" s="39">
        <v>13</v>
      </c>
      <c r="AD9" s="39">
        <v>8</v>
      </c>
      <c r="AE9" s="149"/>
      <c r="BM9" s="39"/>
    </row>
    <row r="10" spans="2:83" ht="12" customHeight="1">
      <c r="B10" s="47" t="s">
        <v>8</v>
      </c>
      <c r="C10" s="50">
        <f t="shared" si="0"/>
        <v>15</v>
      </c>
      <c r="D10" s="51">
        <f t="shared" si="1"/>
        <v>9.4339622641509441E-2</v>
      </c>
      <c r="E10" s="50">
        <f t="shared" si="2"/>
        <v>17</v>
      </c>
      <c r="F10" s="51">
        <f t="shared" si="3"/>
        <v>0.13821138211382114</v>
      </c>
      <c r="G10" s="50">
        <f t="shared" si="4"/>
        <v>15</v>
      </c>
      <c r="H10" s="51">
        <f t="shared" si="5"/>
        <v>0.25862068965517243</v>
      </c>
      <c r="I10" s="50">
        <f t="shared" si="6"/>
        <v>16</v>
      </c>
      <c r="J10" s="51">
        <f t="shared" si="7"/>
        <v>0.21621621621621623</v>
      </c>
      <c r="K10" s="50">
        <f t="shared" si="8"/>
        <v>63</v>
      </c>
      <c r="L10" s="51">
        <f t="shared" si="9"/>
        <v>0.15217391304347827</v>
      </c>
      <c r="N10" s="44" t="s">
        <v>8</v>
      </c>
      <c r="O10" s="40">
        <v>4</v>
      </c>
      <c r="P10" s="40">
        <v>3</v>
      </c>
      <c r="Q10" s="40">
        <v>6</v>
      </c>
      <c r="R10" s="39">
        <v>2</v>
      </c>
      <c r="S10" s="39">
        <v>2</v>
      </c>
      <c r="T10" s="39">
        <v>5</v>
      </c>
      <c r="U10" s="39">
        <v>6</v>
      </c>
      <c r="V10" s="39">
        <v>3</v>
      </c>
      <c r="W10" s="39">
        <v>1</v>
      </c>
      <c r="X10" s="39">
        <v>5</v>
      </c>
      <c r="Y10" s="39">
        <v>4</v>
      </c>
      <c r="Z10" s="39">
        <v>3</v>
      </c>
      <c r="AA10" s="39">
        <v>1</v>
      </c>
      <c r="AB10" s="39">
        <v>2</v>
      </c>
      <c r="AC10" s="39">
        <v>9</v>
      </c>
      <c r="AD10" s="39">
        <v>7</v>
      </c>
      <c r="AE10" s="149"/>
      <c r="BM10" s="39"/>
    </row>
    <row r="11" spans="2:83" ht="12" customHeight="1">
      <c r="B11" s="47" t="s">
        <v>9</v>
      </c>
      <c r="C11" s="50">
        <f t="shared" si="0"/>
        <v>8</v>
      </c>
      <c r="D11" s="51">
        <f t="shared" si="1"/>
        <v>5.0314465408805034E-2</v>
      </c>
      <c r="E11" s="50">
        <f t="shared" si="2"/>
        <v>7</v>
      </c>
      <c r="F11" s="51">
        <f t="shared" si="3"/>
        <v>5.6910569105691054E-2</v>
      </c>
      <c r="G11" s="50">
        <f t="shared" si="4"/>
        <v>1</v>
      </c>
      <c r="H11" s="51">
        <f t="shared" si="5"/>
        <v>1.7241379310344827E-2</v>
      </c>
      <c r="I11" s="50">
        <f t="shared" si="6"/>
        <v>5</v>
      </c>
      <c r="J11" s="51">
        <f t="shared" si="7"/>
        <v>6.7567567567567571E-2</v>
      </c>
      <c r="K11" s="50">
        <f t="shared" si="8"/>
        <v>21</v>
      </c>
      <c r="L11" s="51">
        <f t="shared" si="9"/>
        <v>5.0724637681159424E-2</v>
      </c>
      <c r="N11" s="44" t="s">
        <v>9</v>
      </c>
      <c r="O11" s="40"/>
      <c r="P11" s="40">
        <v>5</v>
      </c>
      <c r="Q11" s="40">
        <v>1</v>
      </c>
      <c r="R11" s="39">
        <v>2</v>
      </c>
      <c r="S11" s="39">
        <v>2</v>
      </c>
      <c r="T11" s="39">
        <v>1</v>
      </c>
      <c r="U11" s="39">
        <v>2</v>
      </c>
      <c r="V11" s="39"/>
      <c r="W11" s="39">
        <v>2</v>
      </c>
      <c r="X11" s="39"/>
      <c r="Y11" s="39">
        <v>1</v>
      </c>
      <c r="Z11" s="39"/>
      <c r="AA11" s="39"/>
      <c r="AB11" s="39"/>
      <c r="AC11" s="39">
        <v>3</v>
      </c>
      <c r="AD11" s="39">
        <v>2</v>
      </c>
      <c r="AE11" s="149"/>
      <c r="BM11" s="39"/>
    </row>
    <row r="12" spans="2:83" ht="12" customHeight="1">
      <c r="B12" s="48" t="s">
        <v>10</v>
      </c>
      <c r="C12" s="50">
        <f t="shared" si="0"/>
        <v>3</v>
      </c>
      <c r="D12" s="51">
        <f t="shared" si="1"/>
        <v>1.8867924528301886E-2</v>
      </c>
      <c r="E12" s="50">
        <f t="shared" si="2"/>
        <v>1</v>
      </c>
      <c r="F12" s="51">
        <f t="shared" si="3"/>
        <v>8.130081300813009E-3</v>
      </c>
      <c r="G12" s="50">
        <f t="shared" si="4"/>
        <v>0</v>
      </c>
      <c r="H12" s="51">
        <f t="shared" si="5"/>
        <v>0</v>
      </c>
      <c r="I12" s="50">
        <f t="shared" si="6"/>
        <v>0</v>
      </c>
      <c r="J12" s="51">
        <f t="shared" si="7"/>
        <v>0</v>
      </c>
      <c r="K12" s="50">
        <f t="shared" si="8"/>
        <v>4</v>
      </c>
      <c r="L12" s="51">
        <f t="shared" si="9"/>
        <v>9.6618357487922701E-3</v>
      </c>
      <c r="N12" s="44" t="s">
        <v>10</v>
      </c>
      <c r="O12" s="40"/>
      <c r="P12" s="40">
        <v>1</v>
      </c>
      <c r="Q12" s="40">
        <v>1</v>
      </c>
      <c r="R12" s="39">
        <v>1</v>
      </c>
      <c r="S12" s="39"/>
      <c r="T12" s="39"/>
      <c r="U12" s="39"/>
      <c r="V12" s="39"/>
      <c r="W12" s="39">
        <v>1</v>
      </c>
      <c r="X12" s="39"/>
      <c r="Y12" s="39"/>
      <c r="Z12" s="39"/>
      <c r="AA12" s="39"/>
      <c r="AB12" s="39"/>
      <c r="AC12" s="39"/>
      <c r="AD12" s="39"/>
      <c r="AE12" s="153"/>
    </row>
    <row r="13" spans="2:83" ht="16.5" customHeight="1">
      <c r="B13" s="49" t="s">
        <v>562</v>
      </c>
      <c r="C13" s="496">
        <f>SUM(C4:C12)</f>
        <v>159</v>
      </c>
      <c r="D13" s="497">
        <f t="shared" si="1"/>
        <v>1</v>
      </c>
      <c r="E13" s="56">
        <f>SUM(E4:E12)</f>
        <v>123</v>
      </c>
      <c r="F13" s="497">
        <f t="shared" si="3"/>
        <v>1</v>
      </c>
      <c r="G13" s="56">
        <f>SUM(G4:G12)</f>
        <v>58</v>
      </c>
      <c r="H13" s="497">
        <f t="shared" si="5"/>
        <v>1</v>
      </c>
      <c r="I13" s="561">
        <f>SUM(I4:I12)</f>
        <v>74</v>
      </c>
      <c r="J13" s="497">
        <f t="shared" si="7"/>
        <v>1</v>
      </c>
      <c r="K13" s="56">
        <f>SUM(K4:K12)</f>
        <v>414</v>
      </c>
      <c r="L13" s="497">
        <f t="shared" si="9"/>
        <v>1</v>
      </c>
      <c r="N13" s="39"/>
      <c r="O13" s="42">
        <v>1</v>
      </c>
      <c r="P13" s="42">
        <v>2</v>
      </c>
      <c r="Q13" s="42">
        <v>3</v>
      </c>
      <c r="R13" s="42">
        <v>4</v>
      </c>
      <c r="S13" s="42">
        <v>5</v>
      </c>
      <c r="T13" s="42">
        <v>6</v>
      </c>
      <c r="U13" s="42">
        <v>7</v>
      </c>
      <c r="V13" s="42">
        <v>8</v>
      </c>
      <c r="W13" s="42">
        <v>9</v>
      </c>
      <c r="X13" s="42">
        <v>10</v>
      </c>
      <c r="Y13" s="42">
        <v>11</v>
      </c>
      <c r="Z13" s="42">
        <v>12</v>
      </c>
      <c r="AA13" s="42">
        <v>13</v>
      </c>
      <c r="AB13" s="42">
        <v>14</v>
      </c>
      <c r="AC13" s="42">
        <v>15</v>
      </c>
      <c r="AD13" s="42">
        <v>16</v>
      </c>
      <c r="AE13" s="319"/>
    </row>
    <row r="14" spans="2:83" ht="12" customHeight="1">
      <c r="B14" s="249" t="s">
        <v>350</v>
      </c>
      <c r="C14" s="237">
        <f>SUM(O15:R15)</f>
        <v>115</v>
      </c>
      <c r="D14" s="51">
        <f t="shared" si="1"/>
        <v>0.72327044025157228</v>
      </c>
      <c r="E14" s="237">
        <f>SUM(S15:W15)</f>
        <v>83</v>
      </c>
      <c r="F14" s="51">
        <f t="shared" si="3"/>
        <v>0.67479674796747968</v>
      </c>
      <c r="G14" s="237">
        <f>SUM(X15:AB15)</f>
        <v>28</v>
      </c>
      <c r="H14" s="51">
        <f t="shared" si="5"/>
        <v>0.48275862068965519</v>
      </c>
      <c r="I14" s="237">
        <f>SUM(AC15:AD15)</f>
        <v>43</v>
      </c>
      <c r="J14" s="51">
        <f t="shared" si="7"/>
        <v>0.58108108108108103</v>
      </c>
      <c r="K14" s="237">
        <f>C14+E14+G14+I14</f>
        <v>269</v>
      </c>
      <c r="L14" s="51">
        <f t="shared" si="9"/>
        <v>0.64975845410628019</v>
      </c>
      <c r="N14" s="39"/>
      <c r="O14" s="39"/>
      <c r="P14" s="39"/>
      <c r="Q14" s="39"/>
      <c r="R14" s="39"/>
      <c r="S14" s="39"/>
      <c r="T14" s="39"/>
      <c r="U14" s="39"/>
      <c r="V14" s="39"/>
      <c r="W14" s="39"/>
      <c r="X14" s="39"/>
      <c r="Y14" s="39"/>
      <c r="Z14" s="39"/>
      <c r="AA14" s="39"/>
      <c r="AB14" s="39"/>
      <c r="AC14" s="39"/>
    </row>
    <row r="15" spans="2:83" ht="12" customHeight="1">
      <c r="B15" s="249" t="s">
        <v>349</v>
      </c>
      <c r="C15" s="237">
        <f>SUM(O16:R16)</f>
        <v>44</v>
      </c>
      <c r="D15" s="562">
        <f t="shared" si="1"/>
        <v>0.27672955974842767</v>
      </c>
      <c r="E15" s="237">
        <f>SUM(S16:W16)</f>
        <v>40</v>
      </c>
      <c r="F15" s="562">
        <f t="shared" si="3"/>
        <v>0.32520325203252032</v>
      </c>
      <c r="G15" s="237">
        <f>SUM(X16:AB16)</f>
        <v>30</v>
      </c>
      <c r="H15" s="562">
        <f t="shared" si="5"/>
        <v>0.51724137931034486</v>
      </c>
      <c r="I15" s="237">
        <f>SUM(AC16:AD16)</f>
        <v>31</v>
      </c>
      <c r="J15" s="562">
        <f t="shared" si="7"/>
        <v>0.41891891891891891</v>
      </c>
      <c r="K15" s="237">
        <f>C15+E15+G15+I15</f>
        <v>145</v>
      </c>
      <c r="L15" s="562">
        <f t="shared" si="9"/>
        <v>0.35024154589371981</v>
      </c>
      <c r="M15" s="39"/>
      <c r="N15" s="194" t="s">
        <v>506</v>
      </c>
      <c r="O15" s="175">
        <v>30</v>
      </c>
      <c r="P15" s="175">
        <v>36</v>
      </c>
      <c r="Q15" s="175">
        <v>24</v>
      </c>
      <c r="R15" s="175">
        <v>25</v>
      </c>
      <c r="S15" s="175">
        <v>21</v>
      </c>
      <c r="T15" s="175">
        <v>16</v>
      </c>
      <c r="U15" s="175">
        <v>18</v>
      </c>
      <c r="V15" s="175">
        <v>11</v>
      </c>
      <c r="W15" s="175">
        <v>17</v>
      </c>
      <c r="X15" s="175">
        <v>6</v>
      </c>
      <c r="Y15" s="175">
        <v>4</v>
      </c>
      <c r="Z15" s="175">
        <v>9</v>
      </c>
      <c r="AA15" s="175">
        <v>6</v>
      </c>
      <c r="AB15" s="175">
        <v>3</v>
      </c>
      <c r="AC15" s="175">
        <v>31</v>
      </c>
      <c r="AD15" s="175">
        <v>12</v>
      </c>
    </row>
    <row r="16" spans="2:83">
      <c r="M16" s="39"/>
      <c r="N16" s="194" t="s">
        <v>507</v>
      </c>
      <c r="O16" s="39">
        <v>8</v>
      </c>
      <c r="P16" s="39">
        <v>14</v>
      </c>
      <c r="Q16" s="39">
        <v>12</v>
      </c>
      <c r="R16" s="39">
        <v>10</v>
      </c>
      <c r="S16" s="39">
        <v>7</v>
      </c>
      <c r="T16" s="39">
        <v>9</v>
      </c>
      <c r="U16" s="39">
        <v>12</v>
      </c>
      <c r="V16" s="39">
        <v>5</v>
      </c>
      <c r="W16" s="39">
        <v>7</v>
      </c>
      <c r="X16" s="39">
        <v>9</v>
      </c>
      <c r="Y16" s="39">
        <v>8</v>
      </c>
      <c r="Z16" s="39">
        <v>7</v>
      </c>
      <c r="AA16" s="39">
        <v>3</v>
      </c>
      <c r="AB16" s="39">
        <v>3</v>
      </c>
      <c r="AC16" s="39">
        <v>19</v>
      </c>
      <c r="AD16">
        <v>12</v>
      </c>
    </row>
    <row r="17" spans="1:65">
      <c r="N17" s="39"/>
      <c r="O17" s="39"/>
      <c r="P17" s="39"/>
      <c r="Q17" s="39"/>
      <c r="R17" s="39"/>
      <c r="S17" s="39"/>
      <c r="T17" s="39"/>
      <c r="U17" s="39"/>
      <c r="V17" s="39"/>
      <c r="W17" s="39"/>
      <c r="X17" s="39"/>
      <c r="Y17" s="39"/>
      <c r="Z17" s="39"/>
      <c r="AA17" s="39"/>
      <c r="AB17" s="39"/>
      <c r="AC17" s="39"/>
    </row>
    <row r="18" spans="1:65">
      <c r="B18" s="239"/>
      <c r="N18" s="462"/>
      <c r="O18" s="39"/>
      <c r="P18" s="39"/>
      <c r="Q18" s="39"/>
      <c r="R18" s="39"/>
      <c r="S18" s="39"/>
      <c r="T18" s="39"/>
      <c r="U18" s="39"/>
      <c r="V18" s="39"/>
      <c r="W18" s="39"/>
      <c r="X18" s="39"/>
      <c r="Y18" s="39"/>
      <c r="Z18" s="39"/>
      <c r="AA18" s="39"/>
      <c r="AB18" s="39"/>
      <c r="AC18" s="39"/>
    </row>
    <row r="19" spans="1:65" ht="33.75" customHeight="1">
      <c r="C19" s="42"/>
      <c r="D19" s="69"/>
      <c r="E19" s="69"/>
      <c r="F19" s="69"/>
      <c r="G19" s="69"/>
      <c r="H19" s="69"/>
      <c r="I19" s="69"/>
      <c r="J19" s="69"/>
      <c r="K19" s="69"/>
      <c r="L19" s="69"/>
      <c r="M19" s="69"/>
      <c r="N19" s="153"/>
      <c r="O19" s="462"/>
      <c r="P19" s="462"/>
      <c r="Q19" s="462"/>
      <c r="R19" s="461"/>
      <c r="S19" s="39"/>
      <c r="T19" s="39"/>
      <c r="U19" s="39"/>
      <c r="V19" s="39"/>
      <c r="W19" s="39"/>
      <c r="X19" s="39"/>
      <c r="Y19" s="39"/>
      <c r="Z19" s="39"/>
      <c r="AA19" s="39"/>
      <c r="AB19" s="39"/>
      <c r="AC19" s="39"/>
    </row>
    <row r="20" spans="1:65">
      <c r="B20" s="4"/>
      <c r="C20" s="149"/>
      <c r="D20" s="149"/>
      <c r="E20" s="149"/>
      <c r="F20" s="149"/>
      <c r="G20" s="149"/>
      <c r="H20" s="149"/>
      <c r="I20" s="149"/>
      <c r="J20" s="149"/>
      <c r="K20" s="149"/>
      <c r="L20" s="149"/>
      <c r="M20" s="149"/>
      <c r="N20" s="153"/>
      <c r="O20" s="153"/>
      <c r="P20" s="153"/>
      <c r="Q20" s="153"/>
      <c r="R20" s="153"/>
      <c r="S20" s="153"/>
      <c r="T20" s="39"/>
      <c r="U20" s="39"/>
      <c r="V20" s="39"/>
      <c r="W20" s="39"/>
      <c r="X20" s="39"/>
      <c r="Y20" s="39"/>
      <c r="Z20" s="39"/>
      <c r="AA20" s="39"/>
      <c r="AB20" s="39"/>
      <c r="AC20" s="39"/>
    </row>
    <row r="21" spans="1:65">
      <c r="B21" s="4"/>
      <c r="C21" s="149"/>
      <c r="D21" s="149"/>
      <c r="E21" s="149"/>
      <c r="F21" s="149"/>
      <c r="G21" s="149"/>
      <c r="H21" s="149"/>
      <c r="I21" s="149"/>
      <c r="J21" s="149"/>
      <c r="K21" s="149"/>
      <c r="L21" s="149"/>
      <c r="M21" s="149"/>
      <c r="N21" s="319"/>
      <c r="O21" s="149"/>
      <c r="P21" s="149"/>
      <c r="Q21" s="149"/>
      <c r="R21" s="149"/>
      <c r="S21" s="149"/>
    </row>
    <row r="22" spans="1:65">
      <c r="A22" s="39"/>
      <c r="B22" s="299"/>
      <c r="C22" s="319"/>
      <c r="D22" s="319"/>
      <c r="E22" s="319"/>
      <c r="F22" s="319"/>
      <c r="G22" s="319"/>
      <c r="H22" s="319"/>
      <c r="I22" s="319"/>
      <c r="J22" s="319"/>
      <c r="K22" s="319"/>
      <c r="L22" s="319"/>
      <c r="M22" s="319"/>
      <c r="N22" s="39"/>
      <c r="O22" s="319"/>
      <c r="P22" s="319"/>
      <c r="Q22" s="319"/>
      <c r="R22" s="319"/>
      <c r="S22" s="31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row>
    <row r="23" spans="1:6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row>
    <row r="24" spans="1:65">
      <c r="A24" s="39"/>
      <c r="B24" s="39"/>
      <c r="C24" s="39"/>
      <c r="D24" s="39"/>
      <c r="E24" s="39"/>
      <c r="F24" s="39"/>
      <c r="G24" s="39"/>
      <c r="H24" s="39"/>
      <c r="I24" s="39"/>
      <c r="J24" s="39"/>
      <c r="K24" s="39"/>
      <c r="L24" s="39"/>
      <c r="M24" s="39"/>
      <c r="N24" s="153"/>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row>
    <row r="25" spans="1:65">
      <c r="A25" s="39"/>
      <c r="B25" s="36"/>
      <c r="C25" s="153"/>
      <c r="D25" s="153"/>
      <c r="E25" s="153"/>
      <c r="F25" s="153"/>
      <c r="G25" s="153"/>
      <c r="H25" s="153"/>
      <c r="I25" s="153"/>
      <c r="J25" s="153"/>
      <c r="K25" s="153"/>
      <c r="L25" s="153"/>
      <c r="M25" s="153"/>
      <c r="N25" s="153"/>
      <c r="O25" s="153"/>
      <c r="P25" s="153"/>
      <c r="Q25" s="153"/>
      <c r="R25" s="153"/>
      <c r="S25" s="153"/>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row>
    <row r="26" spans="1:65">
      <c r="A26" s="39"/>
      <c r="B26" s="36"/>
      <c r="C26" s="153"/>
      <c r="D26" s="153"/>
      <c r="E26" s="153"/>
      <c r="F26" s="153"/>
      <c r="G26" s="153"/>
      <c r="H26" s="153"/>
      <c r="I26" s="153"/>
      <c r="J26" s="153"/>
      <c r="K26" s="153"/>
      <c r="L26" s="153"/>
      <c r="M26" s="153"/>
      <c r="N26" s="319"/>
      <c r="O26" s="153"/>
      <c r="P26" s="153"/>
      <c r="Q26" s="153"/>
      <c r="R26" s="153"/>
      <c r="S26" s="153"/>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row>
    <row r="27" spans="1:65">
      <c r="A27" s="39"/>
      <c r="B27" s="299"/>
      <c r="C27" s="319"/>
      <c r="D27" s="319"/>
      <c r="E27" s="319"/>
      <c r="F27" s="319"/>
      <c r="G27" s="319"/>
      <c r="H27" s="319"/>
      <c r="I27" s="319"/>
      <c r="J27" s="319"/>
      <c r="K27" s="319"/>
      <c r="L27" s="319"/>
      <c r="M27" s="319"/>
      <c r="N27" s="39"/>
      <c r="O27" s="319"/>
      <c r="P27" s="319"/>
      <c r="Q27" s="319"/>
      <c r="R27" s="319"/>
      <c r="S27" s="31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row>
    <row r="28" spans="1:6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row>
    <row r="29" spans="1:6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row>
    <row r="30" spans="1:6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row>
    <row r="31" spans="1:6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row>
    <row r="32" spans="1:6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row>
    <row r="33" spans="1:6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row>
    <row r="34" spans="1:6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row>
    <row r="35" spans="1:65">
      <c r="A35" s="39"/>
      <c r="B35" s="39"/>
      <c r="C35" s="39"/>
      <c r="D35" s="297"/>
      <c r="E35" s="39"/>
      <c r="F35" s="297"/>
      <c r="G35" s="39"/>
      <c r="H35" s="297"/>
      <c r="I35" s="39"/>
      <c r="J35" s="297"/>
      <c r="K35" s="39"/>
      <c r="L35" s="297"/>
      <c r="M35" s="39"/>
      <c r="N35" s="297"/>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row>
    <row r="36" spans="1:65">
      <c r="A36" s="39"/>
      <c r="B36" s="39"/>
      <c r="C36" s="39"/>
      <c r="D36" s="297"/>
      <c r="E36" s="39"/>
      <c r="F36" s="297"/>
      <c r="G36" s="39"/>
      <c r="H36" s="297"/>
      <c r="I36" s="39"/>
      <c r="J36" s="297"/>
      <c r="K36" s="39"/>
      <c r="L36" s="297"/>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row>
    <row r="37" spans="1:65">
      <c r="A37" s="39"/>
      <c r="B37" s="39"/>
      <c r="C37" s="39"/>
      <c r="D37" s="297"/>
      <c r="E37" s="39"/>
      <c r="F37" s="297"/>
      <c r="G37" s="39"/>
      <c r="H37" s="297"/>
      <c r="I37" s="39"/>
      <c r="J37" s="297"/>
      <c r="K37" s="39"/>
      <c r="L37" s="297"/>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row>
    <row r="38" spans="1:65">
      <c r="A38" s="39"/>
      <c r="B38" s="39"/>
      <c r="C38" s="39"/>
      <c r="D38" s="297"/>
      <c r="E38" s="39"/>
      <c r="F38" s="297"/>
      <c r="G38" s="39"/>
      <c r="H38" s="297"/>
      <c r="I38" s="39"/>
      <c r="J38" s="297"/>
      <c r="K38" s="39"/>
      <c r="L38" s="297"/>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row>
    <row r="39" spans="1:65">
      <c r="A39" s="39"/>
      <c r="B39" s="39"/>
      <c r="C39" s="39"/>
      <c r="D39" s="297"/>
      <c r="E39" s="39"/>
      <c r="F39" s="297"/>
      <c r="G39" s="39"/>
      <c r="H39" s="297"/>
      <c r="I39" s="39"/>
      <c r="J39" s="297"/>
      <c r="K39" s="39"/>
      <c r="L39" s="297"/>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row>
    <row r="40" spans="1:65">
      <c r="A40" s="39"/>
      <c r="B40" s="39"/>
      <c r="C40" s="39"/>
      <c r="D40" s="297"/>
      <c r="E40" s="39"/>
      <c r="F40" s="297"/>
      <c r="G40" s="39"/>
      <c r="H40" s="297"/>
      <c r="I40" s="39"/>
      <c r="J40" s="297"/>
      <c r="K40" s="39"/>
      <c r="L40" s="297"/>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row>
    <row r="41" spans="1:65">
      <c r="A41" s="39"/>
      <c r="B41" s="39"/>
      <c r="C41" s="39"/>
      <c r="D41" s="297"/>
      <c r="E41" s="39"/>
      <c r="F41" s="297"/>
      <c r="G41" s="39"/>
      <c r="H41" s="297"/>
      <c r="I41" s="39"/>
      <c r="J41" s="297"/>
      <c r="K41" s="39"/>
      <c r="L41" s="297"/>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row>
    <row r="42" spans="1:65">
      <c r="A42" s="39"/>
      <c r="B42" s="39"/>
      <c r="C42" s="39"/>
      <c r="D42" s="297"/>
      <c r="E42" s="39"/>
      <c r="F42" s="297"/>
      <c r="G42" s="39"/>
      <c r="H42" s="297"/>
      <c r="I42" s="39"/>
      <c r="J42" s="297"/>
      <c r="K42" s="39"/>
      <c r="L42" s="297"/>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row>
    <row r="43" spans="1:65">
      <c r="A43" s="39"/>
      <c r="B43" s="39"/>
      <c r="C43" s="39"/>
      <c r="D43" s="297"/>
      <c r="E43" s="39"/>
      <c r="F43" s="297"/>
      <c r="G43" s="39"/>
      <c r="H43" s="297"/>
      <c r="I43" s="39"/>
      <c r="J43" s="297"/>
      <c r="K43" s="39"/>
      <c r="L43" s="297"/>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row>
    <row r="44" spans="1:65">
      <c r="A44" s="39"/>
      <c r="B44" s="39"/>
      <c r="C44" s="39"/>
      <c r="D44" s="297"/>
      <c r="E44" s="39"/>
      <c r="F44" s="297"/>
      <c r="G44" s="39"/>
      <c r="H44" s="297"/>
      <c r="I44" s="39"/>
      <c r="J44" s="297"/>
      <c r="K44" s="39"/>
      <c r="L44" s="297"/>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row>
    <row r="45" spans="1:65">
      <c r="A45" s="39"/>
      <c r="B45" s="39"/>
      <c r="C45" s="39"/>
      <c r="D45" s="297"/>
      <c r="E45" s="39"/>
      <c r="F45" s="297"/>
      <c r="G45" s="39"/>
      <c r="H45" s="297"/>
      <c r="I45" s="39"/>
      <c r="J45" s="297"/>
      <c r="K45" s="39"/>
      <c r="L45" s="297"/>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row>
    <row r="46" spans="1:65">
      <c r="A46" s="39"/>
      <c r="B46" s="39"/>
      <c r="C46" s="39"/>
      <c r="D46" s="297"/>
      <c r="E46" s="39"/>
      <c r="F46" s="297"/>
      <c r="G46" s="39"/>
      <c r="H46" s="297"/>
      <c r="I46" s="39"/>
      <c r="J46" s="297"/>
      <c r="K46" s="39"/>
      <c r="L46" s="297"/>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row>
    <row r="47" spans="1:6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row>
    <row r="48" spans="1:6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row>
    <row r="49" spans="1:6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row>
    <row r="50" spans="1:6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row>
    <row r="51" spans="1:6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row>
    <row r="52" spans="1:6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row>
    <row r="53" spans="1:6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row>
    <row r="54" spans="1:6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row>
    <row r="55" spans="1:6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row>
    <row r="56" spans="1:6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row>
    <row r="57" spans="1:6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row>
    <row r="58" spans="1:6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row>
    <row r="59" spans="1:6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row>
    <row r="60" spans="1:6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row>
    <row r="61" spans="1:6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row>
    <row r="62" spans="1:6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row>
    <row r="63" spans="1:6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row>
    <row r="64" spans="1:6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row>
    <row r="65" spans="1:6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row>
    <row r="66" spans="1:6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row>
    <row r="67" spans="1:6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row>
    <row r="68" spans="1:6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row>
    <row r="69" spans="1:6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row>
    <row r="70" spans="1:6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row>
    <row r="71" spans="1:6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row>
    <row r="72" spans="1:6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row>
    <row r="73" spans="1:6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row>
    <row r="74" spans="1:6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row>
    <row r="75" spans="1:6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row>
    <row r="76" spans="1:6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row>
    <row r="77" spans="1:6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row>
    <row r="78" spans="1:6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row>
    <row r="79" spans="1:6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row>
    <row r="80" spans="1:6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row>
    <row r="81" spans="1:6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row>
    <row r="82" spans="1:6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row>
    <row r="83" spans="1:6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row>
    <row r="84" spans="1:6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row>
    <row r="85" spans="1:6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row>
    <row r="86" spans="1:6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row>
    <row r="87" spans="1:6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row>
    <row r="88" spans="1:6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row>
    <row r="89" spans="1:6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row>
    <row r="90" spans="1:6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row>
    <row r="91" spans="1:6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row>
    <row r="92" spans="1:6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row>
    <row r="93" spans="1:6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row>
    <row r="94" spans="1:6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row>
    <row r="95" spans="1:6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row>
    <row r="96" spans="1:6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row>
    <row r="97" spans="1:6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row>
    <row r="98" spans="1:6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row>
    <row r="99" spans="1:6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row>
    <row r="100" spans="1:6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row>
    <row r="101" spans="1:6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row>
    <row r="102" spans="1:6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row>
    <row r="103" spans="1:6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row>
    <row r="104" spans="1:6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row>
    <row r="105" spans="1:6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row>
    <row r="106" spans="1:6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row>
    <row r="107" spans="1:6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row>
    <row r="108" spans="1:6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row>
    <row r="109" spans="1:6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row>
    <row r="110" spans="1:6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row>
    <row r="111" spans="1:6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row>
    <row r="112" spans="1:6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row>
    <row r="113" spans="1:6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row>
    <row r="114" spans="1:6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row>
    <row r="115" spans="1:6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row>
    <row r="116" spans="1:6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row>
    <row r="117" spans="1:6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row>
    <row r="118" spans="1:6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row>
    <row r="119" spans="1:6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row>
    <row r="120" spans="1:6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row>
    <row r="121" spans="1:6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row>
    <row r="122" spans="1:6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row>
    <row r="123" spans="1:6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row>
    <row r="124" spans="1:6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row>
    <row r="125" spans="1:6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row>
    <row r="126" spans="1:6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row>
    <row r="127" spans="1:6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row>
    <row r="128" spans="1:6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row>
    <row r="129" spans="1:6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row>
    <row r="130" spans="1:6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row>
    <row r="131" spans="1:6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row>
    <row r="132" spans="1:6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row>
    <row r="133" spans="1:6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row>
    <row r="134" spans="1:6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row>
    <row r="135" spans="1:6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row>
    <row r="136" spans="1:6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row>
    <row r="137" spans="1:6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row>
    <row r="138" spans="1:6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row>
    <row r="139" spans="1:6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row>
    <row r="140" spans="1:6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row>
    <row r="141" spans="1:6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row>
    <row r="142" spans="1:6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row>
    <row r="143" spans="1:6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row>
    <row r="144" spans="1:6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row>
    <row r="145" spans="1:6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row>
    <row r="146" spans="1:6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row>
    <row r="147" spans="1:6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row>
    <row r="148" spans="1:6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row>
    <row r="149" spans="1:6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row>
    <row r="150" spans="1:6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row>
    <row r="151" spans="1:6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row>
    <row r="152" spans="1:6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row>
    <row r="153" spans="1:6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row>
    <row r="154" spans="1:6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row>
    <row r="155" spans="1:6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row>
    <row r="156" spans="1:6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row>
    <row r="157" spans="1:6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row>
    <row r="158" spans="1:6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row>
    <row r="159" spans="1:6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row>
    <row r="160" spans="1:6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row>
    <row r="161" spans="1:6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row>
    <row r="162" spans="1:6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row>
    <row r="163" spans="1:6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row>
    <row r="164" spans="1:6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row>
    <row r="165" spans="1:6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row>
    <row r="166" spans="1:6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row>
    <row r="167" spans="1:6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row>
    <row r="168" spans="1:6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row>
    <row r="169" spans="1:6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row>
    <row r="170" spans="1:6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row>
    <row r="171" spans="1:6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row>
    <row r="172" spans="1:6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row>
    <row r="173" spans="1:6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row>
    <row r="174" spans="1:6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row>
    <row r="175" spans="1:6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row>
    <row r="176" spans="1:6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row>
    <row r="177" spans="1:6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row>
    <row r="178" spans="1:6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row>
    <row r="179" spans="1:6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row>
    <row r="180" spans="1:6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row>
    <row r="181" spans="1:6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row>
    <row r="182" spans="1:6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row>
    <row r="183" spans="1:6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row>
    <row r="184" spans="1:6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row>
    <row r="185" spans="1:6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row>
    <row r="186" spans="1:6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row>
    <row r="187" spans="1:6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row>
    <row r="188" spans="1:6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row>
    <row r="189" spans="1:6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row>
    <row r="190" spans="1:6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row>
    <row r="191" spans="1:6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row>
    <row r="192" spans="1:6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row>
    <row r="193" spans="1:6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row>
    <row r="194" spans="1:6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row>
    <row r="195" spans="1:6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row>
    <row r="196" spans="1:6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row>
    <row r="197" spans="1:6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row>
    <row r="198" spans="1:6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row>
    <row r="199" spans="1:6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row>
    <row r="200" spans="1:6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row>
    <row r="201" spans="1:6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row>
    <row r="202" spans="1:6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row>
    <row r="203" spans="1:6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row>
    <row r="204" spans="1:6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row>
    <row r="205" spans="1:6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row>
    <row r="206" spans="1:6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row>
    <row r="207" spans="1:6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row>
    <row r="208" spans="1:6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row>
    <row r="209" spans="1:6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row>
    <row r="210" spans="1:6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row>
    <row r="211" spans="1:6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row>
    <row r="212" spans="1:6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row>
    <row r="213" spans="1:6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row>
    <row r="214" spans="1:6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row>
    <row r="215" spans="1:6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row>
    <row r="216" spans="1:6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row>
    <row r="217" spans="1:6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row>
    <row r="218" spans="1:6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row>
    <row r="219" spans="1:6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row>
    <row r="220" spans="1:6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row>
    <row r="221" spans="1:6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row>
    <row r="222" spans="1:6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row>
    <row r="223" spans="1:6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row>
    <row r="224" spans="1:6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row>
    <row r="225" spans="1:6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row>
    <row r="226" spans="1:6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row>
    <row r="227" spans="1:6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row>
    <row r="228" spans="1:6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row>
    <row r="229" spans="1:6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row>
    <row r="230" spans="1:6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row>
    <row r="231" spans="1:6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row>
    <row r="232" spans="1:6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row>
    <row r="233" spans="1:6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row>
    <row r="234" spans="1:6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row>
    <row r="235" spans="1:6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row>
    <row r="236" spans="1:6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row>
    <row r="237" spans="1:6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row>
    <row r="238" spans="1:6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row>
    <row r="239" spans="1:6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row>
    <row r="240" spans="1:6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row>
    <row r="241" spans="1:6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row>
    <row r="242" spans="1:6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row>
    <row r="243" spans="1:6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row>
    <row r="244" spans="1:6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row>
    <row r="245" spans="1:6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row>
    <row r="246" spans="1:6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row>
    <row r="247" spans="1:6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row>
    <row r="248" spans="1:6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row>
    <row r="249" spans="1:6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row>
    <row r="250" spans="1:6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row>
    <row r="251" spans="1:6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row>
    <row r="252" spans="1:6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row>
    <row r="253" spans="1:6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row>
    <row r="254" spans="1:6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row>
    <row r="255" spans="1:6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row>
    <row r="256" spans="1:6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row>
    <row r="257" spans="1:6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row>
    <row r="258" spans="1:6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row>
    <row r="259" spans="1:6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row>
    <row r="260" spans="1:6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row>
    <row r="261" spans="1:6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row>
    <row r="262" spans="1:6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row>
    <row r="263" spans="1:6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row>
    <row r="264" spans="1:6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row>
    <row r="265" spans="1:6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row>
    <row r="266" spans="1:6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row>
    <row r="267" spans="1:6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row>
    <row r="268" spans="1:6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row>
    <row r="269" spans="1:6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row>
    <row r="270" spans="1:6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row>
    <row r="271" spans="1:6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row>
    <row r="272" spans="1:6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row>
    <row r="273" spans="1:6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row>
    <row r="274" spans="1:6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row>
    <row r="275" spans="1:6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row>
    <row r="276" spans="1:6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row>
    <row r="277" spans="1:6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row>
    <row r="278" spans="1:6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row>
    <row r="279" spans="1:6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row>
    <row r="280" spans="1:6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row>
    <row r="281" spans="1:6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row>
    <row r="282" spans="1:6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row>
    <row r="283" spans="1:6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row>
    <row r="284" spans="1:6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row>
    <row r="285" spans="1:6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row>
    <row r="286" spans="1:6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row>
    <row r="287" spans="1:6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row>
    <row r="288" spans="1:6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row>
    <row r="289" spans="1:6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row>
    <row r="290" spans="1:6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row>
    <row r="291" spans="1:6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row>
    <row r="292" spans="1:6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row>
    <row r="293" spans="1:6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row>
    <row r="294" spans="1:6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row>
    <row r="295" spans="1:6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row>
    <row r="296" spans="1:6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row>
    <row r="297" spans="1:6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39"/>
      <c r="BF297" s="39"/>
      <c r="BG297" s="39"/>
      <c r="BH297" s="39"/>
      <c r="BI297" s="39"/>
      <c r="BJ297" s="39"/>
      <c r="BK297" s="39"/>
      <c r="BL297" s="39"/>
      <c r="BM297" s="39"/>
    </row>
    <row r="298" spans="1:6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row>
    <row r="299" spans="1:6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39"/>
      <c r="BF299" s="39"/>
      <c r="BG299" s="39"/>
      <c r="BH299" s="39"/>
      <c r="BI299" s="39"/>
      <c r="BJ299" s="39"/>
      <c r="BK299" s="39"/>
      <c r="BL299" s="39"/>
      <c r="BM299" s="39"/>
    </row>
    <row r="300" spans="1:6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row>
    <row r="301" spans="1:6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39"/>
      <c r="BF301" s="39"/>
      <c r="BG301" s="39"/>
      <c r="BH301" s="39"/>
      <c r="BI301" s="39"/>
      <c r="BJ301" s="39"/>
      <c r="BK301" s="39"/>
      <c r="BL301" s="39"/>
      <c r="BM301" s="39"/>
    </row>
    <row r="302" spans="1:6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row>
    <row r="303" spans="1:6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row>
    <row r="304" spans="1:6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row>
    <row r="305" spans="1:6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row>
    <row r="306" spans="1:6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row>
    <row r="307" spans="1:6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row>
    <row r="308" spans="1:6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row>
    <row r="309" spans="1:6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row>
    <row r="310" spans="1:6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row>
    <row r="311" spans="1:6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row>
    <row r="312" spans="1:6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row>
    <row r="313" spans="1:6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row>
    <row r="314" spans="1:6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row>
    <row r="315" spans="1:6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c r="BE315" s="39"/>
      <c r="BF315" s="39"/>
      <c r="BG315" s="39"/>
      <c r="BH315" s="39"/>
      <c r="BI315" s="39"/>
      <c r="BJ315" s="39"/>
      <c r="BK315" s="39"/>
      <c r="BL315" s="39"/>
      <c r="BM315" s="39"/>
    </row>
    <row r="316" spans="1:6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39"/>
      <c r="BA316" s="39"/>
      <c r="BB316" s="39"/>
      <c r="BC316" s="39"/>
      <c r="BD316" s="39"/>
      <c r="BE316" s="39"/>
      <c r="BF316" s="39"/>
      <c r="BG316" s="39"/>
      <c r="BH316" s="39"/>
      <c r="BI316" s="39"/>
      <c r="BJ316" s="39"/>
      <c r="BK316" s="39"/>
      <c r="BL316" s="39"/>
      <c r="BM316" s="39"/>
    </row>
  </sheetData>
  <mergeCells count="7">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H116"/>
  <sheetViews>
    <sheetView view="pageBreakPreview" topLeftCell="A20" zoomScaleNormal="100" zoomScaleSheetLayoutView="100" workbookViewId="0">
      <selection activeCell="J40" sqref="J40"/>
    </sheetView>
  </sheetViews>
  <sheetFormatPr defaultRowHeight="13.5"/>
  <cols>
    <col min="2" max="2" width="40.375" customWidth="1"/>
    <col min="3" max="3" width="8.375" bestFit="1" customWidth="1"/>
    <col min="4" max="4" width="9.125" bestFit="1" customWidth="1"/>
    <col min="5" max="5" width="8.375" bestFit="1" customWidth="1"/>
    <col min="6" max="6" width="7.75" bestFit="1" customWidth="1"/>
    <col min="7" max="7" width="7.5" customWidth="1"/>
    <col min="8" max="8" width="7.75" customWidth="1"/>
    <col min="9" max="9" width="2" customWidth="1"/>
    <col min="10" max="10" width="59.625" customWidth="1"/>
    <col min="11" max="12" width="11.125" bestFit="1" customWidth="1"/>
  </cols>
  <sheetData>
    <row r="1" spans="2:33" ht="19.5" customHeight="1">
      <c r="B1" s="25" t="s">
        <v>293</v>
      </c>
      <c r="R1" s="221"/>
    </row>
    <row r="2" spans="2:33" ht="25.5" customHeight="1">
      <c r="B2" s="650" t="s">
        <v>111</v>
      </c>
      <c r="C2" s="652" t="s">
        <v>94</v>
      </c>
      <c r="D2" s="653"/>
      <c r="E2" s="653"/>
      <c r="F2" s="653"/>
      <c r="G2" s="653"/>
      <c r="H2" s="654"/>
      <c r="J2" s="507" t="s">
        <v>93</v>
      </c>
      <c r="K2" s="42" t="s">
        <v>116</v>
      </c>
      <c r="L2" s="69" t="s">
        <v>512</v>
      </c>
      <c r="M2" s="69" t="s">
        <v>513</v>
      </c>
      <c r="N2" s="69" t="s">
        <v>514</v>
      </c>
      <c r="O2" s="69" t="s">
        <v>515</v>
      </c>
      <c r="P2" s="69" t="s">
        <v>516</v>
      </c>
      <c r="Q2" s="69" t="s">
        <v>517</v>
      </c>
      <c r="R2" s="69" t="s">
        <v>518</v>
      </c>
      <c r="S2" s="69" t="s">
        <v>519</v>
      </c>
      <c r="T2" s="69" t="s">
        <v>520</v>
      </c>
      <c r="U2" s="69" t="s">
        <v>521</v>
      </c>
      <c r="V2" s="69" t="s">
        <v>522</v>
      </c>
      <c r="W2" s="69" t="s">
        <v>523</v>
      </c>
      <c r="X2" s="69" t="s">
        <v>524</v>
      </c>
      <c r="Y2" s="69" t="s">
        <v>525</v>
      </c>
      <c r="Z2" s="42" t="s">
        <v>472</v>
      </c>
    </row>
    <row r="3" spans="2:33">
      <c r="B3" s="662"/>
      <c r="C3" s="660" t="s">
        <v>294</v>
      </c>
      <c r="D3" s="661"/>
      <c r="E3" s="660" t="s">
        <v>295</v>
      </c>
      <c r="F3" s="661"/>
      <c r="G3" s="660" t="s">
        <v>92</v>
      </c>
      <c r="H3" s="661"/>
      <c r="J3" s="508" t="s">
        <v>20</v>
      </c>
      <c r="K3" s="149">
        <v>12</v>
      </c>
      <c r="L3" s="149">
        <v>19</v>
      </c>
      <c r="M3" s="149">
        <v>6</v>
      </c>
      <c r="N3" s="149">
        <v>8</v>
      </c>
      <c r="O3" s="149">
        <v>6</v>
      </c>
      <c r="P3" s="149">
        <v>5</v>
      </c>
      <c r="Q3" s="149">
        <v>7</v>
      </c>
      <c r="R3" s="149">
        <v>1</v>
      </c>
      <c r="S3" s="149">
        <v>1</v>
      </c>
      <c r="T3" s="149">
        <v>3</v>
      </c>
      <c r="U3" s="149">
        <v>6</v>
      </c>
      <c r="V3" s="149"/>
      <c r="W3" s="149">
        <v>2</v>
      </c>
      <c r="X3" s="149">
        <v>2</v>
      </c>
      <c r="Y3" s="149">
        <v>4</v>
      </c>
      <c r="Z3" s="149"/>
    </row>
    <row r="4" spans="2:33" s="39" customFormat="1" ht="13.5" customHeight="1">
      <c r="B4" s="266" t="s">
        <v>101</v>
      </c>
      <c r="C4" s="50">
        <f>SUM(C5:C7)</f>
        <v>98</v>
      </c>
      <c r="D4" s="184">
        <f>C4/$C$19</f>
        <v>0.13297150610583447</v>
      </c>
      <c r="E4" s="50">
        <f>SUM(E5:E7)</f>
        <v>83</v>
      </c>
      <c r="F4" s="184">
        <f>E4/$E$19</f>
        <v>7.274320771253287E-2</v>
      </c>
      <c r="G4" s="50">
        <f>C4+E4</f>
        <v>181</v>
      </c>
      <c r="H4" s="51">
        <f>G4/$G$19</f>
        <v>9.6379126730564424E-2</v>
      </c>
      <c r="J4" s="508" t="s">
        <v>117</v>
      </c>
      <c r="K4" s="149">
        <v>83</v>
      </c>
      <c r="L4" s="149">
        <v>131</v>
      </c>
      <c r="M4" s="149">
        <v>75</v>
      </c>
      <c r="N4" s="149">
        <v>103</v>
      </c>
      <c r="O4" s="149">
        <v>68</v>
      </c>
      <c r="P4" s="149">
        <v>68</v>
      </c>
      <c r="Q4" s="149">
        <v>79</v>
      </c>
      <c r="R4" s="149">
        <v>72</v>
      </c>
      <c r="S4" s="149">
        <v>72</v>
      </c>
      <c r="T4" s="149">
        <v>51</v>
      </c>
      <c r="U4" s="149">
        <v>48</v>
      </c>
      <c r="V4" s="149">
        <v>53</v>
      </c>
      <c r="W4" s="149">
        <v>38</v>
      </c>
      <c r="X4" s="149">
        <v>32</v>
      </c>
      <c r="Y4" s="149">
        <v>183</v>
      </c>
      <c r="Z4" s="149">
        <v>99</v>
      </c>
      <c r="AA4"/>
      <c r="AB4"/>
      <c r="AC4"/>
      <c r="AD4"/>
      <c r="AE4"/>
      <c r="AF4"/>
      <c r="AG4"/>
    </row>
    <row r="5" spans="2:33" s="39" customFormat="1">
      <c r="B5" s="267" t="s">
        <v>102</v>
      </c>
      <c r="C5" s="68">
        <f>SUM(K12:N12)</f>
        <v>43</v>
      </c>
      <c r="D5" s="499">
        <f t="shared" ref="D5:D19" si="0">C5/$C$19</f>
        <v>5.8344640434192671E-2</v>
      </c>
      <c r="E5" s="68">
        <f>SUM(O12:Z12)</f>
        <v>31</v>
      </c>
      <c r="F5" s="499">
        <f t="shared" ref="F5:F19" si="1">E5/$E$19</f>
        <v>2.7169149868536371E-2</v>
      </c>
      <c r="G5" s="502">
        <f t="shared" ref="G5:G19" si="2">C5+E5</f>
        <v>74</v>
      </c>
      <c r="H5" s="499">
        <f t="shared" ref="H5:H19" si="3">G5/$G$19</f>
        <v>3.9403620873269436E-2</v>
      </c>
      <c r="J5" s="508" t="s">
        <v>120</v>
      </c>
      <c r="K5" s="149">
        <v>40</v>
      </c>
      <c r="L5" s="149">
        <v>44</v>
      </c>
      <c r="M5" s="149">
        <v>24</v>
      </c>
      <c r="N5" s="149">
        <v>26</v>
      </c>
      <c r="O5" s="149">
        <v>23</v>
      </c>
      <c r="P5" s="149">
        <v>20</v>
      </c>
      <c r="Q5" s="149">
        <v>17</v>
      </c>
      <c r="R5" s="149">
        <v>9</v>
      </c>
      <c r="S5" s="149">
        <v>6</v>
      </c>
      <c r="T5" s="149">
        <v>4</v>
      </c>
      <c r="U5" s="149">
        <v>6</v>
      </c>
      <c r="V5" s="149">
        <v>4</v>
      </c>
      <c r="W5" s="149">
        <v>2</v>
      </c>
      <c r="X5" s="149">
        <v>3</v>
      </c>
      <c r="Y5" s="149">
        <v>8</v>
      </c>
      <c r="Z5" s="149"/>
      <c r="AA5"/>
      <c r="AB5"/>
      <c r="AC5"/>
      <c r="AD5"/>
      <c r="AE5"/>
      <c r="AF5"/>
      <c r="AG5"/>
    </row>
    <row r="6" spans="2:33" s="39" customFormat="1">
      <c r="B6" s="267" t="s">
        <v>103</v>
      </c>
      <c r="C6" s="68">
        <f>SUM(K13:N13)</f>
        <v>8</v>
      </c>
      <c r="D6" s="499">
        <f t="shared" si="0"/>
        <v>1.0854816824966078E-2</v>
      </c>
      <c r="E6" s="68">
        <f>SUM(O13:Z13)</f>
        <v>7</v>
      </c>
      <c r="F6" s="500">
        <f t="shared" si="1"/>
        <v>6.1349693251533744E-3</v>
      </c>
      <c r="G6" s="201">
        <f t="shared" si="2"/>
        <v>15</v>
      </c>
      <c r="H6" s="500">
        <f t="shared" si="3"/>
        <v>7.9872204472843447E-3</v>
      </c>
      <c r="J6" s="508" t="s">
        <v>104</v>
      </c>
      <c r="K6" s="149">
        <v>7</v>
      </c>
      <c r="L6" s="149">
        <v>5</v>
      </c>
      <c r="M6" s="149">
        <v>8</v>
      </c>
      <c r="N6" s="149">
        <v>5</v>
      </c>
      <c r="O6" s="149">
        <v>3</v>
      </c>
      <c r="P6" s="149">
        <v>1</v>
      </c>
      <c r="Q6" s="149">
        <v>1</v>
      </c>
      <c r="R6" s="149">
        <v>5</v>
      </c>
      <c r="S6" s="149"/>
      <c r="T6" s="149">
        <v>3</v>
      </c>
      <c r="U6" s="149"/>
      <c r="V6" s="149"/>
      <c r="W6" s="149"/>
      <c r="X6" s="149"/>
      <c r="Y6" s="149">
        <v>1</v>
      </c>
      <c r="Z6" s="149"/>
      <c r="AA6" s="149"/>
      <c r="AB6" s="149"/>
      <c r="AC6" s="149"/>
      <c r="AD6" s="149"/>
      <c r="AE6" s="149"/>
      <c r="AF6" s="149"/>
      <c r="AG6" s="149"/>
    </row>
    <row r="7" spans="2:33" s="39" customFormat="1" ht="22.5">
      <c r="B7" s="268" t="s">
        <v>109</v>
      </c>
      <c r="C7" s="68">
        <f>SUM(K14:N14)</f>
        <v>47</v>
      </c>
      <c r="D7" s="500">
        <f t="shared" si="0"/>
        <v>6.3772048846675713E-2</v>
      </c>
      <c r="E7" s="68">
        <f>SUM(O14:Z14)</f>
        <v>45</v>
      </c>
      <c r="F7" s="499">
        <f t="shared" si="1"/>
        <v>3.9439088518843118E-2</v>
      </c>
      <c r="G7" s="201">
        <f t="shared" si="2"/>
        <v>92</v>
      </c>
      <c r="H7" s="503">
        <f t="shared" si="3"/>
        <v>4.898828541001065E-2</v>
      </c>
      <c r="J7" s="508" t="s">
        <v>105</v>
      </c>
      <c r="K7" s="149"/>
      <c r="L7" s="149"/>
      <c r="M7" s="149">
        <v>2</v>
      </c>
      <c r="N7" s="149"/>
      <c r="O7" s="149"/>
      <c r="P7" s="149"/>
      <c r="Q7" s="149">
        <v>2</v>
      </c>
      <c r="R7" s="149"/>
      <c r="S7" s="149"/>
      <c r="T7" s="149"/>
      <c r="U7" s="149"/>
      <c r="V7" s="149"/>
      <c r="W7" s="149"/>
      <c r="X7" s="149"/>
      <c r="Y7" s="149">
        <v>2</v>
      </c>
      <c r="Z7" s="149"/>
      <c r="AA7" s="149"/>
      <c r="AB7" s="149"/>
      <c r="AC7" s="149"/>
      <c r="AD7" s="149"/>
      <c r="AE7" s="149"/>
      <c r="AF7" s="149"/>
      <c r="AG7" s="149"/>
    </row>
    <row r="8" spans="2:33" s="39" customFormat="1">
      <c r="B8" s="269" t="s">
        <v>20</v>
      </c>
      <c r="C8" s="52">
        <f>SUM(K3:N3)</f>
        <v>45</v>
      </c>
      <c r="D8" s="53">
        <f t="shared" si="0"/>
        <v>6.1058344640434192E-2</v>
      </c>
      <c r="E8" s="52">
        <f>SUM(O3:Z3)</f>
        <v>37</v>
      </c>
      <c r="F8" s="53">
        <f t="shared" si="1"/>
        <v>3.2427695004382119E-2</v>
      </c>
      <c r="G8" s="52">
        <f t="shared" si="2"/>
        <v>82</v>
      </c>
      <c r="H8" s="53">
        <f t="shared" si="3"/>
        <v>4.3663471778487756E-2</v>
      </c>
      <c r="J8" s="508" t="s">
        <v>23</v>
      </c>
      <c r="K8" s="149"/>
      <c r="L8" s="149">
        <v>1</v>
      </c>
      <c r="M8" s="149">
        <v>3</v>
      </c>
      <c r="N8" s="149"/>
      <c r="O8" s="149"/>
      <c r="P8" s="149">
        <v>1</v>
      </c>
      <c r="Q8" s="149"/>
      <c r="R8" s="149"/>
      <c r="S8" s="149">
        <v>1</v>
      </c>
      <c r="T8" s="149"/>
      <c r="U8" s="149"/>
      <c r="V8" s="149"/>
      <c r="W8" s="149"/>
      <c r="X8" s="149"/>
      <c r="Y8" s="149">
        <v>2</v>
      </c>
      <c r="Z8" s="149"/>
      <c r="AA8" s="149"/>
      <c r="AB8" s="149"/>
      <c r="AC8" s="149"/>
      <c r="AD8" s="149"/>
      <c r="AE8" s="149"/>
      <c r="AF8" s="149"/>
      <c r="AG8" s="149"/>
    </row>
    <row r="9" spans="2:33" s="39" customFormat="1">
      <c r="B9" s="269" t="s">
        <v>21</v>
      </c>
      <c r="C9" s="52">
        <f t="shared" ref="C9:C16" si="4">SUM(K4:N4)</f>
        <v>392</v>
      </c>
      <c r="D9" s="53">
        <f t="shared" si="0"/>
        <v>0.53188602442333788</v>
      </c>
      <c r="E9" s="52">
        <f t="shared" ref="E9:E16" si="5">SUM(O4:Z4)</f>
        <v>863</v>
      </c>
      <c r="F9" s="187">
        <f t="shared" si="1"/>
        <v>0.75635407537248023</v>
      </c>
      <c r="G9" s="205">
        <f t="shared" si="2"/>
        <v>1255</v>
      </c>
      <c r="H9" s="187">
        <f t="shared" si="3"/>
        <v>0.66826411075612357</v>
      </c>
      <c r="J9" s="508" t="s">
        <v>24</v>
      </c>
      <c r="K9" s="149">
        <v>8</v>
      </c>
      <c r="L9" s="149">
        <v>9</v>
      </c>
      <c r="M9" s="149">
        <v>2</v>
      </c>
      <c r="N9" s="149">
        <v>2</v>
      </c>
      <c r="O9" s="149">
        <v>2</v>
      </c>
      <c r="P9" s="149">
        <v>3</v>
      </c>
      <c r="Q9" s="149">
        <v>2</v>
      </c>
      <c r="R9" s="149">
        <v>2</v>
      </c>
      <c r="S9" s="149"/>
      <c r="T9" s="149">
        <v>1</v>
      </c>
      <c r="U9" s="149">
        <v>1</v>
      </c>
      <c r="V9" s="149"/>
      <c r="W9" s="149"/>
      <c r="X9" s="149">
        <v>1</v>
      </c>
      <c r="Y9" s="149">
        <v>1</v>
      </c>
      <c r="Z9" s="149">
        <v>2</v>
      </c>
      <c r="AA9" s="149"/>
      <c r="AB9" s="149"/>
      <c r="AC9" s="149"/>
      <c r="AD9" s="149"/>
      <c r="AE9" s="149"/>
      <c r="AF9" s="149"/>
      <c r="AG9" s="149"/>
    </row>
    <row r="10" spans="2:33" s="39" customFormat="1">
      <c r="B10" s="269" t="s">
        <v>22</v>
      </c>
      <c r="C10" s="52">
        <f t="shared" si="4"/>
        <v>134</v>
      </c>
      <c r="D10" s="53">
        <f t="shared" si="0"/>
        <v>0.18181818181818182</v>
      </c>
      <c r="E10" s="52">
        <f t="shared" si="5"/>
        <v>102</v>
      </c>
      <c r="F10" s="53">
        <f t="shared" si="1"/>
        <v>8.9395267309377732E-2</v>
      </c>
      <c r="G10" s="52">
        <f t="shared" si="2"/>
        <v>236</v>
      </c>
      <c r="H10" s="53">
        <f t="shared" si="3"/>
        <v>0.12566560170394037</v>
      </c>
      <c r="J10" s="508" t="s">
        <v>25</v>
      </c>
      <c r="K10" s="149">
        <v>2</v>
      </c>
      <c r="L10" s="149">
        <v>2</v>
      </c>
      <c r="M10" s="149">
        <v>1</v>
      </c>
      <c r="N10" s="149">
        <v>5</v>
      </c>
      <c r="O10" s="149">
        <v>3</v>
      </c>
      <c r="P10" s="149">
        <v>1</v>
      </c>
      <c r="Q10" s="149">
        <v>4</v>
      </c>
      <c r="R10" s="149">
        <v>1</v>
      </c>
      <c r="S10" s="149"/>
      <c r="T10" s="149"/>
      <c r="U10" s="149"/>
      <c r="V10" s="149"/>
      <c r="W10" s="149"/>
      <c r="X10" s="149"/>
      <c r="Y10" s="149"/>
      <c r="Z10" s="149"/>
      <c r="AA10" s="149"/>
      <c r="AB10" s="149"/>
      <c r="AC10" s="149"/>
      <c r="AD10" s="149"/>
      <c r="AE10" s="149"/>
      <c r="AF10" s="149"/>
      <c r="AG10" s="149"/>
    </row>
    <row r="11" spans="2:33" s="39" customFormat="1">
      <c r="B11" s="269" t="s">
        <v>104</v>
      </c>
      <c r="C11" s="52">
        <f t="shared" si="4"/>
        <v>25</v>
      </c>
      <c r="D11" s="53">
        <f t="shared" si="0"/>
        <v>3.3921302578018994E-2</v>
      </c>
      <c r="E11" s="52">
        <f t="shared" si="5"/>
        <v>14</v>
      </c>
      <c r="F11" s="53">
        <f t="shared" si="1"/>
        <v>1.2269938650306749E-2</v>
      </c>
      <c r="G11" s="52">
        <f t="shared" si="2"/>
        <v>39</v>
      </c>
      <c r="H11" s="53">
        <f t="shared" si="3"/>
        <v>2.0766773162939296E-2</v>
      </c>
      <c r="J11" s="508" t="s">
        <v>107</v>
      </c>
      <c r="K11" s="149"/>
      <c r="L11" s="149"/>
      <c r="M11" s="149"/>
      <c r="N11" s="149"/>
      <c r="O11" s="149"/>
      <c r="P11" s="149"/>
      <c r="Q11" s="149"/>
      <c r="R11" s="149">
        <v>1</v>
      </c>
      <c r="S11" s="149"/>
      <c r="T11" s="149"/>
      <c r="U11" s="149"/>
      <c r="V11" s="149"/>
      <c r="W11" s="149"/>
      <c r="X11" s="149"/>
      <c r="Y11" s="149"/>
      <c r="Z11" s="149"/>
      <c r="AA11" s="149"/>
      <c r="AB11" s="149"/>
      <c r="AC11" s="149"/>
      <c r="AD11" s="149"/>
      <c r="AE11" s="149"/>
      <c r="AF11" s="149"/>
      <c r="AG11" s="149"/>
    </row>
    <row r="12" spans="2:33" s="39" customFormat="1">
      <c r="B12" s="269" t="s">
        <v>105</v>
      </c>
      <c r="C12" s="52">
        <f t="shared" si="4"/>
        <v>2</v>
      </c>
      <c r="D12" s="187">
        <f t="shared" si="0"/>
        <v>2.7137042062415195E-3</v>
      </c>
      <c r="E12" s="52">
        <f t="shared" si="5"/>
        <v>4</v>
      </c>
      <c r="F12" s="187">
        <f t="shared" si="1"/>
        <v>3.5056967572304996E-3</v>
      </c>
      <c r="G12" s="52">
        <f t="shared" si="2"/>
        <v>6</v>
      </c>
      <c r="H12" s="53">
        <f t="shared" si="3"/>
        <v>3.1948881789137379E-3</v>
      </c>
      <c r="J12" s="508" t="s">
        <v>102</v>
      </c>
      <c r="K12" s="149">
        <v>12</v>
      </c>
      <c r="L12" s="149">
        <v>17</v>
      </c>
      <c r="M12" s="149">
        <v>7</v>
      </c>
      <c r="N12" s="149">
        <v>7</v>
      </c>
      <c r="O12" s="149">
        <v>4</v>
      </c>
      <c r="P12" s="149">
        <v>5</v>
      </c>
      <c r="Q12" s="149">
        <v>7</v>
      </c>
      <c r="R12" s="149">
        <v>2</v>
      </c>
      <c r="S12" s="149">
        <v>7</v>
      </c>
      <c r="T12" s="149">
        <v>1</v>
      </c>
      <c r="U12" s="149"/>
      <c r="V12" s="149"/>
      <c r="W12" s="149">
        <v>1</v>
      </c>
      <c r="X12" s="149"/>
      <c r="Y12" s="149">
        <v>4</v>
      </c>
      <c r="Z12" s="149"/>
      <c r="AA12" s="149"/>
      <c r="AB12" s="149"/>
      <c r="AC12" s="149"/>
      <c r="AD12" s="149"/>
      <c r="AE12" s="149"/>
      <c r="AF12" s="149"/>
      <c r="AG12" s="149"/>
    </row>
    <row r="13" spans="2:33" s="39" customFormat="1">
      <c r="B13" s="269" t="s">
        <v>23</v>
      </c>
      <c r="C13" s="52">
        <f t="shared" si="4"/>
        <v>4</v>
      </c>
      <c r="D13" s="185">
        <f t="shared" si="0"/>
        <v>5.4274084124830389E-3</v>
      </c>
      <c r="E13" s="188">
        <f t="shared" si="5"/>
        <v>4</v>
      </c>
      <c r="F13" s="190">
        <f t="shared" si="1"/>
        <v>3.5056967572304996E-3</v>
      </c>
      <c r="G13" s="205">
        <f t="shared" si="2"/>
        <v>8</v>
      </c>
      <c r="H13" s="187">
        <f t="shared" si="3"/>
        <v>4.2598509052183178E-3</v>
      </c>
      <c r="J13" s="508" t="s">
        <v>103</v>
      </c>
      <c r="K13" s="149">
        <v>1</v>
      </c>
      <c r="L13" s="149">
        <v>2</v>
      </c>
      <c r="M13" s="149">
        <v>4</v>
      </c>
      <c r="N13" s="149">
        <v>1</v>
      </c>
      <c r="O13" s="149"/>
      <c r="P13" s="149"/>
      <c r="Q13" s="149">
        <v>4</v>
      </c>
      <c r="R13" s="149"/>
      <c r="S13" s="149">
        <v>1</v>
      </c>
      <c r="T13" s="149">
        <v>1</v>
      </c>
      <c r="U13" s="149"/>
      <c r="V13" s="149">
        <v>1</v>
      </c>
      <c r="W13" s="149"/>
      <c r="X13" s="149"/>
      <c r="Y13" s="149"/>
      <c r="Z13" s="149"/>
      <c r="AA13" s="149"/>
      <c r="AB13" s="149"/>
      <c r="AC13" s="149"/>
      <c r="AD13" s="149"/>
      <c r="AE13" s="149"/>
      <c r="AF13" s="149"/>
      <c r="AG13" s="149"/>
    </row>
    <row r="14" spans="2:33" s="39" customFormat="1">
      <c r="B14" s="269" t="s">
        <v>24</v>
      </c>
      <c r="C14" s="52">
        <f t="shared" si="4"/>
        <v>21</v>
      </c>
      <c r="D14" s="53">
        <f t="shared" si="0"/>
        <v>2.8493894165535955E-2</v>
      </c>
      <c r="E14" s="188">
        <f t="shared" si="5"/>
        <v>15</v>
      </c>
      <c r="F14" s="501">
        <f t="shared" si="1"/>
        <v>1.3146362839614373E-2</v>
      </c>
      <c r="G14" s="52">
        <f t="shared" si="2"/>
        <v>36</v>
      </c>
      <c r="H14" s="185">
        <f t="shared" si="3"/>
        <v>1.9169329073482427E-2</v>
      </c>
      <c r="J14" s="508" t="s">
        <v>108</v>
      </c>
      <c r="K14" s="149">
        <v>16</v>
      </c>
      <c r="L14" s="149">
        <v>8</v>
      </c>
      <c r="M14" s="149">
        <v>8</v>
      </c>
      <c r="N14" s="149">
        <v>15</v>
      </c>
      <c r="O14" s="149">
        <v>5</v>
      </c>
      <c r="P14" s="149">
        <v>5</v>
      </c>
      <c r="Q14" s="149">
        <v>9</v>
      </c>
      <c r="R14" s="149">
        <v>3</v>
      </c>
      <c r="S14" s="149">
        <v>2</v>
      </c>
      <c r="T14" s="149"/>
      <c r="U14" s="149">
        <v>2</v>
      </c>
      <c r="V14" s="149">
        <v>1</v>
      </c>
      <c r="W14" s="149">
        <v>4</v>
      </c>
      <c r="X14" s="149">
        <v>2</v>
      </c>
      <c r="Y14" s="149">
        <v>9</v>
      </c>
      <c r="Z14" s="149">
        <v>3</v>
      </c>
      <c r="AA14" s="149"/>
      <c r="AB14" s="149"/>
      <c r="AC14" s="149"/>
      <c r="AD14" s="149"/>
      <c r="AE14" s="149"/>
      <c r="AF14" s="149"/>
      <c r="AG14" s="149"/>
    </row>
    <row r="15" spans="2:33" s="39" customFormat="1">
      <c r="B15" s="269" t="s">
        <v>25</v>
      </c>
      <c r="C15" s="52">
        <f t="shared" si="4"/>
        <v>10</v>
      </c>
      <c r="D15" s="53">
        <f t="shared" si="0"/>
        <v>1.3568521031207599E-2</v>
      </c>
      <c r="E15" s="52">
        <f t="shared" si="5"/>
        <v>9</v>
      </c>
      <c r="F15" s="53">
        <f t="shared" si="1"/>
        <v>7.8878177037686233E-3</v>
      </c>
      <c r="G15" s="205">
        <f t="shared" si="2"/>
        <v>19</v>
      </c>
      <c r="H15" s="53">
        <f t="shared" si="3"/>
        <v>1.0117145899893504E-2</v>
      </c>
      <c r="J15" s="508" t="s">
        <v>106</v>
      </c>
      <c r="K15" s="149">
        <v>2</v>
      </c>
      <c r="L15" s="149">
        <v>2</v>
      </c>
      <c r="M15" s="149"/>
      <c r="N15" s="149"/>
      <c r="O15" s="149"/>
      <c r="P15" s="149"/>
      <c r="Q15" s="149">
        <v>1</v>
      </c>
      <c r="R15" s="149">
        <v>1</v>
      </c>
      <c r="S15" s="149">
        <v>1</v>
      </c>
      <c r="T15" s="149"/>
      <c r="U15" s="149"/>
      <c r="V15" s="149"/>
      <c r="W15" s="149"/>
      <c r="X15" s="149"/>
      <c r="Y15" s="149"/>
      <c r="Z15" s="149">
        <v>1</v>
      </c>
      <c r="AA15" s="149"/>
      <c r="AB15" s="149"/>
      <c r="AC15" s="149"/>
      <c r="AD15" s="149"/>
      <c r="AE15" s="149"/>
      <c r="AF15" s="149"/>
      <c r="AG15" s="149"/>
    </row>
    <row r="16" spans="2:33" s="39" customFormat="1" ht="22.5">
      <c r="B16" s="270" t="s">
        <v>110</v>
      </c>
      <c r="C16" s="52">
        <f t="shared" si="4"/>
        <v>0</v>
      </c>
      <c r="D16" s="53">
        <f t="shared" si="0"/>
        <v>0</v>
      </c>
      <c r="E16" s="52">
        <f t="shared" si="5"/>
        <v>1</v>
      </c>
      <c r="F16" s="187">
        <f t="shared" si="1"/>
        <v>8.7642418930762491E-4</v>
      </c>
      <c r="G16" s="202">
        <f t="shared" si="2"/>
        <v>1</v>
      </c>
      <c r="H16" s="187">
        <f t="shared" si="3"/>
        <v>5.3248136315228972E-4</v>
      </c>
      <c r="J16" s="508" t="s">
        <v>18</v>
      </c>
      <c r="K16" s="149">
        <v>1</v>
      </c>
      <c r="L16" s="149"/>
      <c r="M16" s="149">
        <v>1</v>
      </c>
      <c r="N16" s="149"/>
      <c r="O16" s="149">
        <v>1</v>
      </c>
      <c r="P16" s="149">
        <v>1</v>
      </c>
      <c r="Q16" s="149">
        <v>1</v>
      </c>
      <c r="R16" s="149"/>
      <c r="S16" s="149"/>
      <c r="T16" s="149"/>
      <c r="U16" s="149">
        <v>1</v>
      </c>
      <c r="V16" s="149">
        <v>1</v>
      </c>
      <c r="W16" s="149"/>
      <c r="X16" s="149"/>
      <c r="Y16" s="149"/>
      <c r="Z16" s="149"/>
      <c r="AA16" s="149"/>
      <c r="AB16" s="149"/>
      <c r="AC16" s="149"/>
      <c r="AD16" s="149"/>
      <c r="AE16" s="149"/>
      <c r="AF16" s="149"/>
      <c r="AG16" s="149"/>
    </row>
    <row r="17" spans="2:33" s="39" customFormat="1">
      <c r="B17" s="269" t="s">
        <v>106</v>
      </c>
      <c r="C17" s="52">
        <f>SUM(K15:N15)</f>
        <v>4</v>
      </c>
      <c r="D17" s="187">
        <f t="shared" si="0"/>
        <v>5.4274084124830389E-3</v>
      </c>
      <c r="E17" s="52">
        <f>SUM(O15:Z15)</f>
        <v>4</v>
      </c>
      <c r="F17" s="185">
        <f t="shared" si="1"/>
        <v>3.5056967572304996E-3</v>
      </c>
      <c r="G17" s="52">
        <f t="shared" si="2"/>
        <v>8</v>
      </c>
      <c r="H17" s="185">
        <f t="shared" si="3"/>
        <v>4.2598509052183178E-3</v>
      </c>
      <c r="J17" s="508"/>
      <c r="K17" s="64"/>
      <c r="L17" s="64"/>
      <c r="M17" s="193"/>
      <c r="P17" s="4"/>
      <c r="Q17" s="149"/>
      <c r="R17" s="149"/>
      <c r="S17" s="149"/>
      <c r="T17" s="149"/>
      <c r="U17" s="149"/>
      <c r="V17" s="149"/>
      <c r="W17" s="149"/>
      <c r="X17" s="149"/>
      <c r="Y17" s="149"/>
      <c r="Z17" s="149"/>
      <c r="AA17" s="149"/>
      <c r="AB17" s="149"/>
      <c r="AC17" s="149"/>
      <c r="AD17" s="149"/>
      <c r="AE17" s="149"/>
      <c r="AF17" s="149"/>
      <c r="AG17" s="149"/>
    </row>
    <row r="18" spans="2:33" s="39" customFormat="1">
      <c r="B18" s="269" t="s">
        <v>18</v>
      </c>
      <c r="C18" s="52">
        <f>SUM(K16:N16)</f>
        <v>2</v>
      </c>
      <c r="D18" s="55">
        <f t="shared" si="0"/>
        <v>2.7137042062415195E-3</v>
      </c>
      <c r="E18" s="52">
        <f>SUM(O16:Z16)</f>
        <v>5</v>
      </c>
      <c r="F18" s="55">
        <f t="shared" si="1"/>
        <v>4.3821209465381246E-3</v>
      </c>
      <c r="G18" s="204">
        <f t="shared" si="2"/>
        <v>7</v>
      </c>
      <c r="H18" s="55">
        <f t="shared" si="3"/>
        <v>3.7273695420660278E-3</v>
      </c>
      <c r="J18" s="509"/>
      <c r="M18" s="193"/>
      <c r="P18" s="4"/>
      <c r="Q18" s="149"/>
      <c r="R18" s="149"/>
      <c r="S18" s="149"/>
      <c r="T18" s="149"/>
      <c r="U18" s="149"/>
      <c r="V18" s="149"/>
      <c r="W18" s="149"/>
      <c r="X18" s="149"/>
      <c r="Y18" s="149"/>
      <c r="Z18" s="149"/>
      <c r="AA18" s="149"/>
      <c r="AB18" s="149"/>
      <c r="AC18" s="149"/>
      <c r="AD18" s="149"/>
      <c r="AE18" s="149"/>
      <c r="AF18" s="149"/>
      <c r="AG18" s="149"/>
    </row>
    <row r="19" spans="2:33" s="39" customFormat="1">
      <c r="B19" s="49" t="s">
        <v>11</v>
      </c>
      <c r="C19" s="56">
        <f>SUM(C8:C18)+C4</f>
        <v>737</v>
      </c>
      <c r="D19" s="57">
        <f t="shared" si="0"/>
        <v>1</v>
      </c>
      <c r="E19" s="56">
        <f>SUM(E8:E18)+E4</f>
        <v>1141</v>
      </c>
      <c r="F19" s="57">
        <f t="shared" si="1"/>
        <v>1</v>
      </c>
      <c r="G19" s="56">
        <f t="shared" si="2"/>
        <v>1878</v>
      </c>
      <c r="H19" s="510">
        <f t="shared" si="3"/>
        <v>1</v>
      </c>
      <c r="J19" s="122"/>
      <c r="K19"/>
      <c r="L19"/>
      <c r="P19" s="4"/>
      <c r="Q19" s="149"/>
      <c r="R19" s="149"/>
      <c r="S19" s="149"/>
      <c r="T19" s="149"/>
      <c r="U19" s="149"/>
      <c r="V19" s="149"/>
      <c r="W19" s="149"/>
      <c r="X19" s="149"/>
      <c r="Y19" s="149"/>
      <c r="Z19" s="149"/>
      <c r="AA19" s="149"/>
      <c r="AB19" s="149"/>
      <c r="AC19" s="149"/>
      <c r="AD19" s="149"/>
      <c r="AE19" s="149"/>
      <c r="AF19" s="149"/>
      <c r="AG19" s="149"/>
    </row>
    <row r="20" spans="2:33">
      <c r="H20" s="183"/>
      <c r="J20" s="122"/>
      <c r="P20" s="4"/>
      <c r="Q20" s="149"/>
      <c r="R20" s="149"/>
      <c r="S20" s="149"/>
      <c r="T20" s="149"/>
      <c r="U20" s="149"/>
      <c r="V20" s="149"/>
      <c r="W20" s="149"/>
      <c r="X20" s="149"/>
      <c r="Y20" s="149"/>
      <c r="Z20" s="149"/>
      <c r="AA20" s="149"/>
      <c r="AB20" s="149"/>
      <c r="AC20" s="149"/>
      <c r="AD20" s="149"/>
      <c r="AE20" s="149"/>
      <c r="AF20" s="149"/>
      <c r="AG20" s="149"/>
    </row>
    <row r="21" spans="2:33" ht="19.5" customHeight="1">
      <c r="B21" s="25" t="s">
        <v>296</v>
      </c>
      <c r="J21" s="122"/>
    </row>
    <row r="22" spans="2:33" ht="40.5">
      <c r="B22" s="650" t="s">
        <v>111</v>
      </c>
      <c r="C22" s="652" t="s">
        <v>94</v>
      </c>
      <c r="D22" s="653"/>
      <c r="E22" s="653"/>
      <c r="F22" s="653"/>
      <c r="G22" s="653"/>
      <c r="H22" s="654"/>
      <c r="J22" s="507" t="s">
        <v>93</v>
      </c>
      <c r="K22" s="42" t="s">
        <v>116</v>
      </c>
      <c r="L22" s="69" t="s">
        <v>512</v>
      </c>
      <c r="M22" s="69" t="s">
        <v>513</v>
      </c>
      <c r="N22" s="69" t="s">
        <v>514</v>
      </c>
      <c r="O22" s="69" t="s">
        <v>515</v>
      </c>
      <c r="P22" s="69" t="s">
        <v>516</v>
      </c>
      <c r="Q22" s="69" t="s">
        <v>517</v>
      </c>
      <c r="R22" s="69" t="s">
        <v>518</v>
      </c>
      <c r="S22" s="69" t="s">
        <v>519</v>
      </c>
      <c r="T22" s="69" t="s">
        <v>520</v>
      </c>
      <c r="U22" s="69" t="s">
        <v>521</v>
      </c>
      <c r="V22" s="69" t="s">
        <v>522</v>
      </c>
      <c r="W22" s="69" t="s">
        <v>523</v>
      </c>
      <c r="X22" s="69" t="s">
        <v>524</v>
      </c>
      <c r="Y22" s="69" t="s">
        <v>525</v>
      </c>
      <c r="Z22" s="42" t="s">
        <v>472</v>
      </c>
    </row>
    <row r="23" spans="2:33">
      <c r="B23" s="651"/>
      <c r="C23" s="660" t="s">
        <v>294</v>
      </c>
      <c r="D23" s="661"/>
      <c r="E23" s="660" t="s">
        <v>295</v>
      </c>
      <c r="F23" s="661"/>
      <c r="G23" s="660" t="s">
        <v>92</v>
      </c>
      <c r="H23" s="661"/>
      <c r="J23" s="508" t="s">
        <v>20</v>
      </c>
      <c r="K23" s="64">
        <v>8</v>
      </c>
      <c r="L23" s="64">
        <v>10</v>
      </c>
      <c r="M23">
        <v>5</v>
      </c>
      <c r="N23">
        <v>3</v>
      </c>
      <c r="O23" s="121">
        <v>3</v>
      </c>
      <c r="P23" s="121">
        <v>1</v>
      </c>
      <c r="Q23" s="121">
        <v>3</v>
      </c>
      <c r="R23" s="221"/>
      <c r="U23">
        <v>1</v>
      </c>
      <c r="W23">
        <v>1</v>
      </c>
    </row>
    <row r="24" spans="2:33" s="39" customFormat="1" ht="13.5" customHeight="1">
      <c r="B24" s="266" t="s">
        <v>101</v>
      </c>
      <c r="C24" s="50">
        <f>SUM(C25:C27)</f>
        <v>13</v>
      </c>
      <c r="D24" s="51">
        <f>C24/$C$39</f>
        <v>8.1761006289308172E-2</v>
      </c>
      <c r="E24" s="50">
        <f>SUM(E25:E27)</f>
        <v>23</v>
      </c>
      <c r="F24" s="184">
        <f>E24/$E$39</f>
        <v>9.0196078431372548E-2</v>
      </c>
      <c r="G24" s="50">
        <f>C24+E24</f>
        <v>36</v>
      </c>
      <c r="H24" s="51">
        <f>G24/$G$39</f>
        <v>8.6956521739130432E-2</v>
      </c>
      <c r="J24" s="508" t="s">
        <v>21</v>
      </c>
      <c r="K24" s="64">
        <v>22</v>
      </c>
      <c r="L24" s="64">
        <v>21</v>
      </c>
      <c r="M24" s="193">
        <v>17</v>
      </c>
      <c r="N24" s="39">
        <v>21</v>
      </c>
      <c r="O24" s="142">
        <v>16</v>
      </c>
      <c r="P24" s="121">
        <v>14</v>
      </c>
      <c r="Q24">
        <v>13</v>
      </c>
      <c r="R24">
        <v>14</v>
      </c>
      <c r="S24">
        <v>17</v>
      </c>
      <c r="T24">
        <v>12</v>
      </c>
      <c r="U24">
        <v>6</v>
      </c>
      <c r="V24">
        <v>15</v>
      </c>
      <c r="W24">
        <v>8</v>
      </c>
      <c r="X24">
        <v>3</v>
      </c>
      <c r="Y24">
        <v>41</v>
      </c>
      <c r="Z24">
        <v>23</v>
      </c>
      <c r="AA24"/>
      <c r="AB24"/>
      <c r="AC24"/>
      <c r="AD24"/>
      <c r="AE24"/>
      <c r="AF24"/>
      <c r="AG24"/>
    </row>
    <row r="25" spans="2:33" s="39" customFormat="1">
      <c r="B25" s="267" t="s">
        <v>102</v>
      </c>
      <c r="C25" s="198">
        <f>SUM(K32:N32)</f>
        <v>6</v>
      </c>
      <c r="D25" s="500">
        <f t="shared" ref="D25:D39" si="6">C25/$C$39</f>
        <v>3.7735849056603772E-2</v>
      </c>
      <c r="E25" s="68">
        <f>SUM(O32:Z32)</f>
        <v>11</v>
      </c>
      <c r="F25" s="499">
        <f t="shared" ref="F25:F39" si="7">E25/$E$39</f>
        <v>4.3137254901960784E-2</v>
      </c>
      <c r="G25" s="201">
        <f t="shared" ref="G25:G38" si="8">C25+E25</f>
        <v>17</v>
      </c>
      <c r="H25" s="500">
        <f t="shared" ref="H25:H39" si="9">G25/$G$39</f>
        <v>4.1062801932367152E-2</v>
      </c>
      <c r="J25" s="508" t="s">
        <v>22</v>
      </c>
      <c r="K25" s="64">
        <v>4</v>
      </c>
      <c r="L25" s="64">
        <v>10</v>
      </c>
      <c r="M25" s="193">
        <v>3</v>
      </c>
      <c r="N25" s="39">
        <v>4</v>
      </c>
      <c r="O25" s="504">
        <v>4</v>
      </c>
      <c r="P25" s="121">
        <v>5</v>
      </c>
      <c r="Q25">
        <v>4</v>
      </c>
      <c r="R25">
        <v>1</v>
      </c>
      <c r="S25">
        <v>2</v>
      </c>
      <c r="T25">
        <v>2</v>
      </c>
      <c r="U25">
        <v>3</v>
      </c>
      <c r="V25"/>
      <c r="W25"/>
      <c r="X25"/>
      <c r="Y25">
        <v>3</v>
      </c>
      <c r="Z25"/>
      <c r="AA25"/>
      <c r="AB25"/>
      <c r="AC25"/>
      <c r="AD25"/>
      <c r="AE25"/>
      <c r="AF25"/>
      <c r="AG25"/>
    </row>
    <row r="26" spans="2:33" s="39" customFormat="1">
      <c r="B26" s="267" t="s">
        <v>103</v>
      </c>
      <c r="C26" s="200">
        <f>SUM(K33:N33)</f>
        <v>2</v>
      </c>
      <c r="D26" s="499">
        <f t="shared" si="6"/>
        <v>1.2578616352201259E-2</v>
      </c>
      <c r="E26" s="68">
        <f>SUM(O33:Z33)</f>
        <v>0</v>
      </c>
      <c r="F26" s="499">
        <f t="shared" si="7"/>
        <v>0</v>
      </c>
      <c r="G26" s="201">
        <f t="shared" si="8"/>
        <v>2</v>
      </c>
      <c r="H26" s="499">
        <f t="shared" si="9"/>
        <v>4.830917874396135E-3</v>
      </c>
      <c r="J26" s="508" t="s">
        <v>104</v>
      </c>
      <c r="K26" s="64">
        <v>1</v>
      </c>
      <c r="L26" s="64">
        <v>1</v>
      </c>
      <c r="M26" s="193">
        <v>2</v>
      </c>
      <c r="O26" s="505">
        <v>2</v>
      </c>
      <c r="P26" s="121"/>
      <c r="Q26">
        <v>1</v>
      </c>
      <c r="R26"/>
      <c r="S26"/>
      <c r="T26">
        <v>1</v>
      </c>
      <c r="U26"/>
      <c r="V26"/>
      <c r="W26"/>
      <c r="X26"/>
      <c r="Y26">
        <v>1</v>
      </c>
      <c r="Z26"/>
      <c r="AA26"/>
      <c r="AB26"/>
      <c r="AC26"/>
      <c r="AD26"/>
      <c r="AE26"/>
      <c r="AF26"/>
      <c r="AG26"/>
    </row>
    <row r="27" spans="2:33" s="39" customFormat="1" ht="22.5">
      <c r="B27" s="268" t="s">
        <v>109</v>
      </c>
      <c r="C27" s="201">
        <f>SUM(K34:N34)</f>
        <v>5</v>
      </c>
      <c r="D27" s="500">
        <f t="shared" si="6"/>
        <v>3.1446540880503145E-2</v>
      </c>
      <c r="E27" s="68">
        <f>SUM(O34:Z34)</f>
        <v>12</v>
      </c>
      <c r="F27" s="499">
        <f t="shared" si="7"/>
        <v>4.7058823529411764E-2</v>
      </c>
      <c r="G27" s="201">
        <f t="shared" si="8"/>
        <v>17</v>
      </c>
      <c r="H27" s="499">
        <f t="shared" si="9"/>
        <v>4.1062801932367152E-2</v>
      </c>
      <c r="J27" s="508" t="s">
        <v>105</v>
      </c>
      <c r="K27" s="64"/>
      <c r="L27" s="64"/>
      <c r="M27" s="193">
        <v>2</v>
      </c>
      <c r="O27" s="121"/>
      <c r="P27" s="121"/>
      <c r="Q27" s="149"/>
      <c r="R27" s="149"/>
      <c r="S27" s="149"/>
      <c r="T27" s="149"/>
      <c r="U27" s="149"/>
      <c r="V27" s="149"/>
      <c r="W27" s="149"/>
      <c r="X27" s="149"/>
      <c r="Y27" s="149"/>
      <c r="Z27" s="149"/>
      <c r="AA27" s="149"/>
      <c r="AB27" s="149"/>
      <c r="AC27" s="149"/>
      <c r="AD27" s="149"/>
      <c r="AE27" s="149"/>
      <c r="AF27" s="149"/>
      <c r="AG27" s="149"/>
    </row>
    <row r="28" spans="2:33" s="39" customFormat="1">
      <c r="B28" s="269" t="s">
        <v>20</v>
      </c>
      <c r="C28" s="52">
        <f>SUM(K23:N23)</f>
        <v>26</v>
      </c>
      <c r="D28" s="185">
        <f t="shared" si="6"/>
        <v>0.16352201257861634</v>
      </c>
      <c r="E28" s="52">
        <f>SUM(O23:Z23)</f>
        <v>9</v>
      </c>
      <c r="F28" s="53">
        <f t="shared" si="7"/>
        <v>3.5294117647058823E-2</v>
      </c>
      <c r="G28" s="52">
        <f t="shared" si="8"/>
        <v>35</v>
      </c>
      <c r="H28" s="187">
        <f t="shared" si="9"/>
        <v>8.4541062801932368E-2</v>
      </c>
      <c r="J28" s="508" t="s">
        <v>23</v>
      </c>
      <c r="K28" s="64"/>
      <c r="L28" s="64">
        <v>1</v>
      </c>
      <c r="M28" s="193">
        <v>1</v>
      </c>
      <c r="O28" s="121"/>
      <c r="P28" s="121">
        <v>1</v>
      </c>
      <c r="Q28" s="149"/>
      <c r="R28" s="149"/>
      <c r="S28" s="149"/>
      <c r="T28" s="149"/>
      <c r="U28" s="149"/>
      <c r="V28" s="149"/>
      <c r="W28" s="149"/>
      <c r="X28" s="149"/>
      <c r="Y28" s="149"/>
      <c r="Z28" s="149"/>
      <c r="AA28" s="149"/>
      <c r="AB28" s="149"/>
      <c r="AC28" s="149"/>
      <c r="AD28" s="149"/>
      <c r="AE28" s="149"/>
      <c r="AF28" s="149"/>
      <c r="AG28" s="149"/>
    </row>
    <row r="29" spans="2:33" s="39" customFormat="1">
      <c r="B29" s="269" t="s">
        <v>21</v>
      </c>
      <c r="C29" s="52">
        <f t="shared" ref="C29:C36" si="10">SUM(K24:N24)</f>
        <v>81</v>
      </c>
      <c r="D29" s="53">
        <f t="shared" si="6"/>
        <v>0.50943396226415094</v>
      </c>
      <c r="E29" s="52">
        <f t="shared" ref="E29:E36" si="11">SUM(O24:Z24)</f>
        <v>182</v>
      </c>
      <c r="F29" s="53">
        <f t="shared" si="7"/>
        <v>0.71372549019607845</v>
      </c>
      <c r="G29" s="52">
        <f t="shared" si="8"/>
        <v>263</v>
      </c>
      <c r="H29" s="53">
        <f t="shared" si="9"/>
        <v>0.63526570048309183</v>
      </c>
      <c r="J29" s="508" t="s">
        <v>24</v>
      </c>
      <c r="K29" s="64">
        <v>1</v>
      </c>
      <c r="L29" s="64">
        <v>3</v>
      </c>
      <c r="M29" s="193">
        <v>1</v>
      </c>
      <c r="O29" s="121"/>
      <c r="P29" s="121"/>
      <c r="Q29" s="149"/>
      <c r="R29" s="149">
        <v>1</v>
      </c>
      <c r="S29" s="149"/>
      <c r="T29" s="149"/>
      <c r="U29" s="149">
        <v>1</v>
      </c>
      <c r="V29" s="149"/>
      <c r="W29" s="149"/>
      <c r="X29" s="149">
        <v>1</v>
      </c>
      <c r="Y29" s="149"/>
      <c r="Z29" s="149"/>
      <c r="AA29" s="149"/>
      <c r="AB29" s="149"/>
      <c r="AC29" s="149"/>
      <c r="AD29" s="149"/>
      <c r="AE29" s="149"/>
      <c r="AF29" s="149"/>
      <c r="AG29" s="149"/>
    </row>
    <row r="30" spans="2:33" s="39" customFormat="1">
      <c r="B30" s="269" t="s">
        <v>22</v>
      </c>
      <c r="C30" s="52">
        <f t="shared" si="10"/>
        <v>21</v>
      </c>
      <c r="D30" s="187">
        <f t="shared" si="6"/>
        <v>0.13207547169811321</v>
      </c>
      <c r="E30" s="52">
        <f t="shared" si="11"/>
        <v>24</v>
      </c>
      <c r="F30" s="53">
        <f t="shared" si="7"/>
        <v>9.4117647058823528E-2</v>
      </c>
      <c r="G30" s="52">
        <f t="shared" si="8"/>
        <v>45</v>
      </c>
      <c r="H30" s="53">
        <f t="shared" si="9"/>
        <v>0.10869565217391304</v>
      </c>
      <c r="J30" s="508" t="s">
        <v>25</v>
      </c>
      <c r="K30" s="64"/>
      <c r="L30" s="64">
        <v>1</v>
      </c>
      <c r="M30" s="193"/>
      <c r="N30" s="39">
        <v>2</v>
      </c>
      <c r="O30" s="121">
        <v>1</v>
      </c>
      <c r="P30" s="121"/>
      <c r="Q30" s="149">
        <v>2</v>
      </c>
      <c r="R30" s="149"/>
      <c r="S30" s="149"/>
      <c r="T30" s="149"/>
      <c r="U30" s="149"/>
      <c r="V30" s="149"/>
      <c r="W30" s="149"/>
      <c r="X30" s="149"/>
      <c r="Y30" s="149"/>
      <c r="Z30" s="149"/>
      <c r="AA30" s="149"/>
      <c r="AB30" s="149"/>
      <c r="AC30" s="149"/>
      <c r="AD30" s="149"/>
      <c r="AE30" s="149"/>
      <c r="AF30" s="149"/>
      <c r="AG30" s="149"/>
    </row>
    <row r="31" spans="2:33" s="39" customFormat="1">
      <c r="B31" s="269" t="s">
        <v>104</v>
      </c>
      <c r="C31" s="52">
        <f t="shared" si="10"/>
        <v>4</v>
      </c>
      <c r="D31" s="53">
        <f t="shared" si="6"/>
        <v>2.5157232704402517E-2</v>
      </c>
      <c r="E31" s="52">
        <f t="shared" si="11"/>
        <v>5</v>
      </c>
      <c r="F31" s="53">
        <f t="shared" si="7"/>
        <v>1.9607843137254902E-2</v>
      </c>
      <c r="G31" s="52">
        <f t="shared" si="8"/>
        <v>9</v>
      </c>
      <c r="H31" s="53">
        <f t="shared" si="9"/>
        <v>2.1739130434782608E-2</v>
      </c>
      <c r="J31" s="508" t="s">
        <v>107</v>
      </c>
      <c r="K31" s="64"/>
      <c r="L31" s="64"/>
      <c r="M31" s="193"/>
      <c r="O31" s="121"/>
      <c r="P31" s="121"/>
      <c r="Q31" s="149"/>
      <c r="R31" s="149"/>
      <c r="S31" s="149"/>
      <c r="T31" s="149"/>
      <c r="U31" s="149"/>
      <c r="V31" s="149"/>
      <c r="W31" s="149"/>
      <c r="X31" s="149"/>
      <c r="Y31" s="149"/>
      <c r="Z31" s="149"/>
      <c r="AA31" s="149"/>
      <c r="AB31" s="149"/>
      <c r="AC31" s="149"/>
      <c r="AD31" s="149"/>
      <c r="AE31" s="149"/>
      <c r="AF31" s="149"/>
      <c r="AG31" s="149"/>
    </row>
    <row r="32" spans="2:33" s="39" customFormat="1">
      <c r="B32" s="269" t="s">
        <v>105</v>
      </c>
      <c r="C32" s="52">
        <f t="shared" si="10"/>
        <v>2</v>
      </c>
      <c r="D32" s="187">
        <f t="shared" si="6"/>
        <v>1.2578616352201259E-2</v>
      </c>
      <c r="E32" s="52">
        <f t="shared" si="11"/>
        <v>0</v>
      </c>
      <c r="F32" s="53">
        <f t="shared" si="7"/>
        <v>0</v>
      </c>
      <c r="G32" s="52">
        <f t="shared" si="8"/>
        <v>2</v>
      </c>
      <c r="H32" s="53">
        <f t="shared" si="9"/>
        <v>4.830917874396135E-3</v>
      </c>
      <c r="J32" s="508" t="s">
        <v>102</v>
      </c>
      <c r="K32" s="64">
        <v>1</v>
      </c>
      <c r="L32" s="64">
        <v>2</v>
      </c>
      <c r="M32" s="193">
        <v>2</v>
      </c>
      <c r="N32" s="39">
        <v>1</v>
      </c>
      <c r="O32" s="121"/>
      <c r="P32" s="121">
        <v>3</v>
      </c>
      <c r="Q32" s="149">
        <v>3</v>
      </c>
      <c r="R32" s="149"/>
      <c r="S32" s="149">
        <v>3</v>
      </c>
      <c r="T32" s="149"/>
      <c r="U32" s="149"/>
      <c r="V32" s="149"/>
      <c r="W32" s="149"/>
      <c r="X32" s="149"/>
      <c r="Y32" s="149">
        <v>2</v>
      </c>
      <c r="Z32" s="149"/>
      <c r="AA32" s="149"/>
      <c r="AB32" s="149"/>
      <c r="AC32" s="149"/>
      <c r="AD32" s="149"/>
      <c r="AE32" s="149"/>
      <c r="AF32" s="149"/>
      <c r="AG32" s="149"/>
    </row>
    <row r="33" spans="2:33" s="39" customFormat="1">
      <c r="B33" s="269" t="s">
        <v>23</v>
      </c>
      <c r="C33" s="52">
        <f t="shared" si="10"/>
        <v>2</v>
      </c>
      <c r="D33" s="185">
        <f t="shared" si="6"/>
        <v>1.2578616352201259E-2</v>
      </c>
      <c r="E33" s="52">
        <f t="shared" si="11"/>
        <v>1</v>
      </c>
      <c r="F33" s="53">
        <f t="shared" si="7"/>
        <v>3.9215686274509803E-3</v>
      </c>
      <c r="G33" s="52">
        <f t="shared" si="8"/>
        <v>3</v>
      </c>
      <c r="H33" s="53">
        <f t="shared" si="9"/>
        <v>7.246376811594203E-3</v>
      </c>
      <c r="J33" s="508" t="s">
        <v>103</v>
      </c>
      <c r="K33" s="64"/>
      <c r="L33" s="64">
        <v>1</v>
      </c>
      <c r="M33" s="193">
        <v>1</v>
      </c>
      <c r="O33" s="121"/>
      <c r="P33" s="121"/>
      <c r="Q33" s="149"/>
      <c r="R33" s="149"/>
      <c r="S33" s="149"/>
      <c r="T33" s="149"/>
      <c r="U33" s="149"/>
      <c r="V33" s="149"/>
      <c r="W33" s="149"/>
      <c r="X33" s="149"/>
      <c r="Y33" s="149"/>
      <c r="Z33" s="149"/>
      <c r="AA33" s="149"/>
      <c r="AB33" s="149"/>
      <c r="AC33" s="149"/>
      <c r="AD33" s="149"/>
      <c r="AE33" s="149"/>
      <c r="AF33" s="149"/>
      <c r="AG33" s="149"/>
    </row>
    <row r="34" spans="2:33" s="39" customFormat="1">
      <c r="B34" s="269" t="s">
        <v>24</v>
      </c>
      <c r="C34" s="193">
        <f t="shared" si="10"/>
        <v>5</v>
      </c>
      <c r="D34" s="53">
        <f t="shared" si="6"/>
        <v>3.1446540880503145E-2</v>
      </c>
      <c r="E34" s="52">
        <f t="shared" si="11"/>
        <v>3</v>
      </c>
      <c r="F34" s="53">
        <f t="shared" si="7"/>
        <v>1.1764705882352941E-2</v>
      </c>
      <c r="G34" s="52">
        <f t="shared" si="8"/>
        <v>8</v>
      </c>
      <c r="H34" s="53">
        <f t="shared" si="9"/>
        <v>1.932367149758454E-2</v>
      </c>
      <c r="J34" s="508" t="s">
        <v>108</v>
      </c>
      <c r="K34" s="64"/>
      <c r="L34" s="64"/>
      <c r="M34" s="193">
        <v>1</v>
      </c>
      <c r="N34" s="39">
        <v>4</v>
      </c>
      <c r="O34" s="121">
        <v>1</v>
      </c>
      <c r="P34" s="121">
        <v>1</v>
      </c>
      <c r="Q34" s="149">
        <v>3</v>
      </c>
      <c r="R34" s="149"/>
      <c r="S34" s="149">
        <v>1</v>
      </c>
      <c r="T34" s="149"/>
      <c r="U34" s="149"/>
      <c r="V34" s="149"/>
      <c r="W34" s="149"/>
      <c r="X34" s="149">
        <v>2</v>
      </c>
      <c r="Y34" s="149">
        <v>3</v>
      </c>
      <c r="Z34" s="149">
        <v>1</v>
      </c>
      <c r="AA34" s="149"/>
      <c r="AB34" s="149"/>
      <c r="AC34" s="149"/>
      <c r="AD34" s="149"/>
      <c r="AE34" s="149"/>
      <c r="AF34" s="149"/>
      <c r="AG34" s="149"/>
    </row>
    <row r="35" spans="2:33" s="39" customFormat="1">
      <c r="B35" s="269" t="s">
        <v>25</v>
      </c>
      <c r="C35" s="52">
        <f t="shared" si="10"/>
        <v>3</v>
      </c>
      <c r="D35" s="187">
        <f t="shared" si="6"/>
        <v>1.8867924528301886E-2</v>
      </c>
      <c r="E35" s="52">
        <f t="shared" si="11"/>
        <v>3</v>
      </c>
      <c r="F35" s="53">
        <f t="shared" si="7"/>
        <v>1.1764705882352941E-2</v>
      </c>
      <c r="G35" s="52">
        <f t="shared" si="8"/>
        <v>6</v>
      </c>
      <c r="H35" s="53">
        <f t="shared" si="9"/>
        <v>1.4492753623188406E-2</v>
      </c>
      <c r="J35" s="508" t="s">
        <v>106</v>
      </c>
      <c r="K35" s="64">
        <v>1</v>
      </c>
      <c r="L35" s="64"/>
      <c r="M35" s="193"/>
      <c r="O35" s="121"/>
      <c r="P35" s="121"/>
      <c r="Q35" s="149"/>
      <c r="R35" s="149"/>
      <c r="S35" s="149">
        <v>1</v>
      </c>
      <c r="T35" s="149"/>
      <c r="U35" s="149"/>
      <c r="V35" s="149"/>
      <c r="W35" s="149"/>
      <c r="X35" s="149"/>
      <c r="Y35" s="149"/>
      <c r="Z35" s="149"/>
      <c r="AA35" s="149"/>
      <c r="AB35" s="149"/>
      <c r="AC35" s="149"/>
      <c r="AD35" s="149"/>
      <c r="AE35" s="149"/>
      <c r="AF35" s="149"/>
      <c r="AG35" s="149"/>
    </row>
    <row r="36" spans="2:33" s="39" customFormat="1" ht="22.5">
      <c r="B36" s="270" t="s">
        <v>110</v>
      </c>
      <c r="C36" s="193">
        <f t="shared" si="10"/>
        <v>0</v>
      </c>
      <c r="D36" s="53">
        <f t="shared" si="6"/>
        <v>0</v>
      </c>
      <c r="E36" s="52">
        <f t="shared" si="11"/>
        <v>0</v>
      </c>
      <c r="F36" s="53">
        <f t="shared" si="7"/>
        <v>0</v>
      </c>
      <c r="G36" s="52">
        <f t="shared" si="8"/>
        <v>0</v>
      </c>
      <c r="H36" s="53">
        <f t="shared" si="9"/>
        <v>0</v>
      </c>
      <c r="J36" s="508" t="s">
        <v>18</v>
      </c>
      <c r="K36" s="64"/>
      <c r="L36" s="64"/>
      <c r="M36" s="193">
        <v>1</v>
      </c>
      <c r="O36" s="506">
        <v>1</v>
      </c>
      <c r="P36" s="121"/>
      <c r="Q36" s="149">
        <v>1</v>
      </c>
      <c r="R36" s="149"/>
      <c r="S36" s="149"/>
      <c r="T36" s="149"/>
      <c r="U36" s="149">
        <v>1</v>
      </c>
      <c r="V36" s="149">
        <v>1</v>
      </c>
      <c r="W36" s="149"/>
      <c r="X36" s="149"/>
      <c r="Y36" s="149"/>
      <c r="Z36" s="149"/>
      <c r="AA36" s="149"/>
      <c r="AB36" s="149"/>
      <c r="AC36" s="149"/>
      <c r="AD36" s="149"/>
      <c r="AE36" s="149"/>
      <c r="AF36" s="149"/>
      <c r="AG36" s="149"/>
    </row>
    <row r="37" spans="2:33" s="39" customFormat="1">
      <c r="B37" s="269" t="s">
        <v>106</v>
      </c>
      <c r="C37" s="52">
        <f>SUM(K35:N35)</f>
        <v>1</v>
      </c>
      <c r="D37" s="53">
        <f t="shared" si="6"/>
        <v>6.2893081761006293E-3</v>
      </c>
      <c r="E37" s="52">
        <f>SUM(O35:Z35)</f>
        <v>1</v>
      </c>
      <c r="F37" s="53">
        <f t="shared" si="7"/>
        <v>3.9215686274509803E-3</v>
      </c>
      <c r="G37" s="52">
        <f t="shared" si="8"/>
        <v>2</v>
      </c>
      <c r="H37" s="53">
        <f t="shared" si="9"/>
        <v>4.830917874396135E-3</v>
      </c>
      <c r="J37" s="44"/>
      <c r="K37" s="64"/>
      <c r="L37" s="64"/>
      <c r="M37" s="193"/>
      <c r="P37" s="121"/>
      <c r="Q37" s="149"/>
      <c r="R37" s="149"/>
      <c r="S37" s="149"/>
      <c r="T37" s="149"/>
      <c r="U37" s="149"/>
      <c r="V37" s="149"/>
      <c r="W37" s="149"/>
      <c r="X37" s="149"/>
      <c r="Y37" s="149"/>
      <c r="Z37" s="149"/>
      <c r="AA37" s="149"/>
      <c r="AB37" s="149"/>
      <c r="AC37" s="149"/>
      <c r="AD37" s="149"/>
      <c r="AE37" s="149"/>
      <c r="AF37" s="149"/>
      <c r="AG37" s="149"/>
    </row>
    <row r="38" spans="2:33" s="39" customFormat="1">
      <c r="B38" s="269" t="s">
        <v>18</v>
      </c>
      <c r="C38" s="52">
        <f>SUM(K36:N36)</f>
        <v>1</v>
      </c>
      <c r="D38" s="55">
        <f t="shared" si="6"/>
        <v>6.2893081761006293E-3</v>
      </c>
      <c r="E38" s="52">
        <f>SUM(O36:Z36)</f>
        <v>4</v>
      </c>
      <c r="F38" s="186">
        <f t="shared" si="7"/>
        <v>1.5686274509803921E-2</v>
      </c>
      <c r="G38" s="205">
        <f t="shared" si="8"/>
        <v>5</v>
      </c>
      <c r="H38" s="186">
        <f t="shared" si="9"/>
        <v>1.2077294685990338E-2</v>
      </c>
      <c r="J38" s="44"/>
      <c r="K38" s="64"/>
      <c r="L38" s="197"/>
      <c r="M38" s="193"/>
      <c r="P38" s="4"/>
      <c r="Q38" s="149"/>
      <c r="R38" s="149"/>
      <c r="S38" s="149"/>
      <c r="T38" s="149"/>
      <c r="U38" s="149"/>
      <c r="V38" s="149"/>
      <c r="W38" s="149"/>
      <c r="X38" s="149"/>
      <c r="Y38" s="149"/>
      <c r="Z38" s="149"/>
      <c r="AA38" s="149"/>
      <c r="AB38" s="149"/>
      <c r="AC38" s="149"/>
      <c r="AD38" s="149"/>
      <c r="AE38" s="149"/>
      <c r="AF38" s="149"/>
      <c r="AG38" s="149"/>
    </row>
    <row r="39" spans="2:33" s="39" customFormat="1" ht="16.5" customHeight="1">
      <c r="B39" s="49" t="s">
        <v>562</v>
      </c>
      <c r="C39" s="56">
        <f>SUM(C28:C38)+C24</f>
        <v>159</v>
      </c>
      <c r="D39" s="510">
        <f t="shared" si="6"/>
        <v>1</v>
      </c>
      <c r="E39" s="56">
        <f>SUM(E28:E38)+E24</f>
        <v>255</v>
      </c>
      <c r="F39" s="57">
        <f t="shared" si="7"/>
        <v>1</v>
      </c>
      <c r="G39" s="56">
        <f>SUM(G28:G38)+G24</f>
        <v>414</v>
      </c>
      <c r="H39" s="511">
        <f t="shared" si="9"/>
        <v>1</v>
      </c>
      <c r="J39" s="194"/>
      <c r="P39" s="4"/>
      <c r="Q39" s="149"/>
      <c r="R39" s="149"/>
      <c r="S39" s="149"/>
      <c r="T39" s="149"/>
      <c r="U39" s="149"/>
      <c r="V39" s="149"/>
      <c r="W39" s="149"/>
      <c r="X39" s="149"/>
      <c r="Y39" s="149"/>
      <c r="Z39" s="149"/>
      <c r="AA39" s="149"/>
      <c r="AB39" s="149"/>
      <c r="AC39" s="149"/>
      <c r="AD39" s="149"/>
      <c r="AE39" s="149"/>
      <c r="AF39" s="149"/>
      <c r="AG39" s="149"/>
    </row>
    <row r="40" spans="2:33">
      <c r="D40" s="183"/>
      <c r="F40" s="40"/>
      <c r="G40" s="8"/>
      <c r="J40" s="41"/>
      <c r="K40" s="42"/>
      <c r="L40" s="42"/>
      <c r="O40" s="195"/>
      <c r="P40" s="4"/>
      <c r="Q40" s="149"/>
      <c r="R40" s="149"/>
      <c r="S40" s="149"/>
      <c r="T40" s="149"/>
      <c r="U40" s="149"/>
      <c r="V40" s="149"/>
      <c r="W40" s="149"/>
      <c r="X40" s="149"/>
      <c r="Y40" s="149"/>
      <c r="Z40" s="149"/>
      <c r="AA40" s="149"/>
      <c r="AB40" s="149"/>
      <c r="AC40" s="149"/>
      <c r="AD40" s="149"/>
      <c r="AE40" s="149"/>
      <c r="AF40" s="149"/>
      <c r="AG40" s="149"/>
    </row>
    <row r="41" spans="2:33">
      <c r="F41" s="40"/>
      <c r="G41" s="8"/>
      <c r="J41" s="43"/>
      <c r="K41" s="64"/>
      <c r="L41" s="7"/>
      <c r="M41" s="64"/>
      <c r="O41" s="196"/>
      <c r="P41" s="196"/>
      <c r="Q41" s="196"/>
      <c r="R41" s="196"/>
      <c r="S41" s="196"/>
      <c r="T41" s="196"/>
      <c r="U41" s="196"/>
      <c r="V41" s="196"/>
      <c r="W41" s="196"/>
      <c r="X41" s="196"/>
      <c r="Y41" s="196"/>
      <c r="Z41" s="196"/>
      <c r="AA41" s="196"/>
      <c r="AB41" s="196"/>
      <c r="AC41" s="196"/>
      <c r="AD41" s="196"/>
      <c r="AE41" s="196"/>
      <c r="AF41" s="196"/>
    </row>
    <row r="42" spans="2:33">
      <c r="F42" s="40"/>
      <c r="G42" s="8"/>
      <c r="J42" s="44"/>
      <c r="K42" s="64"/>
      <c r="L42" s="7"/>
      <c r="M42" s="64"/>
      <c r="O42" s="4"/>
      <c r="P42" s="149"/>
      <c r="Q42" s="149"/>
      <c r="R42" s="149"/>
      <c r="S42" s="149"/>
      <c r="T42" s="149"/>
      <c r="U42" s="149"/>
      <c r="V42" s="149"/>
      <c r="W42" s="149"/>
      <c r="X42" s="149"/>
      <c r="Y42" s="149"/>
      <c r="Z42" s="149"/>
      <c r="AA42" s="149"/>
      <c r="AB42" s="149"/>
      <c r="AC42" s="149"/>
      <c r="AD42" s="149"/>
      <c r="AE42" s="149"/>
      <c r="AF42" s="149"/>
    </row>
    <row r="43" spans="2:33">
      <c r="J43" s="44"/>
      <c r="K43" s="64"/>
      <c r="L43" s="7"/>
      <c r="M43" s="64"/>
      <c r="O43" s="4"/>
      <c r="P43" s="149"/>
      <c r="Q43" s="149"/>
      <c r="R43" s="149"/>
      <c r="S43" s="149"/>
      <c r="T43" s="149"/>
      <c r="U43" s="149"/>
      <c r="V43" s="149"/>
      <c r="W43" s="149"/>
      <c r="X43" s="149"/>
      <c r="Y43" s="149"/>
      <c r="Z43" s="149"/>
      <c r="AA43" s="149"/>
      <c r="AB43" s="149"/>
      <c r="AC43" s="149"/>
      <c r="AD43" s="149"/>
      <c r="AE43" s="149"/>
      <c r="AF43" s="149"/>
    </row>
    <row r="44" spans="2:33">
      <c r="J44" s="44"/>
      <c r="K44" s="64"/>
      <c r="L44" s="7"/>
      <c r="M44" s="64"/>
      <c r="O44" s="4"/>
      <c r="P44" s="149"/>
      <c r="Q44" s="149"/>
      <c r="R44" s="149"/>
      <c r="S44" s="149"/>
      <c r="T44" s="149"/>
      <c r="U44" s="149"/>
      <c r="V44" s="149"/>
      <c r="W44" s="149"/>
      <c r="X44" s="149"/>
      <c r="Y44" s="149"/>
      <c r="Z44" s="149"/>
      <c r="AA44" s="149"/>
      <c r="AB44" s="149"/>
      <c r="AC44" s="149"/>
      <c r="AD44" s="149"/>
      <c r="AE44" s="149"/>
      <c r="AF44" s="149"/>
    </row>
    <row r="45" spans="2:33">
      <c r="B45" s="4"/>
      <c r="C45" s="149"/>
      <c r="D45" s="149"/>
      <c r="E45" s="149"/>
      <c r="F45" s="149"/>
      <c r="G45" s="149"/>
      <c r="H45" s="149"/>
      <c r="I45" s="149"/>
      <c r="J45" s="44"/>
      <c r="K45" s="64"/>
      <c r="L45" s="7"/>
      <c r="M45" s="64"/>
      <c r="N45" s="149"/>
      <c r="O45" s="4"/>
      <c r="P45" s="149"/>
      <c r="Q45" s="149"/>
      <c r="R45" s="149"/>
      <c r="S45" s="149"/>
      <c r="T45" s="149"/>
      <c r="U45" s="149"/>
      <c r="V45" s="149"/>
      <c r="W45" s="149"/>
      <c r="X45" s="149"/>
      <c r="Y45" s="149"/>
      <c r="Z45" s="149"/>
      <c r="AA45" s="149"/>
      <c r="AB45" s="149"/>
      <c r="AC45" s="149"/>
      <c r="AD45" s="149"/>
      <c r="AE45" s="149"/>
      <c r="AF45" s="149"/>
    </row>
    <row r="46" spans="2:33">
      <c r="B46" s="4"/>
      <c r="C46" s="149"/>
      <c r="D46" s="149"/>
      <c r="E46" s="149"/>
      <c r="F46" s="149"/>
      <c r="G46" s="149"/>
      <c r="H46" s="149"/>
      <c r="I46" s="149"/>
      <c r="J46" s="44"/>
      <c r="K46" s="64"/>
      <c r="L46" s="7"/>
      <c r="M46" s="64"/>
      <c r="N46" s="149"/>
      <c r="O46" s="4"/>
      <c r="P46" s="149"/>
      <c r="Q46" s="149"/>
      <c r="R46" s="149"/>
      <c r="S46" s="149"/>
      <c r="T46" s="149"/>
      <c r="U46" s="149"/>
      <c r="V46" s="149"/>
      <c r="W46" s="149"/>
      <c r="X46" s="149"/>
      <c r="Y46" s="149"/>
      <c r="Z46" s="149"/>
      <c r="AA46" s="149"/>
      <c r="AB46" s="149"/>
      <c r="AC46" s="149"/>
      <c r="AD46" s="149"/>
      <c r="AE46" s="149"/>
      <c r="AF46" s="149"/>
    </row>
    <row r="47" spans="2:33">
      <c r="B47" s="4"/>
      <c r="C47" s="149"/>
      <c r="D47" s="149"/>
      <c r="E47" s="149"/>
      <c r="F47" s="149"/>
      <c r="G47" s="149"/>
      <c r="H47" s="149"/>
      <c r="I47" s="149"/>
      <c r="J47" s="44"/>
      <c r="K47" s="64"/>
      <c r="L47" s="7"/>
      <c r="M47" s="64"/>
      <c r="N47" s="149"/>
      <c r="O47" s="4"/>
      <c r="P47" s="149"/>
      <c r="Q47" s="149"/>
      <c r="R47" s="149"/>
      <c r="S47" s="149"/>
      <c r="T47" s="149"/>
      <c r="U47" s="149"/>
      <c r="V47" s="149"/>
      <c r="W47" s="149"/>
      <c r="X47" s="149"/>
      <c r="Y47" s="149"/>
      <c r="Z47" s="149"/>
      <c r="AA47" s="149"/>
      <c r="AB47" s="149"/>
      <c r="AC47" s="149"/>
      <c r="AD47" s="149"/>
      <c r="AE47" s="149"/>
      <c r="AF47" s="149"/>
    </row>
    <row r="48" spans="2:33">
      <c r="B48" s="4"/>
      <c r="C48" s="149"/>
      <c r="D48" s="149"/>
      <c r="E48" s="149"/>
      <c r="F48" s="149"/>
      <c r="G48" s="149"/>
      <c r="H48" s="149"/>
      <c r="I48" s="149"/>
      <c r="J48" s="44"/>
      <c r="K48" s="64"/>
      <c r="L48" s="7"/>
      <c r="M48" s="64"/>
      <c r="N48" s="149"/>
      <c r="O48" s="4"/>
      <c r="P48" s="149"/>
      <c r="Q48" s="149"/>
      <c r="R48" s="149"/>
      <c r="S48" s="149"/>
      <c r="T48" s="149"/>
      <c r="U48" s="149"/>
      <c r="V48" s="149"/>
      <c r="W48" s="149"/>
      <c r="X48" s="149"/>
      <c r="Y48" s="149"/>
      <c r="Z48" s="149"/>
      <c r="AA48" s="149"/>
      <c r="AB48" s="149"/>
      <c r="AC48" s="149"/>
      <c r="AD48" s="149"/>
      <c r="AE48" s="149"/>
      <c r="AF48" s="149"/>
    </row>
    <row r="49" spans="2:34">
      <c r="B49" s="4"/>
      <c r="C49" s="149"/>
      <c r="D49" s="149"/>
      <c r="E49" s="149"/>
      <c r="F49" s="149"/>
      <c r="G49" s="149"/>
      <c r="H49" s="149"/>
      <c r="I49" s="149"/>
      <c r="J49" s="44"/>
      <c r="K49" s="64"/>
      <c r="L49" s="7"/>
      <c r="M49" s="64"/>
      <c r="N49" s="149"/>
      <c r="O49" s="4"/>
      <c r="P49" s="149"/>
      <c r="Q49" s="149"/>
      <c r="R49" s="149"/>
      <c r="S49" s="149"/>
      <c r="T49" s="149"/>
      <c r="U49" s="149"/>
      <c r="V49" s="149"/>
      <c r="W49" s="149"/>
      <c r="X49" s="149"/>
      <c r="Y49" s="149"/>
      <c r="Z49" s="149"/>
      <c r="AA49" s="149"/>
      <c r="AB49" s="149"/>
      <c r="AC49" s="149"/>
      <c r="AD49" s="149"/>
      <c r="AE49" s="149"/>
      <c r="AF49" s="149"/>
    </row>
    <row r="50" spans="2:34">
      <c r="B50" s="4"/>
      <c r="C50" s="149"/>
      <c r="D50" s="149"/>
      <c r="E50" s="149"/>
      <c r="F50" s="149"/>
      <c r="G50" s="149"/>
      <c r="H50" s="149"/>
      <c r="I50" s="149"/>
      <c r="J50" s="44"/>
      <c r="K50" s="64"/>
      <c r="L50" s="7"/>
      <c r="M50" s="64"/>
      <c r="N50" s="149"/>
      <c r="O50" s="4"/>
      <c r="P50" s="149"/>
      <c r="Q50" s="149"/>
      <c r="R50" s="149"/>
      <c r="S50" s="149"/>
      <c r="T50" s="149"/>
      <c r="U50" s="149"/>
      <c r="V50" s="149"/>
      <c r="W50" s="149"/>
      <c r="X50" s="149"/>
      <c r="Y50" s="149"/>
      <c r="Z50" s="149"/>
      <c r="AA50" s="149"/>
      <c r="AB50" s="149"/>
      <c r="AC50" s="149"/>
      <c r="AD50" s="149"/>
      <c r="AE50" s="149"/>
      <c r="AF50" s="149"/>
    </row>
    <row r="51" spans="2:34">
      <c r="B51" s="4"/>
      <c r="C51" s="149"/>
      <c r="D51" s="149"/>
      <c r="E51" s="149"/>
      <c r="F51" s="149"/>
      <c r="G51" s="149"/>
      <c r="H51" s="149"/>
      <c r="I51" s="149"/>
      <c r="J51" s="44"/>
      <c r="K51" s="64"/>
      <c r="M51" s="64"/>
      <c r="N51" s="149"/>
      <c r="O51" s="4"/>
      <c r="P51" s="149"/>
      <c r="Q51" s="149"/>
      <c r="R51" s="149"/>
      <c r="S51" s="149"/>
      <c r="T51" s="149"/>
      <c r="U51" s="149"/>
      <c r="V51" s="149"/>
      <c r="W51" s="149"/>
      <c r="X51" s="149"/>
      <c r="Y51" s="149"/>
      <c r="Z51" s="149"/>
      <c r="AA51" s="149"/>
      <c r="AB51" s="149"/>
      <c r="AC51" s="149"/>
      <c r="AD51" s="149"/>
      <c r="AE51" s="149"/>
      <c r="AF51" s="149"/>
    </row>
    <row r="52" spans="2:34">
      <c r="B52" s="4"/>
      <c r="C52" s="149"/>
      <c r="D52" s="149"/>
      <c r="E52" s="149"/>
      <c r="F52" s="149"/>
      <c r="G52" s="149"/>
      <c r="H52" s="149"/>
      <c r="I52" s="149"/>
      <c r="J52" s="44"/>
      <c r="K52" s="64"/>
      <c r="L52" s="7"/>
      <c r="M52" s="64"/>
      <c r="N52" s="149"/>
      <c r="O52" s="4"/>
      <c r="P52" s="149"/>
      <c r="Q52" s="149"/>
      <c r="R52" s="149"/>
      <c r="S52" s="149"/>
      <c r="T52" s="149"/>
      <c r="U52" s="149"/>
      <c r="V52" s="149"/>
      <c r="W52" s="149"/>
      <c r="X52" s="149"/>
      <c r="Y52" s="149"/>
      <c r="Z52" s="149"/>
      <c r="AA52" s="149"/>
      <c r="AB52" s="149"/>
      <c r="AC52" s="149"/>
      <c r="AD52" s="149"/>
      <c r="AE52" s="149"/>
      <c r="AF52" s="149"/>
    </row>
    <row r="53" spans="2:34">
      <c r="B53" s="4"/>
      <c r="C53" s="149"/>
      <c r="D53" s="149"/>
      <c r="E53" s="149"/>
      <c r="F53" s="149"/>
      <c r="G53" s="149"/>
      <c r="H53" s="149"/>
      <c r="I53" s="149"/>
      <c r="J53" s="44"/>
      <c r="K53" s="64"/>
      <c r="L53" s="7"/>
      <c r="M53" s="64"/>
      <c r="N53" s="149"/>
      <c r="O53" s="4"/>
      <c r="P53" s="149"/>
      <c r="Q53" s="149"/>
      <c r="R53" s="149"/>
      <c r="S53" s="149"/>
      <c r="T53" s="149"/>
      <c r="U53" s="149"/>
      <c r="V53" s="149"/>
      <c r="W53" s="149"/>
      <c r="X53" s="149"/>
      <c r="Y53" s="149"/>
      <c r="Z53" s="149"/>
      <c r="AA53" s="149"/>
      <c r="AB53" s="149"/>
      <c r="AC53" s="149"/>
      <c r="AD53" s="149"/>
      <c r="AE53" s="149"/>
      <c r="AF53" s="149"/>
    </row>
    <row r="54" spans="2:34">
      <c r="B54" s="4"/>
      <c r="C54" s="149"/>
      <c r="D54" s="149"/>
      <c r="E54" s="149"/>
      <c r="F54" s="149"/>
      <c r="G54" s="149"/>
      <c r="H54" s="149"/>
      <c r="I54" s="149"/>
      <c r="J54" s="44"/>
      <c r="K54" s="64"/>
      <c r="L54" s="7"/>
      <c r="M54" s="64"/>
      <c r="N54" s="149"/>
      <c r="O54" s="4"/>
      <c r="P54" s="149"/>
      <c r="Q54" s="149"/>
      <c r="R54" s="149"/>
      <c r="S54" s="149"/>
      <c r="T54" s="149"/>
      <c r="U54" s="149"/>
      <c r="V54" s="149"/>
      <c r="W54" s="149"/>
      <c r="X54" s="149"/>
      <c r="Y54" s="149"/>
      <c r="Z54" s="149"/>
      <c r="AA54" s="149"/>
      <c r="AB54" s="149"/>
      <c r="AC54" s="149"/>
      <c r="AD54" s="149"/>
      <c r="AE54" s="149"/>
      <c r="AF54" s="149"/>
    </row>
    <row r="55" spans="2:34">
      <c r="B55" s="4"/>
      <c r="C55" s="149"/>
      <c r="D55" s="149"/>
      <c r="E55" s="149"/>
      <c r="F55" s="149"/>
      <c r="G55" s="149"/>
      <c r="H55" s="149"/>
      <c r="I55" s="149"/>
      <c r="J55" s="149"/>
      <c r="K55" s="64"/>
      <c r="L55" s="7"/>
      <c r="M55" s="64"/>
      <c r="N55" s="149"/>
      <c r="O55" s="132"/>
      <c r="P55" s="175"/>
      <c r="Q55" s="175"/>
      <c r="R55" s="175"/>
      <c r="S55" s="175"/>
      <c r="T55" s="175"/>
      <c r="U55" s="175"/>
      <c r="V55" s="175"/>
      <c r="W55" s="175"/>
      <c r="X55" s="175"/>
      <c r="Y55" s="175"/>
      <c r="Z55" s="175"/>
      <c r="AA55" s="175"/>
      <c r="AB55" s="175"/>
      <c r="AC55" s="175"/>
      <c r="AD55" s="175"/>
      <c r="AE55" s="175"/>
      <c r="AF55" s="175"/>
    </row>
    <row r="56" spans="2:34">
      <c r="B56" s="4"/>
      <c r="C56" s="149"/>
      <c r="D56" s="149"/>
      <c r="E56" s="149"/>
      <c r="F56" s="149"/>
      <c r="G56" s="149"/>
      <c r="H56" s="149"/>
      <c r="I56" s="149"/>
      <c r="J56" s="149"/>
      <c r="K56" s="149"/>
      <c r="L56" s="149"/>
      <c r="M56" s="149"/>
      <c r="N56" s="149"/>
      <c r="O56" s="149"/>
      <c r="P56" s="149"/>
      <c r="Q56" s="149"/>
      <c r="R56" s="149"/>
      <c r="S56" s="149"/>
    </row>
    <row r="57" spans="2:34">
      <c r="B57" s="4"/>
      <c r="C57" s="149"/>
      <c r="D57" s="149"/>
      <c r="E57" s="149"/>
      <c r="F57" s="149"/>
      <c r="G57" s="149"/>
      <c r="H57" s="149"/>
      <c r="I57" s="149"/>
      <c r="J57" s="149"/>
      <c r="K57" s="149"/>
      <c r="L57" s="149"/>
      <c r="M57" s="149"/>
      <c r="N57" s="149"/>
      <c r="O57" s="4"/>
      <c r="P57" s="149"/>
      <c r="Q57" s="149"/>
      <c r="R57" s="149"/>
      <c r="S57" s="149"/>
      <c r="T57" s="149"/>
    </row>
    <row r="58" spans="2:34">
      <c r="B58" s="4"/>
      <c r="C58" s="149"/>
      <c r="D58" s="149"/>
      <c r="E58" s="149"/>
      <c r="F58" s="149"/>
      <c r="G58" s="149"/>
      <c r="H58" s="149"/>
      <c r="I58" s="149"/>
      <c r="J58" s="149"/>
      <c r="K58" s="149"/>
      <c r="L58" s="149"/>
      <c r="M58" s="149"/>
      <c r="N58" s="149"/>
      <c r="O58" s="4"/>
      <c r="P58" s="149"/>
      <c r="Q58" s="149"/>
      <c r="R58" s="149"/>
      <c r="S58" s="149"/>
      <c r="T58" s="149"/>
    </row>
    <row r="59" spans="2:34">
      <c r="B59" s="4"/>
      <c r="C59" s="149"/>
      <c r="D59" s="149"/>
      <c r="E59" s="149"/>
      <c r="F59" s="149"/>
      <c r="G59" s="149"/>
      <c r="H59" s="149"/>
      <c r="I59" s="149"/>
      <c r="J59" s="149"/>
      <c r="K59" s="149"/>
      <c r="L59" s="149"/>
      <c r="M59" s="149"/>
      <c r="N59" s="149"/>
      <c r="O59" s="4"/>
      <c r="P59" s="149"/>
      <c r="Q59" s="149"/>
      <c r="R59" s="149"/>
      <c r="S59" s="149"/>
      <c r="T59" s="149"/>
    </row>
    <row r="60" spans="2:34">
      <c r="C60" s="191"/>
      <c r="D60" s="192"/>
      <c r="E60" s="192"/>
      <c r="F60" s="192"/>
      <c r="G60" s="192"/>
      <c r="H60" s="192"/>
      <c r="I60" s="192"/>
      <c r="J60" s="192"/>
      <c r="K60" s="192"/>
      <c r="L60" s="192"/>
      <c r="M60" s="149"/>
      <c r="N60" s="192"/>
      <c r="O60" s="4"/>
      <c r="P60" s="149"/>
      <c r="Q60" s="149"/>
      <c r="R60" s="149"/>
      <c r="S60" s="149"/>
      <c r="T60" s="149"/>
    </row>
    <row r="61" spans="2:34">
      <c r="M61" s="149"/>
      <c r="O61" s="4"/>
      <c r="P61" s="149"/>
      <c r="Q61" s="149"/>
      <c r="R61" s="149"/>
      <c r="S61" s="149"/>
      <c r="T61" s="149"/>
    </row>
    <row r="62" spans="2:34">
      <c r="M62" s="149"/>
      <c r="O62" s="4"/>
      <c r="P62" s="149"/>
      <c r="Q62" s="149"/>
      <c r="R62" s="149"/>
      <c r="S62" s="149"/>
      <c r="T62" s="149"/>
    </row>
    <row r="63" spans="2:34">
      <c r="C63" s="149"/>
      <c r="D63" s="149"/>
      <c r="E63" s="149"/>
      <c r="F63" s="149"/>
      <c r="G63" s="149"/>
      <c r="H63" s="149"/>
      <c r="M63" s="149"/>
      <c r="O63" s="4"/>
      <c r="P63" s="149"/>
      <c r="Q63" s="149"/>
      <c r="R63" s="149"/>
      <c r="S63" s="149"/>
      <c r="T63" s="149"/>
    </row>
    <row r="64" spans="2:34">
      <c r="C64" s="149"/>
      <c r="D64" s="149"/>
      <c r="E64" s="149"/>
      <c r="F64" s="149"/>
      <c r="G64" s="149"/>
      <c r="H64" s="149"/>
      <c r="I64" s="149"/>
      <c r="J64" s="149"/>
      <c r="K64" s="149"/>
      <c r="L64" s="149"/>
      <c r="M64" s="149"/>
      <c r="N64" s="149"/>
      <c r="O64" s="4"/>
      <c r="P64" s="149"/>
      <c r="Q64" s="149"/>
      <c r="R64" s="149"/>
      <c r="S64" s="149"/>
      <c r="T64" s="149"/>
      <c r="V64" s="149"/>
      <c r="W64" s="149"/>
      <c r="X64" s="149"/>
      <c r="Y64" s="149"/>
      <c r="Z64" s="149"/>
      <c r="AA64" s="149"/>
      <c r="AB64" s="149"/>
      <c r="AC64" s="149"/>
      <c r="AD64" s="149"/>
      <c r="AE64" s="149"/>
      <c r="AF64" s="149"/>
      <c r="AG64" s="149"/>
      <c r="AH64" s="149"/>
    </row>
    <row r="65" spans="3:34">
      <c r="C65" s="149"/>
      <c r="D65" s="149"/>
      <c r="E65" s="149"/>
      <c r="F65" s="149"/>
      <c r="G65" s="149"/>
      <c r="H65" s="149"/>
      <c r="I65" s="149"/>
      <c r="J65" s="149"/>
      <c r="K65" s="149"/>
      <c r="L65" s="149"/>
      <c r="M65" s="149"/>
      <c r="N65" s="149"/>
      <c r="O65" s="4"/>
      <c r="P65" s="149"/>
      <c r="Q65" s="149"/>
      <c r="R65" s="149"/>
      <c r="S65" s="149"/>
      <c r="T65" s="149"/>
      <c r="V65" s="149"/>
      <c r="W65" s="149"/>
      <c r="X65" s="149"/>
      <c r="Y65" s="149"/>
      <c r="Z65" s="149"/>
      <c r="AA65" s="149"/>
      <c r="AB65" s="149"/>
      <c r="AC65" s="149"/>
      <c r="AD65" s="149"/>
      <c r="AE65" s="149"/>
      <c r="AF65" s="149"/>
      <c r="AG65" s="149"/>
      <c r="AH65" s="149"/>
    </row>
    <row r="66" spans="3:34">
      <c r="C66" s="149"/>
      <c r="D66" s="149"/>
      <c r="E66" s="149"/>
      <c r="F66" s="149"/>
      <c r="G66" s="149"/>
      <c r="H66" s="149"/>
      <c r="I66" s="149"/>
      <c r="J66" s="149"/>
      <c r="K66" s="149"/>
      <c r="L66" s="149"/>
      <c r="M66" s="149"/>
      <c r="N66" s="149"/>
      <c r="O66" s="4"/>
      <c r="P66" s="149"/>
      <c r="Q66" s="149"/>
      <c r="R66" s="149"/>
      <c r="S66" s="149"/>
      <c r="T66" s="149"/>
      <c r="V66" s="149"/>
      <c r="W66" s="149"/>
      <c r="X66" s="149"/>
      <c r="Y66" s="149"/>
      <c r="Z66" s="149"/>
      <c r="AA66" s="149"/>
      <c r="AB66" s="149"/>
      <c r="AC66" s="149"/>
      <c r="AD66" s="149"/>
      <c r="AE66" s="149"/>
      <c r="AF66" s="149"/>
      <c r="AG66" s="149"/>
      <c r="AH66" s="149"/>
    </row>
    <row r="67" spans="3:34">
      <c r="C67" s="149"/>
      <c r="D67" s="149"/>
      <c r="E67" s="149"/>
      <c r="F67" s="149"/>
      <c r="G67" s="149"/>
      <c r="H67" s="149"/>
      <c r="I67" s="149"/>
      <c r="J67" s="149"/>
      <c r="K67" s="149"/>
      <c r="L67" s="149"/>
      <c r="M67" s="149"/>
      <c r="N67" s="149"/>
      <c r="O67" s="4"/>
      <c r="P67" s="149"/>
      <c r="Q67" s="149"/>
      <c r="R67" s="149"/>
      <c r="S67" s="149"/>
      <c r="T67" s="149"/>
      <c r="V67" s="149"/>
      <c r="W67" s="149"/>
      <c r="X67" s="149"/>
      <c r="Y67" s="149"/>
      <c r="Z67" s="149"/>
      <c r="AA67" s="149"/>
      <c r="AB67" s="149"/>
      <c r="AC67" s="149"/>
      <c r="AD67" s="149"/>
      <c r="AE67" s="149"/>
      <c r="AF67" s="149"/>
      <c r="AG67" s="149"/>
      <c r="AH67" s="149"/>
    </row>
    <row r="68" spans="3:34">
      <c r="C68" s="149"/>
      <c r="D68" s="149"/>
      <c r="E68" s="149"/>
      <c r="F68" s="149"/>
      <c r="G68" s="149"/>
      <c r="H68" s="149"/>
      <c r="I68" s="149"/>
      <c r="J68" s="149"/>
      <c r="K68" s="149"/>
      <c r="L68" s="149"/>
      <c r="M68" s="149"/>
      <c r="N68" s="149"/>
      <c r="O68" s="4"/>
      <c r="P68" s="149"/>
      <c r="Q68" s="149"/>
      <c r="R68" s="149"/>
      <c r="S68" s="149"/>
      <c r="T68" s="149"/>
      <c r="V68" s="149"/>
      <c r="W68" s="149"/>
      <c r="X68" s="149"/>
      <c r="Y68" s="149"/>
      <c r="Z68" s="149"/>
      <c r="AA68" s="149"/>
      <c r="AB68" s="149"/>
      <c r="AC68" s="149"/>
      <c r="AD68" s="149"/>
      <c r="AE68" s="149"/>
      <c r="AF68" s="149"/>
      <c r="AG68" s="149"/>
      <c r="AH68" s="149"/>
    </row>
    <row r="69" spans="3:34">
      <c r="C69" s="149"/>
      <c r="D69" s="149"/>
      <c r="E69" s="149"/>
      <c r="F69" s="149"/>
      <c r="G69" s="149"/>
      <c r="H69" s="149"/>
      <c r="I69" s="149"/>
      <c r="J69" s="149"/>
      <c r="K69" s="149"/>
      <c r="L69" s="149"/>
      <c r="M69" s="149"/>
      <c r="N69" s="149"/>
      <c r="O69" s="4"/>
      <c r="P69" s="149"/>
      <c r="Q69" s="149"/>
      <c r="R69" s="149"/>
      <c r="S69" s="149"/>
      <c r="T69" s="149"/>
      <c r="V69" s="149"/>
      <c r="W69" s="149"/>
      <c r="X69" s="149"/>
      <c r="Y69" s="149"/>
      <c r="Z69" s="149"/>
      <c r="AA69" s="149"/>
      <c r="AB69" s="149"/>
      <c r="AC69" s="149"/>
      <c r="AD69" s="149"/>
      <c r="AE69" s="149"/>
      <c r="AF69" s="149"/>
      <c r="AG69" s="149"/>
      <c r="AH69" s="149"/>
    </row>
    <row r="70" spans="3:34">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row>
    <row r="71" spans="3:34">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row>
    <row r="72" spans="3:34">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row>
    <row r="73" spans="3:34">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row>
    <row r="74" spans="3:34">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row>
    <row r="75" spans="3:34">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row>
    <row r="76" spans="3:34">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row>
    <row r="77" spans="3:34">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row>
    <row r="78" spans="3:34">
      <c r="C78" s="4"/>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row>
    <row r="79" spans="3:34">
      <c r="P79" s="149"/>
      <c r="Q79" s="149"/>
      <c r="R79" s="149"/>
      <c r="S79" s="149"/>
      <c r="T79" s="149"/>
      <c r="U79" s="149"/>
      <c r="V79" s="149"/>
      <c r="W79" s="149"/>
      <c r="X79" s="149"/>
      <c r="Y79" s="149"/>
      <c r="Z79" s="149"/>
      <c r="AA79" s="149"/>
      <c r="AB79" s="149"/>
    </row>
    <row r="80" spans="3:34">
      <c r="P80" s="149"/>
      <c r="Q80" s="149"/>
      <c r="R80" s="149"/>
      <c r="S80" s="149"/>
      <c r="T80" s="149"/>
      <c r="U80" s="149"/>
      <c r="V80" s="149"/>
      <c r="W80" s="149"/>
      <c r="X80" s="149"/>
      <c r="Y80" s="149"/>
      <c r="Z80" s="149"/>
      <c r="AA80" s="149"/>
      <c r="AB80" s="149"/>
    </row>
    <row r="81" spans="2:28">
      <c r="B81" s="4"/>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row>
    <row r="82" spans="2:28">
      <c r="B82" s="4"/>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row>
    <row r="83" spans="2:28">
      <c r="B83" s="4"/>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row>
    <row r="84" spans="2:28">
      <c r="B84" s="4"/>
      <c r="C84" s="149"/>
      <c r="D84" s="149"/>
      <c r="E84" s="149"/>
      <c r="F84" s="149"/>
      <c r="G84" s="149"/>
      <c r="H84" s="149"/>
      <c r="I84" s="149"/>
      <c r="J84" s="149"/>
      <c r="K84" s="149"/>
      <c r="L84" s="149"/>
      <c r="M84" s="149"/>
      <c r="N84" s="149"/>
      <c r="O84" s="149"/>
      <c r="P84" s="149"/>
      <c r="Q84" s="149"/>
    </row>
    <row r="85" spans="2:28">
      <c r="B85" s="4"/>
      <c r="C85" s="149"/>
      <c r="D85" s="149"/>
      <c r="E85" s="149"/>
      <c r="F85" s="149"/>
      <c r="G85" s="149"/>
      <c r="H85" s="149"/>
      <c r="I85" s="149"/>
      <c r="J85" s="149"/>
      <c r="K85" s="149"/>
      <c r="L85" s="149"/>
      <c r="M85" s="149"/>
      <c r="N85" s="149"/>
      <c r="O85" s="149"/>
      <c r="P85" s="149"/>
      <c r="Q85" s="149"/>
    </row>
    <row r="86" spans="2:28">
      <c r="B86" s="4"/>
      <c r="C86" s="149"/>
      <c r="D86" s="149"/>
      <c r="E86" s="149"/>
      <c r="F86" s="149"/>
      <c r="G86" s="149"/>
      <c r="H86" s="149"/>
      <c r="I86" s="149"/>
      <c r="J86" s="149"/>
      <c r="K86" s="149"/>
      <c r="L86" s="149"/>
      <c r="M86" s="149"/>
      <c r="N86" s="149"/>
      <c r="O86" s="149"/>
      <c r="P86" s="149"/>
      <c r="Q86" s="149"/>
    </row>
    <row r="87" spans="2:28">
      <c r="B87" s="4"/>
      <c r="C87" s="149"/>
      <c r="D87" s="149"/>
      <c r="E87" s="149"/>
      <c r="F87" s="149"/>
      <c r="G87" s="149"/>
      <c r="H87" s="149"/>
      <c r="I87" s="149"/>
      <c r="J87" s="149"/>
      <c r="K87" s="149"/>
      <c r="L87" s="149"/>
      <c r="M87" s="149"/>
      <c r="N87" s="149"/>
      <c r="O87" s="149"/>
      <c r="P87" s="149"/>
      <c r="Q87" s="149"/>
    </row>
    <row r="88" spans="2:28">
      <c r="B88" s="4"/>
      <c r="C88" s="149"/>
      <c r="D88" s="149"/>
      <c r="E88" s="149"/>
      <c r="F88" s="149"/>
      <c r="G88" s="149"/>
      <c r="H88" s="149"/>
      <c r="I88" s="149"/>
      <c r="J88" s="149"/>
      <c r="K88" s="149"/>
      <c r="L88" s="149"/>
      <c r="M88" s="149"/>
      <c r="N88" s="149"/>
      <c r="O88" s="149"/>
      <c r="P88" s="149"/>
      <c r="Q88" s="149"/>
    </row>
    <row r="89" spans="2:28">
      <c r="B89" s="4"/>
      <c r="C89" s="149"/>
      <c r="D89" s="149"/>
      <c r="E89" s="149"/>
      <c r="F89" s="149"/>
      <c r="G89" s="149"/>
      <c r="H89" s="149"/>
      <c r="I89" s="149"/>
      <c r="J89" s="149"/>
      <c r="K89" s="149"/>
      <c r="L89" s="149"/>
      <c r="M89" s="149"/>
      <c r="N89" s="149"/>
      <c r="O89" s="149"/>
      <c r="P89" s="149"/>
      <c r="Q89" s="149"/>
    </row>
    <row r="90" spans="2:28">
      <c r="B90" s="4"/>
      <c r="C90" s="149"/>
      <c r="D90" s="149"/>
      <c r="E90" s="149"/>
      <c r="F90" s="149"/>
      <c r="G90" s="149"/>
      <c r="H90" s="149"/>
      <c r="I90" s="149"/>
      <c r="J90" s="149"/>
      <c r="K90" s="149"/>
      <c r="L90" s="149"/>
      <c r="M90" s="149"/>
      <c r="N90" s="149"/>
      <c r="O90" s="149"/>
      <c r="P90" s="149"/>
      <c r="Q90" s="149"/>
    </row>
    <row r="96" spans="2:28">
      <c r="C96" s="191"/>
      <c r="D96" s="192"/>
      <c r="E96" s="192"/>
      <c r="F96" s="192"/>
      <c r="H96" s="192"/>
      <c r="I96" s="192"/>
      <c r="J96" s="192"/>
      <c r="K96" s="192"/>
      <c r="L96" s="192"/>
      <c r="M96" s="192"/>
      <c r="N96" s="192"/>
      <c r="O96" s="192"/>
      <c r="P96" s="192"/>
      <c r="Q96" s="192"/>
      <c r="R96" s="191"/>
    </row>
    <row r="101" spans="4:4">
      <c r="D101" s="193"/>
    </row>
    <row r="102" spans="4:4">
      <c r="D102" s="463"/>
    </row>
    <row r="103" spans="4:4">
      <c r="D103" s="463"/>
    </row>
    <row r="104" spans="4:4">
      <c r="D104" s="463"/>
    </row>
    <row r="105" spans="4:4">
      <c r="D105" s="193"/>
    </row>
    <row r="106" spans="4:4">
      <c r="D106" s="193"/>
    </row>
    <row r="107" spans="4:4">
      <c r="D107" s="193"/>
    </row>
    <row r="108" spans="4:4">
      <c r="D108" s="193"/>
    </row>
    <row r="109" spans="4:4">
      <c r="D109" s="193"/>
    </row>
    <row r="110" spans="4:4">
      <c r="D110" s="193"/>
    </row>
    <row r="111" spans="4:4">
      <c r="D111" s="193"/>
    </row>
    <row r="112" spans="4:4">
      <c r="D112" s="193"/>
    </row>
    <row r="113" spans="4:4">
      <c r="D113" s="193"/>
    </row>
    <row r="114" spans="4:4">
      <c r="D114" s="193"/>
    </row>
    <row r="115" spans="4:4">
      <c r="D115" s="193"/>
    </row>
    <row r="116" spans="4:4">
      <c r="D116" s="39"/>
    </row>
  </sheetData>
  <mergeCells count="10">
    <mergeCell ref="B2:B3"/>
    <mergeCell ref="C2:H2"/>
    <mergeCell ref="C3:D3"/>
    <mergeCell ref="E3:F3"/>
    <mergeCell ref="G3:H3"/>
    <mergeCell ref="B22:B23"/>
    <mergeCell ref="C22:H22"/>
    <mergeCell ref="C23:D23"/>
    <mergeCell ref="G23:H23"/>
    <mergeCell ref="E23:F23"/>
  </mergeCells>
  <phoneticPr fontId="4"/>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topLeftCell="A25" zoomScaleNormal="100" zoomScaleSheetLayoutView="100" workbookViewId="0">
      <selection activeCell="E34" sqref="E34"/>
    </sheetView>
  </sheetViews>
  <sheetFormatPr defaultRowHeight="13.5"/>
  <cols>
    <col min="1" max="1" width="4" customWidth="1"/>
    <col min="2" max="2" width="11.25" customWidth="1"/>
    <col min="3" max="3" width="6.875" customWidth="1"/>
    <col min="4" max="4" width="7.125" customWidth="1"/>
    <col min="5" max="5" width="6.875" customWidth="1"/>
    <col min="6" max="6" width="7.125" customWidth="1"/>
    <col min="7" max="7" width="6.875" customWidth="1"/>
    <col min="8" max="8" width="7.125" customWidth="1"/>
    <col min="9" max="9" width="6.875" customWidth="1"/>
    <col min="10" max="10" width="7.125" customWidth="1"/>
    <col min="11" max="11" width="6.87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5" t="s">
        <v>118</v>
      </c>
    </row>
    <row r="2" spans="2:38">
      <c r="B2" s="650" t="s">
        <v>95</v>
      </c>
      <c r="C2" s="652" t="s">
        <v>94</v>
      </c>
      <c r="D2" s="653"/>
      <c r="E2" s="653"/>
      <c r="F2" s="653"/>
      <c r="G2" s="653"/>
      <c r="H2" s="653"/>
      <c r="I2" s="653"/>
      <c r="J2" s="653"/>
      <c r="K2" s="653"/>
      <c r="L2" s="654"/>
    </row>
    <row r="3" spans="2:38" ht="22.5" customHeight="1">
      <c r="B3" s="651"/>
      <c r="C3" s="663" t="s">
        <v>112</v>
      </c>
      <c r="D3" s="664"/>
      <c r="E3" s="665" t="s">
        <v>113</v>
      </c>
      <c r="F3" s="664"/>
      <c r="G3" s="665" t="s">
        <v>114</v>
      </c>
      <c r="H3" s="664"/>
      <c r="I3" s="663" t="s">
        <v>115</v>
      </c>
      <c r="J3" s="664"/>
      <c r="K3" s="663" t="s">
        <v>92</v>
      </c>
      <c r="L3" s="664"/>
      <c r="O3" s="45" t="s">
        <v>93</v>
      </c>
      <c r="P3" s="42" t="s">
        <v>116</v>
      </c>
      <c r="Q3" s="69" t="s">
        <v>512</v>
      </c>
      <c r="R3" s="69" t="s">
        <v>513</v>
      </c>
      <c r="S3" s="69" t="s">
        <v>514</v>
      </c>
      <c r="T3" s="69" t="s">
        <v>515</v>
      </c>
      <c r="U3" s="69" t="s">
        <v>516</v>
      </c>
      <c r="V3" s="69" t="s">
        <v>517</v>
      </c>
      <c r="W3" s="69" t="s">
        <v>518</v>
      </c>
      <c r="X3" s="69" t="s">
        <v>519</v>
      </c>
      <c r="Y3" s="69" t="s">
        <v>520</v>
      </c>
      <c r="Z3" s="69" t="s">
        <v>521</v>
      </c>
      <c r="AA3" s="69" t="s">
        <v>522</v>
      </c>
      <c r="AB3" s="69" t="s">
        <v>523</v>
      </c>
      <c r="AC3" s="69" t="s">
        <v>524</v>
      </c>
      <c r="AD3" s="69" t="s">
        <v>525</v>
      </c>
      <c r="AE3" s="42" t="s">
        <v>472</v>
      </c>
    </row>
    <row r="4" spans="2:38" s="39" customFormat="1" ht="13.5" customHeight="1">
      <c r="B4" s="46" t="s">
        <v>2</v>
      </c>
      <c r="C4" s="203">
        <f>SUM(P4:S4)</f>
        <v>16</v>
      </c>
      <c r="D4" s="51">
        <f>C4/C$13</f>
        <v>6.331618519984171E-3</v>
      </c>
      <c r="E4" s="203">
        <f>SUM(T4:X4)</f>
        <v>1</v>
      </c>
      <c r="F4" s="51">
        <f>E4/E$13</f>
        <v>3.9761431411530816E-4</v>
      </c>
      <c r="G4" s="203">
        <f>SUM(Y4:AC4)</f>
        <v>0</v>
      </c>
      <c r="H4" s="51">
        <f>G4/G$13</f>
        <v>0</v>
      </c>
      <c r="I4" s="50">
        <f>SUM(AD4:AE4)</f>
        <v>0</v>
      </c>
      <c r="J4" s="51">
        <f>I4/I$13</f>
        <v>0</v>
      </c>
      <c r="K4" s="50">
        <f>SUM(C4,E4,G4,I4)</f>
        <v>17</v>
      </c>
      <c r="L4" s="51">
        <f t="shared" ref="L4:L14" si="0">K4/K$13</f>
        <v>1.9250368021741591E-3</v>
      </c>
      <c r="O4" s="43" t="s">
        <v>2</v>
      </c>
      <c r="P4" s="40">
        <v>6</v>
      </c>
      <c r="Q4" s="40">
        <v>5</v>
      </c>
      <c r="R4" s="40">
        <v>2</v>
      </c>
      <c r="S4" s="39">
        <v>3</v>
      </c>
      <c r="U4" s="39">
        <v>1</v>
      </c>
      <c r="AH4" s="40"/>
      <c r="AI4" s="40"/>
      <c r="AL4" s="206"/>
    </row>
    <row r="5" spans="2:38" s="39" customFormat="1">
      <c r="B5" s="47" t="s">
        <v>3</v>
      </c>
      <c r="C5" s="202">
        <f t="shared" ref="C5:C12" si="1">SUM(P5:S5)</f>
        <v>118</v>
      </c>
      <c r="D5" s="53">
        <f t="shared" ref="D5:F15" si="2">C5/C$13</f>
        <v>4.669568658488326E-2</v>
      </c>
      <c r="E5" s="52">
        <f t="shared" ref="E5:E12" si="3">SUM(T5:X5)</f>
        <v>42</v>
      </c>
      <c r="F5" s="53">
        <f t="shared" si="2"/>
        <v>1.6699801192842943E-2</v>
      </c>
      <c r="G5" s="202">
        <f t="shared" ref="G5:G12" si="4">SUM(Y5:AC5)</f>
        <v>7</v>
      </c>
      <c r="H5" s="53">
        <f t="shared" ref="H5:J15" si="5">G5/G$13</f>
        <v>5.0143266475644703E-3</v>
      </c>
      <c r="I5" s="205">
        <f t="shared" ref="I5:I12" si="6">SUM(AD5:AE5)</f>
        <v>0</v>
      </c>
      <c r="J5" s="53">
        <f t="shared" si="5"/>
        <v>0</v>
      </c>
      <c r="K5" s="52">
        <f t="shared" ref="K5:K12" si="7">SUM(C5,E5,G5,I5)</f>
        <v>167</v>
      </c>
      <c r="L5" s="53">
        <f t="shared" si="0"/>
        <v>1.8910655644887329E-2</v>
      </c>
      <c r="O5" s="44" t="s">
        <v>3</v>
      </c>
      <c r="P5" s="40">
        <v>41</v>
      </c>
      <c r="Q5" s="40">
        <v>40</v>
      </c>
      <c r="R5" s="40">
        <v>20</v>
      </c>
      <c r="S5" s="39">
        <v>17</v>
      </c>
      <c r="T5" s="39">
        <v>7</v>
      </c>
      <c r="U5" s="39">
        <v>11</v>
      </c>
      <c r="V5" s="39">
        <v>8</v>
      </c>
      <c r="W5" s="39">
        <v>10</v>
      </c>
      <c r="X5" s="39">
        <v>6</v>
      </c>
      <c r="Y5" s="39">
        <v>3</v>
      </c>
      <c r="Z5" s="39">
        <v>2</v>
      </c>
      <c r="AA5" s="39">
        <v>1</v>
      </c>
      <c r="AB5" s="39">
        <v>1</v>
      </c>
      <c r="AH5" s="40"/>
      <c r="AI5" s="40"/>
      <c r="AJ5" s="40"/>
      <c r="AL5" s="206"/>
    </row>
    <row r="6" spans="2:38" s="39" customFormat="1">
      <c r="B6" s="47" t="s">
        <v>4</v>
      </c>
      <c r="C6" s="202">
        <f t="shared" si="1"/>
        <v>297</v>
      </c>
      <c r="D6" s="53">
        <f t="shared" si="2"/>
        <v>0.11753066877720618</v>
      </c>
      <c r="E6" s="205">
        <f t="shared" si="3"/>
        <v>166</v>
      </c>
      <c r="F6" s="53">
        <f t="shared" si="2"/>
        <v>6.6003976143141158E-2</v>
      </c>
      <c r="G6" s="202">
        <f t="shared" si="4"/>
        <v>61</v>
      </c>
      <c r="H6" s="53">
        <f t="shared" si="5"/>
        <v>4.3696275071633241E-2</v>
      </c>
      <c r="I6" s="52">
        <f t="shared" si="6"/>
        <v>38</v>
      </c>
      <c r="J6" s="53">
        <f t="shared" si="5"/>
        <v>1.5879648976180525E-2</v>
      </c>
      <c r="K6" s="52">
        <f t="shared" si="7"/>
        <v>562</v>
      </c>
      <c r="L6" s="53">
        <f t="shared" si="0"/>
        <v>6.3639451930698671E-2</v>
      </c>
      <c r="O6" s="44" t="s">
        <v>4</v>
      </c>
      <c r="P6" s="40">
        <v>92</v>
      </c>
      <c r="Q6" s="40">
        <v>112</v>
      </c>
      <c r="R6" s="40">
        <v>42</v>
      </c>
      <c r="S6" s="39">
        <v>51</v>
      </c>
      <c r="T6" s="39">
        <v>45</v>
      </c>
      <c r="U6" s="39">
        <v>27</v>
      </c>
      <c r="V6" s="39">
        <v>35</v>
      </c>
      <c r="W6" s="39">
        <v>33</v>
      </c>
      <c r="X6" s="39">
        <v>26</v>
      </c>
      <c r="Y6" s="39">
        <v>20</v>
      </c>
      <c r="Z6" s="39">
        <v>18</v>
      </c>
      <c r="AA6" s="39">
        <v>9</v>
      </c>
      <c r="AB6" s="39">
        <v>7</v>
      </c>
      <c r="AC6" s="39">
        <v>7</v>
      </c>
      <c r="AD6" s="39">
        <v>36</v>
      </c>
      <c r="AE6" s="39">
        <v>2</v>
      </c>
      <c r="AH6" s="40"/>
      <c r="AI6" s="40"/>
      <c r="AJ6" s="40"/>
      <c r="AL6" s="206"/>
    </row>
    <row r="7" spans="2:38" s="39" customFormat="1">
      <c r="B7" s="47" t="s">
        <v>5</v>
      </c>
      <c r="C7" s="52">
        <f t="shared" si="1"/>
        <v>537</v>
      </c>
      <c r="D7" s="53">
        <f t="shared" si="2"/>
        <v>0.21250494657696875</v>
      </c>
      <c r="E7" s="52">
        <f t="shared" si="3"/>
        <v>403</v>
      </c>
      <c r="F7" s="53">
        <f t="shared" si="2"/>
        <v>0.16023856858846919</v>
      </c>
      <c r="G7" s="202">
        <f t="shared" si="4"/>
        <v>224</v>
      </c>
      <c r="H7" s="53">
        <f t="shared" si="5"/>
        <v>0.16045845272206305</v>
      </c>
      <c r="I7" s="205">
        <f t="shared" si="6"/>
        <v>266</v>
      </c>
      <c r="J7" s="53">
        <f t="shared" si="5"/>
        <v>0.11115754283326369</v>
      </c>
      <c r="K7" s="52">
        <f t="shared" si="7"/>
        <v>1430</v>
      </c>
      <c r="L7" s="53">
        <f t="shared" si="0"/>
        <v>0.16192956630053221</v>
      </c>
      <c r="O7" s="44" t="s">
        <v>5</v>
      </c>
      <c r="P7" s="40">
        <v>170</v>
      </c>
      <c r="Q7" s="40">
        <v>178</v>
      </c>
      <c r="R7" s="40">
        <v>82</v>
      </c>
      <c r="S7" s="39">
        <v>107</v>
      </c>
      <c r="T7" s="39">
        <v>90</v>
      </c>
      <c r="U7" s="39">
        <v>70</v>
      </c>
      <c r="V7" s="39">
        <v>99</v>
      </c>
      <c r="W7" s="39">
        <v>78</v>
      </c>
      <c r="X7" s="39">
        <v>66</v>
      </c>
      <c r="Y7" s="39">
        <v>63</v>
      </c>
      <c r="Z7" s="39">
        <v>34</v>
      </c>
      <c r="AA7" s="39">
        <v>41</v>
      </c>
      <c r="AB7" s="39">
        <v>51</v>
      </c>
      <c r="AC7" s="39">
        <v>35</v>
      </c>
      <c r="AD7" s="39">
        <v>209</v>
      </c>
      <c r="AE7" s="39">
        <v>57</v>
      </c>
      <c r="AH7" s="40"/>
      <c r="AI7" s="40"/>
      <c r="AJ7" s="40"/>
      <c r="AL7" s="206"/>
    </row>
    <row r="8" spans="2:38" s="39" customFormat="1">
      <c r="B8" s="47" t="s">
        <v>6</v>
      </c>
      <c r="C8" s="52">
        <f t="shared" si="1"/>
        <v>500</v>
      </c>
      <c r="D8" s="53">
        <f t="shared" si="2"/>
        <v>0.19786307874950534</v>
      </c>
      <c r="E8" s="52">
        <f t="shared" si="3"/>
        <v>533</v>
      </c>
      <c r="F8" s="53">
        <f t="shared" si="2"/>
        <v>0.21192842942345924</v>
      </c>
      <c r="G8" s="202">
        <f t="shared" si="4"/>
        <v>285</v>
      </c>
      <c r="H8" s="53">
        <f t="shared" si="5"/>
        <v>0.20415472779369628</v>
      </c>
      <c r="I8" s="202">
        <f t="shared" si="6"/>
        <v>416</v>
      </c>
      <c r="J8" s="53">
        <f t="shared" si="5"/>
        <v>0.17384036773923944</v>
      </c>
      <c r="K8" s="52">
        <f t="shared" si="7"/>
        <v>1734</v>
      </c>
      <c r="L8" s="53">
        <f t="shared" si="0"/>
        <v>0.19635375382176423</v>
      </c>
      <c r="O8" s="44" t="s">
        <v>6</v>
      </c>
      <c r="P8" s="40">
        <v>136</v>
      </c>
      <c r="Q8" s="40">
        <v>152</v>
      </c>
      <c r="R8" s="40">
        <v>94</v>
      </c>
      <c r="S8" s="39">
        <v>118</v>
      </c>
      <c r="T8" s="39">
        <v>128</v>
      </c>
      <c r="U8" s="39">
        <v>85</v>
      </c>
      <c r="V8" s="39">
        <v>114</v>
      </c>
      <c r="W8" s="39">
        <v>104</v>
      </c>
      <c r="X8" s="39">
        <v>102</v>
      </c>
      <c r="Y8" s="39">
        <v>76</v>
      </c>
      <c r="Z8" s="39">
        <v>70</v>
      </c>
      <c r="AA8" s="39">
        <v>46</v>
      </c>
      <c r="AB8" s="39">
        <v>50</v>
      </c>
      <c r="AC8" s="39">
        <v>43</v>
      </c>
      <c r="AD8" s="39">
        <v>286</v>
      </c>
      <c r="AE8" s="39">
        <v>130</v>
      </c>
      <c r="AH8" s="40"/>
      <c r="AI8" s="40"/>
      <c r="AJ8" s="40"/>
      <c r="AL8" s="206"/>
    </row>
    <row r="9" spans="2:38" s="39" customFormat="1">
      <c r="B9" s="47" t="s">
        <v>7</v>
      </c>
      <c r="C9" s="52">
        <f t="shared" si="1"/>
        <v>580</v>
      </c>
      <c r="D9" s="53">
        <f t="shared" si="2"/>
        <v>0.22952117134942621</v>
      </c>
      <c r="E9" s="205">
        <f t="shared" si="3"/>
        <v>685</v>
      </c>
      <c r="F9" s="53">
        <f t="shared" si="2"/>
        <v>0.27236580516898606</v>
      </c>
      <c r="G9" s="202">
        <f t="shared" si="4"/>
        <v>391</v>
      </c>
      <c r="H9" s="53">
        <f t="shared" si="5"/>
        <v>0.28008595988538681</v>
      </c>
      <c r="I9" s="52">
        <f t="shared" si="6"/>
        <v>868</v>
      </c>
      <c r="J9" s="53">
        <f t="shared" si="5"/>
        <v>0.36272461345591306</v>
      </c>
      <c r="K9" s="52">
        <f t="shared" si="7"/>
        <v>2524</v>
      </c>
      <c r="L9" s="53">
        <f t="shared" si="0"/>
        <v>0.28581134639338696</v>
      </c>
      <c r="O9" s="44" t="s">
        <v>7</v>
      </c>
      <c r="P9" s="40">
        <v>114</v>
      </c>
      <c r="Q9" s="40">
        <v>175</v>
      </c>
      <c r="R9" s="40">
        <v>119</v>
      </c>
      <c r="S9" s="39">
        <v>172</v>
      </c>
      <c r="T9" s="39">
        <v>147</v>
      </c>
      <c r="U9" s="39">
        <v>99</v>
      </c>
      <c r="V9" s="39">
        <v>166</v>
      </c>
      <c r="W9" s="39">
        <v>152</v>
      </c>
      <c r="X9" s="39">
        <v>121</v>
      </c>
      <c r="Y9" s="39">
        <v>101</v>
      </c>
      <c r="Z9" s="39">
        <v>90</v>
      </c>
      <c r="AA9" s="39">
        <v>86</v>
      </c>
      <c r="AB9" s="39">
        <v>59</v>
      </c>
      <c r="AC9" s="39">
        <v>55</v>
      </c>
      <c r="AD9" s="39">
        <v>475</v>
      </c>
      <c r="AE9" s="39">
        <v>393</v>
      </c>
      <c r="AH9" s="40"/>
      <c r="AI9" s="40"/>
      <c r="AJ9" s="40"/>
      <c r="AL9" s="206"/>
    </row>
    <row r="10" spans="2:38" s="39" customFormat="1">
      <c r="B10" s="47" t="s">
        <v>8</v>
      </c>
      <c r="C10" s="205">
        <f t="shared" si="1"/>
        <v>352</v>
      </c>
      <c r="D10" s="53">
        <f t="shared" si="2"/>
        <v>0.13929560743965175</v>
      </c>
      <c r="E10" s="202">
        <f t="shared" si="3"/>
        <v>513</v>
      </c>
      <c r="F10" s="53">
        <f t="shared" si="2"/>
        <v>0.20397614314115309</v>
      </c>
      <c r="G10" s="202">
        <f t="shared" si="4"/>
        <v>318</v>
      </c>
      <c r="H10" s="53">
        <f t="shared" si="5"/>
        <v>0.22779369627507162</v>
      </c>
      <c r="I10" s="52">
        <f t="shared" si="6"/>
        <v>602</v>
      </c>
      <c r="J10" s="53">
        <f t="shared" si="5"/>
        <v>0.25156707062264938</v>
      </c>
      <c r="K10" s="52">
        <f t="shared" si="7"/>
        <v>1785</v>
      </c>
      <c r="L10" s="53">
        <f t="shared" si="0"/>
        <v>0.20212886422828671</v>
      </c>
      <c r="O10" s="44" t="s">
        <v>8</v>
      </c>
      <c r="P10" s="40">
        <v>60</v>
      </c>
      <c r="Q10" s="40">
        <v>118</v>
      </c>
      <c r="R10" s="40">
        <v>82</v>
      </c>
      <c r="S10" s="39">
        <v>92</v>
      </c>
      <c r="T10" s="39">
        <v>93</v>
      </c>
      <c r="U10" s="39">
        <v>97</v>
      </c>
      <c r="V10" s="39">
        <v>137</v>
      </c>
      <c r="W10" s="39">
        <v>99</v>
      </c>
      <c r="X10" s="39">
        <v>87</v>
      </c>
      <c r="Y10" s="39">
        <v>73</v>
      </c>
      <c r="Z10" s="39">
        <v>84</v>
      </c>
      <c r="AA10" s="39">
        <v>59</v>
      </c>
      <c r="AB10" s="39">
        <v>64</v>
      </c>
      <c r="AC10" s="39">
        <v>38</v>
      </c>
      <c r="AD10" s="39">
        <v>302</v>
      </c>
      <c r="AE10" s="39">
        <v>300</v>
      </c>
      <c r="AH10" s="40"/>
      <c r="AI10" s="40"/>
      <c r="AJ10" s="40"/>
      <c r="AL10" s="206"/>
    </row>
    <row r="11" spans="2:38" s="39" customFormat="1">
      <c r="B11" s="47" t="s">
        <v>9</v>
      </c>
      <c r="C11" s="52">
        <f t="shared" si="1"/>
        <v>122</v>
      </c>
      <c r="D11" s="53">
        <f t="shared" si="2"/>
        <v>4.8278591214879304E-2</v>
      </c>
      <c r="E11" s="202">
        <f t="shared" si="3"/>
        <v>156</v>
      </c>
      <c r="F11" s="53">
        <f t="shared" si="2"/>
        <v>6.2027833001988074E-2</v>
      </c>
      <c r="G11" s="202">
        <f t="shared" si="4"/>
        <v>99</v>
      </c>
      <c r="H11" s="53">
        <f t="shared" si="5"/>
        <v>7.0916905444126072E-2</v>
      </c>
      <c r="I11" s="205">
        <f t="shared" si="6"/>
        <v>181</v>
      </c>
      <c r="J11" s="53">
        <f t="shared" si="5"/>
        <v>7.5637275386544092E-2</v>
      </c>
      <c r="K11" s="52">
        <f t="shared" si="7"/>
        <v>558</v>
      </c>
      <c r="L11" s="53">
        <f t="shared" si="0"/>
        <v>6.3186502094892988E-2</v>
      </c>
      <c r="O11" s="44" t="s">
        <v>9</v>
      </c>
      <c r="P11" s="40">
        <v>26</v>
      </c>
      <c r="Q11" s="40">
        <v>33</v>
      </c>
      <c r="R11" s="40">
        <v>27</v>
      </c>
      <c r="S11" s="39">
        <v>36</v>
      </c>
      <c r="T11" s="39">
        <v>25</v>
      </c>
      <c r="U11" s="39">
        <v>25</v>
      </c>
      <c r="V11" s="39">
        <v>45</v>
      </c>
      <c r="W11" s="39">
        <v>31</v>
      </c>
      <c r="X11" s="39">
        <v>30</v>
      </c>
      <c r="Y11" s="39">
        <v>29</v>
      </c>
      <c r="Z11" s="39">
        <v>19</v>
      </c>
      <c r="AA11" s="39">
        <v>26</v>
      </c>
      <c r="AB11" s="39">
        <v>13</v>
      </c>
      <c r="AC11" s="39">
        <v>12</v>
      </c>
      <c r="AD11" s="39">
        <v>94</v>
      </c>
      <c r="AE11" s="39">
        <v>87</v>
      </c>
      <c r="AH11" s="40"/>
      <c r="AI11" s="40"/>
      <c r="AJ11" s="40"/>
      <c r="AL11" s="206"/>
    </row>
    <row r="12" spans="2:38" s="39" customFormat="1">
      <c r="B12" s="48" t="s">
        <v>10</v>
      </c>
      <c r="C12" s="204">
        <f t="shared" si="1"/>
        <v>5</v>
      </c>
      <c r="D12" s="55">
        <f t="shared" si="2"/>
        <v>1.9786307874950534E-3</v>
      </c>
      <c r="E12" s="54">
        <f t="shared" si="3"/>
        <v>16</v>
      </c>
      <c r="F12" s="55">
        <f t="shared" si="2"/>
        <v>6.3618290258449306E-3</v>
      </c>
      <c r="G12" s="54">
        <f t="shared" si="4"/>
        <v>11</v>
      </c>
      <c r="H12" s="55">
        <f t="shared" si="5"/>
        <v>7.8796561604584526E-3</v>
      </c>
      <c r="I12" s="54">
        <f t="shared" si="6"/>
        <v>22</v>
      </c>
      <c r="J12" s="55">
        <f t="shared" si="5"/>
        <v>9.1934809862097792E-3</v>
      </c>
      <c r="K12" s="54">
        <f t="shared" si="7"/>
        <v>54</v>
      </c>
      <c r="L12" s="55">
        <f t="shared" si="0"/>
        <v>6.1148227833767409E-3</v>
      </c>
      <c r="O12" s="44" t="s">
        <v>10</v>
      </c>
      <c r="P12" s="40">
        <v>1</v>
      </c>
      <c r="Q12" s="40">
        <v>3</v>
      </c>
      <c r="R12" s="40"/>
      <c r="S12" s="39">
        <v>1</v>
      </c>
      <c r="T12" s="39">
        <v>2</v>
      </c>
      <c r="U12" s="39">
        <v>3</v>
      </c>
      <c r="V12" s="39">
        <v>1</v>
      </c>
      <c r="W12" s="39">
        <v>4</v>
      </c>
      <c r="X12" s="39">
        <v>6</v>
      </c>
      <c r="Y12" s="39">
        <v>2</v>
      </c>
      <c r="Z12" s="39">
        <v>2</v>
      </c>
      <c r="AA12" s="39">
        <v>3</v>
      </c>
      <c r="AB12" s="39">
        <v>3</v>
      </c>
      <c r="AC12" s="39">
        <v>1</v>
      </c>
      <c r="AD12" s="39">
        <v>11</v>
      </c>
      <c r="AE12" s="39">
        <v>11</v>
      </c>
      <c r="AH12" s="40"/>
      <c r="AI12" s="40"/>
      <c r="AJ12" s="40"/>
      <c r="AL12" s="206"/>
    </row>
    <row r="13" spans="2:38" s="39" customFormat="1">
      <c r="B13" s="49" t="s">
        <v>562</v>
      </c>
      <c r="C13" s="56">
        <f>SUM(C4:C12)</f>
        <v>2527</v>
      </c>
      <c r="D13" s="57">
        <f t="shared" si="2"/>
        <v>1</v>
      </c>
      <c r="E13" s="56">
        <f>SUM(E4:E12)</f>
        <v>2515</v>
      </c>
      <c r="F13" s="57">
        <f t="shared" si="2"/>
        <v>1</v>
      </c>
      <c r="G13" s="56">
        <f>SUM(G4:G12)</f>
        <v>1396</v>
      </c>
      <c r="H13" s="57">
        <f t="shared" si="5"/>
        <v>1</v>
      </c>
      <c r="I13" s="56">
        <f>SUM(I4:I12)</f>
        <v>2393</v>
      </c>
      <c r="J13" s="57">
        <f t="shared" si="5"/>
        <v>1</v>
      </c>
      <c r="K13" s="56">
        <f>SUM(K4:K12)</f>
        <v>8831</v>
      </c>
      <c r="L13" s="57">
        <f t="shared" si="0"/>
        <v>1</v>
      </c>
      <c r="P13" s="42">
        <v>1</v>
      </c>
      <c r="Q13" s="42">
        <v>2</v>
      </c>
      <c r="R13" s="42">
        <v>3</v>
      </c>
      <c r="S13" s="42">
        <v>4</v>
      </c>
      <c r="T13" s="42">
        <v>5</v>
      </c>
      <c r="U13" s="42">
        <v>6</v>
      </c>
      <c r="V13" s="42">
        <v>7</v>
      </c>
      <c r="W13" s="42">
        <v>8</v>
      </c>
      <c r="X13" s="42">
        <v>9</v>
      </c>
      <c r="Y13" s="42">
        <v>10</v>
      </c>
      <c r="Z13" s="42">
        <v>11</v>
      </c>
      <c r="AA13" s="42">
        <v>12</v>
      </c>
      <c r="AB13" s="42">
        <v>13</v>
      </c>
      <c r="AC13" s="42">
        <v>14</v>
      </c>
      <c r="AD13" s="42">
        <v>15</v>
      </c>
      <c r="AE13" s="42">
        <v>16</v>
      </c>
      <c r="AH13" s="206"/>
      <c r="AI13" s="206"/>
      <c r="AL13" s="206"/>
    </row>
    <row r="14" spans="2:38" s="39" customFormat="1">
      <c r="B14" s="271" t="s">
        <v>351</v>
      </c>
      <c r="C14" s="237">
        <f>SUM(P14:S14)</f>
        <v>1715</v>
      </c>
      <c r="D14" s="238">
        <f t="shared" si="2"/>
        <v>0.67867036011080328</v>
      </c>
      <c r="E14" s="237">
        <f>SUM(T14:X14)</f>
        <v>1436</v>
      </c>
      <c r="F14" s="238">
        <f t="shared" si="2"/>
        <v>0.57097415506958249</v>
      </c>
      <c r="G14" s="237">
        <f>SUM(Y14:AC14)</f>
        <v>734</v>
      </c>
      <c r="H14" s="238">
        <f t="shared" si="5"/>
        <v>0.52578796561604579</v>
      </c>
      <c r="I14" s="237">
        <f>SUM(AD14:AE14)</f>
        <v>1042</v>
      </c>
      <c r="J14" s="238">
        <f t="shared" si="5"/>
        <v>0.43543669034684496</v>
      </c>
      <c r="K14" s="237">
        <f>C14+E14+G14+I14</f>
        <v>4927</v>
      </c>
      <c r="L14" s="238">
        <f t="shared" si="0"/>
        <v>0.5579209602536519</v>
      </c>
      <c r="O14" s="194" t="s">
        <v>526</v>
      </c>
      <c r="P14" s="39">
        <v>496</v>
      </c>
      <c r="Q14" s="39">
        <v>568</v>
      </c>
      <c r="R14" s="39">
        <v>280</v>
      </c>
      <c r="S14" s="39">
        <v>371</v>
      </c>
      <c r="T14" s="39">
        <v>337</v>
      </c>
      <c r="U14" s="39">
        <v>232</v>
      </c>
      <c r="V14" s="39">
        <v>334</v>
      </c>
      <c r="W14" s="39">
        <v>284</v>
      </c>
      <c r="X14" s="39">
        <v>249</v>
      </c>
      <c r="Y14" s="39">
        <v>201</v>
      </c>
      <c r="Z14" s="39">
        <v>152</v>
      </c>
      <c r="AA14" s="39">
        <v>137</v>
      </c>
      <c r="AB14" s="39">
        <v>132</v>
      </c>
      <c r="AC14" s="39">
        <v>112</v>
      </c>
      <c r="AD14" s="39">
        <v>721</v>
      </c>
      <c r="AE14" s="39">
        <v>321</v>
      </c>
    </row>
    <row r="15" spans="2:38" s="39" customFormat="1">
      <c r="B15" s="272" t="s">
        <v>341</v>
      </c>
      <c r="C15" s="237">
        <f>SUM(P15:S15)</f>
        <v>812</v>
      </c>
      <c r="D15" s="238">
        <f t="shared" si="2"/>
        <v>0.32132963988919666</v>
      </c>
      <c r="E15" s="237">
        <f>SUM(T15:X15)</f>
        <v>1079</v>
      </c>
      <c r="F15" s="252">
        <f t="shared" si="2"/>
        <v>0.42902584493041751</v>
      </c>
      <c r="G15" s="237">
        <f>SUM(Y15:AC15)</f>
        <v>662</v>
      </c>
      <c r="H15" s="252">
        <f t="shared" si="5"/>
        <v>0.47421203438395415</v>
      </c>
      <c r="I15" s="237">
        <f>SUM(AD15:AE15)</f>
        <v>1351</v>
      </c>
      <c r="J15" s="238">
        <f t="shared" si="5"/>
        <v>0.56456330965315504</v>
      </c>
      <c r="K15" s="237">
        <f>C15+E15+G15+I15</f>
        <v>3904</v>
      </c>
      <c r="L15" s="252">
        <f>K15/K13</f>
        <v>0.4420790397463481</v>
      </c>
      <c r="O15" s="194" t="s">
        <v>507</v>
      </c>
      <c r="P15" s="39">
        <v>150</v>
      </c>
      <c r="Q15" s="39">
        <v>248</v>
      </c>
      <c r="R15" s="39">
        <v>188</v>
      </c>
      <c r="S15" s="39">
        <v>226</v>
      </c>
      <c r="T15" s="39">
        <v>200</v>
      </c>
      <c r="U15" s="39">
        <v>186</v>
      </c>
      <c r="V15" s="39">
        <v>271</v>
      </c>
      <c r="W15" s="39">
        <v>227</v>
      </c>
      <c r="X15" s="39">
        <v>195</v>
      </c>
      <c r="Y15" s="39">
        <v>166</v>
      </c>
      <c r="Z15" s="39">
        <v>167</v>
      </c>
      <c r="AA15" s="39">
        <v>134</v>
      </c>
      <c r="AB15" s="39">
        <v>116</v>
      </c>
      <c r="AC15" s="39">
        <v>79</v>
      </c>
      <c r="AD15" s="39">
        <v>692</v>
      </c>
      <c r="AE15" s="39">
        <v>659</v>
      </c>
    </row>
    <row r="17" spans="2:38" ht="19.5" customHeight="1">
      <c r="B17" s="25" t="s">
        <v>119</v>
      </c>
    </row>
    <row r="18" spans="2:38">
      <c r="B18" s="650" t="s">
        <v>95</v>
      </c>
      <c r="C18" s="652" t="s">
        <v>94</v>
      </c>
      <c r="D18" s="653"/>
      <c r="E18" s="653"/>
      <c r="F18" s="653"/>
      <c r="G18" s="653"/>
      <c r="H18" s="653"/>
      <c r="I18" s="653"/>
      <c r="J18" s="653"/>
      <c r="K18" s="653"/>
      <c r="L18" s="654"/>
    </row>
    <row r="19" spans="2:38" ht="28.5" customHeight="1">
      <c r="B19" s="651"/>
      <c r="C19" s="663" t="s">
        <v>112</v>
      </c>
      <c r="D19" s="664"/>
      <c r="E19" s="665" t="s">
        <v>113</v>
      </c>
      <c r="F19" s="664"/>
      <c r="G19" s="665" t="s">
        <v>114</v>
      </c>
      <c r="H19" s="664"/>
      <c r="I19" s="663" t="s">
        <v>115</v>
      </c>
      <c r="J19" s="664"/>
      <c r="K19" s="663" t="s">
        <v>92</v>
      </c>
      <c r="L19" s="664"/>
      <c r="O19" s="45" t="s">
        <v>93</v>
      </c>
      <c r="P19" s="42" t="s">
        <v>116</v>
      </c>
      <c r="Q19" s="69" t="s">
        <v>512</v>
      </c>
      <c r="R19" s="69" t="s">
        <v>513</v>
      </c>
      <c r="S19" s="69" t="s">
        <v>514</v>
      </c>
      <c r="T19" s="69" t="s">
        <v>515</v>
      </c>
      <c r="U19" s="69" t="s">
        <v>516</v>
      </c>
      <c r="V19" s="69" t="s">
        <v>517</v>
      </c>
      <c r="W19" s="69" t="s">
        <v>518</v>
      </c>
      <c r="X19" s="69" t="s">
        <v>519</v>
      </c>
      <c r="Y19" s="69" t="s">
        <v>520</v>
      </c>
      <c r="Z19" s="69" t="s">
        <v>521</v>
      </c>
      <c r="AA19" s="69" t="s">
        <v>522</v>
      </c>
      <c r="AB19" s="69" t="s">
        <v>523</v>
      </c>
      <c r="AC19" s="69" t="s">
        <v>524</v>
      </c>
      <c r="AD19" s="69" t="s">
        <v>525</v>
      </c>
      <c r="AE19" s="42" t="s">
        <v>472</v>
      </c>
    </row>
    <row r="20" spans="2:38" s="39" customFormat="1" ht="13.5" customHeight="1">
      <c r="B20" s="46" t="s">
        <v>2</v>
      </c>
      <c r="C20" s="203">
        <f>SUM(P20:S20)</f>
        <v>1</v>
      </c>
      <c r="D20" s="51">
        <f t="shared" ref="D20:D30" si="8">C20/C$29</f>
        <v>2.4213075060532689E-3</v>
      </c>
      <c r="E20" s="203">
        <f>SUM(T20:X20)</f>
        <v>0</v>
      </c>
      <c r="F20" s="51">
        <f t="shared" ref="F20:F30" si="9">E20/E$29</f>
        <v>0</v>
      </c>
      <c r="G20" s="50">
        <f>SUM(Y20:AC20)</f>
        <v>0</v>
      </c>
      <c r="H20" s="51">
        <f t="shared" ref="H20:H30" si="10">G20/G$29</f>
        <v>0</v>
      </c>
      <c r="I20" s="203">
        <f>SUM(AD20:AE20)</f>
        <v>0</v>
      </c>
      <c r="J20" s="51">
        <f t="shared" ref="J20:J30" si="11">I20/I$29</f>
        <v>0</v>
      </c>
      <c r="K20" s="50">
        <f>SUM(C20,E20,G20,I20)</f>
        <v>1</v>
      </c>
      <c r="L20" s="51">
        <f t="shared" ref="L20:L30" si="12">K20/K$29</f>
        <v>1.1337868480725624E-3</v>
      </c>
      <c r="O20" s="43" t="s">
        <v>2</v>
      </c>
      <c r="P20" s="149"/>
      <c r="Q20" s="149">
        <v>1</v>
      </c>
      <c r="R20" s="149"/>
      <c r="S20" s="149"/>
      <c r="T20" s="149"/>
      <c r="U20" s="149"/>
      <c r="V20" s="149"/>
      <c r="W20" s="149"/>
      <c r="X20" s="149"/>
      <c r="Y20" s="149"/>
      <c r="Z20" s="149"/>
      <c r="AA20" s="149"/>
      <c r="AB20" s="149"/>
      <c r="AC20" s="149"/>
      <c r="AD20" s="149"/>
      <c r="AE20" s="149"/>
    </row>
    <row r="21" spans="2:38" s="39" customFormat="1">
      <c r="B21" s="47" t="s">
        <v>3</v>
      </c>
      <c r="C21" s="202">
        <f t="shared" ref="C21:C28" si="13">SUM(P21:S21)</f>
        <v>20</v>
      </c>
      <c r="D21" s="53">
        <f t="shared" si="8"/>
        <v>4.8426150121065374E-2</v>
      </c>
      <c r="E21" s="202">
        <f t="shared" ref="E21:E28" si="14">SUM(T21:X21)</f>
        <v>4</v>
      </c>
      <c r="F21" s="53">
        <f t="shared" si="9"/>
        <v>1.9607843137254902E-2</v>
      </c>
      <c r="G21" s="52">
        <f t="shared" ref="G21:G28" si="15">SUM(Y21:AC21)</f>
        <v>1</v>
      </c>
      <c r="H21" s="53">
        <f t="shared" si="10"/>
        <v>1.1235955056179775E-2</v>
      </c>
      <c r="I21" s="202">
        <f t="shared" ref="I21:I28" si="16">SUM(AD21:AE21)</f>
        <v>0</v>
      </c>
      <c r="J21" s="53">
        <f t="shared" si="11"/>
        <v>0</v>
      </c>
      <c r="K21" s="52">
        <f t="shared" ref="K21:K28" si="17">SUM(C21,E21,G21,I21)</f>
        <v>25</v>
      </c>
      <c r="L21" s="53">
        <f t="shared" si="12"/>
        <v>2.834467120181406E-2</v>
      </c>
      <c r="O21" s="44" t="s">
        <v>3</v>
      </c>
      <c r="P21" s="149">
        <v>4</v>
      </c>
      <c r="Q21" s="149">
        <v>11</v>
      </c>
      <c r="R21" s="149">
        <v>5</v>
      </c>
      <c r="S21" s="149"/>
      <c r="T21" s="149"/>
      <c r="U21" s="149">
        <v>2</v>
      </c>
      <c r="V21" s="149"/>
      <c r="W21" s="149">
        <v>2</v>
      </c>
      <c r="X21" s="149"/>
      <c r="Y21" s="149">
        <v>1</v>
      </c>
      <c r="Z21" s="149"/>
      <c r="AA21" s="149"/>
      <c r="AB21" s="149"/>
      <c r="AC21" s="149"/>
      <c r="AD21" s="149"/>
      <c r="AE21" s="149"/>
    </row>
    <row r="22" spans="2:38" s="39" customFormat="1">
      <c r="B22" s="47" t="s">
        <v>4</v>
      </c>
      <c r="C22" s="52">
        <f t="shared" si="13"/>
        <v>62</v>
      </c>
      <c r="D22" s="53">
        <f t="shared" si="8"/>
        <v>0.15012106537530268</v>
      </c>
      <c r="E22" s="202">
        <f t="shared" si="14"/>
        <v>12</v>
      </c>
      <c r="F22" s="53">
        <f t="shared" si="9"/>
        <v>5.8823529411764705E-2</v>
      </c>
      <c r="G22" s="205">
        <f t="shared" si="15"/>
        <v>2</v>
      </c>
      <c r="H22" s="53">
        <f t="shared" si="10"/>
        <v>2.247191011235955E-2</v>
      </c>
      <c r="I22" s="52">
        <f t="shared" si="16"/>
        <v>3</v>
      </c>
      <c r="J22" s="53">
        <f t="shared" si="11"/>
        <v>1.7045454545454544E-2</v>
      </c>
      <c r="K22" s="52">
        <f t="shared" si="17"/>
        <v>79</v>
      </c>
      <c r="L22" s="53">
        <f t="shared" si="12"/>
        <v>8.9569160997732433E-2</v>
      </c>
      <c r="O22" s="44" t="s">
        <v>4</v>
      </c>
      <c r="P22" s="149">
        <v>17</v>
      </c>
      <c r="Q22" s="149">
        <v>32</v>
      </c>
      <c r="R22" s="149">
        <v>6</v>
      </c>
      <c r="S22" s="149">
        <v>7</v>
      </c>
      <c r="T22" s="149">
        <v>4</v>
      </c>
      <c r="U22" s="149"/>
      <c r="V22" s="149">
        <v>4</v>
      </c>
      <c r="W22" s="149">
        <v>2</v>
      </c>
      <c r="X22" s="149">
        <v>2</v>
      </c>
      <c r="Y22" s="149"/>
      <c r="Z22" s="149"/>
      <c r="AA22" s="149">
        <v>1</v>
      </c>
      <c r="AB22" s="149"/>
      <c r="AC22" s="149">
        <v>1</v>
      </c>
      <c r="AD22" s="149">
        <v>3</v>
      </c>
      <c r="AE22" s="149"/>
    </row>
    <row r="23" spans="2:38" s="39" customFormat="1">
      <c r="B23" s="47" t="s">
        <v>5</v>
      </c>
      <c r="C23" s="52">
        <f t="shared" si="13"/>
        <v>90</v>
      </c>
      <c r="D23" s="53">
        <f t="shared" si="8"/>
        <v>0.21791767554479419</v>
      </c>
      <c r="E23" s="52">
        <f t="shared" si="14"/>
        <v>32</v>
      </c>
      <c r="F23" s="53">
        <f t="shared" si="9"/>
        <v>0.15686274509803921</v>
      </c>
      <c r="G23" s="52">
        <f t="shared" si="15"/>
        <v>13</v>
      </c>
      <c r="H23" s="53">
        <f t="shared" si="10"/>
        <v>0.14606741573033707</v>
      </c>
      <c r="I23" s="52">
        <f t="shared" si="16"/>
        <v>24</v>
      </c>
      <c r="J23" s="53">
        <f t="shared" si="11"/>
        <v>0.13636363636363635</v>
      </c>
      <c r="K23" s="52">
        <f t="shared" si="17"/>
        <v>159</v>
      </c>
      <c r="L23" s="53">
        <f t="shared" si="12"/>
        <v>0.18027210884353742</v>
      </c>
      <c r="O23" s="44" t="s">
        <v>5</v>
      </c>
      <c r="P23" s="149">
        <v>25</v>
      </c>
      <c r="Q23" s="149">
        <v>40</v>
      </c>
      <c r="R23" s="149">
        <v>10</v>
      </c>
      <c r="S23" s="149">
        <v>15</v>
      </c>
      <c r="T23" s="149">
        <v>10</v>
      </c>
      <c r="U23" s="149">
        <v>7</v>
      </c>
      <c r="V23" s="149">
        <v>7</v>
      </c>
      <c r="W23" s="149">
        <v>6</v>
      </c>
      <c r="X23" s="149">
        <v>2</v>
      </c>
      <c r="Y23" s="149">
        <v>2</v>
      </c>
      <c r="Z23" s="149">
        <v>1</v>
      </c>
      <c r="AA23" s="149">
        <v>6</v>
      </c>
      <c r="AB23" s="149">
        <v>3</v>
      </c>
      <c r="AC23" s="149">
        <v>1</v>
      </c>
      <c r="AD23" s="149">
        <v>18</v>
      </c>
      <c r="AE23" s="149">
        <v>6</v>
      </c>
    </row>
    <row r="24" spans="2:38" s="39" customFormat="1">
      <c r="B24" s="47" t="s">
        <v>6</v>
      </c>
      <c r="C24" s="205">
        <f t="shared" si="13"/>
        <v>99</v>
      </c>
      <c r="D24" s="53">
        <f t="shared" si="8"/>
        <v>0.23970944309927361</v>
      </c>
      <c r="E24" s="52">
        <f t="shared" si="14"/>
        <v>52</v>
      </c>
      <c r="F24" s="53">
        <f t="shared" si="9"/>
        <v>0.25490196078431371</v>
      </c>
      <c r="G24" s="205">
        <f t="shared" si="15"/>
        <v>16</v>
      </c>
      <c r="H24" s="53">
        <f t="shared" si="10"/>
        <v>0.1797752808988764</v>
      </c>
      <c r="I24" s="52">
        <f t="shared" si="16"/>
        <v>42</v>
      </c>
      <c r="J24" s="53">
        <f t="shared" si="11"/>
        <v>0.23863636363636365</v>
      </c>
      <c r="K24" s="52">
        <f t="shared" si="17"/>
        <v>209</v>
      </c>
      <c r="L24" s="53">
        <f t="shared" si="12"/>
        <v>0.23696145124716553</v>
      </c>
      <c r="O24" s="44" t="s">
        <v>6</v>
      </c>
      <c r="P24" s="149">
        <v>33</v>
      </c>
      <c r="Q24" s="149">
        <v>31</v>
      </c>
      <c r="R24" s="149">
        <v>20</v>
      </c>
      <c r="S24" s="149">
        <v>15</v>
      </c>
      <c r="T24" s="149">
        <v>17</v>
      </c>
      <c r="U24" s="149">
        <v>10</v>
      </c>
      <c r="V24" s="149">
        <v>6</v>
      </c>
      <c r="W24" s="149">
        <v>12</v>
      </c>
      <c r="X24" s="149">
        <v>7</v>
      </c>
      <c r="Y24" s="149">
        <v>6</v>
      </c>
      <c r="Z24" s="149">
        <v>4</v>
      </c>
      <c r="AA24" s="149">
        <v>1</v>
      </c>
      <c r="AB24" s="149">
        <v>5</v>
      </c>
      <c r="AC24" s="149"/>
      <c r="AD24" s="149">
        <v>33</v>
      </c>
      <c r="AE24" s="149">
        <v>9</v>
      </c>
    </row>
    <row r="25" spans="2:38" s="39" customFormat="1">
      <c r="B25" s="47" t="s">
        <v>7</v>
      </c>
      <c r="C25" s="202">
        <f t="shared" si="13"/>
        <v>87</v>
      </c>
      <c r="D25" s="53">
        <f t="shared" si="8"/>
        <v>0.21065375302663439</v>
      </c>
      <c r="E25" s="52">
        <f t="shared" si="14"/>
        <v>64</v>
      </c>
      <c r="F25" s="53">
        <f t="shared" si="9"/>
        <v>0.31372549019607843</v>
      </c>
      <c r="G25" s="202">
        <f t="shared" si="15"/>
        <v>32</v>
      </c>
      <c r="H25" s="53">
        <f t="shared" si="10"/>
        <v>0.3595505617977528</v>
      </c>
      <c r="I25" s="52">
        <f t="shared" si="16"/>
        <v>59</v>
      </c>
      <c r="J25" s="53">
        <f t="shared" si="11"/>
        <v>0.33522727272727271</v>
      </c>
      <c r="K25" s="52">
        <f t="shared" si="17"/>
        <v>242</v>
      </c>
      <c r="L25" s="53">
        <f t="shared" si="12"/>
        <v>0.2743764172335601</v>
      </c>
      <c r="O25" s="44" t="s">
        <v>7</v>
      </c>
      <c r="P25" s="149">
        <v>21</v>
      </c>
      <c r="Q25" s="149">
        <v>38</v>
      </c>
      <c r="R25" s="149">
        <v>15</v>
      </c>
      <c r="S25" s="149">
        <v>13</v>
      </c>
      <c r="T25" s="149">
        <v>20</v>
      </c>
      <c r="U25" s="149">
        <v>11</v>
      </c>
      <c r="V25" s="149">
        <v>15</v>
      </c>
      <c r="W25" s="149">
        <v>10</v>
      </c>
      <c r="X25" s="149">
        <v>8</v>
      </c>
      <c r="Y25" s="149">
        <v>8</v>
      </c>
      <c r="Z25" s="149">
        <v>7</v>
      </c>
      <c r="AA25" s="149">
        <v>10</v>
      </c>
      <c r="AB25" s="149">
        <v>5</v>
      </c>
      <c r="AC25" s="149">
        <v>2</v>
      </c>
      <c r="AD25" s="149">
        <v>30</v>
      </c>
      <c r="AE25" s="149">
        <v>29</v>
      </c>
    </row>
    <row r="26" spans="2:38" s="39" customFormat="1">
      <c r="B26" s="47" t="s">
        <v>8</v>
      </c>
      <c r="C26" s="52">
        <f t="shared" si="13"/>
        <v>44</v>
      </c>
      <c r="D26" s="53">
        <f t="shared" si="8"/>
        <v>0.10653753026634383</v>
      </c>
      <c r="E26" s="52">
        <f t="shared" si="14"/>
        <v>30</v>
      </c>
      <c r="F26" s="53">
        <f t="shared" si="9"/>
        <v>0.14705882352941177</v>
      </c>
      <c r="G26" s="202">
        <f t="shared" si="15"/>
        <v>22</v>
      </c>
      <c r="H26" s="53">
        <f t="shared" si="10"/>
        <v>0.24719101123595505</v>
      </c>
      <c r="I26" s="52">
        <f t="shared" si="16"/>
        <v>35</v>
      </c>
      <c r="J26" s="53">
        <f t="shared" si="11"/>
        <v>0.19886363636363635</v>
      </c>
      <c r="K26" s="52">
        <f t="shared" si="17"/>
        <v>131</v>
      </c>
      <c r="L26" s="53">
        <f t="shared" si="12"/>
        <v>0.14852607709750568</v>
      </c>
      <c r="O26" s="44" t="s">
        <v>8</v>
      </c>
      <c r="P26" s="149">
        <v>8</v>
      </c>
      <c r="Q26" s="149">
        <v>17</v>
      </c>
      <c r="R26" s="149">
        <v>8</v>
      </c>
      <c r="S26" s="149">
        <v>11</v>
      </c>
      <c r="T26" s="149">
        <v>7</v>
      </c>
      <c r="U26" s="149">
        <v>9</v>
      </c>
      <c r="V26" s="149">
        <v>4</v>
      </c>
      <c r="W26" s="149">
        <v>8</v>
      </c>
      <c r="X26" s="149">
        <v>2</v>
      </c>
      <c r="Y26" s="149">
        <v>9</v>
      </c>
      <c r="Z26" s="149">
        <v>2</v>
      </c>
      <c r="AA26" s="149">
        <v>5</v>
      </c>
      <c r="AB26" s="149">
        <v>2</v>
      </c>
      <c r="AC26" s="149">
        <v>4</v>
      </c>
      <c r="AD26" s="149">
        <v>16</v>
      </c>
      <c r="AE26" s="149">
        <v>19</v>
      </c>
    </row>
    <row r="27" spans="2:38" s="39" customFormat="1">
      <c r="B27" s="47" t="s">
        <v>9</v>
      </c>
      <c r="C27" s="205">
        <f t="shared" si="13"/>
        <v>9</v>
      </c>
      <c r="D27" s="53">
        <f t="shared" si="8"/>
        <v>2.1791767554479417E-2</v>
      </c>
      <c r="E27" s="205">
        <f t="shared" si="14"/>
        <v>10</v>
      </c>
      <c r="F27" s="53">
        <f t="shared" si="9"/>
        <v>4.9019607843137254E-2</v>
      </c>
      <c r="G27" s="52">
        <f t="shared" si="15"/>
        <v>2</v>
      </c>
      <c r="H27" s="53">
        <f t="shared" si="10"/>
        <v>2.247191011235955E-2</v>
      </c>
      <c r="I27" s="52">
        <f t="shared" si="16"/>
        <v>13</v>
      </c>
      <c r="J27" s="53">
        <f t="shared" si="11"/>
        <v>7.3863636363636367E-2</v>
      </c>
      <c r="K27" s="52">
        <f t="shared" si="17"/>
        <v>34</v>
      </c>
      <c r="L27" s="53">
        <f t="shared" si="12"/>
        <v>3.8548752834467119E-2</v>
      </c>
      <c r="O27" s="44" t="s">
        <v>9</v>
      </c>
      <c r="P27" s="149">
        <v>1</v>
      </c>
      <c r="Q27" s="149">
        <v>4</v>
      </c>
      <c r="R27" s="149">
        <v>2</v>
      </c>
      <c r="S27" s="149">
        <v>2</v>
      </c>
      <c r="T27" s="149">
        <v>2</v>
      </c>
      <c r="U27" s="149">
        <v>1</v>
      </c>
      <c r="V27" s="149">
        <v>4</v>
      </c>
      <c r="W27" s="149">
        <v>1</v>
      </c>
      <c r="X27" s="149">
        <v>2</v>
      </c>
      <c r="Y27" s="149"/>
      <c r="Z27" s="149"/>
      <c r="AA27" s="149">
        <v>1</v>
      </c>
      <c r="AB27" s="149">
        <v>1</v>
      </c>
      <c r="AC27" s="149"/>
      <c r="AD27" s="149">
        <v>7</v>
      </c>
      <c r="AE27" s="149">
        <v>6</v>
      </c>
    </row>
    <row r="28" spans="2:38" s="39" customFormat="1">
      <c r="B28" s="48" t="s">
        <v>10</v>
      </c>
      <c r="C28" s="54">
        <f t="shared" si="13"/>
        <v>1</v>
      </c>
      <c r="D28" s="55">
        <f t="shared" si="8"/>
        <v>2.4213075060532689E-3</v>
      </c>
      <c r="E28" s="54">
        <f t="shared" si="14"/>
        <v>0</v>
      </c>
      <c r="F28" s="55">
        <f t="shared" si="9"/>
        <v>0</v>
      </c>
      <c r="G28" s="204">
        <f t="shared" si="15"/>
        <v>1</v>
      </c>
      <c r="H28" s="55">
        <f t="shared" si="10"/>
        <v>1.1235955056179775E-2</v>
      </c>
      <c r="I28" s="204">
        <f t="shared" si="16"/>
        <v>0</v>
      </c>
      <c r="J28" s="55">
        <f t="shared" si="11"/>
        <v>0</v>
      </c>
      <c r="K28" s="54">
        <f t="shared" si="17"/>
        <v>2</v>
      </c>
      <c r="L28" s="55">
        <f t="shared" si="12"/>
        <v>2.2675736961451248E-3</v>
      </c>
      <c r="M28" s="261"/>
      <c r="O28" s="44" t="s">
        <v>10</v>
      </c>
      <c r="P28" s="149"/>
      <c r="Q28" s="149">
        <v>1</v>
      </c>
      <c r="R28" s="149"/>
      <c r="S28" s="149"/>
      <c r="T28" s="149"/>
      <c r="U28" s="149"/>
      <c r="V28" s="149"/>
      <c r="W28" s="149"/>
      <c r="X28" s="149"/>
      <c r="Y28" s="149"/>
      <c r="Z28" s="149"/>
      <c r="AA28" s="149">
        <v>1</v>
      </c>
      <c r="AB28" s="149"/>
      <c r="AC28" s="149"/>
      <c r="AD28" s="149"/>
      <c r="AE28" s="149"/>
    </row>
    <row r="29" spans="2:38" s="39" customFormat="1">
      <c r="B29" s="49" t="s">
        <v>562</v>
      </c>
      <c r="C29" s="56">
        <f>SUM(C20:C28)</f>
        <v>413</v>
      </c>
      <c r="D29" s="57">
        <f t="shared" si="8"/>
        <v>1</v>
      </c>
      <c r="E29" s="56">
        <f>SUM(E20:E28)</f>
        <v>204</v>
      </c>
      <c r="F29" s="57">
        <f t="shared" si="9"/>
        <v>1</v>
      </c>
      <c r="G29" s="56">
        <f>SUM(G20:G28)</f>
        <v>89</v>
      </c>
      <c r="H29" s="57">
        <f t="shared" si="10"/>
        <v>1</v>
      </c>
      <c r="I29" s="56">
        <f>SUM(I20:I28)</f>
        <v>176</v>
      </c>
      <c r="J29" s="57">
        <f t="shared" si="11"/>
        <v>1</v>
      </c>
      <c r="K29" s="56">
        <f>SUM(K20:K28)</f>
        <v>882</v>
      </c>
      <c r="L29" s="57">
        <f t="shared" si="12"/>
        <v>1</v>
      </c>
      <c r="P29" s="42">
        <v>1</v>
      </c>
      <c r="Q29" s="42">
        <v>2</v>
      </c>
      <c r="R29" s="42">
        <v>3</v>
      </c>
      <c r="S29" s="42">
        <v>4</v>
      </c>
      <c r="T29" s="42">
        <v>5</v>
      </c>
      <c r="U29" s="42">
        <v>6</v>
      </c>
      <c r="V29" s="42">
        <v>7</v>
      </c>
      <c r="W29" s="42">
        <v>8</v>
      </c>
      <c r="X29" s="42">
        <v>9</v>
      </c>
      <c r="Y29" s="42">
        <v>10</v>
      </c>
      <c r="Z29" s="42">
        <v>11</v>
      </c>
      <c r="AA29" s="42">
        <v>12</v>
      </c>
      <c r="AB29" s="42">
        <v>13</v>
      </c>
      <c r="AC29" s="42">
        <v>14</v>
      </c>
      <c r="AD29" s="42">
        <v>15</v>
      </c>
      <c r="AE29" s="42">
        <v>16</v>
      </c>
      <c r="AL29" s="207"/>
    </row>
    <row r="30" spans="2:38" s="39" customFormat="1">
      <c r="B30" s="271" t="s">
        <v>351</v>
      </c>
      <c r="C30" s="237">
        <f>SUM(P30:S30)</f>
        <v>309</v>
      </c>
      <c r="D30" s="238">
        <f t="shared" si="8"/>
        <v>0.74818401937046008</v>
      </c>
      <c r="E30" s="237">
        <f>SUM(T30:X30)</f>
        <v>124</v>
      </c>
      <c r="F30" s="238">
        <f t="shared" si="9"/>
        <v>0.60784313725490191</v>
      </c>
      <c r="G30" s="237">
        <f>SUM(Y30:AC30)</f>
        <v>46</v>
      </c>
      <c r="H30" s="238">
        <f t="shared" si="10"/>
        <v>0.5168539325842697</v>
      </c>
      <c r="I30" s="237">
        <f>SUM(AD30:AE30)</f>
        <v>90</v>
      </c>
      <c r="J30" s="238">
        <f t="shared" si="11"/>
        <v>0.51136363636363635</v>
      </c>
      <c r="K30" s="237">
        <f>C30+E30+G30+I30</f>
        <v>569</v>
      </c>
      <c r="L30" s="238">
        <f t="shared" si="12"/>
        <v>0.64512471655328796</v>
      </c>
      <c r="O30" s="194" t="s">
        <v>526</v>
      </c>
      <c r="P30" s="39">
        <v>88</v>
      </c>
      <c r="Q30" s="39">
        <v>129</v>
      </c>
      <c r="R30" s="39">
        <v>49</v>
      </c>
      <c r="S30" s="39">
        <v>43</v>
      </c>
      <c r="T30" s="39">
        <v>36</v>
      </c>
      <c r="U30" s="39">
        <v>22</v>
      </c>
      <c r="V30" s="39">
        <v>26</v>
      </c>
      <c r="W30" s="39">
        <v>24</v>
      </c>
      <c r="X30" s="39">
        <v>16</v>
      </c>
      <c r="Y30" s="39">
        <v>12</v>
      </c>
      <c r="Z30" s="39">
        <v>7</v>
      </c>
      <c r="AA30" s="39">
        <v>13</v>
      </c>
      <c r="AB30" s="39">
        <v>11</v>
      </c>
      <c r="AC30" s="39">
        <v>3</v>
      </c>
      <c r="AD30" s="39">
        <v>65</v>
      </c>
      <c r="AE30" s="39">
        <v>25</v>
      </c>
    </row>
    <row r="31" spans="2:38">
      <c r="B31" s="272" t="s">
        <v>341</v>
      </c>
      <c r="C31" s="237">
        <f>SUM(P31:S31)</f>
        <v>104</v>
      </c>
      <c r="D31" s="256">
        <f>C31/C29</f>
        <v>0.25181598062953997</v>
      </c>
      <c r="E31" s="237">
        <f>SUM(T31:X31)</f>
        <v>80</v>
      </c>
      <c r="F31" s="258">
        <f>E31/E29</f>
        <v>0.39215686274509803</v>
      </c>
      <c r="G31" s="237">
        <f>SUM(Y31:AC31)</f>
        <v>43</v>
      </c>
      <c r="H31" s="256">
        <f>G31/G29</f>
        <v>0.48314606741573035</v>
      </c>
      <c r="I31" s="237">
        <f>SUM(AD31:AE31)</f>
        <v>86</v>
      </c>
      <c r="J31" s="258">
        <f>I31/I29</f>
        <v>0.48863636363636365</v>
      </c>
      <c r="K31" s="257">
        <f>C31+E31+G31+I31</f>
        <v>313</v>
      </c>
      <c r="L31" s="258">
        <f>K31/K29</f>
        <v>0.35487528344671204</v>
      </c>
      <c r="O31" s="194" t="s">
        <v>507</v>
      </c>
      <c r="P31">
        <v>21</v>
      </c>
      <c r="Q31">
        <v>46</v>
      </c>
      <c r="R31">
        <v>17</v>
      </c>
      <c r="S31">
        <v>20</v>
      </c>
      <c r="T31">
        <v>24</v>
      </c>
      <c r="U31">
        <v>18</v>
      </c>
      <c r="V31">
        <v>14</v>
      </c>
      <c r="W31">
        <v>17</v>
      </c>
      <c r="X31">
        <v>7</v>
      </c>
      <c r="Y31">
        <v>14</v>
      </c>
      <c r="Z31">
        <v>7</v>
      </c>
      <c r="AA31">
        <v>12</v>
      </c>
      <c r="AB31">
        <v>5</v>
      </c>
      <c r="AC31">
        <v>5</v>
      </c>
      <c r="AD31">
        <v>42</v>
      </c>
      <c r="AE31">
        <v>44</v>
      </c>
    </row>
    <row r="32" spans="2:38">
      <c r="F32" s="40"/>
      <c r="H32" s="40"/>
      <c r="J32" s="40"/>
      <c r="K32" s="8"/>
    </row>
    <row r="34" spans="2:49">
      <c r="C34" s="42"/>
      <c r="D34" s="69"/>
      <c r="E34" s="69"/>
      <c r="F34" s="69"/>
      <c r="G34" s="69"/>
      <c r="H34" s="69"/>
      <c r="I34" s="69"/>
      <c r="J34" s="69"/>
      <c r="K34" s="69"/>
      <c r="L34" s="69"/>
      <c r="M34" s="69"/>
      <c r="N34" s="69"/>
      <c r="O34" s="69"/>
      <c r="P34" s="69"/>
      <c r="Q34" s="69"/>
      <c r="R34" s="461"/>
    </row>
    <row r="35" spans="2:49">
      <c r="B35" s="4"/>
      <c r="C35" s="149"/>
      <c r="D35" s="149"/>
      <c r="E35" s="149"/>
      <c r="F35" s="149"/>
      <c r="G35" s="149"/>
      <c r="H35" s="149"/>
      <c r="I35" s="149"/>
      <c r="J35" s="149"/>
      <c r="K35" s="149"/>
      <c r="L35" s="149"/>
      <c r="M35" s="149"/>
      <c r="N35" s="149"/>
      <c r="O35" s="149"/>
      <c r="P35" s="149"/>
      <c r="Q35" s="149"/>
      <c r="R35" s="149"/>
      <c r="S35" s="149"/>
    </row>
    <row r="36" spans="2:49">
      <c r="B36" s="4"/>
      <c r="C36" s="149"/>
      <c r="D36" s="149"/>
      <c r="E36" s="149"/>
      <c r="F36" s="149"/>
      <c r="G36" s="149"/>
      <c r="H36" s="149"/>
      <c r="I36" s="149"/>
      <c r="J36" s="149"/>
      <c r="K36" s="149"/>
      <c r="L36" s="149"/>
      <c r="M36" s="149"/>
      <c r="N36" s="149"/>
      <c r="O36" s="149"/>
      <c r="P36" s="149"/>
      <c r="Q36" s="149"/>
      <c r="R36" s="149"/>
      <c r="S36" s="149"/>
    </row>
    <row r="37" spans="2:49">
      <c r="B37" s="299"/>
      <c r="C37" s="319"/>
      <c r="D37" s="319"/>
      <c r="E37" s="319"/>
      <c r="F37" s="319"/>
      <c r="G37" s="319"/>
      <c r="H37" s="319"/>
      <c r="I37" s="319"/>
      <c r="J37" s="319"/>
      <c r="K37" s="319"/>
      <c r="L37" s="319"/>
      <c r="M37" s="319"/>
      <c r="N37" s="319"/>
      <c r="O37" s="319"/>
      <c r="P37" s="319"/>
      <c r="Q37" s="319"/>
      <c r="R37" s="319"/>
      <c r="S37" s="31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row>
    <row r="38" spans="2:49" ht="35.25" customHeight="1">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row>
    <row r="39" spans="2:49">
      <c r="B39" s="36"/>
      <c r="C39" s="153"/>
      <c r="D39" s="153"/>
      <c r="E39" s="153"/>
      <c r="F39" s="153"/>
      <c r="G39" s="153"/>
      <c r="H39" s="153"/>
      <c r="I39" s="153"/>
      <c r="J39" s="153"/>
      <c r="K39" s="153"/>
      <c r="L39" s="153"/>
      <c r="M39" s="153"/>
      <c r="N39" s="153"/>
      <c r="O39" s="153"/>
      <c r="P39" s="153"/>
      <c r="Q39" s="153"/>
      <c r="R39" s="153"/>
      <c r="S39" s="153"/>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row>
    <row r="40" spans="2:49">
      <c r="B40" s="36"/>
      <c r="C40" s="153"/>
      <c r="D40" s="153"/>
      <c r="E40" s="153"/>
      <c r="F40" s="153"/>
      <c r="G40" s="153"/>
      <c r="H40" s="153"/>
      <c r="I40" s="153"/>
      <c r="J40" s="153"/>
      <c r="K40" s="153"/>
      <c r="L40" s="153"/>
      <c r="M40" s="153"/>
      <c r="N40" s="153"/>
      <c r="O40" s="153"/>
      <c r="P40" s="153"/>
      <c r="Q40" s="153"/>
      <c r="R40" s="153"/>
      <c r="S40" s="153"/>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row>
    <row r="41" spans="2:49">
      <c r="B41" s="36"/>
      <c r="C41" s="153"/>
      <c r="D41" s="153"/>
      <c r="E41" s="153"/>
      <c r="F41" s="153"/>
      <c r="G41" s="153"/>
      <c r="H41" s="153"/>
      <c r="I41" s="153"/>
      <c r="J41" s="153"/>
      <c r="K41" s="153"/>
      <c r="L41" s="153"/>
      <c r="M41" s="153"/>
      <c r="N41" s="153"/>
      <c r="O41" s="153"/>
      <c r="P41" s="153"/>
      <c r="Q41" s="153"/>
      <c r="R41" s="153"/>
      <c r="S41" s="153"/>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row>
    <row r="42" spans="2:4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row>
    <row r="43" spans="2:4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row>
    <row r="44" spans="2:4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row>
    <row r="45" spans="2:4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row>
    <row r="46" spans="2:4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row>
    <row r="47" spans="2:4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row>
    <row r="48" spans="2:4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row>
    <row r="49" spans="2:4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row>
    <row r="50" spans="2:4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row>
    <row r="51" spans="2:4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row>
    <row r="52" spans="2:4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row>
    <row r="53" spans="2:4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row>
    <row r="54" spans="2:4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row>
    <row r="55" spans="2:4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row>
    <row r="56" spans="2:4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row>
    <row r="57" spans="2:4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row>
    <row r="58" spans="2:4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row>
    <row r="59" spans="2:4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row>
    <row r="60" spans="2:4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row>
    <row r="61" spans="2:4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row>
    <row r="62" spans="2:4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row>
    <row r="63" spans="2:4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row>
    <row r="64" spans="2:4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row>
    <row r="65" spans="2:4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row>
    <row r="66" spans="2:4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row>
    <row r="67" spans="2:4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row>
    <row r="68" spans="2:4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row>
    <row r="69" spans="2:4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row>
    <row r="70" spans="2:4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row>
    <row r="71" spans="2:4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row>
    <row r="72" spans="2:4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row>
    <row r="73" spans="2:4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row>
    <row r="74" spans="2:4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row>
    <row r="75" spans="2:4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row>
    <row r="76" spans="2:4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row>
    <row r="77" spans="2:4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row>
    <row r="78" spans="2:4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row>
    <row r="79" spans="2:4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row>
    <row r="80" spans="2:4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row>
    <row r="81" spans="2:4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row>
    <row r="82" spans="2:4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row>
    <row r="83" spans="2:4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row>
    <row r="84" spans="2:4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row>
    <row r="85" spans="2:4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row>
    <row r="86" spans="2:4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row>
    <row r="87" spans="2:4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row>
    <row r="88" spans="2:4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row>
    <row r="89" spans="2:4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row>
    <row r="90" spans="2:4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row>
    <row r="91" spans="2:4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row>
    <row r="92" spans="2:4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row>
    <row r="93" spans="2:4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row>
    <row r="94" spans="2:4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row>
    <row r="95" spans="2:4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row>
    <row r="96" spans="2:4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row>
    <row r="97" spans="2:4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row>
    <row r="98" spans="2:4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row>
    <row r="99" spans="2:4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row>
    <row r="100" spans="2:4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row>
    <row r="101" spans="2:4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row>
    <row r="102" spans="2:4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row>
    <row r="103" spans="2:4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row>
    <row r="104" spans="2:4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row>
    <row r="105" spans="2:4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row>
    <row r="106" spans="2:4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row>
    <row r="107" spans="2:4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row>
    <row r="108" spans="2:4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row>
    <row r="109" spans="2:4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row>
    <row r="110" spans="2:4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row>
    <row r="111" spans="2:4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row>
    <row r="112" spans="2:4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row>
    <row r="113" spans="2:4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row>
    <row r="114" spans="2:4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row>
    <row r="115" spans="2:4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row>
    <row r="116" spans="2:4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row>
    <row r="117" spans="2:4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row>
    <row r="118" spans="2:4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row>
    <row r="119" spans="2:4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row>
    <row r="120" spans="2:4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row>
    <row r="121" spans="2:4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row>
    <row r="122" spans="2:4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row>
    <row r="123" spans="2:4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row>
    <row r="124" spans="2:4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row>
    <row r="125" spans="2:4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row>
    <row r="126" spans="2:4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row>
    <row r="127" spans="2:4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row>
    <row r="128" spans="2:4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row>
    <row r="129" spans="2:4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row>
    <row r="130" spans="2:4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row>
    <row r="131" spans="2:4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row>
    <row r="132" spans="2:4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row>
    <row r="133" spans="2:4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row>
    <row r="134" spans="2:4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row>
    <row r="135" spans="2:4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row>
    <row r="136" spans="2:4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row>
    <row r="137" spans="2:4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row>
    <row r="138" spans="2:4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row>
    <row r="139" spans="2:4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row>
    <row r="140" spans="2:4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row>
    <row r="141" spans="2:4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row>
    <row r="142" spans="2:4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row>
    <row r="143" spans="2:4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row>
    <row r="144" spans="2:4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row>
    <row r="145" spans="2:4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row>
    <row r="146" spans="2:4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row>
    <row r="147" spans="2:4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row>
    <row r="148" spans="2:4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row>
    <row r="149" spans="2:4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row>
    <row r="150" spans="2:4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row>
    <row r="151" spans="2:4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row>
    <row r="152" spans="2:4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row>
    <row r="153" spans="2:4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row>
    <row r="154" spans="2:4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row>
    <row r="155" spans="2:4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row>
    <row r="156" spans="2:4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row>
    <row r="157" spans="2:4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row>
    <row r="158" spans="2:4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row>
    <row r="159" spans="2:4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row>
    <row r="160" spans="2:4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row>
    <row r="161" spans="2:4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row>
    <row r="162" spans="2:4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row>
    <row r="163" spans="2:4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row>
    <row r="164" spans="2:4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row>
    <row r="165" spans="2:4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row>
    <row r="166" spans="2:4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row>
    <row r="167" spans="2:4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row>
    <row r="168" spans="2:4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row>
    <row r="169" spans="2:4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row>
    <row r="170" spans="2:4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row>
    <row r="171" spans="2:4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row>
    <row r="172" spans="2:4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row>
    <row r="173" spans="2:4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row>
    <row r="174" spans="2:4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row>
    <row r="175" spans="2:4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row>
    <row r="176" spans="2:4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row>
    <row r="177" spans="2:4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row>
    <row r="178" spans="2:4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row>
    <row r="179" spans="2:4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row>
    <row r="180" spans="2:4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row>
    <row r="181" spans="2:4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row>
    <row r="182" spans="2:4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row>
    <row r="183" spans="2:4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row>
    <row r="184" spans="2:4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row>
    <row r="185" spans="2:4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row>
    <row r="186" spans="2:4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row>
    <row r="187" spans="2:4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row>
    <row r="188" spans="2:4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row>
    <row r="189" spans="2:4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row>
    <row r="190" spans="2:4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row>
    <row r="191" spans="2:4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row>
    <row r="192" spans="2:4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row>
    <row r="193" spans="2:4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row>
    <row r="194" spans="2:4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row>
    <row r="195" spans="2:4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row>
    <row r="196" spans="2:4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row>
    <row r="197" spans="2:4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row>
    <row r="198" spans="2:4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row>
    <row r="199" spans="2:4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row>
    <row r="200" spans="2:4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row>
    <row r="201" spans="2:4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row>
    <row r="202" spans="2:4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row>
    <row r="203" spans="2:4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row>
    <row r="204" spans="2:4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row>
    <row r="205" spans="2:4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row>
    <row r="206" spans="2:4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row>
    <row r="207" spans="2:4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row>
    <row r="208" spans="2:4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row>
    <row r="209" spans="2:4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row>
    <row r="210" spans="2:4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row>
    <row r="211" spans="2:4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row>
    <row r="212" spans="2:4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row>
    <row r="213" spans="2:4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row>
    <row r="214" spans="2:4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row>
    <row r="215" spans="2:4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row>
    <row r="216" spans="2:4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row>
    <row r="217" spans="2:4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row>
    <row r="218" spans="2:4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row>
    <row r="219" spans="2:4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row>
    <row r="220" spans="2:4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row>
    <row r="221" spans="2:4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row>
    <row r="222" spans="2:4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row>
    <row r="223" spans="2:4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row>
    <row r="224" spans="2:4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row>
    <row r="225" spans="2:4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row>
    <row r="226" spans="2:4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row>
    <row r="227" spans="2:4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row>
    <row r="228" spans="2:4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row>
    <row r="229" spans="2:4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row>
    <row r="230" spans="2:4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4"/>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L273"/>
  <sheetViews>
    <sheetView view="pageBreakPreview" topLeftCell="A13" zoomScaleNormal="100" zoomScaleSheetLayoutView="100" workbookViewId="0">
      <selection activeCell="O34" sqref="O34"/>
    </sheetView>
  </sheetViews>
  <sheetFormatPr defaultRowHeight="13.5"/>
  <cols>
    <col min="1" max="1" width="7.75" customWidth="1"/>
    <col min="2" max="2" width="11.75" customWidth="1"/>
    <col min="3" max="3" width="6.75" customWidth="1"/>
    <col min="4" max="4" width="7.125" customWidth="1"/>
    <col min="5" max="5" width="6.5" customWidth="1"/>
    <col min="6" max="6" width="7.125" customWidth="1"/>
    <col min="7" max="7" width="6.5" customWidth="1"/>
    <col min="8" max="8" width="7.125" customWidth="1"/>
    <col min="9" max="9" width="6.5" customWidth="1"/>
    <col min="10" max="10" width="7.125" customWidth="1"/>
    <col min="11" max="11" width="6.875" customWidth="1"/>
    <col min="12" max="12" width="7.125" customWidth="1"/>
    <col min="13" max="13" width="3.125" customWidth="1"/>
    <col min="14" max="14" width="2.125" customWidth="1"/>
    <col min="15" max="16" width="11.125" bestFit="1" customWidth="1"/>
    <col min="17" max="17" width="12.375" bestFit="1" customWidth="1"/>
  </cols>
  <sheetData>
    <row r="1" spans="2:64" ht="31.5" customHeight="1">
      <c r="B1" s="667" t="s">
        <v>347</v>
      </c>
      <c r="C1" s="667"/>
      <c r="D1" s="667"/>
      <c r="E1" s="667"/>
      <c r="F1" s="667"/>
      <c r="G1" s="667"/>
      <c r="H1" s="667"/>
      <c r="I1" s="667"/>
      <c r="J1" s="667"/>
      <c r="K1" s="667"/>
      <c r="L1" s="667"/>
      <c r="M1" s="667"/>
    </row>
    <row r="2" spans="2:64">
      <c r="B2" s="650" t="s">
        <v>95</v>
      </c>
      <c r="C2" s="652" t="s">
        <v>94</v>
      </c>
      <c r="D2" s="653"/>
      <c r="E2" s="653"/>
      <c r="F2" s="653"/>
      <c r="G2" s="653"/>
      <c r="H2" s="653"/>
      <c r="I2" s="653"/>
      <c r="J2" s="653"/>
      <c r="K2" s="653"/>
      <c r="L2" s="654"/>
    </row>
    <row r="3" spans="2:64" ht="23.25" customHeight="1">
      <c r="B3" s="651"/>
      <c r="C3" s="663" t="s">
        <v>112</v>
      </c>
      <c r="D3" s="664"/>
      <c r="E3" s="665" t="s">
        <v>113</v>
      </c>
      <c r="F3" s="664"/>
      <c r="G3" s="665" t="s">
        <v>114</v>
      </c>
      <c r="H3" s="664"/>
      <c r="I3" s="663" t="s">
        <v>115</v>
      </c>
      <c r="J3" s="664"/>
      <c r="K3" s="663" t="s">
        <v>92</v>
      </c>
      <c r="L3" s="664"/>
      <c r="N3" s="45"/>
      <c r="O3" s="513" t="s">
        <v>93</v>
      </c>
      <c r="P3" s="69" t="s">
        <v>116</v>
      </c>
      <c r="Q3" s="69" t="s">
        <v>527</v>
      </c>
      <c r="R3" s="69" t="s">
        <v>528</v>
      </c>
      <c r="S3" s="69" t="s">
        <v>529</v>
      </c>
      <c r="T3" s="69" t="s">
        <v>530</v>
      </c>
      <c r="U3" s="69" t="s">
        <v>531</v>
      </c>
      <c r="V3" s="69" t="s">
        <v>532</v>
      </c>
      <c r="W3" s="69" t="s">
        <v>533</v>
      </c>
      <c r="X3" s="69" t="s">
        <v>534</v>
      </c>
      <c r="Y3" s="69" t="s">
        <v>535</v>
      </c>
      <c r="Z3" s="69" t="s">
        <v>536</v>
      </c>
      <c r="AA3" s="69" t="s">
        <v>537</v>
      </c>
      <c r="AB3" s="69" t="s">
        <v>538</v>
      </c>
      <c r="AC3" s="69" t="s">
        <v>539</v>
      </c>
      <c r="AD3" s="42" t="s">
        <v>540</v>
      </c>
      <c r="AE3" s="234" t="s">
        <v>91</v>
      </c>
    </row>
    <row r="4" spans="2:64" s="39" customFormat="1" ht="12" customHeight="1">
      <c r="B4" s="46" t="s">
        <v>2</v>
      </c>
      <c r="C4" s="50">
        <v>0</v>
      </c>
      <c r="D4" s="184">
        <f>C4/$C$13</f>
        <v>0</v>
      </c>
      <c r="E4" s="50">
        <v>0</v>
      </c>
      <c r="F4" s="184">
        <f>E4/$E$13</f>
        <v>0</v>
      </c>
      <c r="G4" s="50">
        <v>0</v>
      </c>
      <c r="H4" s="184">
        <f>G4/$G$13</f>
        <v>0</v>
      </c>
      <c r="I4" s="50">
        <v>0</v>
      </c>
      <c r="J4" s="184">
        <f>I4/$I$13</f>
        <v>0</v>
      </c>
      <c r="K4" s="50">
        <f>SUM(C4,E4,G4,I4)</f>
        <v>0</v>
      </c>
      <c r="L4" s="51">
        <f>K4/$K$13</f>
        <v>0</v>
      </c>
      <c r="N4" s="43"/>
      <c r="O4" s="514" t="s">
        <v>2</v>
      </c>
      <c r="P4" s="40"/>
      <c r="Q4" s="40"/>
    </row>
    <row r="5" spans="2:64" s="39" customFormat="1" ht="12" customHeight="1">
      <c r="B5" s="47" t="s">
        <v>3</v>
      </c>
      <c r="C5" s="52">
        <v>0</v>
      </c>
      <c r="D5" s="185">
        <f t="shared" ref="D5:D15" si="0">C5/$C$13</f>
        <v>0</v>
      </c>
      <c r="E5" s="52">
        <v>0</v>
      </c>
      <c r="F5" s="185">
        <f t="shared" ref="F5:F15" si="1">E5/$E$13</f>
        <v>0</v>
      </c>
      <c r="G5" s="52">
        <v>0</v>
      </c>
      <c r="H5" s="53">
        <f t="shared" ref="H5:H15" si="2">G5/$G$13</f>
        <v>0</v>
      </c>
      <c r="I5" s="52">
        <v>0</v>
      </c>
      <c r="J5" s="185">
        <f t="shared" ref="J5:J15" si="3">I5/$I$13</f>
        <v>0</v>
      </c>
      <c r="K5" s="52">
        <f t="shared" ref="K5:K12" si="4">SUM(C5,E5,G5,I5)</f>
        <v>0</v>
      </c>
      <c r="L5" s="53">
        <f t="shared" ref="L5:L15" si="5">K5/$K$13</f>
        <v>0</v>
      </c>
      <c r="N5" s="44"/>
      <c r="O5" s="515" t="s">
        <v>3</v>
      </c>
      <c r="P5" s="40"/>
      <c r="Q5" s="40"/>
    </row>
    <row r="6" spans="2:64" s="39" customFormat="1" ht="12" customHeight="1">
      <c r="B6" s="47" t="s">
        <v>4</v>
      </c>
      <c r="C6" s="52">
        <f>SUM(P6:S6)</f>
        <v>1</v>
      </c>
      <c r="D6" s="185">
        <f t="shared" si="0"/>
        <v>9.9206349206349201E-4</v>
      </c>
      <c r="E6" s="52">
        <f>SUM(T6:X6)</f>
        <v>0</v>
      </c>
      <c r="F6" s="185">
        <f t="shared" si="1"/>
        <v>0</v>
      </c>
      <c r="G6" s="52">
        <f>SUM(Y6:AC6)</f>
        <v>0</v>
      </c>
      <c r="H6" s="53">
        <f t="shared" si="2"/>
        <v>0</v>
      </c>
      <c r="I6" s="52">
        <f>SUM(AD6:AE6)</f>
        <v>0</v>
      </c>
      <c r="J6" s="53">
        <f t="shared" si="3"/>
        <v>0</v>
      </c>
      <c r="K6" s="205">
        <f t="shared" si="4"/>
        <v>1</v>
      </c>
      <c r="L6" s="187">
        <f t="shared" si="5"/>
        <v>4.6104195481788842E-4</v>
      </c>
      <c r="N6" s="44"/>
      <c r="O6" s="516" t="s">
        <v>4</v>
      </c>
      <c r="P6" s="149"/>
      <c r="Q6" s="149">
        <v>1</v>
      </c>
      <c r="R6" s="149"/>
      <c r="S6" s="149"/>
      <c r="T6" s="149"/>
      <c r="U6" s="149"/>
      <c r="V6" s="149"/>
      <c r="W6" s="149"/>
      <c r="X6" s="149"/>
      <c r="Y6" s="149"/>
      <c r="Z6" s="149"/>
      <c r="AA6" s="149"/>
      <c r="AB6" s="149"/>
      <c r="AC6" s="149"/>
      <c r="AD6" s="149"/>
      <c r="AE6" s="149"/>
    </row>
    <row r="7" spans="2:64" s="39" customFormat="1" ht="12" customHeight="1">
      <c r="B7" s="47" t="s">
        <v>5</v>
      </c>
      <c r="C7" s="52">
        <f t="shared" ref="C7:C12" si="6">SUM(P7:S7)</f>
        <v>6</v>
      </c>
      <c r="D7" s="185">
        <f t="shared" si="0"/>
        <v>5.9523809523809521E-3</v>
      </c>
      <c r="E7" s="52">
        <f t="shared" ref="E7:E12" si="7">SUM(T7:X7)</f>
        <v>5</v>
      </c>
      <c r="F7" s="53">
        <f t="shared" si="1"/>
        <v>5.9171597633136093E-3</v>
      </c>
      <c r="G7" s="52">
        <f t="shared" ref="G7:G12" si="8">SUM(Y7:AC7)</f>
        <v>2</v>
      </c>
      <c r="H7" s="53">
        <f t="shared" si="2"/>
        <v>8.368200836820083E-3</v>
      </c>
      <c r="I7" s="52">
        <f t="shared" ref="I7:I12" si="9">SUM(AD7:AE7)</f>
        <v>0</v>
      </c>
      <c r="J7" s="53">
        <f t="shared" si="3"/>
        <v>0</v>
      </c>
      <c r="K7" s="202">
        <f t="shared" si="4"/>
        <v>13</v>
      </c>
      <c r="L7" s="185">
        <f t="shared" si="5"/>
        <v>5.99354541263255E-3</v>
      </c>
      <c r="N7" s="44"/>
      <c r="O7" s="516" t="s">
        <v>5</v>
      </c>
      <c r="P7" s="149">
        <v>1</v>
      </c>
      <c r="Q7" s="149">
        <v>4</v>
      </c>
      <c r="R7" s="149"/>
      <c r="S7" s="149">
        <v>1</v>
      </c>
      <c r="T7" s="149">
        <v>1</v>
      </c>
      <c r="U7" s="149">
        <v>1</v>
      </c>
      <c r="V7" s="149">
        <v>1</v>
      </c>
      <c r="W7" s="149">
        <v>2</v>
      </c>
      <c r="X7" s="149"/>
      <c r="Y7" s="149"/>
      <c r="Z7" s="149">
        <v>1</v>
      </c>
      <c r="AA7" s="149">
        <v>1</v>
      </c>
      <c r="AB7" s="149"/>
      <c r="AC7" s="149"/>
      <c r="AD7" s="149"/>
      <c r="AE7" s="149"/>
    </row>
    <row r="8" spans="2:64" s="39" customFormat="1" ht="12" customHeight="1">
      <c r="B8" s="47" t="s">
        <v>6</v>
      </c>
      <c r="C8" s="52">
        <f t="shared" si="6"/>
        <v>9</v>
      </c>
      <c r="D8" s="53">
        <f t="shared" si="0"/>
        <v>8.9285714285714281E-3</v>
      </c>
      <c r="E8" s="52">
        <f t="shared" si="7"/>
        <v>17</v>
      </c>
      <c r="F8" s="53">
        <f t="shared" si="1"/>
        <v>2.0118343195266272E-2</v>
      </c>
      <c r="G8" s="188">
        <f t="shared" si="8"/>
        <v>1</v>
      </c>
      <c r="H8" s="190">
        <f t="shared" si="2"/>
        <v>4.1841004184100415E-3</v>
      </c>
      <c r="I8" s="52">
        <f t="shared" si="9"/>
        <v>4</v>
      </c>
      <c r="J8" s="53">
        <f t="shared" si="3"/>
        <v>5.1948051948051951E-2</v>
      </c>
      <c r="K8" s="52">
        <f t="shared" si="4"/>
        <v>31</v>
      </c>
      <c r="L8" s="53">
        <f t="shared" si="5"/>
        <v>1.4292300599354541E-2</v>
      </c>
      <c r="N8" s="44"/>
      <c r="O8" s="516" t="s">
        <v>6</v>
      </c>
      <c r="P8" s="149">
        <v>1</v>
      </c>
      <c r="Q8" s="149">
        <v>3</v>
      </c>
      <c r="R8" s="149">
        <v>1</v>
      </c>
      <c r="S8" s="149">
        <v>4</v>
      </c>
      <c r="T8" s="149">
        <v>6</v>
      </c>
      <c r="U8" s="149">
        <v>3</v>
      </c>
      <c r="V8" s="149">
        <v>7</v>
      </c>
      <c r="W8" s="149">
        <v>1</v>
      </c>
      <c r="X8" s="149"/>
      <c r="Y8" s="149"/>
      <c r="Z8" s="149">
        <v>1</v>
      </c>
      <c r="AA8" s="149"/>
      <c r="AB8" s="149"/>
      <c r="AC8" s="149"/>
      <c r="AD8" s="149">
        <v>3</v>
      </c>
      <c r="AE8" s="149">
        <v>1</v>
      </c>
    </row>
    <row r="9" spans="2:64" s="39" customFormat="1" ht="12" customHeight="1">
      <c r="B9" s="47" t="s">
        <v>7</v>
      </c>
      <c r="C9" s="52">
        <f t="shared" si="6"/>
        <v>87</v>
      </c>
      <c r="D9" s="53">
        <f t="shared" si="0"/>
        <v>8.6309523809523808E-2</v>
      </c>
      <c r="E9" s="52">
        <f t="shared" si="7"/>
        <v>88</v>
      </c>
      <c r="F9" s="187">
        <f t="shared" si="1"/>
        <v>0.10414201183431952</v>
      </c>
      <c r="G9" s="52">
        <f t="shared" si="8"/>
        <v>22</v>
      </c>
      <c r="H9" s="53">
        <f t="shared" si="2"/>
        <v>9.2050209205020925E-2</v>
      </c>
      <c r="I9" s="52">
        <f t="shared" si="9"/>
        <v>14</v>
      </c>
      <c r="J9" s="53">
        <f t="shared" si="3"/>
        <v>0.18181818181818182</v>
      </c>
      <c r="K9" s="52">
        <f t="shared" si="4"/>
        <v>211</v>
      </c>
      <c r="L9" s="53">
        <f t="shared" si="5"/>
        <v>9.727985246657446E-2</v>
      </c>
      <c r="N9" s="44"/>
      <c r="O9" s="516" t="s">
        <v>7</v>
      </c>
      <c r="P9" s="149">
        <v>20</v>
      </c>
      <c r="Q9" s="149">
        <v>20</v>
      </c>
      <c r="R9" s="149">
        <v>14</v>
      </c>
      <c r="S9" s="149">
        <v>33</v>
      </c>
      <c r="T9" s="149">
        <v>24</v>
      </c>
      <c r="U9" s="149">
        <v>13</v>
      </c>
      <c r="V9" s="149">
        <v>25</v>
      </c>
      <c r="W9" s="149">
        <v>12</v>
      </c>
      <c r="X9" s="149">
        <v>14</v>
      </c>
      <c r="Y9" s="149">
        <v>7</v>
      </c>
      <c r="Z9" s="149">
        <v>7</v>
      </c>
      <c r="AA9" s="149">
        <v>3</v>
      </c>
      <c r="AB9" s="149">
        <v>3</v>
      </c>
      <c r="AC9" s="149">
        <v>2</v>
      </c>
      <c r="AD9" s="149">
        <v>13</v>
      </c>
      <c r="AE9" s="149">
        <v>1</v>
      </c>
    </row>
    <row r="10" spans="2:64" s="39" customFormat="1" ht="12" customHeight="1">
      <c r="B10" s="47" t="s">
        <v>8</v>
      </c>
      <c r="C10" s="52">
        <f t="shared" si="6"/>
        <v>369</v>
      </c>
      <c r="D10" s="53">
        <f t="shared" si="0"/>
        <v>0.36607142857142855</v>
      </c>
      <c r="E10" s="52">
        <f t="shared" si="7"/>
        <v>274</v>
      </c>
      <c r="F10" s="53">
        <f t="shared" si="1"/>
        <v>0.32426035502958578</v>
      </c>
      <c r="G10" s="52">
        <f t="shared" si="8"/>
        <v>64</v>
      </c>
      <c r="H10" s="187">
        <f t="shared" si="2"/>
        <v>0.26778242677824265</v>
      </c>
      <c r="I10" s="52">
        <f t="shared" si="9"/>
        <v>26</v>
      </c>
      <c r="J10" s="53">
        <f t="shared" si="3"/>
        <v>0.33766233766233766</v>
      </c>
      <c r="K10" s="52">
        <f t="shared" si="4"/>
        <v>733</v>
      </c>
      <c r="L10" s="53">
        <f t="shared" si="5"/>
        <v>0.33794375288151224</v>
      </c>
      <c r="N10" s="44"/>
      <c r="O10" s="516" t="s">
        <v>8</v>
      </c>
      <c r="P10" s="149">
        <v>82</v>
      </c>
      <c r="Q10" s="149">
        <v>97</v>
      </c>
      <c r="R10" s="149">
        <v>85</v>
      </c>
      <c r="S10" s="149">
        <v>105</v>
      </c>
      <c r="T10" s="149">
        <v>61</v>
      </c>
      <c r="U10" s="149">
        <v>53</v>
      </c>
      <c r="V10" s="149">
        <v>68</v>
      </c>
      <c r="W10" s="149">
        <v>57</v>
      </c>
      <c r="X10" s="149">
        <v>35</v>
      </c>
      <c r="Y10" s="149">
        <v>26</v>
      </c>
      <c r="Z10" s="149">
        <v>15</v>
      </c>
      <c r="AA10" s="149">
        <v>9</v>
      </c>
      <c r="AB10" s="149">
        <v>7</v>
      </c>
      <c r="AC10" s="149">
        <v>7</v>
      </c>
      <c r="AD10" s="149">
        <v>20</v>
      </c>
      <c r="AE10" s="149">
        <v>6</v>
      </c>
    </row>
    <row r="11" spans="2:64" s="39" customFormat="1" ht="12" customHeight="1">
      <c r="B11" s="47" t="s">
        <v>9</v>
      </c>
      <c r="C11" s="52">
        <f t="shared" si="6"/>
        <v>434</v>
      </c>
      <c r="D11" s="53">
        <f t="shared" si="0"/>
        <v>0.43055555555555558</v>
      </c>
      <c r="E11" s="52">
        <f t="shared" si="7"/>
        <v>348</v>
      </c>
      <c r="F11" s="187">
        <f t="shared" si="1"/>
        <v>0.41183431952662725</v>
      </c>
      <c r="G11" s="52">
        <f t="shared" si="8"/>
        <v>97</v>
      </c>
      <c r="H11" s="53">
        <f t="shared" si="2"/>
        <v>0.40585774058577406</v>
      </c>
      <c r="I11" s="52">
        <f t="shared" si="9"/>
        <v>24</v>
      </c>
      <c r="J11" s="187">
        <f t="shared" si="3"/>
        <v>0.31168831168831168</v>
      </c>
      <c r="K11" s="52">
        <f t="shared" si="4"/>
        <v>903</v>
      </c>
      <c r="L11" s="53">
        <f t="shared" si="5"/>
        <v>0.41632088520055327</v>
      </c>
      <c r="N11" s="44"/>
      <c r="O11" s="516" t="s">
        <v>9</v>
      </c>
      <c r="P11" s="149">
        <v>85</v>
      </c>
      <c r="Q11" s="149">
        <v>133</v>
      </c>
      <c r="R11" s="149">
        <v>96</v>
      </c>
      <c r="S11" s="149">
        <v>120</v>
      </c>
      <c r="T11" s="149">
        <v>100</v>
      </c>
      <c r="U11" s="149">
        <v>39</v>
      </c>
      <c r="V11" s="149">
        <v>98</v>
      </c>
      <c r="W11" s="149">
        <v>63</v>
      </c>
      <c r="X11" s="149">
        <v>48</v>
      </c>
      <c r="Y11" s="149">
        <v>30</v>
      </c>
      <c r="Z11" s="149">
        <v>27</v>
      </c>
      <c r="AA11" s="149">
        <v>16</v>
      </c>
      <c r="AB11" s="149">
        <v>12</v>
      </c>
      <c r="AC11" s="149">
        <v>12</v>
      </c>
      <c r="AD11" s="149">
        <v>18</v>
      </c>
      <c r="AE11" s="149">
        <v>6</v>
      </c>
    </row>
    <row r="12" spans="2:64" s="39" customFormat="1" ht="12" customHeight="1">
      <c r="B12" s="48" t="s">
        <v>10</v>
      </c>
      <c r="C12" s="52">
        <f t="shared" si="6"/>
        <v>102</v>
      </c>
      <c r="D12" s="186">
        <f t="shared" si="0"/>
        <v>0.10119047619047619</v>
      </c>
      <c r="E12" s="52">
        <f t="shared" si="7"/>
        <v>113</v>
      </c>
      <c r="F12" s="55">
        <f t="shared" si="1"/>
        <v>0.13372781065088757</v>
      </c>
      <c r="G12" s="52">
        <f t="shared" si="8"/>
        <v>53</v>
      </c>
      <c r="H12" s="186">
        <f t="shared" si="2"/>
        <v>0.22175732217573221</v>
      </c>
      <c r="I12" s="52">
        <f t="shared" si="9"/>
        <v>9</v>
      </c>
      <c r="J12" s="55">
        <f t="shared" si="3"/>
        <v>0.11688311688311688</v>
      </c>
      <c r="K12" s="204">
        <f t="shared" si="4"/>
        <v>277</v>
      </c>
      <c r="L12" s="186">
        <f t="shared" si="5"/>
        <v>0.12770862148455508</v>
      </c>
      <c r="N12" s="44"/>
      <c r="O12" s="516" t="s">
        <v>10</v>
      </c>
      <c r="P12" s="149">
        <v>27</v>
      </c>
      <c r="Q12" s="149">
        <v>25</v>
      </c>
      <c r="R12" s="149">
        <v>26</v>
      </c>
      <c r="S12" s="149">
        <v>24</v>
      </c>
      <c r="T12" s="149">
        <v>26</v>
      </c>
      <c r="U12" s="149">
        <v>17</v>
      </c>
      <c r="V12" s="149">
        <v>31</v>
      </c>
      <c r="W12" s="149">
        <v>23</v>
      </c>
      <c r="X12" s="149">
        <v>16</v>
      </c>
      <c r="Y12" s="149">
        <v>14</v>
      </c>
      <c r="Z12" s="149">
        <v>14</v>
      </c>
      <c r="AA12" s="149">
        <v>15</v>
      </c>
      <c r="AB12" s="149">
        <v>6</v>
      </c>
      <c r="AC12" s="149">
        <v>4</v>
      </c>
      <c r="AD12" s="149">
        <v>6</v>
      </c>
      <c r="AE12" s="149">
        <v>3</v>
      </c>
    </row>
    <row r="13" spans="2:64" s="39" customFormat="1" ht="15.75" customHeight="1">
      <c r="B13" s="49" t="s">
        <v>562</v>
      </c>
      <c r="C13" s="56">
        <f>SUM(C4:C12)</f>
        <v>1008</v>
      </c>
      <c r="D13" s="511">
        <f t="shared" si="0"/>
        <v>1</v>
      </c>
      <c r="E13" s="56">
        <f>SUM(E4:E12)</f>
        <v>845</v>
      </c>
      <c r="F13" s="511">
        <f t="shared" si="1"/>
        <v>1</v>
      </c>
      <c r="G13" s="56">
        <f>SUM(G4:G12)</f>
        <v>239</v>
      </c>
      <c r="H13" s="511">
        <f t="shared" si="2"/>
        <v>1</v>
      </c>
      <c r="I13" s="56">
        <f>SUM(I4:I12)</f>
        <v>77</v>
      </c>
      <c r="J13" s="511">
        <f t="shared" si="3"/>
        <v>1</v>
      </c>
      <c r="K13" s="56">
        <f>SUM(K4:K12)</f>
        <v>2169</v>
      </c>
      <c r="L13" s="511">
        <f t="shared" si="5"/>
        <v>1</v>
      </c>
      <c r="O13" s="517"/>
      <c r="P13" s="523">
        <v>1</v>
      </c>
      <c r="Q13" s="523">
        <v>2</v>
      </c>
      <c r="R13" s="523">
        <v>3</v>
      </c>
      <c r="S13" s="523">
        <v>4</v>
      </c>
      <c r="T13" s="523">
        <v>5</v>
      </c>
      <c r="U13" s="523">
        <v>6</v>
      </c>
      <c r="V13" s="523">
        <v>7</v>
      </c>
      <c r="W13" s="523">
        <v>8</v>
      </c>
      <c r="X13" s="523">
        <v>9</v>
      </c>
      <c r="Y13" s="523">
        <v>10</v>
      </c>
      <c r="Z13" s="523">
        <v>11</v>
      </c>
      <c r="AA13" s="523">
        <v>12</v>
      </c>
      <c r="AB13" s="523">
        <v>13</v>
      </c>
      <c r="AC13" s="523">
        <v>14</v>
      </c>
      <c r="AD13" s="523">
        <v>15</v>
      </c>
      <c r="AE13" s="523">
        <v>16</v>
      </c>
    </row>
    <row r="14" spans="2:64" s="39" customFormat="1" ht="12" customHeight="1">
      <c r="B14" s="272" t="s">
        <v>351</v>
      </c>
      <c r="C14" s="237">
        <f>SUM(P14:S14)</f>
        <v>45</v>
      </c>
      <c r="D14" s="529">
        <f t="shared" si="0"/>
        <v>4.4642857142857144E-2</v>
      </c>
      <c r="E14" s="237">
        <f>SUM(T14:X14)</f>
        <v>53</v>
      </c>
      <c r="F14" s="529">
        <f t="shared" si="1"/>
        <v>6.2721893491124267E-2</v>
      </c>
      <c r="G14" s="254">
        <f>SUM(Y14:AC14)</f>
        <v>9</v>
      </c>
      <c r="H14" s="529">
        <f t="shared" si="2"/>
        <v>3.7656903765690378E-2</v>
      </c>
      <c r="I14" s="250">
        <f>SUM(AD14:AE14)</f>
        <v>7</v>
      </c>
      <c r="J14" s="529">
        <f t="shared" si="3"/>
        <v>9.0909090909090912E-2</v>
      </c>
      <c r="K14" s="250">
        <f>SUM(C14,E14,G14,I14)</f>
        <v>114</v>
      </c>
      <c r="L14" s="529">
        <f t="shared" si="5"/>
        <v>5.2558782849239281E-2</v>
      </c>
      <c r="O14" s="518" t="s">
        <v>526</v>
      </c>
      <c r="P14" s="39">
        <v>8</v>
      </c>
      <c r="Q14" s="39">
        <v>13</v>
      </c>
      <c r="R14" s="39">
        <v>8</v>
      </c>
      <c r="S14" s="39">
        <v>16</v>
      </c>
      <c r="T14" s="39">
        <v>14</v>
      </c>
      <c r="U14" s="39">
        <v>9</v>
      </c>
      <c r="V14" s="39">
        <v>18</v>
      </c>
      <c r="W14" s="39">
        <v>6</v>
      </c>
      <c r="X14" s="39">
        <v>6</v>
      </c>
      <c r="Y14" s="39">
        <v>3</v>
      </c>
      <c r="Z14" s="39">
        <v>3</v>
      </c>
      <c r="AA14" s="39">
        <v>1</v>
      </c>
      <c r="AB14" s="39">
        <v>1</v>
      </c>
      <c r="AC14" s="39">
        <v>1</v>
      </c>
      <c r="AD14" s="39">
        <v>5</v>
      </c>
      <c r="AE14" s="39">
        <v>2</v>
      </c>
    </row>
    <row r="15" spans="2:64" s="39" customFormat="1" ht="12" customHeight="1">
      <c r="B15" s="271" t="s">
        <v>349</v>
      </c>
      <c r="C15" s="237">
        <f>SUM(P15:S15)</f>
        <v>963</v>
      </c>
      <c r="D15" s="532">
        <f t="shared" si="0"/>
        <v>0.9553571428571429</v>
      </c>
      <c r="E15" s="237">
        <f>SUM(T15:X15)</f>
        <v>792</v>
      </c>
      <c r="F15" s="532">
        <f t="shared" si="1"/>
        <v>0.93727810650887577</v>
      </c>
      <c r="G15" s="254">
        <f>SUM(Y15:AC15)</f>
        <v>230</v>
      </c>
      <c r="H15" s="532">
        <f t="shared" si="2"/>
        <v>0.96234309623430958</v>
      </c>
      <c r="I15" s="250">
        <f>SUM(AD15:AE15)</f>
        <v>70</v>
      </c>
      <c r="J15" s="533">
        <f t="shared" si="3"/>
        <v>0.90909090909090906</v>
      </c>
      <c r="K15" s="250">
        <f>SUM(C15,E15,G15,I15)</f>
        <v>2055</v>
      </c>
      <c r="L15" s="533">
        <f t="shared" si="5"/>
        <v>0.94744121715076068</v>
      </c>
      <c r="O15" s="519" t="s">
        <v>507</v>
      </c>
      <c r="P15" s="39">
        <v>208</v>
      </c>
      <c r="Q15" s="39">
        <v>270</v>
      </c>
      <c r="R15" s="39">
        <v>214</v>
      </c>
      <c r="S15" s="39">
        <v>271</v>
      </c>
      <c r="T15" s="39">
        <v>204</v>
      </c>
      <c r="U15" s="39">
        <v>117</v>
      </c>
      <c r="V15" s="39">
        <v>212</v>
      </c>
      <c r="W15" s="39">
        <v>152</v>
      </c>
      <c r="X15" s="39">
        <v>107</v>
      </c>
      <c r="Y15" s="39">
        <v>74</v>
      </c>
      <c r="Z15" s="39">
        <v>62</v>
      </c>
      <c r="AA15" s="39">
        <v>43</v>
      </c>
      <c r="AB15" s="39">
        <v>27</v>
      </c>
      <c r="AC15" s="39">
        <v>24</v>
      </c>
      <c r="AD15" s="39">
        <v>55</v>
      </c>
      <c r="AE15" s="39">
        <v>15</v>
      </c>
    </row>
    <row r="16" spans="2:64">
      <c r="D16" s="183"/>
      <c r="F16" s="183"/>
      <c r="H16" s="183"/>
      <c r="O16" s="51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2:64" ht="36.75" customHeight="1">
      <c r="B17" s="666" t="s">
        <v>348</v>
      </c>
      <c r="C17" s="666"/>
      <c r="D17" s="666"/>
      <c r="E17" s="666"/>
      <c r="F17" s="666"/>
      <c r="G17" s="666"/>
      <c r="H17" s="666"/>
      <c r="I17" s="666"/>
      <c r="J17" s="666"/>
      <c r="K17" s="666"/>
      <c r="L17" s="666"/>
      <c r="O17" s="440"/>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row>
    <row r="18" spans="2:64">
      <c r="B18" s="650" t="s">
        <v>95</v>
      </c>
      <c r="C18" s="652" t="s">
        <v>94</v>
      </c>
      <c r="D18" s="653"/>
      <c r="E18" s="653"/>
      <c r="F18" s="653"/>
      <c r="G18" s="653"/>
      <c r="H18" s="653"/>
      <c r="I18" s="653"/>
      <c r="J18" s="653"/>
      <c r="K18" s="653"/>
      <c r="L18" s="654"/>
      <c r="O18" s="440"/>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2:64" ht="22.5" customHeight="1">
      <c r="B19" s="651"/>
      <c r="C19" s="663" t="s">
        <v>112</v>
      </c>
      <c r="D19" s="664"/>
      <c r="E19" s="665" t="s">
        <v>113</v>
      </c>
      <c r="F19" s="664"/>
      <c r="G19" s="665" t="s">
        <v>114</v>
      </c>
      <c r="H19" s="664"/>
      <c r="I19" s="663" t="s">
        <v>115</v>
      </c>
      <c r="J19" s="664"/>
      <c r="K19" s="663" t="s">
        <v>92</v>
      </c>
      <c r="L19" s="664"/>
      <c r="N19" s="45"/>
      <c r="O19" s="512" t="s">
        <v>93</v>
      </c>
      <c r="P19" s="462" t="s">
        <v>116</v>
      </c>
      <c r="Q19" s="462" t="s">
        <v>527</v>
      </c>
      <c r="R19" s="462" t="s">
        <v>528</v>
      </c>
      <c r="S19" s="462" t="s">
        <v>529</v>
      </c>
      <c r="T19" s="462" t="s">
        <v>530</v>
      </c>
      <c r="U19" s="462" t="s">
        <v>531</v>
      </c>
      <c r="V19" s="462" t="s">
        <v>532</v>
      </c>
      <c r="W19" s="462" t="s">
        <v>533</v>
      </c>
      <c r="X19" s="462" t="s">
        <v>534</v>
      </c>
      <c r="Y19" s="462" t="s">
        <v>535</v>
      </c>
      <c r="Z19" s="462" t="s">
        <v>536</v>
      </c>
      <c r="AA19" s="462" t="s">
        <v>537</v>
      </c>
      <c r="AB19" s="462" t="s">
        <v>538</v>
      </c>
      <c r="AC19" s="462" t="s">
        <v>539</v>
      </c>
      <c r="AD19" s="461" t="s">
        <v>540</v>
      </c>
      <c r="AE19" s="528" t="s">
        <v>91</v>
      </c>
      <c r="AF19" s="462"/>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2:64" s="39" customFormat="1" ht="13.5" customHeight="1">
      <c r="B20" s="46" t="s">
        <v>2</v>
      </c>
      <c r="C20" s="203">
        <v>0</v>
      </c>
      <c r="D20" s="51">
        <f>C20/$C$29</f>
        <v>0</v>
      </c>
      <c r="E20" s="203">
        <v>0</v>
      </c>
      <c r="F20" s="184">
        <f>E20/$E$29</f>
        <v>0</v>
      </c>
      <c r="G20" s="203">
        <v>0</v>
      </c>
      <c r="H20" s="184">
        <f>G20/$G$29</f>
        <v>0</v>
      </c>
      <c r="I20" s="203">
        <v>0</v>
      </c>
      <c r="J20" s="184">
        <f>I20/$I$29</f>
        <v>0</v>
      </c>
      <c r="K20" s="203">
        <f>SUM(C20,E20,G20,I20)</f>
        <v>0</v>
      </c>
      <c r="L20" s="184">
        <f>K20/$K$29</f>
        <v>0</v>
      </c>
      <c r="N20" s="43"/>
      <c r="O20" s="520" t="s">
        <v>2</v>
      </c>
      <c r="P20" s="206"/>
      <c r="Q20" s="206"/>
    </row>
    <row r="21" spans="2:64" s="39" customFormat="1">
      <c r="B21" s="47" t="s">
        <v>3</v>
      </c>
      <c r="C21" s="202">
        <v>0</v>
      </c>
      <c r="D21" s="187">
        <f t="shared" ref="D21:D31" si="10">C21/$C$29</f>
        <v>0</v>
      </c>
      <c r="E21" s="202">
        <v>0</v>
      </c>
      <c r="F21" s="53">
        <f t="shared" ref="F21:F31" si="11">E21/$E$29</f>
        <v>0</v>
      </c>
      <c r="G21" s="202">
        <v>0</v>
      </c>
      <c r="H21" s="185">
        <f t="shared" ref="H21:H31" si="12">G21/$G$29</f>
        <v>0</v>
      </c>
      <c r="I21" s="202">
        <v>0</v>
      </c>
      <c r="J21" s="53">
        <f t="shared" ref="J21:J31" si="13">I21/$I$29</f>
        <v>0</v>
      </c>
      <c r="K21" s="52">
        <f t="shared" ref="K21:K28" si="14">SUM(C21,E21,G21,I21)</f>
        <v>0</v>
      </c>
      <c r="L21" s="185">
        <f t="shared" ref="L21:L31" si="15">K21/$K$29</f>
        <v>0</v>
      </c>
      <c r="N21" s="44"/>
      <c r="O21" s="519" t="s">
        <v>3</v>
      </c>
    </row>
    <row r="22" spans="2:64" s="39" customFormat="1">
      <c r="B22" s="47" t="s">
        <v>4</v>
      </c>
      <c r="C22" s="52">
        <f>SUM(P22:S22)</f>
        <v>1</v>
      </c>
      <c r="D22" s="185">
        <f t="shared" si="10"/>
        <v>1.3513513513513514E-2</v>
      </c>
      <c r="E22" s="52">
        <f>SUM(T22:X22)</f>
        <v>0</v>
      </c>
      <c r="F22" s="53">
        <f t="shared" si="11"/>
        <v>0</v>
      </c>
      <c r="G22" s="202">
        <f>SUM(Y22:AC22)</f>
        <v>0</v>
      </c>
      <c r="H22" s="185">
        <f t="shared" si="12"/>
        <v>0</v>
      </c>
      <c r="I22" s="202">
        <f>SUM(AD22:AE22)</f>
        <v>1</v>
      </c>
      <c r="J22" s="53">
        <f t="shared" si="13"/>
        <v>0.2</v>
      </c>
      <c r="K22" s="530">
        <f t="shared" si="14"/>
        <v>2</v>
      </c>
      <c r="L22" s="190">
        <f t="shared" si="15"/>
        <v>1.5267175572519083E-2</v>
      </c>
      <c r="N22" s="44"/>
      <c r="O22" s="521" t="s">
        <v>4</v>
      </c>
      <c r="P22" s="153"/>
      <c r="Q22" s="153">
        <v>1</v>
      </c>
      <c r="R22" s="153"/>
      <c r="S22" s="153"/>
      <c r="T22" s="153"/>
      <c r="U22" s="153"/>
      <c r="V22" s="153"/>
      <c r="W22" s="153"/>
      <c r="X22" s="153"/>
      <c r="Y22" s="153"/>
      <c r="Z22" s="153"/>
      <c r="AA22" s="153"/>
      <c r="AD22" s="39">
        <v>1</v>
      </c>
      <c r="AE22" s="153"/>
      <c r="AJ22" s="207"/>
    </row>
    <row r="23" spans="2:64" s="39" customFormat="1">
      <c r="B23" s="47" t="s">
        <v>5</v>
      </c>
      <c r="C23" s="188">
        <f t="shared" ref="C23:C28" si="16">SUM(P23:S23)</f>
        <v>2</v>
      </c>
      <c r="D23" s="501">
        <f t="shared" si="10"/>
        <v>2.7027027027027029E-2</v>
      </c>
      <c r="E23" s="188">
        <f t="shared" ref="E23:E28" si="17">SUM(T23:X23)</f>
        <v>0</v>
      </c>
      <c r="F23" s="501">
        <f t="shared" si="11"/>
        <v>0</v>
      </c>
      <c r="G23" s="202">
        <f t="shared" ref="G23:G28" si="18">SUM(Y23:AC23)</f>
        <v>0</v>
      </c>
      <c r="H23" s="53">
        <f t="shared" si="12"/>
        <v>0</v>
      </c>
      <c r="I23" s="202">
        <f t="shared" ref="I23:I26" si="19">SUM(AD23:AE23)</f>
        <v>1</v>
      </c>
      <c r="J23" s="53">
        <f t="shared" si="13"/>
        <v>0.2</v>
      </c>
      <c r="K23" s="52">
        <f t="shared" si="14"/>
        <v>3</v>
      </c>
      <c r="L23" s="185">
        <f t="shared" si="15"/>
        <v>2.2900763358778626E-2</v>
      </c>
      <c r="N23" s="44"/>
      <c r="O23" s="521" t="s">
        <v>5</v>
      </c>
      <c r="P23" s="153">
        <v>1</v>
      </c>
      <c r="Q23" s="153">
        <v>1</v>
      </c>
      <c r="R23" s="153"/>
      <c r="S23" s="153"/>
      <c r="T23" s="153"/>
      <c r="U23" s="153"/>
      <c r="V23" s="153"/>
      <c r="W23" s="153"/>
      <c r="X23" s="153"/>
      <c r="Y23" s="153"/>
      <c r="Z23" s="153"/>
      <c r="AA23" s="153"/>
      <c r="AD23" s="39">
        <v>1</v>
      </c>
      <c r="AE23" s="153"/>
      <c r="AJ23" s="207"/>
    </row>
    <row r="24" spans="2:64" s="39" customFormat="1">
      <c r="B24" s="47" t="s">
        <v>6</v>
      </c>
      <c r="C24" s="52">
        <f t="shared" si="16"/>
        <v>0</v>
      </c>
      <c r="D24" s="53">
        <f t="shared" si="10"/>
        <v>0</v>
      </c>
      <c r="E24" s="188">
        <f t="shared" si="17"/>
        <v>1</v>
      </c>
      <c r="F24" s="501">
        <f t="shared" si="11"/>
        <v>2.3809523809523808E-2</v>
      </c>
      <c r="G24" s="202">
        <f t="shared" si="18"/>
        <v>1</v>
      </c>
      <c r="H24" s="53">
        <f t="shared" si="12"/>
        <v>0.1</v>
      </c>
      <c r="I24" s="202">
        <f t="shared" si="19"/>
        <v>1</v>
      </c>
      <c r="J24" s="187">
        <f t="shared" si="13"/>
        <v>0.2</v>
      </c>
      <c r="K24" s="52">
        <f t="shared" si="14"/>
        <v>3</v>
      </c>
      <c r="L24" s="185">
        <f t="shared" si="15"/>
        <v>2.2900763358778626E-2</v>
      </c>
      <c r="N24" s="44"/>
      <c r="O24" s="521" t="s">
        <v>6</v>
      </c>
      <c r="P24" s="153"/>
      <c r="Q24" s="153"/>
      <c r="R24" s="153"/>
      <c r="S24" s="153"/>
      <c r="T24" s="153"/>
      <c r="U24" s="153">
        <v>1</v>
      </c>
      <c r="V24" s="153"/>
      <c r="W24" s="153"/>
      <c r="X24" s="153"/>
      <c r="Y24" s="153"/>
      <c r="AB24" s="153"/>
      <c r="AC24" s="153">
        <v>1</v>
      </c>
      <c r="AD24" s="39">
        <v>1</v>
      </c>
      <c r="AE24" s="153"/>
      <c r="AJ24" s="207"/>
    </row>
    <row r="25" spans="2:64" s="39" customFormat="1">
      <c r="B25" s="47" t="s">
        <v>7</v>
      </c>
      <c r="C25" s="52">
        <f t="shared" si="16"/>
        <v>13</v>
      </c>
      <c r="D25" s="53">
        <f t="shared" si="10"/>
        <v>0.17567567567567569</v>
      </c>
      <c r="E25" s="52">
        <f t="shared" si="17"/>
        <v>6</v>
      </c>
      <c r="F25" s="187">
        <f t="shared" si="11"/>
        <v>0.14285714285714285</v>
      </c>
      <c r="G25" s="202">
        <f t="shared" si="18"/>
        <v>1</v>
      </c>
      <c r="H25" s="187">
        <f t="shared" si="12"/>
        <v>0.1</v>
      </c>
      <c r="I25" s="202">
        <f t="shared" si="19"/>
        <v>0</v>
      </c>
      <c r="J25" s="185">
        <f t="shared" si="13"/>
        <v>0</v>
      </c>
      <c r="K25" s="204">
        <f t="shared" si="14"/>
        <v>20</v>
      </c>
      <c r="L25" s="53">
        <f t="shared" si="15"/>
        <v>0.15267175572519084</v>
      </c>
      <c r="N25" s="44"/>
      <c r="O25" s="521" t="s">
        <v>7</v>
      </c>
      <c r="P25" s="153">
        <v>7</v>
      </c>
      <c r="Q25" s="153">
        <v>4</v>
      </c>
      <c r="R25" s="153">
        <v>1</v>
      </c>
      <c r="S25" s="153">
        <v>1</v>
      </c>
      <c r="T25" s="153">
        <v>1</v>
      </c>
      <c r="U25" s="153">
        <v>2</v>
      </c>
      <c r="V25" s="153">
        <v>2</v>
      </c>
      <c r="W25" s="153"/>
      <c r="X25" s="153">
        <v>1</v>
      </c>
      <c r="Y25" s="153"/>
      <c r="Z25" s="39">
        <v>1</v>
      </c>
      <c r="AB25" s="153"/>
      <c r="AC25" s="153"/>
      <c r="AE25" s="153"/>
      <c r="AJ25" s="207"/>
    </row>
    <row r="26" spans="2:64" s="39" customFormat="1">
      <c r="B26" s="47" t="s">
        <v>8</v>
      </c>
      <c r="C26" s="52">
        <f t="shared" si="16"/>
        <v>24</v>
      </c>
      <c r="D26" s="187">
        <f t="shared" si="10"/>
        <v>0.32432432432432434</v>
      </c>
      <c r="E26" s="52">
        <f t="shared" si="17"/>
        <v>16</v>
      </c>
      <c r="F26" s="185">
        <f t="shared" si="11"/>
        <v>0.38095238095238093</v>
      </c>
      <c r="G26" s="202">
        <f t="shared" si="18"/>
        <v>2</v>
      </c>
      <c r="H26" s="53">
        <f t="shared" si="12"/>
        <v>0.2</v>
      </c>
      <c r="I26" s="202">
        <f t="shared" si="19"/>
        <v>2</v>
      </c>
      <c r="J26" s="53">
        <f t="shared" si="13"/>
        <v>0.4</v>
      </c>
      <c r="K26" s="205">
        <f t="shared" si="14"/>
        <v>44</v>
      </c>
      <c r="L26" s="53">
        <f t="shared" si="15"/>
        <v>0.33587786259541985</v>
      </c>
      <c r="N26" s="44"/>
      <c r="O26" s="521" t="s">
        <v>8</v>
      </c>
      <c r="P26" s="153">
        <v>4</v>
      </c>
      <c r="Q26" s="153">
        <v>6</v>
      </c>
      <c r="R26" s="153">
        <v>11</v>
      </c>
      <c r="S26" s="153">
        <v>3</v>
      </c>
      <c r="T26" s="153">
        <v>4</v>
      </c>
      <c r="U26" s="153">
        <v>3</v>
      </c>
      <c r="V26" s="153">
        <v>3</v>
      </c>
      <c r="W26" s="153">
        <v>3</v>
      </c>
      <c r="X26" s="153">
        <v>3</v>
      </c>
      <c r="Y26" s="153">
        <v>2</v>
      </c>
      <c r="AB26" s="153"/>
      <c r="AC26" s="153"/>
      <c r="AD26" s="39">
        <v>2</v>
      </c>
      <c r="AE26" s="153"/>
      <c r="AJ26" s="207"/>
    </row>
    <row r="27" spans="2:64" s="39" customFormat="1">
      <c r="B27" s="47" t="s">
        <v>9</v>
      </c>
      <c r="C27" s="52">
        <f t="shared" si="16"/>
        <v>27</v>
      </c>
      <c r="D27" s="185">
        <f t="shared" si="10"/>
        <v>0.36486486486486486</v>
      </c>
      <c r="E27" s="188">
        <f t="shared" si="17"/>
        <v>16</v>
      </c>
      <c r="F27" s="190">
        <f t="shared" si="11"/>
        <v>0.38095238095238093</v>
      </c>
      <c r="G27" s="202">
        <f t="shared" si="18"/>
        <v>4</v>
      </c>
      <c r="H27" s="187">
        <f t="shared" si="12"/>
        <v>0.4</v>
      </c>
      <c r="I27" s="202">
        <v>0</v>
      </c>
      <c r="J27" s="53">
        <f t="shared" si="13"/>
        <v>0</v>
      </c>
      <c r="K27" s="212">
        <f t="shared" si="14"/>
        <v>47</v>
      </c>
      <c r="L27" s="531">
        <f t="shared" si="15"/>
        <v>0.35877862595419846</v>
      </c>
      <c r="N27" s="44"/>
      <c r="O27" s="521" t="s">
        <v>9</v>
      </c>
      <c r="P27" s="153">
        <v>5</v>
      </c>
      <c r="Q27" s="153">
        <v>10</v>
      </c>
      <c r="R27" s="153">
        <v>4</v>
      </c>
      <c r="S27" s="153">
        <v>8</v>
      </c>
      <c r="T27" s="153">
        <v>3</v>
      </c>
      <c r="U27" s="153">
        <v>2</v>
      </c>
      <c r="V27" s="153">
        <v>5</v>
      </c>
      <c r="W27" s="153">
        <v>1</v>
      </c>
      <c r="X27" s="153">
        <v>5</v>
      </c>
      <c r="Y27" s="153">
        <v>1</v>
      </c>
      <c r="Z27" s="39">
        <v>3</v>
      </c>
      <c r="AB27" s="153"/>
      <c r="AC27" s="153"/>
      <c r="AE27" s="153"/>
      <c r="AJ27" s="207"/>
    </row>
    <row r="28" spans="2:64" s="39" customFormat="1">
      <c r="B28" s="48" t="s">
        <v>10</v>
      </c>
      <c r="C28" s="52">
        <f t="shared" si="16"/>
        <v>7</v>
      </c>
      <c r="D28" s="55">
        <f t="shared" si="10"/>
        <v>9.45945945945946E-2</v>
      </c>
      <c r="E28" s="52">
        <f t="shared" si="17"/>
        <v>3</v>
      </c>
      <c r="F28" s="55">
        <f t="shared" si="11"/>
        <v>7.1428571428571425E-2</v>
      </c>
      <c r="G28" s="202">
        <f t="shared" si="18"/>
        <v>2</v>
      </c>
      <c r="H28" s="55">
        <f t="shared" si="12"/>
        <v>0.2</v>
      </c>
      <c r="I28" s="202">
        <v>0</v>
      </c>
      <c r="J28" s="186">
        <f t="shared" si="13"/>
        <v>0</v>
      </c>
      <c r="K28" s="204">
        <f t="shared" si="14"/>
        <v>12</v>
      </c>
      <c r="L28" s="55">
        <f t="shared" si="15"/>
        <v>9.1603053435114504E-2</v>
      </c>
      <c r="N28" s="44"/>
      <c r="O28" s="521" t="s">
        <v>10</v>
      </c>
      <c r="P28" s="153">
        <v>2</v>
      </c>
      <c r="Q28" s="153">
        <v>2</v>
      </c>
      <c r="R28" s="153">
        <v>2</v>
      </c>
      <c r="S28" s="153">
        <v>1</v>
      </c>
      <c r="T28" s="153">
        <v>2</v>
      </c>
      <c r="U28" s="153"/>
      <c r="V28" s="153"/>
      <c r="W28" s="153">
        <v>1</v>
      </c>
      <c r="X28" s="153"/>
      <c r="Y28" s="153"/>
      <c r="Z28" s="39">
        <v>2</v>
      </c>
      <c r="AB28" s="153"/>
      <c r="AC28" s="153"/>
      <c r="AE28" s="153"/>
      <c r="AJ28" s="207"/>
    </row>
    <row r="29" spans="2:64" s="39" customFormat="1" ht="15.75" customHeight="1">
      <c r="B29" s="49" t="s">
        <v>562</v>
      </c>
      <c r="C29" s="56">
        <f>SUM(C20:C28)</f>
        <v>74</v>
      </c>
      <c r="D29" s="511">
        <f t="shared" si="10"/>
        <v>1</v>
      </c>
      <c r="E29" s="56">
        <f>SUM(E20:E28)</f>
        <v>42</v>
      </c>
      <c r="F29" s="511">
        <f t="shared" si="11"/>
        <v>1</v>
      </c>
      <c r="G29" s="56">
        <f>SUM(G20:G28)</f>
        <v>10</v>
      </c>
      <c r="H29" s="511">
        <f t="shared" si="12"/>
        <v>1</v>
      </c>
      <c r="I29" s="498">
        <f>SUM(I20:I28)</f>
        <v>5</v>
      </c>
      <c r="J29" s="511">
        <f t="shared" si="13"/>
        <v>1</v>
      </c>
      <c r="K29" s="56">
        <f>SUM(K20:K28)</f>
        <v>131</v>
      </c>
      <c r="L29" s="511">
        <f t="shared" si="15"/>
        <v>1</v>
      </c>
      <c r="O29" s="521"/>
      <c r="P29" s="524">
        <v>1</v>
      </c>
      <c r="Q29" s="524">
        <v>2</v>
      </c>
      <c r="R29" s="524">
        <v>3</v>
      </c>
      <c r="S29" s="524">
        <v>4</v>
      </c>
      <c r="T29" s="524">
        <v>5</v>
      </c>
      <c r="U29" s="524">
        <v>6</v>
      </c>
      <c r="V29" s="524">
        <v>7</v>
      </c>
      <c r="W29" s="524">
        <v>8</v>
      </c>
      <c r="X29" s="524">
        <v>9</v>
      </c>
      <c r="Y29" s="524">
        <v>10</v>
      </c>
      <c r="Z29" s="525">
        <v>11</v>
      </c>
      <c r="AA29" s="525">
        <v>12</v>
      </c>
      <c r="AB29" s="524">
        <v>13</v>
      </c>
      <c r="AC29" s="524">
        <v>14</v>
      </c>
      <c r="AD29" s="525">
        <v>15</v>
      </c>
      <c r="AE29" s="524">
        <v>16</v>
      </c>
    </row>
    <row r="30" spans="2:64" s="39" customFormat="1">
      <c r="B30" s="272" t="s">
        <v>351</v>
      </c>
      <c r="C30" s="259">
        <f>SUM(P30:S30)</f>
        <v>8</v>
      </c>
      <c r="D30" s="529">
        <f t="shared" si="10"/>
        <v>0.10810810810810811</v>
      </c>
      <c r="E30" s="255">
        <f>SUM(T30:X30)</f>
        <v>2</v>
      </c>
      <c r="F30" s="529">
        <f t="shared" si="11"/>
        <v>4.7619047619047616E-2</v>
      </c>
      <c r="G30" s="255">
        <f>SUM(Y30:AC30)</f>
        <v>0</v>
      </c>
      <c r="H30" s="529">
        <f t="shared" si="12"/>
        <v>0</v>
      </c>
      <c r="I30" s="257">
        <f>SUM(AD30:AE30)</f>
        <v>2</v>
      </c>
      <c r="J30" s="529">
        <f t="shared" si="13"/>
        <v>0.4</v>
      </c>
      <c r="K30" s="259">
        <f>SUM(C30,E30,G30,I30)</f>
        <v>12</v>
      </c>
      <c r="L30" s="529">
        <f t="shared" si="15"/>
        <v>9.1603053435114504E-2</v>
      </c>
      <c r="O30" s="522" t="s">
        <v>526</v>
      </c>
      <c r="P30" s="526">
        <v>4</v>
      </c>
      <c r="Q30" s="526">
        <v>3</v>
      </c>
      <c r="R30" s="526">
        <v>1</v>
      </c>
      <c r="S30" s="526"/>
      <c r="T30" s="526"/>
      <c r="U30" s="526">
        <v>2</v>
      </c>
      <c r="V30" s="526"/>
      <c r="W30" s="526"/>
      <c r="X30" s="526"/>
      <c r="Y30" s="526"/>
      <c r="Z30" s="526"/>
      <c r="AA30" s="526"/>
      <c r="AB30" s="526"/>
      <c r="AC30" s="526"/>
      <c r="AD30" s="526">
        <v>2</v>
      </c>
      <c r="AE30" s="527"/>
    </row>
    <row r="31" spans="2:64">
      <c r="B31" s="271" t="s">
        <v>349</v>
      </c>
      <c r="C31" s="259">
        <f>SUM(P31:S31)</f>
        <v>66</v>
      </c>
      <c r="D31" s="532">
        <f t="shared" si="10"/>
        <v>0.89189189189189189</v>
      </c>
      <c r="E31" s="255">
        <f>SUM(T31:X31)</f>
        <v>40</v>
      </c>
      <c r="F31" s="532">
        <f t="shared" si="11"/>
        <v>0.95238095238095233</v>
      </c>
      <c r="G31" s="255">
        <f>SUM(Y31:AC31)</f>
        <v>10</v>
      </c>
      <c r="H31" s="533">
        <f t="shared" si="12"/>
        <v>1</v>
      </c>
      <c r="I31" s="257">
        <f>SUM(AD31:AE31)</f>
        <v>3</v>
      </c>
      <c r="J31" s="533">
        <f t="shared" si="13"/>
        <v>0.6</v>
      </c>
      <c r="K31" s="259">
        <f>SUM(C31,E31,G31,I31)</f>
        <v>119</v>
      </c>
      <c r="L31" s="533">
        <f t="shared" si="15"/>
        <v>0.90839694656488545</v>
      </c>
      <c r="O31" s="519" t="s">
        <v>507</v>
      </c>
      <c r="P31" s="534">
        <v>15</v>
      </c>
      <c r="Q31" s="534">
        <v>21</v>
      </c>
      <c r="R31" s="534">
        <v>17</v>
      </c>
      <c r="S31" s="534">
        <v>13</v>
      </c>
      <c r="T31" s="534">
        <v>10</v>
      </c>
      <c r="U31" s="534">
        <v>6</v>
      </c>
      <c r="V31" s="534">
        <v>10</v>
      </c>
      <c r="W31" s="534">
        <v>5</v>
      </c>
      <c r="X31" s="534">
        <v>9</v>
      </c>
      <c r="Y31" s="534">
        <v>3</v>
      </c>
      <c r="Z31" s="534">
        <v>6</v>
      </c>
      <c r="AA31" s="2"/>
      <c r="AB31" s="2"/>
      <c r="AC31" s="534">
        <v>1</v>
      </c>
      <c r="AD31" s="534">
        <v>3</v>
      </c>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row>
    <row r="32" spans="2:64">
      <c r="D32" s="183"/>
      <c r="F32" s="563"/>
      <c r="H32" s="40"/>
      <c r="J32" s="40"/>
      <c r="K32" s="40"/>
      <c r="O32" s="440"/>
      <c r="P32" s="309"/>
      <c r="Q32" s="309"/>
      <c r="R32" s="309"/>
      <c r="S32" s="309"/>
      <c r="T32" s="309"/>
      <c r="U32" s="309"/>
      <c r="V32" s="309"/>
      <c r="W32" s="309"/>
      <c r="X32" s="309"/>
      <c r="Y32" s="309"/>
      <c r="Z32" s="309"/>
      <c r="AA32" s="309"/>
      <c r="AB32" s="309"/>
      <c r="AC32" s="309"/>
      <c r="AD32" s="30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row>
    <row r="33" spans="6:64">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row>
    <row r="34" spans="6:64">
      <c r="F34" s="40"/>
      <c r="H34" s="40"/>
      <c r="J34" s="40"/>
      <c r="K34" s="8"/>
      <c r="N34" s="234"/>
      <c r="O34" s="153"/>
      <c r="P34" s="153"/>
      <c r="Q34" s="153"/>
      <c r="R34" s="153"/>
      <c r="S34" s="153"/>
      <c r="T34" s="153"/>
      <c r="U34" s="153"/>
      <c r="V34" s="153"/>
      <c r="W34" s="153"/>
      <c r="X34" s="153"/>
      <c r="Y34" s="153"/>
      <c r="Z34" s="153"/>
      <c r="AA34" s="153"/>
      <c r="AB34" s="153"/>
      <c r="AC34" s="153"/>
      <c r="AD34" s="153"/>
      <c r="AE34" s="153"/>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row>
    <row r="35" spans="6:64">
      <c r="F35" s="40"/>
      <c r="H35" s="40"/>
      <c r="J35" s="40"/>
      <c r="K35" s="8"/>
      <c r="N35" s="235"/>
      <c r="O35" s="153"/>
      <c r="P35" s="153"/>
      <c r="Q35" s="153"/>
      <c r="R35" s="153"/>
      <c r="S35" s="153"/>
      <c r="T35" s="153"/>
      <c r="U35" s="153"/>
      <c r="V35" s="153"/>
      <c r="W35" s="153"/>
      <c r="X35" s="153"/>
      <c r="Y35" s="153"/>
      <c r="Z35" s="153"/>
      <c r="AA35" s="153"/>
      <c r="AB35" s="153"/>
      <c r="AC35" s="153"/>
      <c r="AD35" s="153"/>
      <c r="AE35" s="153"/>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row>
    <row r="36" spans="6:64">
      <c r="F36" s="40"/>
      <c r="H36" s="40"/>
      <c r="J36" s="40"/>
      <c r="K36" s="8"/>
      <c r="O36" s="319"/>
      <c r="P36" s="319"/>
      <c r="Q36" s="319"/>
      <c r="R36" s="319"/>
      <c r="S36" s="319"/>
      <c r="T36" s="319"/>
      <c r="U36" s="319"/>
      <c r="V36" s="319"/>
      <c r="W36" s="319"/>
      <c r="X36" s="319"/>
      <c r="Y36" s="319"/>
      <c r="Z36" s="319"/>
      <c r="AA36" s="319"/>
      <c r="AB36" s="319"/>
      <c r="AC36" s="319"/>
      <c r="AD36" s="319"/>
      <c r="AE36" s="31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row>
    <row r="37" spans="6:64">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row>
    <row r="38" spans="6:64">
      <c r="N38" s="234"/>
      <c r="O38" s="153"/>
      <c r="P38" s="153"/>
      <c r="Q38" s="153"/>
      <c r="R38" s="153"/>
      <c r="S38" s="153"/>
      <c r="T38" s="153"/>
      <c r="U38" s="153"/>
      <c r="V38" s="153"/>
      <c r="W38" s="153"/>
      <c r="X38" s="153"/>
      <c r="Y38" s="153"/>
      <c r="Z38" s="39"/>
      <c r="AA38" s="39"/>
      <c r="AB38" s="153"/>
      <c r="AC38" s="153"/>
      <c r="AD38" s="39"/>
      <c r="AE38" s="153"/>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row>
    <row r="39" spans="6:64">
      <c r="N39" s="235"/>
      <c r="O39" s="153"/>
      <c r="P39" s="153"/>
      <c r="Q39" s="153"/>
      <c r="R39" s="153"/>
      <c r="S39" s="153"/>
      <c r="T39" s="153"/>
      <c r="U39" s="153"/>
      <c r="V39" s="153"/>
      <c r="W39" s="153"/>
      <c r="X39" s="153"/>
      <c r="Y39" s="153"/>
      <c r="Z39" s="39"/>
      <c r="AA39" s="39"/>
      <c r="AB39" s="153"/>
      <c r="AC39" s="153"/>
      <c r="AD39" s="39"/>
      <c r="AE39" s="153"/>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row>
    <row r="40" spans="6:64">
      <c r="O40" s="319"/>
      <c r="P40" s="319"/>
      <c r="Q40" s="319"/>
      <c r="R40" s="319"/>
      <c r="S40" s="319"/>
      <c r="T40" s="319"/>
      <c r="U40" s="319"/>
      <c r="V40" s="319"/>
      <c r="W40" s="319"/>
      <c r="X40" s="319"/>
      <c r="Y40" s="319"/>
      <c r="Z40" s="39"/>
      <c r="AA40" s="39"/>
      <c r="AB40" s="319"/>
      <c r="AC40" s="319"/>
      <c r="AD40" s="39"/>
      <c r="AE40" s="31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row>
    <row r="41" spans="6:64">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row>
    <row r="42" spans="6:64">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row>
    <row r="43" spans="6:64">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row>
    <row r="44" spans="6:64">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row>
    <row r="45" spans="6:64">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row>
    <row r="46" spans="6:64">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row>
    <row r="47" spans="6:64">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row>
    <row r="48" spans="6:64">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row>
    <row r="49" spans="15:64">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row>
    <row r="50" spans="15:64">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row>
    <row r="51" spans="15:64">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row>
    <row r="52" spans="15:64">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row>
    <row r="53" spans="15:64">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row>
    <row r="54" spans="15:64">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row>
    <row r="55" spans="15:64">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row>
    <row r="56" spans="15:64">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row>
    <row r="57" spans="15:64">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row>
    <row r="58" spans="15:64">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row>
    <row r="59" spans="15:64">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row>
    <row r="60" spans="15:64">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row>
    <row r="61" spans="15:64">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row>
    <row r="62" spans="15:64">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row>
    <row r="63" spans="15:64">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row>
    <row r="64" spans="15:64">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row>
    <row r="65" spans="15:64">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row>
    <row r="66" spans="15:64">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row>
    <row r="67" spans="15:64">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row>
    <row r="68" spans="15:64">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row>
    <row r="69" spans="15:64">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row>
    <row r="70" spans="15:64">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row>
    <row r="71" spans="15:64">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row>
    <row r="72" spans="15:64">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row>
    <row r="73" spans="15:64">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row>
    <row r="74" spans="15:64">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row>
    <row r="75" spans="15:64">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row>
    <row r="76" spans="15:64">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row>
    <row r="77" spans="15:64">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row>
    <row r="78" spans="15:64">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row>
    <row r="79" spans="15:64">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row>
    <row r="80" spans="15:64">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row>
    <row r="81" spans="15:64">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row>
    <row r="82" spans="15:64">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row>
    <row r="83" spans="15:64">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row>
    <row r="84" spans="15:64">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row>
    <row r="85" spans="15:64">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row>
    <row r="86" spans="15:64">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row>
    <row r="87" spans="15:64">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row>
    <row r="88" spans="15:64">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row>
    <row r="89" spans="15:64">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row>
    <row r="90" spans="15:64">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row>
    <row r="91" spans="15:64">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row>
    <row r="92" spans="15:64">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row>
    <row r="93" spans="15:64">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row>
    <row r="94" spans="15:64">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row>
    <row r="95" spans="15:64">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row>
    <row r="96" spans="15:64">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row>
    <row r="97" spans="15:64">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row>
    <row r="98" spans="15:64">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row>
    <row r="99" spans="15:64">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row>
    <row r="100" spans="15:64">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row>
    <row r="101" spans="15:64">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row>
    <row r="102" spans="15:64">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row>
    <row r="103" spans="15:64">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row>
    <row r="104" spans="15:64">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row>
    <row r="105" spans="15:64">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row>
    <row r="106" spans="15:64">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row>
    <row r="107" spans="15:64">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row>
    <row r="108" spans="15:64">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row>
    <row r="109" spans="15:64">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row>
    <row r="110" spans="15:64">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row>
    <row r="111" spans="15:64">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row>
    <row r="112" spans="15:64">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row>
    <row r="113" spans="15:64">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row>
    <row r="114" spans="15:64">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row>
    <row r="115" spans="15:64">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row>
    <row r="116" spans="15:64">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row>
    <row r="117" spans="15:64">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row>
    <row r="118" spans="15:64">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row>
    <row r="119" spans="15:64">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row>
    <row r="120" spans="15:64">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row>
    <row r="121" spans="15:64">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row>
    <row r="122" spans="15:64">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row>
    <row r="123" spans="15:64">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row>
    <row r="124" spans="15:64">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row>
    <row r="125" spans="15:64">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row>
    <row r="126" spans="15:64">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row>
    <row r="127" spans="15:64">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row>
    <row r="128" spans="15:64">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row>
    <row r="129" spans="15:64">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row>
    <row r="130" spans="15:64">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row>
    <row r="131" spans="15:64">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row>
    <row r="132" spans="15:64">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row>
    <row r="133" spans="15:64">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row>
    <row r="134" spans="15:64">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row>
    <row r="135" spans="15:64">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row>
    <row r="136" spans="15:64">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row>
    <row r="137" spans="15:64">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row>
    <row r="138" spans="15:64">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row>
    <row r="139" spans="15:64">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row>
    <row r="140" spans="15:64">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row>
    <row r="141" spans="15:64">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row>
    <row r="142" spans="15:64">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row>
    <row r="143" spans="15:64">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row>
    <row r="144" spans="15:64">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row>
    <row r="145" spans="15:64">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row>
    <row r="146" spans="15:64">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row>
    <row r="147" spans="15:64">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row>
    <row r="148" spans="15:64">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row>
    <row r="149" spans="15:64">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row>
    <row r="150" spans="15:64">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row>
    <row r="151" spans="15:64">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row>
    <row r="152" spans="15:64">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row>
    <row r="153" spans="15:64">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row>
    <row r="154" spans="15:64">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row>
    <row r="155" spans="15:64">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row>
    <row r="156" spans="15:64">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row>
    <row r="157" spans="15:64">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row>
    <row r="158" spans="15:64">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row>
    <row r="159" spans="15:64">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row>
    <row r="160" spans="15:64">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row>
    <row r="161" spans="15:64">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row>
    <row r="162" spans="15:64">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row>
    <row r="163" spans="15:64">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row>
    <row r="164" spans="15:64">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row>
    <row r="165" spans="15:64">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row>
    <row r="166" spans="15:64">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row>
    <row r="167" spans="15:64">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row>
    <row r="168" spans="15:64">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row>
    <row r="169" spans="15:64">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row>
    <row r="170" spans="15:64">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row>
    <row r="171" spans="15:64">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row>
    <row r="172" spans="15:64">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row>
    <row r="173" spans="15:64">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row>
    <row r="174" spans="15:64">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row>
    <row r="175" spans="15:64">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row>
    <row r="176" spans="15:64">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row>
    <row r="177" spans="15:64">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row>
    <row r="178" spans="15:64">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row>
    <row r="179" spans="15:64">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row>
    <row r="180" spans="15:64">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row>
    <row r="181" spans="15:64">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row>
    <row r="182" spans="15:64">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row>
    <row r="183" spans="15:64">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row>
    <row r="184" spans="15:64">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row>
    <row r="185" spans="15:64">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row>
    <row r="186" spans="15:64">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row>
    <row r="187" spans="15:64">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row>
    <row r="188" spans="15:64">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row>
    <row r="189" spans="15:64">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row>
    <row r="190" spans="15:64">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row>
    <row r="191" spans="15:64">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row>
    <row r="192" spans="15:64">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row>
    <row r="193" spans="15:64">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row>
    <row r="194" spans="15:64">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row>
    <row r="195" spans="15:64">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row>
    <row r="196" spans="15:64">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row>
    <row r="197" spans="15:64">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row>
    <row r="198" spans="15:64">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row>
    <row r="199" spans="15:64">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row>
    <row r="200" spans="15:64">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row>
    <row r="201" spans="15:64">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row>
    <row r="202" spans="15:64">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row>
    <row r="203" spans="15:64">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row>
    <row r="204" spans="15:64">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row>
    <row r="205" spans="15:64">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row>
    <row r="206" spans="15:64">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row>
    <row r="207" spans="15:64">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row>
    <row r="208" spans="15:64">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row>
    <row r="209" spans="15:64">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row>
    <row r="210" spans="15:64">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row>
    <row r="211" spans="15:64">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row>
    <row r="212" spans="15:64">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row>
    <row r="213" spans="15:64">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row>
    <row r="214" spans="15:64">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row>
    <row r="215" spans="15:64">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row>
    <row r="216" spans="15:64">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row>
    <row r="217" spans="15:64">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row>
    <row r="218" spans="15:64">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row>
    <row r="219" spans="15:64">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row>
    <row r="220" spans="15:64">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row>
    <row r="221" spans="15:64">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row>
    <row r="222" spans="15:64">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row>
    <row r="223" spans="15:64">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row>
    <row r="224" spans="15:64">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row>
    <row r="225" spans="15:64">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row>
    <row r="226" spans="15:64">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row>
    <row r="227" spans="15:64">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row>
    <row r="228" spans="15:64">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row>
    <row r="229" spans="15:64">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row>
    <row r="230" spans="15:64">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row>
    <row r="231" spans="15:64">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row>
    <row r="232" spans="15:64">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row>
    <row r="233" spans="15:64">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row>
    <row r="234" spans="15:64">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row>
    <row r="235" spans="15:64">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row>
    <row r="236" spans="15:64">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row>
    <row r="237" spans="15:64">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row>
    <row r="238" spans="15:64">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row>
    <row r="239" spans="15:64">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row>
    <row r="240" spans="15:64">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row>
    <row r="241" spans="15:64">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row>
    <row r="242" spans="15:64">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row>
    <row r="243" spans="15:64">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row>
    <row r="244" spans="15:64">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row>
    <row r="245" spans="15:64">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row>
    <row r="246" spans="15:64">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row>
    <row r="247" spans="15:64">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row>
    <row r="248" spans="15:64">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row>
    <row r="249" spans="15:64">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row>
    <row r="250" spans="15:64">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row>
    <row r="251" spans="15:64">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row>
    <row r="252" spans="15:64">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row>
    <row r="253" spans="15:64">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row>
    <row r="254" spans="15:64">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row>
    <row r="255" spans="15:64">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row>
    <row r="256" spans="15:64">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row>
    <row r="257" spans="15:64">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row>
    <row r="258" spans="15:64">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row>
    <row r="259" spans="15:64">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row>
    <row r="260" spans="15:64">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row>
    <row r="261" spans="15:64">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row>
    <row r="262" spans="15:64">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row>
    <row r="263" spans="15:64">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row>
    <row r="264" spans="15:64">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row>
    <row r="265" spans="15:64">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row>
    <row r="266" spans="15:64">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row>
    <row r="267" spans="15:64">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row>
    <row r="268" spans="15:64">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row>
    <row r="269" spans="15:64">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row>
    <row r="270" spans="15:64">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row>
    <row r="271" spans="15:64">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row>
    <row r="272" spans="15:64">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row>
    <row r="273" spans="15:64">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row>
  </sheetData>
  <mergeCells count="16">
    <mergeCell ref="B1:M1"/>
    <mergeCell ref="B2:B3"/>
    <mergeCell ref="C2:L2"/>
    <mergeCell ref="C3:D3"/>
    <mergeCell ref="E3:F3"/>
    <mergeCell ref="G3:H3"/>
    <mergeCell ref="I3:J3"/>
    <mergeCell ref="K3:L3"/>
    <mergeCell ref="B17:L17"/>
    <mergeCell ref="B18:B19"/>
    <mergeCell ref="C18:L18"/>
    <mergeCell ref="C19:D19"/>
    <mergeCell ref="E19:F19"/>
    <mergeCell ref="G19:H19"/>
    <mergeCell ref="I19:J19"/>
    <mergeCell ref="K19:L19"/>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topLeftCell="A19" zoomScaleNormal="100" zoomScaleSheetLayoutView="100" workbookViewId="0">
      <selection activeCell="M27" sqref="M27"/>
    </sheetView>
  </sheetViews>
  <sheetFormatPr defaultRowHeight="13.5"/>
  <cols>
    <col min="1" max="1" width="4" customWidth="1"/>
    <col min="2" max="2" width="11.25" customWidth="1"/>
    <col min="3" max="3" width="6.875" customWidth="1"/>
    <col min="4" max="4" width="7.125" customWidth="1"/>
    <col min="5" max="5" width="6.875" customWidth="1"/>
    <col min="6" max="6" width="7.125" customWidth="1"/>
    <col min="7" max="7" width="6.875" customWidth="1"/>
    <col min="8" max="8" width="7.125" customWidth="1"/>
    <col min="9" max="9" width="6.875" customWidth="1"/>
    <col min="10" max="10" width="7.125" customWidth="1"/>
    <col min="11" max="11" width="6.87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5" t="s">
        <v>541</v>
      </c>
    </row>
    <row r="2" spans="2:38">
      <c r="B2" s="650" t="s">
        <v>95</v>
      </c>
      <c r="C2" s="652" t="s">
        <v>94</v>
      </c>
      <c r="D2" s="653"/>
      <c r="E2" s="653"/>
      <c r="F2" s="653"/>
      <c r="G2" s="653"/>
      <c r="H2" s="653"/>
      <c r="I2" s="653"/>
      <c r="J2" s="653"/>
      <c r="K2" s="653"/>
      <c r="L2" s="654"/>
    </row>
    <row r="3" spans="2:38" ht="22.5" customHeight="1">
      <c r="B3" s="651"/>
      <c r="C3" s="663" t="s">
        <v>112</v>
      </c>
      <c r="D3" s="664"/>
      <c r="E3" s="665" t="s">
        <v>113</v>
      </c>
      <c r="F3" s="664"/>
      <c r="G3" s="665" t="s">
        <v>114</v>
      </c>
      <c r="H3" s="664"/>
      <c r="I3" s="663" t="s">
        <v>115</v>
      </c>
      <c r="J3" s="664"/>
      <c r="K3" s="663" t="s">
        <v>92</v>
      </c>
      <c r="L3" s="664"/>
      <c r="O3" s="45" t="s">
        <v>93</v>
      </c>
      <c r="P3" s="42" t="s">
        <v>116</v>
      </c>
      <c r="Q3" s="69" t="s">
        <v>512</v>
      </c>
      <c r="R3" s="69" t="s">
        <v>513</v>
      </c>
      <c r="S3" s="69" t="s">
        <v>514</v>
      </c>
      <c r="T3" s="69" t="s">
        <v>515</v>
      </c>
      <c r="U3" s="69" t="s">
        <v>516</v>
      </c>
      <c r="V3" s="69" t="s">
        <v>517</v>
      </c>
      <c r="W3" s="69" t="s">
        <v>518</v>
      </c>
      <c r="X3" s="69" t="s">
        <v>519</v>
      </c>
      <c r="Y3" s="69" t="s">
        <v>520</v>
      </c>
      <c r="Z3" s="69" t="s">
        <v>521</v>
      </c>
      <c r="AA3" s="69" t="s">
        <v>522</v>
      </c>
      <c r="AB3" s="69" t="s">
        <v>523</v>
      </c>
      <c r="AC3" s="69" t="s">
        <v>524</v>
      </c>
      <c r="AD3" s="69" t="s">
        <v>525</v>
      </c>
      <c r="AE3" s="42" t="s">
        <v>472</v>
      </c>
    </row>
    <row r="4" spans="2:38" s="39" customFormat="1" ht="13.5" customHeight="1">
      <c r="B4" s="46" t="s">
        <v>2</v>
      </c>
      <c r="C4" s="203">
        <f>SUM(P4:S4)</f>
        <v>10</v>
      </c>
      <c r="D4" s="51">
        <f>C4/C$13</f>
        <v>9.7560975609756097E-3</v>
      </c>
      <c r="E4" s="203">
        <f>SUM(T4:X4)</f>
        <v>0</v>
      </c>
      <c r="F4" s="51">
        <f>E4/E$13</f>
        <v>0</v>
      </c>
      <c r="G4" s="50">
        <f>SUM(Y4:AC4)</f>
        <v>0</v>
      </c>
      <c r="H4" s="51">
        <f>G4/G$13</f>
        <v>0</v>
      </c>
      <c r="I4" s="203">
        <f>SUM(AD4:AE4)</f>
        <v>0</v>
      </c>
      <c r="J4" s="51">
        <f>I4/I$13</f>
        <v>0</v>
      </c>
      <c r="K4" s="50">
        <f>SUM(C4,E4,G4,I4)</f>
        <v>10</v>
      </c>
      <c r="L4" s="51">
        <f t="shared" ref="L4:L14" si="0">K4/K$13</f>
        <v>6.2150403977625857E-3</v>
      </c>
      <c r="O4" s="43" t="s">
        <v>2</v>
      </c>
      <c r="P4" s="40">
        <v>5</v>
      </c>
      <c r="Q4" s="40">
        <v>5</v>
      </c>
      <c r="R4" s="40"/>
      <c r="AH4" s="40"/>
      <c r="AI4" s="40"/>
      <c r="AL4" s="206"/>
    </row>
    <row r="5" spans="2:38" s="39" customFormat="1">
      <c r="B5" s="47" t="s">
        <v>3</v>
      </c>
      <c r="C5" s="202">
        <f t="shared" ref="C5:C12" si="1">SUM(P5:S5)</f>
        <v>30</v>
      </c>
      <c r="D5" s="53">
        <f t="shared" ref="D5:F15" si="2">C5/C$13</f>
        <v>2.9268292682926831E-2</v>
      </c>
      <c r="E5" s="202">
        <f t="shared" ref="E5:E12" si="3">SUM(T5:X5)</f>
        <v>2</v>
      </c>
      <c r="F5" s="53">
        <f t="shared" si="2"/>
        <v>4.9261083743842365E-3</v>
      </c>
      <c r="G5" s="52">
        <f t="shared" ref="G5:G12" si="4">SUM(Y5:AC5)</f>
        <v>0</v>
      </c>
      <c r="H5" s="53">
        <f t="shared" ref="H5:J15" si="5">G5/G$13</f>
        <v>0</v>
      </c>
      <c r="I5" s="202">
        <f t="shared" ref="I5:I12" si="6">SUM(AD5:AE5)</f>
        <v>0</v>
      </c>
      <c r="J5" s="53">
        <f t="shared" si="5"/>
        <v>0</v>
      </c>
      <c r="K5" s="52">
        <f t="shared" ref="K5:K12" si="7">SUM(C5,E5,G5,I5)</f>
        <v>32</v>
      </c>
      <c r="L5" s="53">
        <f t="shared" si="0"/>
        <v>1.9888129272840272E-2</v>
      </c>
      <c r="O5" s="44" t="s">
        <v>3</v>
      </c>
      <c r="P5" s="40">
        <v>17</v>
      </c>
      <c r="Q5" s="40">
        <v>9</v>
      </c>
      <c r="R5" s="40">
        <v>2</v>
      </c>
      <c r="S5" s="39">
        <v>2</v>
      </c>
      <c r="V5" s="39">
        <v>1</v>
      </c>
      <c r="W5" s="39">
        <v>1</v>
      </c>
      <c r="AH5" s="40"/>
      <c r="AI5" s="40"/>
      <c r="AJ5" s="40"/>
      <c r="AL5" s="206"/>
    </row>
    <row r="6" spans="2:38" s="39" customFormat="1">
      <c r="B6" s="47" t="s">
        <v>4</v>
      </c>
      <c r="C6" s="52">
        <f t="shared" si="1"/>
        <v>87</v>
      </c>
      <c r="D6" s="53">
        <f t="shared" si="2"/>
        <v>8.4878048780487811E-2</v>
      </c>
      <c r="E6" s="52">
        <f t="shared" si="3"/>
        <v>5</v>
      </c>
      <c r="F6" s="53">
        <f t="shared" si="2"/>
        <v>1.2315270935960592E-2</v>
      </c>
      <c r="G6" s="52">
        <f t="shared" si="4"/>
        <v>1</v>
      </c>
      <c r="H6" s="53">
        <f t="shared" si="5"/>
        <v>8.6206896551724137E-3</v>
      </c>
      <c r="I6" s="202">
        <f t="shared" si="6"/>
        <v>0</v>
      </c>
      <c r="J6" s="53">
        <f t="shared" si="5"/>
        <v>0</v>
      </c>
      <c r="K6" s="52">
        <f t="shared" si="7"/>
        <v>93</v>
      </c>
      <c r="L6" s="53">
        <f t="shared" si="0"/>
        <v>5.7799875699192045E-2</v>
      </c>
      <c r="O6" s="44" t="s">
        <v>4</v>
      </c>
      <c r="P6" s="40">
        <v>39</v>
      </c>
      <c r="Q6" s="40">
        <v>37</v>
      </c>
      <c r="R6" s="40">
        <v>4</v>
      </c>
      <c r="S6" s="39">
        <v>7</v>
      </c>
      <c r="T6" s="39">
        <v>2</v>
      </c>
      <c r="V6" s="39">
        <v>1</v>
      </c>
      <c r="W6" s="39">
        <v>2</v>
      </c>
      <c r="Z6" s="39">
        <v>1</v>
      </c>
      <c r="AH6" s="40"/>
      <c r="AI6" s="40"/>
      <c r="AJ6" s="40"/>
      <c r="AL6" s="206"/>
    </row>
    <row r="7" spans="2:38" s="39" customFormat="1">
      <c r="B7" s="47" t="s">
        <v>5</v>
      </c>
      <c r="C7" s="52">
        <f t="shared" si="1"/>
        <v>180</v>
      </c>
      <c r="D7" s="53">
        <f t="shared" si="2"/>
        <v>0.17560975609756097</v>
      </c>
      <c r="E7" s="205">
        <f t="shared" si="3"/>
        <v>24</v>
      </c>
      <c r="F7" s="53">
        <f t="shared" si="2"/>
        <v>5.9113300492610835E-2</v>
      </c>
      <c r="G7" s="205">
        <f t="shared" si="4"/>
        <v>1</v>
      </c>
      <c r="H7" s="53">
        <f t="shared" si="5"/>
        <v>8.6206896551724137E-3</v>
      </c>
      <c r="I7" s="52">
        <f t="shared" si="6"/>
        <v>4</v>
      </c>
      <c r="J7" s="53">
        <f t="shared" si="5"/>
        <v>6.4516129032258063E-2</v>
      </c>
      <c r="K7" s="52">
        <f t="shared" si="7"/>
        <v>209</v>
      </c>
      <c r="L7" s="53">
        <f t="shared" si="0"/>
        <v>0.12989434431323804</v>
      </c>
      <c r="O7" s="44" t="s">
        <v>5</v>
      </c>
      <c r="P7" s="40">
        <v>81</v>
      </c>
      <c r="Q7" s="40">
        <v>74</v>
      </c>
      <c r="R7" s="40">
        <v>13</v>
      </c>
      <c r="S7" s="39">
        <v>12</v>
      </c>
      <c r="T7" s="39">
        <v>6</v>
      </c>
      <c r="U7" s="39">
        <v>5</v>
      </c>
      <c r="V7" s="39">
        <v>2</v>
      </c>
      <c r="W7" s="39">
        <v>7</v>
      </c>
      <c r="X7" s="39">
        <v>4</v>
      </c>
      <c r="Z7" s="39">
        <v>1</v>
      </c>
      <c r="AD7" s="39">
        <v>4</v>
      </c>
      <c r="AH7" s="40"/>
      <c r="AI7" s="40"/>
      <c r="AJ7" s="40"/>
      <c r="AL7" s="206"/>
    </row>
    <row r="8" spans="2:38" s="39" customFormat="1">
      <c r="B8" s="47" t="s">
        <v>6</v>
      </c>
      <c r="C8" s="205">
        <f t="shared" si="1"/>
        <v>202</v>
      </c>
      <c r="D8" s="53">
        <f t="shared" si="2"/>
        <v>0.19707317073170733</v>
      </c>
      <c r="E8" s="202">
        <f t="shared" si="3"/>
        <v>67</v>
      </c>
      <c r="F8" s="53">
        <f t="shared" si="2"/>
        <v>0.16502463054187191</v>
      </c>
      <c r="G8" s="52">
        <f t="shared" si="4"/>
        <v>13</v>
      </c>
      <c r="H8" s="53">
        <f t="shared" si="5"/>
        <v>0.11206896551724138</v>
      </c>
      <c r="I8" s="52">
        <f t="shared" si="6"/>
        <v>4</v>
      </c>
      <c r="J8" s="53">
        <f t="shared" si="5"/>
        <v>6.4516129032258063E-2</v>
      </c>
      <c r="K8" s="52">
        <f t="shared" si="7"/>
        <v>286</v>
      </c>
      <c r="L8" s="53">
        <f t="shared" si="0"/>
        <v>0.17775015537600994</v>
      </c>
      <c r="O8" s="44" t="s">
        <v>6</v>
      </c>
      <c r="P8" s="40">
        <v>80</v>
      </c>
      <c r="Q8" s="40">
        <v>72</v>
      </c>
      <c r="R8" s="40">
        <v>24</v>
      </c>
      <c r="S8" s="39">
        <v>26</v>
      </c>
      <c r="T8" s="39">
        <v>18</v>
      </c>
      <c r="U8" s="39">
        <v>16</v>
      </c>
      <c r="V8" s="39">
        <v>16</v>
      </c>
      <c r="W8" s="39">
        <v>10</v>
      </c>
      <c r="X8" s="39">
        <v>7</v>
      </c>
      <c r="Y8" s="39">
        <v>7</v>
      </c>
      <c r="Z8" s="39">
        <v>1</v>
      </c>
      <c r="AA8" s="39">
        <v>3</v>
      </c>
      <c r="AB8" s="39">
        <v>1</v>
      </c>
      <c r="AC8" s="39">
        <v>1</v>
      </c>
      <c r="AD8" s="39">
        <v>4</v>
      </c>
      <c r="AH8" s="40"/>
      <c r="AI8" s="40"/>
      <c r="AJ8" s="40"/>
      <c r="AL8" s="206"/>
    </row>
    <row r="9" spans="2:38" s="39" customFormat="1">
      <c r="B9" s="47" t="s">
        <v>7</v>
      </c>
      <c r="C9" s="52">
        <f t="shared" si="1"/>
        <v>201</v>
      </c>
      <c r="D9" s="53">
        <f t="shared" si="2"/>
        <v>0.19609756097560976</v>
      </c>
      <c r="E9" s="52">
        <f t="shared" si="3"/>
        <v>105</v>
      </c>
      <c r="F9" s="53">
        <f t="shared" si="2"/>
        <v>0.25862068965517243</v>
      </c>
      <c r="G9" s="205">
        <f t="shared" si="4"/>
        <v>28</v>
      </c>
      <c r="H9" s="53">
        <f t="shared" si="5"/>
        <v>0.2413793103448276</v>
      </c>
      <c r="I9" s="205">
        <f t="shared" si="6"/>
        <v>19</v>
      </c>
      <c r="J9" s="53">
        <f t="shared" si="5"/>
        <v>0.30645161290322581</v>
      </c>
      <c r="K9" s="52">
        <f t="shared" si="7"/>
        <v>353</v>
      </c>
      <c r="L9" s="53">
        <f t="shared" si="0"/>
        <v>0.21939092604101926</v>
      </c>
      <c r="O9" s="44" t="s">
        <v>7</v>
      </c>
      <c r="P9" s="40">
        <v>52</v>
      </c>
      <c r="Q9" s="40">
        <v>76</v>
      </c>
      <c r="R9" s="40">
        <v>38</v>
      </c>
      <c r="S9" s="39">
        <v>35</v>
      </c>
      <c r="T9" s="39">
        <v>26</v>
      </c>
      <c r="U9" s="39">
        <v>19</v>
      </c>
      <c r="V9" s="39">
        <v>26</v>
      </c>
      <c r="W9" s="39">
        <v>24</v>
      </c>
      <c r="X9" s="39">
        <v>10</v>
      </c>
      <c r="Y9" s="39">
        <v>7</v>
      </c>
      <c r="Z9" s="39">
        <v>5</v>
      </c>
      <c r="AA9" s="39">
        <v>8</v>
      </c>
      <c r="AB9" s="39">
        <v>3</v>
      </c>
      <c r="AC9" s="39">
        <v>5</v>
      </c>
      <c r="AD9" s="39">
        <v>18</v>
      </c>
      <c r="AE9" s="39">
        <v>1</v>
      </c>
      <c r="AH9" s="40"/>
      <c r="AI9" s="40"/>
      <c r="AJ9" s="40"/>
      <c r="AL9" s="206"/>
    </row>
    <row r="10" spans="2:38" s="39" customFormat="1">
      <c r="B10" s="47" t="s">
        <v>8</v>
      </c>
      <c r="C10" s="52">
        <f t="shared" si="1"/>
        <v>223</v>
      </c>
      <c r="D10" s="53">
        <f t="shared" si="2"/>
        <v>0.2175609756097561</v>
      </c>
      <c r="E10" s="205">
        <f t="shared" si="3"/>
        <v>124</v>
      </c>
      <c r="F10" s="53">
        <f t="shared" si="2"/>
        <v>0.30541871921182268</v>
      </c>
      <c r="G10" s="202">
        <f t="shared" si="4"/>
        <v>45</v>
      </c>
      <c r="H10" s="53">
        <f t="shared" si="5"/>
        <v>0.38793103448275862</v>
      </c>
      <c r="I10" s="52">
        <f t="shared" si="6"/>
        <v>20</v>
      </c>
      <c r="J10" s="53">
        <f t="shared" si="5"/>
        <v>0.32258064516129031</v>
      </c>
      <c r="K10" s="52">
        <f t="shared" si="7"/>
        <v>412</v>
      </c>
      <c r="L10" s="53">
        <f t="shared" si="0"/>
        <v>0.25605966438781852</v>
      </c>
      <c r="O10" s="44" t="s">
        <v>8</v>
      </c>
      <c r="P10" s="40">
        <v>64</v>
      </c>
      <c r="Q10" s="40">
        <v>80</v>
      </c>
      <c r="R10" s="40">
        <v>42</v>
      </c>
      <c r="S10" s="39">
        <v>37</v>
      </c>
      <c r="T10" s="39">
        <v>30</v>
      </c>
      <c r="U10" s="39">
        <v>33</v>
      </c>
      <c r="V10" s="39">
        <v>25</v>
      </c>
      <c r="W10" s="39">
        <v>21</v>
      </c>
      <c r="X10" s="39">
        <v>15</v>
      </c>
      <c r="Y10" s="39">
        <v>13</v>
      </c>
      <c r="Z10" s="39">
        <v>11</v>
      </c>
      <c r="AA10" s="39">
        <v>7</v>
      </c>
      <c r="AB10" s="39">
        <v>7</v>
      </c>
      <c r="AC10" s="39">
        <v>7</v>
      </c>
      <c r="AD10" s="39">
        <v>17</v>
      </c>
      <c r="AE10" s="39">
        <v>3</v>
      </c>
      <c r="AH10" s="40"/>
      <c r="AI10" s="40"/>
      <c r="AJ10" s="40"/>
      <c r="AL10" s="206"/>
    </row>
    <row r="11" spans="2:38" s="39" customFormat="1">
      <c r="B11" s="47" t="s">
        <v>9</v>
      </c>
      <c r="C11" s="52">
        <f t="shared" si="1"/>
        <v>89</v>
      </c>
      <c r="D11" s="53">
        <f t="shared" si="2"/>
        <v>8.6829268292682921E-2</v>
      </c>
      <c r="E11" s="52">
        <f t="shared" si="3"/>
        <v>69</v>
      </c>
      <c r="F11" s="53">
        <f t="shared" si="2"/>
        <v>0.16995073891625614</v>
      </c>
      <c r="G11" s="202">
        <f t="shared" si="4"/>
        <v>24</v>
      </c>
      <c r="H11" s="53">
        <f t="shared" si="5"/>
        <v>0.20689655172413793</v>
      </c>
      <c r="I11" s="52">
        <f t="shared" si="6"/>
        <v>13</v>
      </c>
      <c r="J11" s="53">
        <f t="shared" si="5"/>
        <v>0.20967741935483872</v>
      </c>
      <c r="K11" s="52">
        <f t="shared" si="7"/>
        <v>195</v>
      </c>
      <c r="L11" s="53">
        <f t="shared" si="0"/>
        <v>0.12119328775637042</v>
      </c>
      <c r="O11" s="44" t="s">
        <v>9</v>
      </c>
      <c r="P11" s="40">
        <v>28</v>
      </c>
      <c r="Q11" s="40">
        <v>26</v>
      </c>
      <c r="R11" s="40">
        <v>15</v>
      </c>
      <c r="S11" s="39">
        <v>20</v>
      </c>
      <c r="T11" s="39">
        <v>22</v>
      </c>
      <c r="U11" s="39">
        <v>11</v>
      </c>
      <c r="V11" s="39">
        <v>20</v>
      </c>
      <c r="W11" s="39">
        <v>12</v>
      </c>
      <c r="X11" s="39">
        <v>4</v>
      </c>
      <c r="Y11" s="39">
        <v>10</v>
      </c>
      <c r="Z11" s="39">
        <v>8</v>
      </c>
      <c r="AB11" s="39">
        <v>3</v>
      </c>
      <c r="AC11" s="39">
        <v>3</v>
      </c>
      <c r="AD11" s="39">
        <v>11</v>
      </c>
      <c r="AE11" s="39">
        <v>2</v>
      </c>
      <c r="AH11" s="40"/>
      <c r="AI11" s="40"/>
      <c r="AJ11" s="40"/>
      <c r="AL11" s="206"/>
    </row>
    <row r="12" spans="2:38" s="39" customFormat="1">
      <c r="B12" s="48" t="s">
        <v>10</v>
      </c>
      <c r="C12" s="204">
        <f t="shared" si="1"/>
        <v>3</v>
      </c>
      <c r="D12" s="55">
        <f t="shared" si="2"/>
        <v>2.9268292682926829E-3</v>
      </c>
      <c r="E12" s="204">
        <f t="shared" si="3"/>
        <v>10</v>
      </c>
      <c r="F12" s="55">
        <f t="shared" si="2"/>
        <v>2.4630541871921183E-2</v>
      </c>
      <c r="G12" s="54">
        <f t="shared" si="4"/>
        <v>4</v>
      </c>
      <c r="H12" s="55">
        <f t="shared" si="5"/>
        <v>3.4482758620689655E-2</v>
      </c>
      <c r="I12" s="204">
        <f t="shared" si="6"/>
        <v>2</v>
      </c>
      <c r="J12" s="55">
        <f t="shared" si="5"/>
        <v>3.2258064516129031E-2</v>
      </c>
      <c r="K12" s="54">
        <f t="shared" si="7"/>
        <v>19</v>
      </c>
      <c r="L12" s="55">
        <f t="shared" si="0"/>
        <v>1.1808576755748913E-2</v>
      </c>
      <c r="O12" s="44" t="s">
        <v>10</v>
      </c>
      <c r="P12" s="40"/>
      <c r="Q12" s="40"/>
      <c r="R12" s="40"/>
      <c r="S12" s="39">
        <v>3</v>
      </c>
      <c r="T12" s="39">
        <v>3</v>
      </c>
      <c r="V12" s="39">
        <v>5</v>
      </c>
      <c r="W12" s="39">
        <v>1</v>
      </c>
      <c r="X12" s="39">
        <v>1</v>
      </c>
      <c r="Z12" s="39">
        <v>1</v>
      </c>
      <c r="AC12" s="39">
        <v>3</v>
      </c>
      <c r="AD12" s="39">
        <v>2</v>
      </c>
      <c r="AH12" s="40"/>
      <c r="AI12" s="40"/>
      <c r="AJ12" s="40"/>
      <c r="AL12" s="206"/>
    </row>
    <row r="13" spans="2:38" s="39" customFormat="1" ht="17.25" customHeight="1">
      <c r="B13" s="49" t="s">
        <v>562</v>
      </c>
      <c r="C13" s="56">
        <f>SUM(C4:C12)</f>
        <v>1025</v>
      </c>
      <c r="D13" s="57">
        <f t="shared" si="2"/>
        <v>1</v>
      </c>
      <c r="E13" s="56">
        <f>SUM(E4:E12)</f>
        <v>406</v>
      </c>
      <c r="F13" s="57">
        <f t="shared" si="2"/>
        <v>1</v>
      </c>
      <c r="G13" s="56">
        <f>SUM(G4:G12)</f>
        <v>116</v>
      </c>
      <c r="H13" s="57">
        <f t="shared" si="5"/>
        <v>1</v>
      </c>
      <c r="I13" s="56">
        <f>SUM(I4:I12)</f>
        <v>62</v>
      </c>
      <c r="J13" s="57">
        <f t="shared" si="5"/>
        <v>1</v>
      </c>
      <c r="K13" s="56">
        <f>SUM(K4:K12)</f>
        <v>1609</v>
      </c>
      <c r="L13" s="57">
        <f t="shared" si="0"/>
        <v>1</v>
      </c>
      <c r="P13" s="42">
        <v>1</v>
      </c>
      <c r="Q13" s="42">
        <v>2</v>
      </c>
      <c r="R13" s="42">
        <v>3</v>
      </c>
      <c r="S13" s="42">
        <v>4</v>
      </c>
      <c r="T13" s="42">
        <v>5</v>
      </c>
      <c r="U13" s="42">
        <v>6</v>
      </c>
      <c r="V13" s="42">
        <v>7</v>
      </c>
      <c r="W13" s="42">
        <v>8</v>
      </c>
      <c r="X13" s="42">
        <v>9</v>
      </c>
      <c r="Y13" s="42">
        <v>10</v>
      </c>
      <c r="Z13" s="42">
        <v>11</v>
      </c>
      <c r="AA13" s="42">
        <v>12</v>
      </c>
      <c r="AB13" s="42">
        <v>13</v>
      </c>
      <c r="AC13" s="42">
        <v>14</v>
      </c>
      <c r="AD13" s="42">
        <v>15</v>
      </c>
      <c r="AE13" s="42">
        <v>16</v>
      </c>
      <c r="AH13" s="206"/>
      <c r="AI13" s="206"/>
      <c r="AL13" s="206"/>
    </row>
    <row r="14" spans="2:38" s="39" customFormat="1">
      <c r="B14" s="271" t="s">
        <v>351</v>
      </c>
      <c r="C14" s="237">
        <f>SUM(P14:S14)</f>
        <v>581</v>
      </c>
      <c r="D14" s="238">
        <f t="shared" si="2"/>
        <v>0.56682926829268288</v>
      </c>
      <c r="E14" s="237">
        <f>SUM(T14:X14)</f>
        <v>141</v>
      </c>
      <c r="F14" s="238">
        <f t="shared" si="2"/>
        <v>0.34729064039408869</v>
      </c>
      <c r="G14" s="237">
        <f>SUM(Y14:AC14)</f>
        <v>21</v>
      </c>
      <c r="H14" s="238">
        <f t="shared" si="5"/>
        <v>0.18103448275862069</v>
      </c>
      <c r="I14" s="237">
        <f>SUM(AD14:AE14)</f>
        <v>16</v>
      </c>
      <c r="J14" s="238">
        <f t="shared" si="5"/>
        <v>0.25806451612903225</v>
      </c>
      <c r="K14" s="237">
        <f>C14+E14+G14+I14</f>
        <v>759</v>
      </c>
      <c r="L14" s="238">
        <f t="shared" si="0"/>
        <v>0.47172156619018024</v>
      </c>
      <c r="O14" s="194" t="s">
        <v>526</v>
      </c>
      <c r="P14" s="39">
        <v>239</v>
      </c>
      <c r="Q14" s="39">
        <v>220</v>
      </c>
      <c r="R14" s="39">
        <v>60</v>
      </c>
      <c r="S14" s="39">
        <v>62</v>
      </c>
      <c r="T14" s="39">
        <v>35</v>
      </c>
      <c r="U14" s="39">
        <v>30</v>
      </c>
      <c r="V14" s="39">
        <v>33</v>
      </c>
      <c r="W14" s="39">
        <v>29</v>
      </c>
      <c r="X14" s="39">
        <v>14</v>
      </c>
      <c r="Y14" s="39">
        <v>7</v>
      </c>
      <c r="Z14" s="39">
        <v>7</v>
      </c>
      <c r="AA14" s="39">
        <v>5</v>
      </c>
      <c r="AB14" s="39">
        <v>1</v>
      </c>
      <c r="AC14" s="39">
        <v>1</v>
      </c>
      <c r="AD14" s="39">
        <v>16</v>
      </c>
    </row>
    <row r="15" spans="2:38" s="39" customFormat="1">
      <c r="B15" s="272" t="s">
        <v>341</v>
      </c>
      <c r="C15" s="237">
        <f>SUM(P15:S15)</f>
        <v>444</v>
      </c>
      <c r="D15" s="238">
        <f t="shared" si="2"/>
        <v>0.43317073170731707</v>
      </c>
      <c r="E15" s="237">
        <f>SUM(T15:X15)</f>
        <v>265</v>
      </c>
      <c r="F15" s="252">
        <f t="shared" si="2"/>
        <v>0.65270935960591137</v>
      </c>
      <c r="G15" s="237">
        <f>SUM(Y15:AC15)</f>
        <v>95</v>
      </c>
      <c r="H15" s="252">
        <f t="shared" si="5"/>
        <v>0.81896551724137934</v>
      </c>
      <c r="I15" s="237">
        <f>SUM(AD15:AE15)</f>
        <v>46</v>
      </c>
      <c r="J15" s="238">
        <f t="shared" si="5"/>
        <v>0.74193548387096775</v>
      </c>
      <c r="K15" s="237">
        <f>C15+E15+G15+I15</f>
        <v>850</v>
      </c>
      <c r="L15" s="252">
        <f>K15/K13</f>
        <v>0.52827843380981976</v>
      </c>
      <c r="O15" s="194" t="s">
        <v>507</v>
      </c>
      <c r="P15" s="39">
        <v>127</v>
      </c>
      <c r="Q15" s="39">
        <v>159</v>
      </c>
      <c r="R15" s="39">
        <v>78</v>
      </c>
      <c r="S15" s="39">
        <v>80</v>
      </c>
      <c r="T15" s="39">
        <v>72</v>
      </c>
      <c r="U15" s="39">
        <v>54</v>
      </c>
      <c r="V15" s="39">
        <v>63</v>
      </c>
      <c r="W15" s="39">
        <v>49</v>
      </c>
      <c r="X15" s="39">
        <v>27</v>
      </c>
      <c r="Y15" s="39">
        <v>30</v>
      </c>
      <c r="Z15" s="39">
        <v>21</v>
      </c>
      <c r="AA15" s="39">
        <v>13</v>
      </c>
      <c r="AB15" s="39">
        <v>13</v>
      </c>
      <c r="AC15" s="39">
        <v>18</v>
      </c>
      <c r="AD15" s="39">
        <v>40</v>
      </c>
      <c r="AE15" s="39">
        <v>6</v>
      </c>
    </row>
    <row r="17" spans="2:38" ht="19.5" customHeight="1">
      <c r="B17" s="25" t="s">
        <v>542</v>
      </c>
    </row>
    <row r="18" spans="2:38">
      <c r="B18" s="650" t="s">
        <v>95</v>
      </c>
      <c r="C18" s="652" t="s">
        <v>94</v>
      </c>
      <c r="D18" s="653"/>
      <c r="E18" s="653"/>
      <c r="F18" s="653"/>
      <c r="G18" s="653"/>
      <c r="H18" s="653"/>
      <c r="I18" s="653"/>
      <c r="J18" s="653"/>
      <c r="K18" s="653"/>
      <c r="L18" s="654"/>
    </row>
    <row r="19" spans="2:38" ht="28.5" customHeight="1">
      <c r="B19" s="651"/>
      <c r="C19" s="663" t="s">
        <v>112</v>
      </c>
      <c r="D19" s="664"/>
      <c r="E19" s="665" t="s">
        <v>113</v>
      </c>
      <c r="F19" s="664"/>
      <c r="G19" s="665" t="s">
        <v>114</v>
      </c>
      <c r="H19" s="664"/>
      <c r="I19" s="663" t="s">
        <v>115</v>
      </c>
      <c r="J19" s="664"/>
      <c r="K19" s="663" t="s">
        <v>92</v>
      </c>
      <c r="L19" s="664"/>
      <c r="O19" s="45" t="s">
        <v>93</v>
      </c>
      <c r="P19" s="42" t="s">
        <v>116</v>
      </c>
      <c r="Q19" s="69" t="s">
        <v>512</v>
      </c>
      <c r="R19" s="69" t="s">
        <v>513</v>
      </c>
      <c r="S19" s="69" t="s">
        <v>514</v>
      </c>
      <c r="T19" s="69" t="s">
        <v>515</v>
      </c>
      <c r="U19" s="69" t="s">
        <v>516</v>
      </c>
      <c r="V19" s="69" t="s">
        <v>517</v>
      </c>
      <c r="W19" s="69" t="s">
        <v>518</v>
      </c>
      <c r="X19" s="69" t="s">
        <v>519</v>
      </c>
      <c r="Y19" s="69" t="s">
        <v>520</v>
      </c>
      <c r="Z19" s="69" t="s">
        <v>521</v>
      </c>
      <c r="AA19" s="69" t="s">
        <v>522</v>
      </c>
      <c r="AB19" s="69" t="s">
        <v>523</v>
      </c>
      <c r="AC19" s="69" t="s">
        <v>524</v>
      </c>
      <c r="AD19" s="69" t="s">
        <v>525</v>
      </c>
      <c r="AE19" s="42" t="s">
        <v>472</v>
      </c>
    </row>
    <row r="20" spans="2:38" s="39" customFormat="1" ht="13.5" customHeight="1">
      <c r="B20" s="46" t="s">
        <v>2</v>
      </c>
      <c r="C20" s="50">
        <f>SUM(P20:S20)</f>
        <v>1</v>
      </c>
      <c r="D20" s="51">
        <f t="shared" ref="D20:D30" si="8">C20/C$29</f>
        <v>3.4965034965034965E-3</v>
      </c>
      <c r="E20" s="203">
        <f>SUM(T20:X20)</f>
        <v>0</v>
      </c>
      <c r="F20" s="51">
        <f t="shared" ref="F20:F30" si="9">E20/E$29</f>
        <v>0</v>
      </c>
      <c r="G20" s="50">
        <f>SUM(Y20:AC20)</f>
        <v>0</v>
      </c>
      <c r="H20" s="51">
        <f t="shared" ref="H20:H30" si="10">G20/G$29</f>
        <v>0</v>
      </c>
      <c r="I20" s="50">
        <f>SUM(AD20:AE20)</f>
        <v>0</v>
      </c>
      <c r="J20" s="51">
        <f t="shared" ref="J20:J30" si="11">I20/I$29</f>
        <v>0</v>
      </c>
      <c r="K20" s="50">
        <f>SUM(C20,E20,G20,I20)</f>
        <v>1</v>
      </c>
      <c r="L20" s="51">
        <f t="shared" ref="L20:L30" si="12">K20/K$29</f>
        <v>2.7777777777777779E-3</v>
      </c>
      <c r="O20" s="43" t="s">
        <v>2</v>
      </c>
      <c r="P20" s="149">
        <v>1</v>
      </c>
      <c r="Q20" s="149"/>
      <c r="R20" s="149"/>
      <c r="S20" s="149"/>
      <c r="T20" s="149"/>
      <c r="U20" s="149"/>
      <c r="V20" s="149"/>
      <c r="W20" s="149"/>
      <c r="X20" s="149"/>
      <c r="Y20" s="149"/>
      <c r="Z20" s="149"/>
      <c r="AA20" s="149"/>
      <c r="AB20" s="149"/>
      <c r="AC20" s="149"/>
      <c r="AD20" s="149"/>
      <c r="AE20" s="149"/>
    </row>
    <row r="21" spans="2:38" s="39" customFormat="1">
      <c r="B21" s="47" t="s">
        <v>3</v>
      </c>
      <c r="C21" s="205">
        <f t="shared" ref="C21:C28" si="13">SUM(P21:S21)</f>
        <v>8</v>
      </c>
      <c r="D21" s="53">
        <f t="shared" si="8"/>
        <v>2.7972027972027972E-2</v>
      </c>
      <c r="E21" s="202">
        <f t="shared" ref="E21:E28" si="14">SUM(T21:X21)</f>
        <v>0</v>
      </c>
      <c r="F21" s="53">
        <f t="shared" si="9"/>
        <v>0</v>
      </c>
      <c r="G21" s="205">
        <f t="shared" ref="G21:G28" si="15">SUM(Y21:AC21)</f>
        <v>0</v>
      </c>
      <c r="H21" s="53">
        <f t="shared" si="10"/>
        <v>0</v>
      </c>
      <c r="I21" s="52">
        <f t="shared" ref="I21:I28" si="16">SUM(AD21:AE21)</f>
        <v>0</v>
      </c>
      <c r="J21" s="53">
        <f t="shared" si="11"/>
        <v>0</v>
      </c>
      <c r="K21" s="52">
        <f t="shared" ref="K21:K28" si="17">SUM(C21,E21,G21,I21)</f>
        <v>8</v>
      </c>
      <c r="L21" s="53">
        <f t="shared" si="12"/>
        <v>2.2222222222222223E-2</v>
      </c>
      <c r="O21" s="44" t="s">
        <v>3</v>
      </c>
      <c r="P21" s="149">
        <v>2</v>
      </c>
      <c r="Q21" s="149">
        <v>6</v>
      </c>
      <c r="R21" s="149"/>
      <c r="S21" s="149"/>
      <c r="T21" s="149"/>
      <c r="U21" s="149"/>
      <c r="V21" s="149"/>
      <c r="W21" s="149"/>
      <c r="X21" s="149"/>
      <c r="Y21" s="149"/>
      <c r="Z21" s="149"/>
      <c r="AA21" s="149"/>
      <c r="AB21" s="149"/>
      <c r="AC21" s="149"/>
      <c r="AD21" s="149"/>
      <c r="AE21" s="149"/>
    </row>
    <row r="22" spans="2:38" s="39" customFormat="1">
      <c r="B22" s="47" t="s">
        <v>4</v>
      </c>
      <c r="C22" s="202">
        <f t="shared" si="13"/>
        <v>27</v>
      </c>
      <c r="D22" s="53">
        <f t="shared" si="8"/>
        <v>9.4405594405594401E-2</v>
      </c>
      <c r="E22" s="202">
        <f t="shared" si="14"/>
        <v>2</v>
      </c>
      <c r="F22" s="53">
        <f t="shared" si="9"/>
        <v>3.3898305084745763E-2</v>
      </c>
      <c r="G22" s="202">
        <f t="shared" si="15"/>
        <v>0</v>
      </c>
      <c r="H22" s="53">
        <f t="shared" si="10"/>
        <v>0</v>
      </c>
      <c r="I22" s="205">
        <f t="shared" si="16"/>
        <v>0</v>
      </c>
      <c r="J22" s="53">
        <f t="shared" si="11"/>
        <v>0</v>
      </c>
      <c r="K22" s="52">
        <f t="shared" si="17"/>
        <v>29</v>
      </c>
      <c r="L22" s="53">
        <f t="shared" si="12"/>
        <v>8.0555555555555561E-2</v>
      </c>
      <c r="O22" s="44" t="s">
        <v>4</v>
      </c>
      <c r="P22" s="149">
        <v>16</v>
      </c>
      <c r="Q22" s="149">
        <v>10</v>
      </c>
      <c r="R22" s="149"/>
      <c r="S22" s="149">
        <v>1</v>
      </c>
      <c r="T22" s="149">
        <v>1</v>
      </c>
      <c r="U22" s="149"/>
      <c r="V22" s="149"/>
      <c r="W22" s="149">
        <v>1</v>
      </c>
      <c r="X22" s="149"/>
      <c r="Y22" s="149"/>
      <c r="Z22" s="149"/>
      <c r="AA22" s="149"/>
      <c r="AB22" s="149"/>
      <c r="AC22" s="149"/>
      <c r="AD22" s="149"/>
      <c r="AE22" s="149"/>
    </row>
    <row r="23" spans="2:38" s="39" customFormat="1">
      <c r="B23" s="47" t="s">
        <v>5</v>
      </c>
      <c r="C23" s="52">
        <f t="shared" si="13"/>
        <v>70</v>
      </c>
      <c r="D23" s="53">
        <f t="shared" si="8"/>
        <v>0.24475524475524477</v>
      </c>
      <c r="E23" s="52">
        <f t="shared" si="14"/>
        <v>7</v>
      </c>
      <c r="F23" s="53">
        <f t="shared" si="9"/>
        <v>0.11864406779661017</v>
      </c>
      <c r="G23" s="52">
        <f t="shared" si="15"/>
        <v>0</v>
      </c>
      <c r="H23" s="53">
        <f t="shared" si="10"/>
        <v>0</v>
      </c>
      <c r="I23" s="52">
        <f t="shared" si="16"/>
        <v>0</v>
      </c>
      <c r="J23" s="53">
        <f t="shared" si="11"/>
        <v>0</v>
      </c>
      <c r="K23" s="52">
        <f t="shared" si="17"/>
        <v>77</v>
      </c>
      <c r="L23" s="53">
        <f t="shared" si="12"/>
        <v>0.21388888888888888</v>
      </c>
      <c r="O23" s="44" t="s">
        <v>5</v>
      </c>
      <c r="P23" s="149">
        <v>30</v>
      </c>
      <c r="Q23" s="149">
        <v>32</v>
      </c>
      <c r="R23" s="149">
        <v>4</v>
      </c>
      <c r="S23" s="149">
        <v>4</v>
      </c>
      <c r="T23" s="149">
        <v>1</v>
      </c>
      <c r="U23" s="149">
        <v>2</v>
      </c>
      <c r="V23" s="149">
        <v>1</v>
      </c>
      <c r="W23" s="149">
        <v>1</v>
      </c>
      <c r="X23" s="149">
        <v>2</v>
      </c>
      <c r="Y23" s="149"/>
      <c r="Z23" s="149"/>
      <c r="AA23" s="149"/>
      <c r="AB23" s="149"/>
      <c r="AC23" s="149"/>
      <c r="AD23" s="149"/>
      <c r="AE23" s="149"/>
    </row>
    <row r="24" spans="2:38" s="39" customFormat="1">
      <c r="B24" s="47" t="s">
        <v>6</v>
      </c>
      <c r="C24" s="52">
        <f t="shared" si="13"/>
        <v>63</v>
      </c>
      <c r="D24" s="53">
        <f t="shared" si="8"/>
        <v>0.22027972027972029</v>
      </c>
      <c r="E24" s="52">
        <f t="shared" si="14"/>
        <v>10</v>
      </c>
      <c r="F24" s="53">
        <f t="shared" si="9"/>
        <v>0.16949152542372881</v>
      </c>
      <c r="G24" s="52">
        <f t="shared" si="15"/>
        <v>0</v>
      </c>
      <c r="H24" s="53">
        <f t="shared" si="10"/>
        <v>0</v>
      </c>
      <c r="I24" s="205">
        <f t="shared" si="16"/>
        <v>2</v>
      </c>
      <c r="J24" s="53">
        <f t="shared" si="11"/>
        <v>0.33333333333333331</v>
      </c>
      <c r="K24" s="52">
        <f t="shared" si="17"/>
        <v>75</v>
      </c>
      <c r="L24" s="53">
        <f t="shared" si="12"/>
        <v>0.20833333333333334</v>
      </c>
      <c r="O24" s="44" t="s">
        <v>6</v>
      </c>
      <c r="P24" s="149">
        <v>27</v>
      </c>
      <c r="Q24" s="149">
        <v>23</v>
      </c>
      <c r="R24" s="149">
        <v>10</v>
      </c>
      <c r="S24" s="149">
        <v>3</v>
      </c>
      <c r="T24" s="149">
        <v>3</v>
      </c>
      <c r="U24" s="149">
        <v>4</v>
      </c>
      <c r="V24" s="149">
        <v>3</v>
      </c>
      <c r="W24" s="149"/>
      <c r="X24" s="149"/>
      <c r="Y24" s="149"/>
      <c r="Z24" s="149"/>
      <c r="AA24" s="149"/>
      <c r="AB24" s="149"/>
      <c r="AC24" s="149"/>
      <c r="AD24" s="149">
        <v>2</v>
      </c>
      <c r="AE24" s="149"/>
    </row>
    <row r="25" spans="2:38" s="39" customFormat="1">
      <c r="B25" s="47" t="s">
        <v>7</v>
      </c>
      <c r="C25" s="52">
        <f t="shared" si="13"/>
        <v>49</v>
      </c>
      <c r="D25" s="53">
        <f t="shared" si="8"/>
        <v>0.17132867132867133</v>
      </c>
      <c r="E25" s="52">
        <f t="shared" si="14"/>
        <v>14</v>
      </c>
      <c r="F25" s="53">
        <f t="shared" si="9"/>
        <v>0.23728813559322035</v>
      </c>
      <c r="G25" s="52">
        <f t="shared" si="15"/>
        <v>3</v>
      </c>
      <c r="H25" s="53">
        <f t="shared" si="10"/>
        <v>0.33333333333333331</v>
      </c>
      <c r="I25" s="52">
        <f t="shared" si="16"/>
        <v>2</v>
      </c>
      <c r="J25" s="53">
        <f t="shared" si="11"/>
        <v>0.33333333333333331</v>
      </c>
      <c r="K25" s="52">
        <f t="shared" si="17"/>
        <v>68</v>
      </c>
      <c r="L25" s="53">
        <f t="shared" si="12"/>
        <v>0.18888888888888888</v>
      </c>
      <c r="O25" s="44" t="s">
        <v>7</v>
      </c>
      <c r="P25" s="149">
        <v>13</v>
      </c>
      <c r="Q25" s="149">
        <v>23</v>
      </c>
      <c r="R25" s="149">
        <v>7</v>
      </c>
      <c r="S25" s="149">
        <v>6</v>
      </c>
      <c r="T25" s="149">
        <v>5</v>
      </c>
      <c r="U25" s="149">
        <v>4</v>
      </c>
      <c r="V25" s="149">
        <v>3</v>
      </c>
      <c r="W25" s="149">
        <v>1</v>
      </c>
      <c r="X25" s="149">
        <v>1</v>
      </c>
      <c r="Y25" s="149">
        <v>2</v>
      </c>
      <c r="Z25" s="149"/>
      <c r="AA25" s="149"/>
      <c r="AB25" s="149">
        <v>1</v>
      </c>
      <c r="AC25" s="149"/>
      <c r="AD25" s="149">
        <v>2</v>
      </c>
      <c r="AE25" s="149"/>
    </row>
    <row r="26" spans="2:38" s="39" customFormat="1">
      <c r="B26" s="47" t="s">
        <v>8</v>
      </c>
      <c r="C26" s="52">
        <f t="shared" si="13"/>
        <v>52</v>
      </c>
      <c r="D26" s="53">
        <f t="shared" si="8"/>
        <v>0.18181818181818182</v>
      </c>
      <c r="E26" s="205">
        <f t="shared" si="14"/>
        <v>19</v>
      </c>
      <c r="F26" s="53">
        <f t="shared" si="9"/>
        <v>0.32203389830508472</v>
      </c>
      <c r="G26" s="205">
        <f t="shared" si="15"/>
        <v>6</v>
      </c>
      <c r="H26" s="53">
        <f t="shared" si="10"/>
        <v>0.66666666666666663</v>
      </c>
      <c r="I26" s="205">
        <f t="shared" si="16"/>
        <v>2</v>
      </c>
      <c r="J26" s="53">
        <f t="shared" si="11"/>
        <v>0.33333333333333331</v>
      </c>
      <c r="K26" s="52">
        <f t="shared" si="17"/>
        <v>79</v>
      </c>
      <c r="L26" s="53">
        <f t="shared" si="12"/>
        <v>0.21944444444444444</v>
      </c>
      <c r="O26" s="44" t="s">
        <v>8</v>
      </c>
      <c r="P26" s="149">
        <v>15</v>
      </c>
      <c r="Q26" s="149">
        <v>23</v>
      </c>
      <c r="R26" s="149">
        <v>9</v>
      </c>
      <c r="S26" s="149">
        <v>5</v>
      </c>
      <c r="T26" s="149">
        <v>7</v>
      </c>
      <c r="U26" s="149">
        <v>6</v>
      </c>
      <c r="V26" s="149">
        <v>2</v>
      </c>
      <c r="W26" s="149">
        <v>4</v>
      </c>
      <c r="X26" s="149"/>
      <c r="Y26" s="149">
        <v>1</v>
      </c>
      <c r="Z26" s="149">
        <v>3</v>
      </c>
      <c r="AA26" s="149">
        <v>1</v>
      </c>
      <c r="AB26" s="149"/>
      <c r="AC26" s="149">
        <v>1</v>
      </c>
      <c r="AD26" s="149">
        <v>2</v>
      </c>
      <c r="AE26" s="149"/>
    </row>
    <row r="27" spans="2:38" s="39" customFormat="1">
      <c r="B27" s="47" t="s">
        <v>9</v>
      </c>
      <c r="C27" s="52">
        <f t="shared" si="13"/>
        <v>15</v>
      </c>
      <c r="D27" s="53">
        <f t="shared" si="8"/>
        <v>5.2447552447552448E-2</v>
      </c>
      <c r="E27" s="52">
        <f t="shared" si="14"/>
        <v>5</v>
      </c>
      <c r="F27" s="53">
        <f t="shared" si="9"/>
        <v>8.4745762711864403E-2</v>
      </c>
      <c r="G27" s="52">
        <f t="shared" si="15"/>
        <v>0</v>
      </c>
      <c r="H27" s="53">
        <f t="shared" si="10"/>
        <v>0</v>
      </c>
      <c r="I27" s="202">
        <f t="shared" si="16"/>
        <v>0</v>
      </c>
      <c r="J27" s="53">
        <f t="shared" si="11"/>
        <v>0</v>
      </c>
      <c r="K27" s="52">
        <f t="shared" si="17"/>
        <v>20</v>
      </c>
      <c r="L27" s="53">
        <f t="shared" si="12"/>
        <v>5.5555555555555552E-2</v>
      </c>
      <c r="O27" s="44" t="s">
        <v>9</v>
      </c>
      <c r="P27" s="149">
        <v>5</v>
      </c>
      <c r="Q27" s="149">
        <v>4</v>
      </c>
      <c r="R27" s="149">
        <v>4</v>
      </c>
      <c r="S27" s="149">
        <v>2</v>
      </c>
      <c r="T27" s="149">
        <v>3</v>
      </c>
      <c r="U27" s="149"/>
      <c r="V27" s="149">
        <v>1</v>
      </c>
      <c r="W27" s="149">
        <v>1</v>
      </c>
      <c r="X27" s="149"/>
      <c r="Y27" s="149"/>
      <c r="Z27" s="149"/>
      <c r="AA27" s="149"/>
      <c r="AB27" s="149"/>
      <c r="AC27" s="149"/>
      <c r="AD27" s="149"/>
      <c r="AE27" s="149"/>
    </row>
    <row r="28" spans="2:38" s="39" customFormat="1">
      <c r="B28" s="48" t="s">
        <v>10</v>
      </c>
      <c r="C28" s="204">
        <f t="shared" si="13"/>
        <v>1</v>
      </c>
      <c r="D28" s="55">
        <f t="shared" si="8"/>
        <v>3.4965034965034965E-3</v>
      </c>
      <c r="E28" s="204">
        <f t="shared" si="14"/>
        <v>2</v>
      </c>
      <c r="F28" s="55">
        <f t="shared" si="9"/>
        <v>3.3898305084745763E-2</v>
      </c>
      <c r="G28" s="204">
        <f t="shared" si="15"/>
        <v>0</v>
      </c>
      <c r="H28" s="55">
        <f t="shared" si="10"/>
        <v>0</v>
      </c>
      <c r="I28" s="54">
        <f t="shared" si="16"/>
        <v>0</v>
      </c>
      <c r="J28" s="55">
        <f t="shared" si="11"/>
        <v>0</v>
      </c>
      <c r="K28" s="54">
        <f t="shared" si="17"/>
        <v>3</v>
      </c>
      <c r="L28" s="55">
        <f t="shared" si="12"/>
        <v>8.3333333333333332E-3</v>
      </c>
      <c r="M28" s="261"/>
      <c r="O28" s="44" t="s">
        <v>10</v>
      </c>
      <c r="P28" s="149"/>
      <c r="Q28" s="149"/>
      <c r="R28" s="149"/>
      <c r="S28" s="149">
        <v>1</v>
      </c>
      <c r="T28" s="149">
        <v>1</v>
      </c>
      <c r="U28" s="149"/>
      <c r="V28" s="149">
        <v>1</v>
      </c>
      <c r="W28" s="149"/>
      <c r="X28" s="149"/>
      <c r="Y28" s="149"/>
      <c r="Z28" s="149"/>
      <c r="AA28" s="149"/>
      <c r="AB28" s="149"/>
      <c r="AC28" s="149"/>
      <c r="AD28" s="149"/>
      <c r="AE28" s="149"/>
    </row>
    <row r="29" spans="2:38" s="39" customFormat="1" ht="17.25" customHeight="1">
      <c r="B29" s="49" t="s">
        <v>562</v>
      </c>
      <c r="C29" s="56">
        <f>SUM(C20:C28)</f>
        <v>286</v>
      </c>
      <c r="D29" s="57">
        <f t="shared" si="8"/>
        <v>1</v>
      </c>
      <c r="E29" s="56">
        <f>SUM(E20:E28)</f>
        <v>59</v>
      </c>
      <c r="F29" s="57">
        <f t="shared" si="9"/>
        <v>1</v>
      </c>
      <c r="G29" s="56">
        <f>SUM(G20:G28)</f>
        <v>9</v>
      </c>
      <c r="H29" s="57">
        <f t="shared" si="10"/>
        <v>1</v>
      </c>
      <c r="I29" s="56">
        <f>SUM(I20:I28)</f>
        <v>6</v>
      </c>
      <c r="J29" s="57">
        <f t="shared" si="11"/>
        <v>1</v>
      </c>
      <c r="K29" s="56">
        <f>SUM(K20:K28)</f>
        <v>360</v>
      </c>
      <c r="L29" s="57">
        <f t="shared" si="12"/>
        <v>1</v>
      </c>
      <c r="P29" s="42">
        <v>1</v>
      </c>
      <c r="Q29" s="42">
        <v>2</v>
      </c>
      <c r="R29" s="42">
        <v>3</v>
      </c>
      <c r="S29" s="42">
        <v>4</v>
      </c>
      <c r="T29" s="42">
        <v>5</v>
      </c>
      <c r="U29" s="42">
        <v>6</v>
      </c>
      <c r="V29" s="42">
        <v>7</v>
      </c>
      <c r="W29" s="42">
        <v>8</v>
      </c>
      <c r="X29" s="42">
        <v>9</v>
      </c>
      <c r="Y29" s="42">
        <v>10</v>
      </c>
      <c r="Z29" s="42">
        <v>11</v>
      </c>
      <c r="AA29" s="42">
        <v>12</v>
      </c>
      <c r="AB29" s="42">
        <v>13</v>
      </c>
      <c r="AC29" s="42">
        <v>14</v>
      </c>
      <c r="AD29" s="42">
        <v>15</v>
      </c>
      <c r="AE29" s="42">
        <v>16</v>
      </c>
      <c r="AL29" s="207"/>
    </row>
    <row r="30" spans="2:38" s="39" customFormat="1">
      <c r="B30" s="271" t="s">
        <v>351</v>
      </c>
      <c r="C30" s="237">
        <f>SUM(P30:S30)</f>
        <v>188</v>
      </c>
      <c r="D30" s="238">
        <f t="shared" si="8"/>
        <v>0.65734265734265729</v>
      </c>
      <c r="E30" s="237">
        <f>SUM(T30:X30)</f>
        <v>29</v>
      </c>
      <c r="F30" s="238">
        <f t="shared" si="9"/>
        <v>0.49152542372881358</v>
      </c>
      <c r="G30" s="237">
        <f>SUM(Y30:AC30)</f>
        <v>0</v>
      </c>
      <c r="H30" s="238">
        <f t="shared" si="10"/>
        <v>0</v>
      </c>
      <c r="I30" s="237">
        <f>SUM(AD30:AE30)</f>
        <v>3</v>
      </c>
      <c r="J30" s="238">
        <f t="shared" si="11"/>
        <v>0.5</v>
      </c>
      <c r="K30" s="237">
        <f>C30+E30+G30+I30</f>
        <v>220</v>
      </c>
      <c r="L30" s="238">
        <f t="shared" si="12"/>
        <v>0.61111111111111116</v>
      </c>
      <c r="O30" s="194" t="s">
        <v>526</v>
      </c>
      <c r="P30" s="39">
        <v>81</v>
      </c>
      <c r="Q30" s="39">
        <v>80</v>
      </c>
      <c r="R30" s="39">
        <v>17</v>
      </c>
      <c r="S30" s="39">
        <v>10</v>
      </c>
      <c r="T30" s="39">
        <v>7</v>
      </c>
      <c r="U30" s="39">
        <v>10</v>
      </c>
      <c r="V30" s="39">
        <v>6</v>
      </c>
      <c r="W30" s="39">
        <v>3</v>
      </c>
      <c r="X30" s="39">
        <v>3</v>
      </c>
      <c r="AD30" s="39">
        <v>3</v>
      </c>
    </row>
    <row r="31" spans="2:38">
      <c r="B31" s="272" t="s">
        <v>341</v>
      </c>
      <c r="C31" s="237">
        <f>SUM(P31:S31)</f>
        <v>98</v>
      </c>
      <c r="D31" s="256">
        <f>C31/C29</f>
        <v>0.34265734265734266</v>
      </c>
      <c r="E31" s="237">
        <f>SUM(T31:X31)</f>
        <v>33</v>
      </c>
      <c r="F31" s="258">
        <f>E31/E29</f>
        <v>0.55932203389830504</v>
      </c>
      <c r="G31" s="237">
        <f>SUM(Y31:AC31)</f>
        <v>9</v>
      </c>
      <c r="H31" s="256">
        <f>G31/G29</f>
        <v>1</v>
      </c>
      <c r="I31" s="237">
        <f>SUM(AD31:AE31)</f>
        <v>0</v>
      </c>
      <c r="J31" s="258">
        <f>I31/I29</f>
        <v>0</v>
      </c>
      <c r="K31" s="257">
        <f>C31+E31+G31+I31</f>
        <v>140</v>
      </c>
      <c r="L31" s="258">
        <f>K31/K29</f>
        <v>0.3888888888888889</v>
      </c>
      <c r="O31" s="194" t="s">
        <v>507</v>
      </c>
      <c r="P31">
        <v>28</v>
      </c>
      <c r="Q31">
        <v>41</v>
      </c>
      <c r="R31">
        <v>17</v>
      </c>
      <c r="S31">
        <v>12</v>
      </c>
      <c r="T31">
        <v>14</v>
      </c>
      <c r="U31">
        <v>6</v>
      </c>
      <c r="V31">
        <v>5</v>
      </c>
      <c r="W31">
        <v>5</v>
      </c>
      <c r="X31">
        <v>3</v>
      </c>
      <c r="Y31">
        <v>3</v>
      </c>
      <c r="Z31">
        <v>1</v>
      </c>
      <c r="AA31">
        <v>1</v>
      </c>
      <c r="AB31">
        <v>1</v>
      </c>
      <c r="AC31">
        <v>3</v>
      </c>
    </row>
    <row r="32" spans="2:38">
      <c r="F32" s="40"/>
      <c r="H32" s="40"/>
      <c r="J32" s="40"/>
      <c r="K32" s="8"/>
    </row>
    <row r="34" spans="2:49">
      <c r="C34" s="42"/>
      <c r="D34" s="69"/>
      <c r="E34" s="69"/>
      <c r="F34" s="69"/>
      <c r="G34" s="69"/>
      <c r="H34" s="69"/>
      <c r="I34" s="69"/>
      <c r="J34" s="69"/>
      <c r="K34" s="69"/>
      <c r="L34" s="69"/>
      <c r="M34" s="69"/>
      <c r="N34" s="69"/>
      <c r="O34" s="69"/>
      <c r="P34" s="69"/>
      <c r="Q34" s="69"/>
      <c r="R34" s="461"/>
    </row>
    <row r="35" spans="2:49">
      <c r="B35" s="4"/>
      <c r="C35" s="149"/>
      <c r="D35" s="149"/>
      <c r="E35" s="149"/>
      <c r="F35" s="149"/>
      <c r="G35" s="149"/>
      <c r="H35" s="149"/>
      <c r="I35" s="149"/>
      <c r="J35" s="149"/>
      <c r="K35" s="149"/>
      <c r="L35" s="149"/>
      <c r="M35" s="149"/>
      <c r="N35" s="149"/>
      <c r="O35" s="149"/>
      <c r="P35" s="149"/>
      <c r="Q35" s="149"/>
      <c r="R35" s="149"/>
      <c r="S35" s="149"/>
    </row>
    <row r="36" spans="2:49">
      <c r="B36" s="4"/>
      <c r="C36" s="149"/>
      <c r="D36" s="149"/>
      <c r="E36" s="149"/>
      <c r="F36" s="149"/>
      <c r="G36" s="149"/>
      <c r="H36" s="149"/>
      <c r="I36" s="149"/>
      <c r="J36" s="149"/>
      <c r="K36" s="149"/>
      <c r="L36" s="149"/>
      <c r="M36" s="149"/>
      <c r="N36" s="149"/>
      <c r="O36" s="149"/>
      <c r="P36" s="149"/>
      <c r="Q36" s="149"/>
      <c r="R36" s="149"/>
      <c r="S36" s="149"/>
    </row>
    <row r="37" spans="2:49">
      <c r="B37" s="299"/>
      <c r="C37" s="319"/>
      <c r="D37" s="319"/>
      <c r="E37" s="319"/>
      <c r="F37" s="319"/>
      <c r="G37" s="319"/>
      <c r="H37" s="319"/>
      <c r="I37" s="319"/>
      <c r="J37" s="319"/>
      <c r="K37" s="319"/>
      <c r="L37" s="319"/>
      <c r="M37" s="319"/>
      <c r="N37" s="319"/>
      <c r="O37" s="319"/>
      <c r="P37" s="319"/>
      <c r="Q37" s="319"/>
      <c r="R37" s="319"/>
      <c r="S37" s="31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row>
    <row r="38" spans="2:49" ht="35.25" customHeight="1">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row>
    <row r="39" spans="2:49">
      <c r="B39" s="36"/>
      <c r="C39" s="153"/>
      <c r="D39" s="153"/>
      <c r="E39" s="153"/>
      <c r="F39" s="153"/>
      <c r="G39" s="153"/>
      <c r="H39" s="153"/>
      <c r="I39" s="153"/>
      <c r="J39" s="153"/>
      <c r="K39" s="153"/>
      <c r="L39" s="153"/>
      <c r="M39" s="153"/>
      <c r="N39" s="153"/>
      <c r="O39" s="153"/>
      <c r="P39" s="153"/>
      <c r="Q39" s="153"/>
      <c r="R39" s="153"/>
      <c r="S39" s="153"/>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row>
    <row r="40" spans="2:49">
      <c r="B40" s="36"/>
      <c r="C40" s="153"/>
      <c r="D40" s="153"/>
      <c r="E40" s="153"/>
      <c r="F40" s="153"/>
      <c r="G40" s="153"/>
      <c r="H40" s="153"/>
      <c r="I40" s="153"/>
      <c r="J40" s="153"/>
      <c r="K40" s="153"/>
      <c r="L40" s="153"/>
      <c r="M40" s="153"/>
      <c r="N40" s="153"/>
      <c r="O40" s="153"/>
      <c r="P40" s="153"/>
      <c r="Q40" s="153"/>
      <c r="R40" s="153"/>
      <c r="S40" s="153"/>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row>
    <row r="41" spans="2:49">
      <c r="B41" s="36"/>
      <c r="C41" s="153"/>
      <c r="D41" s="153"/>
      <c r="E41" s="153"/>
      <c r="F41" s="153"/>
      <c r="G41" s="153"/>
      <c r="H41" s="153"/>
      <c r="I41" s="153"/>
      <c r="J41" s="153"/>
      <c r="K41" s="153"/>
      <c r="L41" s="153"/>
      <c r="M41" s="153"/>
      <c r="N41" s="153"/>
      <c r="O41" s="153"/>
      <c r="P41" s="153"/>
      <c r="Q41" s="153"/>
      <c r="R41" s="153"/>
      <c r="S41" s="153"/>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row>
    <row r="42" spans="2:4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row>
    <row r="43" spans="2:4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row>
    <row r="44" spans="2:4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row>
    <row r="45" spans="2:4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row>
    <row r="46" spans="2:4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row>
    <row r="47" spans="2:4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row>
    <row r="48" spans="2:4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row>
    <row r="49" spans="2:4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row>
    <row r="50" spans="2:4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row>
    <row r="51" spans="2:4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row>
    <row r="52" spans="2:4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row>
    <row r="53" spans="2:4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row>
    <row r="54" spans="2:4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row>
    <row r="55" spans="2:4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row>
    <row r="56" spans="2:4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row>
    <row r="57" spans="2:4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row>
    <row r="58" spans="2:4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row>
    <row r="59" spans="2:4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row>
    <row r="60" spans="2:4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row>
    <row r="61" spans="2:4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row>
    <row r="62" spans="2:4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row>
    <row r="63" spans="2:4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row>
    <row r="64" spans="2:4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row>
    <row r="65" spans="2:4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row>
    <row r="66" spans="2:4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row>
    <row r="67" spans="2:4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row>
    <row r="68" spans="2:4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row>
    <row r="69" spans="2:4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row>
    <row r="70" spans="2:4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row>
    <row r="71" spans="2:4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row>
    <row r="72" spans="2:4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row>
    <row r="73" spans="2:4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row>
    <row r="74" spans="2:4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row>
    <row r="75" spans="2:4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row>
    <row r="76" spans="2:4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row>
    <row r="77" spans="2:4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row>
    <row r="78" spans="2:4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row>
    <row r="79" spans="2:4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row>
    <row r="80" spans="2:4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row>
    <row r="81" spans="2:4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row>
    <row r="82" spans="2:4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row>
    <row r="83" spans="2:4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row>
    <row r="84" spans="2:4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row>
    <row r="85" spans="2:4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row>
    <row r="86" spans="2:4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row>
    <row r="87" spans="2:4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row>
    <row r="88" spans="2:4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row>
    <row r="89" spans="2:4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row>
    <row r="90" spans="2:4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row>
    <row r="91" spans="2:4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row>
    <row r="92" spans="2:4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row>
    <row r="93" spans="2:4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row>
    <row r="94" spans="2:4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row>
    <row r="95" spans="2:4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row>
    <row r="96" spans="2:4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row>
    <row r="97" spans="2:4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row>
    <row r="98" spans="2:4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row>
    <row r="99" spans="2:4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row>
    <row r="100" spans="2:4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row>
    <row r="101" spans="2:4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row>
    <row r="102" spans="2:4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row>
    <row r="103" spans="2:4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row>
    <row r="104" spans="2:4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row>
    <row r="105" spans="2:4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row>
    <row r="106" spans="2:4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row>
    <row r="107" spans="2:4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row>
    <row r="108" spans="2:4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row>
    <row r="109" spans="2:4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row>
    <row r="110" spans="2:4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row>
    <row r="111" spans="2:4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row>
    <row r="112" spans="2:4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row>
    <row r="113" spans="2:4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row>
    <row r="114" spans="2:4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row>
    <row r="115" spans="2:4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row>
    <row r="116" spans="2:4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row>
    <row r="117" spans="2:4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row>
    <row r="118" spans="2:4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row>
    <row r="119" spans="2:4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row>
    <row r="120" spans="2:4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row>
    <row r="121" spans="2:4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row>
    <row r="122" spans="2:4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row>
    <row r="123" spans="2:4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row>
    <row r="124" spans="2:4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row>
    <row r="125" spans="2:4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row>
    <row r="126" spans="2:4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row>
    <row r="127" spans="2:4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row>
    <row r="128" spans="2:4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row>
    <row r="129" spans="2:4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row>
    <row r="130" spans="2:4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row>
    <row r="131" spans="2:4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row>
    <row r="132" spans="2:4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row>
    <row r="133" spans="2:4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row>
    <row r="134" spans="2:4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row>
    <row r="135" spans="2:4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row>
    <row r="136" spans="2:4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row>
    <row r="137" spans="2:4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row>
    <row r="138" spans="2:4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row>
    <row r="139" spans="2:4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row>
    <row r="140" spans="2:4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row>
    <row r="141" spans="2:4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row>
    <row r="142" spans="2:4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row>
    <row r="143" spans="2:4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row>
    <row r="144" spans="2:4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row>
    <row r="145" spans="2:4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row>
    <row r="146" spans="2:4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row>
    <row r="147" spans="2:4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row>
    <row r="148" spans="2:4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row>
    <row r="149" spans="2:4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row>
    <row r="150" spans="2:4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row>
    <row r="151" spans="2:4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row>
    <row r="152" spans="2:4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row>
    <row r="153" spans="2:4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row>
    <row r="154" spans="2:4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row>
    <row r="155" spans="2:4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row>
    <row r="156" spans="2:4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row>
    <row r="157" spans="2:4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row>
    <row r="158" spans="2:4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row>
    <row r="159" spans="2:4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row>
    <row r="160" spans="2:4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row>
    <row r="161" spans="2:4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row>
    <row r="162" spans="2:4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row>
    <row r="163" spans="2:4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row>
    <row r="164" spans="2:4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row>
    <row r="165" spans="2:4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row>
    <row r="166" spans="2:4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row>
    <row r="167" spans="2:4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row>
    <row r="168" spans="2:4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row>
    <row r="169" spans="2:4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row>
    <row r="170" spans="2:4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row>
    <row r="171" spans="2:4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row>
    <row r="172" spans="2:4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row>
    <row r="173" spans="2:4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row>
    <row r="174" spans="2:4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row>
    <row r="175" spans="2:4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row>
    <row r="176" spans="2:4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row>
    <row r="177" spans="2:4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row>
    <row r="178" spans="2:4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row>
    <row r="179" spans="2:4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row>
    <row r="180" spans="2:4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row>
    <row r="181" spans="2:4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row>
    <row r="182" spans="2:4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row>
    <row r="183" spans="2:4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row>
    <row r="184" spans="2:4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row>
    <row r="185" spans="2:4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row>
    <row r="186" spans="2:4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row>
    <row r="187" spans="2:4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row>
    <row r="188" spans="2:4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row>
    <row r="189" spans="2:4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row>
    <row r="190" spans="2:4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row>
    <row r="191" spans="2:4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row>
    <row r="192" spans="2:4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row>
    <row r="193" spans="2:4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row>
    <row r="194" spans="2:4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row>
    <row r="195" spans="2:4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row>
    <row r="196" spans="2:4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row>
    <row r="197" spans="2:4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row>
    <row r="198" spans="2:4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row>
    <row r="199" spans="2:4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row>
    <row r="200" spans="2:4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row>
    <row r="201" spans="2:4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row>
    <row r="202" spans="2:4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row>
    <row r="203" spans="2:4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row>
    <row r="204" spans="2:4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row>
    <row r="205" spans="2:4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row>
    <row r="206" spans="2:4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row>
    <row r="207" spans="2:4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row>
    <row r="208" spans="2:4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row>
    <row r="209" spans="2:4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row>
    <row r="210" spans="2:4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row>
    <row r="211" spans="2:4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row>
    <row r="212" spans="2:4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row>
    <row r="213" spans="2:4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row>
    <row r="214" spans="2:4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row>
    <row r="215" spans="2:4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row>
    <row r="216" spans="2:4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row>
    <row r="217" spans="2:4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row>
    <row r="218" spans="2:4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row>
    <row r="219" spans="2:4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row>
    <row r="220" spans="2:4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row>
    <row r="221" spans="2:4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row>
    <row r="222" spans="2:4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row>
    <row r="223" spans="2:4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row>
    <row r="224" spans="2:4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row>
    <row r="225" spans="2:4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row>
    <row r="226" spans="2:4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row>
    <row r="227" spans="2:4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row>
    <row r="228" spans="2:4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row>
    <row r="229" spans="2:4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row>
    <row r="230" spans="2:4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59"/>
  <sheetViews>
    <sheetView view="pageBreakPreview" topLeftCell="B36" zoomScaleNormal="100" zoomScaleSheetLayoutView="100" workbookViewId="0">
      <selection activeCell="H56" sqref="H56"/>
    </sheetView>
  </sheetViews>
  <sheetFormatPr defaultRowHeight="13.5"/>
  <cols>
    <col min="2" max="2" width="43.625" customWidth="1"/>
    <col min="3" max="3" width="8.125" customWidth="1"/>
    <col min="4" max="4" width="7.125" customWidth="1"/>
    <col min="5" max="5" width="8.125" customWidth="1"/>
    <col min="6" max="6" width="7.125" customWidth="1"/>
    <col min="8" max="8" width="45.625" customWidth="1"/>
    <col min="9" max="17" width="9.75" customWidth="1"/>
  </cols>
  <sheetData>
    <row r="1" spans="2:17" ht="19.5" customHeight="1">
      <c r="B1" s="25" t="s">
        <v>125</v>
      </c>
    </row>
    <row r="2" spans="2:17">
      <c r="B2" s="650" t="s">
        <v>121</v>
      </c>
      <c r="C2" s="652" t="s">
        <v>95</v>
      </c>
      <c r="D2" s="653"/>
      <c r="E2" s="653"/>
      <c r="F2" s="654"/>
    </row>
    <row r="3" spans="2:17">
      <c r="B3" s="651"/>
      <c r="C3" s="668" t="s">
        <v>340</v>
      </c>
      <c r="D3" s="669"/>
      <c r="E3" s="660" t="s">
        <v>339</v>
      </c>
      <c r="F3" s="661"/>
      <c r="H3" s="41" t="s">
        <v>93</v>
      </c>
      <c r="I3" s="42" t="s">
        <v>545</v>
      </c>
      <c r="J3" s="42" t="s">
        <v>544</v>
      </c>
      <c r="K3" s="42"/>
      <c r="L3" s="42"/>
      <c r="M3" s="42"/>
      <c r="N3" s="42"/>
      <c r="O3" s="42"/>
      <c r="P3" s="42"/>
      <c r="Q3" s="42"/>
    </row>
    <row r="4" spans="2:17">
      <c r="B4" s="58" t="s">
        <v>40</v>
      </c>
      <c r="C4" s="72">
        <f>C8-SUM(C5:C7)</f>
        <v>2249</v>
      </c>
      <c r="D4" s="550">
        <f>C4/$C$8</f>
        <v>0.30187919463087248</v>
      </c>
      <c r="E4" s="72">
        <f>E8-SUM(E5:E7)</f>
        <v>2782</v>
      </c>
      <c r="F4" s="550">
        <f>E4/$E$8</f>
        <v>0.31275997751545814</v>
      </c>
      <c r="H4" s="43" t="s">
        <v>45</v>
      </c>
      <c r="I4" s="64">
        <v>1131</v>
      </c>
      <c r="J4" s="64">
        <v>1214</v>
      </c>
      <c r="K4" s="64"/>
      <c r="L4" s="64"/>
      <c r="M4" s="64"/>
      <c r="N4" s="64"/>
      <c r="O4" s="64"/>
      <c r="P4" s="64"/>
      <c r="Q4" s="64"/>
    </row>
    <row r="5" spans="2:17">
      <c r="B5" s="65" t="s">
        <v>41</v>
      </c>
      <c r="C5" s="74">
        <f>I22</f>
        <v>170</v>
      </c>
      <c r="D5" s="75">
        <f t="shared" ref="D5:D8" si="0">C5/$C$8</f>
        <v>2.2818791946308724E-2</v>
      </c>
      <c r="E5" s="74">
        <f>J22</f>
        <v>181</v>
      </c>
      <c r="F5" s="551">
        <f t="shared" ref="F5:F8" si="1">E5/$E$8</f>
        <v>2.0348510399100617E-2</v>
      </c>
      <c r="H5" s="44" t="s">
        <v>46</v>
      </c>
      <c r="I5" s="64">
        <v>774</v>
      </c>
      <c r="J5" s="64">
        <v>827</v>
      </c>
      <c r="K5" s="64"/>
      <c r="L5" s="64"/>
      <c r="M5" s="64"/>
      <c r="N5" s="64"/>
      <c r="O5" s="64"/>
      <c r="P5" s="64"/>
      <c r="Q5" s="64"/>
    </row>
    <row r="6" spans="2:17">
      <c r="B6" s="65" t="s">
        <v>42</v>
      </c>
      <c r="C6" s="74">
        <f>I23</f>
        <v>4019</v>
      </c>
      <c r="D6" s="552">
        <f t="shared" si="0"/>
        <v>0.53946308724832215</v>
      </c>
      <c r="E6" s="74">
        <f>J23</f>
        <v>5343</v>
      </c>
      <c r="F6" s="75">
        <f t="shared" si="1"/>
        <v>0.60067453625632383</v>
      </c>
      <c r="H6" s="44" t="s">
        <v>47</v>
      </c>
      <c r="I6" s="64">
        <v>311</v>
      </c>
      <c r="J6" s="64">
        <v>189</v>
      </c>
      <c r="K6" s="64"/>
      <c r="L6" s="64"/>
      <c r="M6" s="64"/>
      <c r="N6" s="64"/>
      <c r="O6" s="64"/>
      <c r="P6" s="64"/>
      <c r="Q6" s="64"/>
    </row>
    <row r="7" spans="2:17">
      <c r="B7" s="61" t="s">
        <v>43</v>
      </c>
      <c r="C7" s="76">
        <f>I24</f>
        <v>1012</v>
      </c>
      <c r="D7" s="77">
        <f t="shared" si="0"/>
        <v>0.13583892617449664</v>
      </c>
      <c r="E7" s="76">
        <f>J24</f>
        <v>589</v>
      </c>
      <c r="F7" s="544">
        <f t="shared" si="1"/>
        <v>6.621697582911748E-2</v>
      </c>
      <c r="H7" s="44" t="s">
        <v>48</v>
      </c>
      <c r="I7" s="64">
        <v>566</v>
      </c>
      <c r="J7" s="64">
        <v>918</v>
      </c>
      <c r="K7" s="64"/>
      <c r="L7" s="64"/>
      <c r="M7" s="64"/>
      <c r="N7" s="64"/>
      <c r="O7" s="64"/>
      <c r="P7" s="64"/>
      <c r="Q7" s="64"/>
    </row>
    <row r="8" spans="2:17">
      <c r="B8" s="49" t="s">
        <v>562</v>
      </c>
      <c r="C8" s="56">
        <f>I25</f>
        <v>7450</v>
      </c>
      <c r="D8" s="511">
        <f t="shared" si="0"/>
        <v>1</v>
      </c>
      <c r="E8" s="56">
        <f>J25</f>
        <v>8895</v>
      </c>
      <c r="F8" s="511">
        <f t="shared" si="1"/>
        <v>1</v>
      </c>
      <c r="H8" s="44" t="s">
        <v>49</v>
      </c>
      <c r="I8" s="64">
        <v>970</v>
      </c>
      <c r="J8" s="64">
        <v>1217</v>
      </c>
      <c r="K8" s="64"/>
      <c r="L8" s="64"/>
      <c r="M8" s="64"/>
      <c r="N8" s="64"/>
      <c r="O8" s="64"/>
      <c r="P8" s="64"/>
      <c r="Q8" s="64"/>
    </row>
    <row r="9" spans="2:17" s="39" customFormat="1" ht="13.5" customHeight="1">
      <c r="B9" s="70" t="s">
        <v>45</v>
      </c>
      <c r="C9" s="50">
        <f>I4</f>
        <v>1131</v>
      </c>
      <c r="D9" s="184">
        <f>C9/$C$4</f>
        <v>0.50289017341040465</v>
      </c>
      <c r="E9" s="203">
        <f>J4</f>
        <v>1214</v>
      </c>
      <c r="F9" s="51">
        <f>E9/$E$4</f>
        <v>0.43637670740474477</v>
      </c>
      <c r="H9" s="44" t="s">
        <v>50</v>
      </c>
      <c r="I9" s="64">
        <v>505</v>
      </c>
      <c r="J9" s="64">
        <v>627</v>
      </c>
      <c r="K9" s="64"/>
      <c r="L9" s="64"/>
      <c r="M9" s="64"/>
      <c r="N9" s="64"/>
      <c r="O9" s="64"/>
      <c r="P9" s="64"/>
      <c r="Q9" s="64"/>
    </row>
    <row r="10" spans="2:17" s="39" customFormat="1">
      <c r="B10" s="71" t="s">
        <v>99</v>
      </c>
      <c r="C10" s="52">
        <f t="shared" ref="C10:C26" si="2">I5</f>
        <v>774</v>
      </c>
      <c r="D10" s="185">
        <f t="shared" ref="D10:D26" si="3">C10/$C$4</f>
        <v>0.34415295686971986</v>
      </c>
      <c r="E10" s="52">
        <f t="shared" ref="E10:E26" si="4">J5</f>
        <v>827</v>
      </c>
      <c r="F10" s="187">
        <f t="shared" ref="F10:F26" si="5">E10/$E$4</f>
        <v>0.29726815240833931</v>
      </c>
      <c r="H10" s="44" t="s">
        <v>51</v>
      </c>
      <c r="I10" s="64">
        <v>225</v>
      </c>
      <c r="J10" s="64">
        <v>281</v>
      </c>
      <c r="K10" s="64"/>
      <c r="L10" s="64"/>
      <c r="M10" s="64"/>
      <c r="N10" s="64"/>
      <c r="O10" s="64"/>
      <c r="P10" s="64"/>
      <c r="Q10" s="64"/>
    </row>
    <row r="11" spans="2:17" s="39" customFormat="1">
      <c r="B11" s="71" t="s">
        <v>47</v>
      </c>
      <c r="C11" s="464">
        <f t="shared" si="2"/>
        <v>311</v>
      </c>
      <c r="D11" s="185">
        <f t="shared" si="3"/>
        <v>0.1382836816362828</v>
      </c>
      <c r="E11" s="535">
        <f t="shared" si="4"/>
        <v>189</v>
      </c>
      <c r="F11" s="185">
        <f t="shared" si="5"/>
        <v>6.7936736161035224E-2</v>
      </c>
      <c r="H11" s="44" t="s">
        <v>52</v>
      </c>
      <c r="I11" s="64">
        <v>588</v>
      </c>
      <c r="J11" s="64">
        <v>851</v>
      </c>
      <c r="K11" s="64"/>
      <c r="L11" s="64"/>
      <c r="M11" s="64"/>
      <c r="N11" s="64"/>
      <c r="O11" s="64"/>
      <c r="P11" s="64"/>
      <c r="Q11" s="64"/>
    </row>
    <row r="12" spans="2:17" s="39" customFormat="1">
      <c r="B12" s="71" t="s">
        <v>48</v>
      </c>
      <c r="C12" s="464">
        <f t="shared" si="2"/>
        <v>566</v>
      </c>
      <c r="D12" s="53">
        <f t="shared" si="3"/>
        <v>0.25166740773677188</v>
      </c>
      <c r="E12" s="464">
        <f t="shared" si="4"/>
        <v>918</v>
      </c>
      <c r="F12" s="53">
        <f t="shared" si="5"/>
        <v>0.32997843278217109</v>
      </c>
      <c r="H12" s="44" t="s">
        <v>53</v>
      </c>
      <c r="I12" s="64">
        <v>328</v>
      </c>
      <c r="J12" s="64">
        <v>581</v>
      </c>
      <c r="K12" s="64"/>
      <c r="L12" s="64"/>
      <c r="M12" s="64"/>
      <c r="N12" s="64"/>
      <c r="O12" s="64"/>
      <c r="P12" s="64"/>
      <c r="Q12" s="64"/>
    </row>
    <row r="13" spans="2:17" s="39" customFormat="1">
      <c r="B13" s="71" t="s">
        <v>49</v>
      </c>
      <c r="C13" s="464">
        <f t="shared" si="2"/>
        <v>970</v>
      </c>
      <c r="D13" s="187">
        <f t="shared" si="3"/>
        <v>0.43130280124499776</v>
      </c>
      <c r="E13" s="535">
        <f t="shared" si="4"/>
        <v>1217</v>
      </c>
      <c r="F13" s="53">
        <f t="shared" si="5"/>
        <v>0.4374550682961898</v>
      </c>
      <c r="H13" s="44" t="s">
        <v>54</v>
      </c>
      <c r="I13" s="64">
        <v>405</v>
      </c>
      <c r="J13" s="64">
        <v>435</v>
      </c>
      <c r="K13" s="64"/>
      <c r="L13" s="64"/>
      <c r="M13" s="64"/>
      <c r="N13" s="64"/>
      <c r="O13" s="64"/>
      <c r="P13" s="64"/>
      <c r="Q13" s="64"/>
    </row>
    <row r="14" spans="2:17" s="39" customFormat="1">
      <c r="B14" s="71" t="s">
        <v>50</v>
      </c>
      <c r="C14" s="464">
        <f t="shared" si="2"/>
        <v>505</v>
      </c>
      <c r="D14" s="53">
        <f t="shared" si="3"/>
        <v>0.22454424188528235</v>
      </c>
      <c r="E14" s="537">
        <f t="shared" si="4"/>
        <v>627</v>
      </c>
      <c r="F14" s="53">
        <f t="shared" si="5"/>
        <v>0.22537742631200575</v>
      </c>
      <c r="H14" s="44" t="s">
        <v>55</v>
      </c>
      <c r="I14" s="64">
        <v>416</v>
      </c>
      <c r="J14" s="64">
        <v>593</v>
      </c>
      <c r="K14" s="64"/>
      <c r="L14" s="64"/>
      <c r="M14" s="64"/>
      <c r="N14" s="64"/>
      <c r="O14" s="64"/>
      <c r="P14" s="64"/>
      <c r="Q14" s="64"/>
    </row>
    <row r="15" spans="2:17" s="39" customFormat="1">
      <c r="B15" s="71" t="s">
        <v>51</v>
      </c>
      <c r="C15" s="535">
        <f t="shared" si="2"/>
        <v>225</v>
      </c>
      <c r="D15" s="187">
        <f t="shared" si="3"/>
        <v>0.10004446420631392</v>
      </c>
      <c r="E15" s="52">
        <f t="shared" si="4"/>
        <v>281</v>
      </c>
      <c r="F15" s="53">
        <f t="shared" si="5"/>
        <v>0.10100647016534867</v>
      </c>
      <c r="H15" s="44" t="s">
        <v>56</v>
      </c>
      <c r="I15" s="64">
        <v>98</v>
      </c>
      <c r="J15" s="64">
        <v>152</v>
      </c>
      <c r="K15" s="64"/>
      <c r="L15" s="64"/>
      <c r="M15" s="64"/>
      <c r="N15" s="64"/>
      <c r="O15" s="64"/>
      <c r="P15" s="64"/>
      <c r="Q15" s="64"/>
    </row>
    <row r="16" spans="2:17" s="39" customFormat="1">
      <c r="B16" s="71" t="s">
        <v>52</v>
      </c>
      <c r="C16" s="537">
        <f t="shared" si="2"/>
        <v>588</v>
      </c>
      <c r="D16" s="185">
        <f t="shared" si="3"/>
        <v>0.26144953312583369</v>
      </c>
      <c r="E16" s="464">
        <f t="shared" si="4"/>
        <v>851</v>
      </c>
      <c r="F16" s="187">
        <f t="shared" si="5"/>
        <v>0.30589503953989933</v>
      </c>
      <c r="H16" s="44" t="s">
        <v>57</v>
      </c>
      <c r="I16" s="64">
        <v>116</v>
      </c>
      <c r="J16" s="64">
        <v>164</v>
      </c>
      <c r="K16" s="64"/>
      <c r="L16" s="64"/>
      <c r="M16" s="64"/>
      <c r="N16" s="64"/>
      <c r="O16" s="64"/>
      <c r="P16" s="64"/>
      <c r="Q16" s="64"/>
    </row>
    <row r="17" spans="2:17" s="39" customFormat="1">
      <c r="B17" s="71" t="s">
        <v>53</v>
      </c>
      <c r="C17" s="537">
        <f t="shared" si="2"/>
        <v>328</v>
      </c>
      <c r="D17" s="53">
        <f t="shared" si="3"/>
        <v>0.14584259670964872</v>
      </c>
      <c r="E17" s="537">
        <f t="shared" si="4"/>
        <v>581</v>
      </c>
      <c r="F17" s="185">
        <f t="shared" si="5"/>
        <v>0.20884255930984902</v>
      </c>
      <c r="H17" s="44" t="s">
        <v>58</v>
      </c>
      <c r="I17" s="64">
        <v>6</v>
      </c>
      <c r="J17" s="64">
        <v>15</v>
      </c>
      <c r="K17" s="64"/>
      <c r="L17" s="64"/>
      <c r="M17" s="64"/>
      <c r="N17" s="64"/>
      <c r="O17" s="64"/>
      <c r="P17" s="64"/>
      <c r="Q17" s="64"/>
    </row>
    <row r="18" spans="2:17" s="39" customFormat="1">
      <c r="B18" s="71" t="s">
        <v>54</v>
      </c>
      <c r="C18" s="537">
        <f t="shared" si="2"/>
        <v>405</v>
      </c>
      <c r="D18" s="187">
        <f t="shared" si="3"/>
        <v>0.18008003557136504</v>
      </c>
      <c r="E18" s="464">
        <f t="shared" si="4"/>
        <v>435</v>
      </c>
      <c r="F18" s="185">
        <f t="shared" si="5"/>
        <v>0.15636232925952553</v>
      </c>
      <c r="H18" s="44" t="s">
        <v>59</v>
      </c>
      <c r="I18" s="64">
        <v>163</v>
      </c>
      <c r="J18" s="64">
        <v>207</v>
      </c>
      <c r="K18" s="64"/>
      <c r="L18" s="64"/>
      <c r="M18" s="64"/>
      <c r="N18" s="64"/>
      <c r="O18" s="64"/>
      <c r="P18" s="64"/>
      <c r="Q18" s="64"/>
    </row>
    <row r="19" spans="2:17" s="39" customFormat="1">
      <c r="B19" s="71" t="s">
        <v>55</v>
      </c>
      <c r="C19" s="537">
        <f t="shared" si="2"/>
        <v>416</v>
      </c>
      <c r="D19" s="185">
        <f t="shared" si="3"/>
        <v>0.18497109826589594</v>
      </c>
      <c r="E19" s="537">
        <f t="shared" si="4"/>
        <v>593</v>
      </c>
      <c r="F19" s="53">
        <f t="shared" si="5"/>
        <v>0.21315600287562905</v>
      </c>
      <c r="H19" s="44" t="s">
        <v>60</v>
      </c>
      <c r="I19" s="64">
        <v>141</v>
      </c>
      <c r="J19" s="64">
        <v>139</v>
      </c>
      <c r="K19" s="64"/>
      <c r="L19" s="64"/>
      <c r="M19" s="64"/>
      <c r="N19" s="64"/>
      <c r="O19" s="64"/>
      <c r="P19" s="64"/>
      <c r="Q19" s="64"/>
    </row>
    <row r="20" spans="2:17" s="39" customFormat="1">
      <c r="B20" s="71" t="s">
        <v>56</v>
      </c>
      <c r="C20" s="537">
        <f t="shared" si="2"/>
        <v>98</v>
      </c>
      <c r="D20" s="53">
        <f t="shared" si="3"/>
        <v>4.3574922187638948E-2</v>
      </c>
      <c r="E20" s="537">
        <f t="shared" si="4"/>
        <v>152</v>
      </c>
      <c r="F20" s="187">
        <f t="shared" si="5"/>
        <v>5.4636951833213515E-2</v>
      </c>
      <c r="H20" s="44" t="s">
        <v>61</v>
      </c>
      <c r="I20" s="64">
        <v>39</v>
      </c>
      <c r="J20" s="64">
        <v>22</v>
      </c>
      <c r="K20" s="64"/>
      <c r="L20" s="64"/>
      <c r="M20" s="64"/>
      <c r="N20" s="64"/>
      <c r="O20" s="64"/>
      <c r="P20" s="64"/>
      <c r="Q20" s="64"/>
    </row>
    <row r="21" spans="2:17" s="39" customFormat="1">
      <c r="B21" s="71" t="s">
        <v>57</v>
      </c>
      <c r="C21" s="537">
        <f t="shared" si="2"/>
        <v>116</v>
      </c>
      <c r="D21" s="53">
        <f t="shared" si="3"/>
        <v>5.1578479324144062E-2</v>
      </c>
      <c r="E21" s="464">
        <f t="shared" si="4"/>
        <v>164</v>
      </c>
      <c r="F21" s="53">
        <f t="shared" si="5"/>
        <v>5.8950395398993528E-2</v>
      </c>
      <c r="H21" s="44" t="s">
        <v>62</v>
      </c>
      <c r="I21" s="64">
        <v>207</v>
      </c>
      <c r="J21" s="64">
        <v>200</v>
      </c>
      <c r="K21" s="64"/>
      <c r="L21" s="64"/>
      <c r="M21" s="64"/>
      <c r="N21" s="64"/>
      <c r="O21" s="64"/>
      <c r="P21" s="64"/>
      <c r="Q21" s="64"/>
    </row>
    <row r="22" spans="2:17" s="39" customFormat="1">
      <c r="B22" s="71" t="s">
        <v>58</v>
      </c>
      <c r="C22" s="202">
        <f t="shared" si="2"/>
        <v>6</v>
      </c>
      <c r="D22" s="53">
        <f t="shared" si="3"/>
        <v>2.6678523788350376E-3</v>
      </c>
      <c r="E22" s="537">
        <f t="shared" si="4"/>
        <v>15</v>
      </c>
      <c r="F22" s="187">
        <f t="shared" si="5"/>
        <v>5.3918044572250183E-3</v>
      </c>
      <c r="H22" s="44" t="s">
        <v>41</v>
      </c>
      <c r="I22" s="39">
        <v>170</v>
      </c>
      <c r="J22" s="39">
        <v>181</v>
      </c>
    </row>
    <row r="23" spans="2:17" s="39" customFormat="1">
      <c r="B23" s="71" t="s">
        <v>59</v>
      </c>
      <c r="C23" s="188">
        <f t="shared" si="2"/>
        <v>163</v>
      </c>
      <c r="D23" s="189">
        <f t="shared" si="3"/>
        <v>7.247665629168519E-2</v>
      </c>
      <c r="E23" s="537">
        <f t="shared" si="4"/>
        <v>207</v>
      </c>
      <c r="F23" s="53">
        <f t="shared" si="5"/>
        <v>7.4406901509705248E-2</v>
      </c>
      <c r="H23" s="44" t="s">
        <v>42</v>
      </c>
      <c r="I23" s="39">
        <v>4019</v>
      </c>
      <c r="J23" s="39">
        <v>5343</v>
      </c>
    </row>
    <row r="24" spans="2:17" s="39" customFormat="1">
      <c r="B24" s="71" t="s">
        <v>60</v>
      </c>
      <c r="C24" s="52">
        <f t="shared" si="2"/>
        <v>141</v>
      </c>
      <c r="D24" s="53">
        <f t="shared" si="3"/>
        <v>6.2694530902623391E-2</v>
      </c>
      <c r="E24" s="464">
        <f t="shared" si="4"/>
        <v>139</v>
      </c>
      <c r="F24" s="187">
        <f t="shared" si="5"/>
        <v>4.9964054636951832E-2</v>
      </c>
      <c r="H24" s="44" t="s">
        <v>43</v>
      </c>
      <c r="I24" s="39">
        <v>1012</v>
      </c>
      <c r="J24" s="39">
        <v>589</v>
      </c>
    </row>
    <row r="25" spans="2:17" s="39" customFormat="1">
      <c r="B25" s="71" t="s">
        <v>61</v>
      </c>
      <c r="C25" s="52">
        <f t="shared" si="2"/>
        <v>39</v>
      </c>
      <c r="D25" s="53">
        <f t="shared" si="3"/>
        <v>1.7341040462427744E-2</v>
      </c>
      <c r="E25" s="464">
        <f t="shared" si="4"/>
        <v>22</v>
      </c>
      <c r="F25" s="53">
        <f t="shared" si="5"/>
        <v>7.9079798705966927E-3</v>
      </c>
      <c r="H25" s="44" t="s">
        <v>543</v>
      </c>
      <c r="I25" s="39">
        <v>7450</v>
      </c>
      <c r="J25" s="39">
        <v>8895</v>
      </c>
    </row>
    <row r="26" spans="2:17" s="39" customFormat="1">
      <c r="B26" s="78" t="s">
        <v>62</v>
      </c>
      <c r="C26" s="54">
        <f t="shared" si="2"/>
        <v>207</v>
      </c>
      <c r="D26" s="187">
        <f t="shared" si="3"/>
        <v>9.2040907069808803E-2</v>
      </c>
      <c r="E26" s="54">
        <f t="shared" si="4"/>
        <v>200</v>
      </c>
      <c r="F26" s="55">
        <f t="shared" si="5"/>
        <v>7.1890726096333568E-2</v>
      </c>
    </row>
    <row r="27" spans="2:17">
      <c r="D27" s="183"/>
    </row>
    <row r="28" spans="2:17" ht="19.5" customHeight="1">
      <c r="B28" s="25" t="s">
        <v>315</v>
      </c>
    </row>
    <row r="29" spans="2:17">
      <c r="B29" s="650" t="s">
        <v>121</v>
      </c>
      <c r="C29" s="652" t="s">
        <v>95</v>
      </c>
      <c r="D29" s="653"/>
      <c r="E29" s="653"/>
      <c r="F29" s="654"/>
    </row>
    <row r="30" spans="2:17">
      <c r="B30" s="651"/>
      <c r="C30" s="668" t="s">
        <v>340</v>
      </c>
      <c r="D30" s="669"/>
      <c r="E30" s="660" t="s">
        <v>339</v>
      </c>
      <c r="F30" s="661"/>
      <c r="H30" s="41" t="s">
        <v>93</v>
      </c>
      <c r="I30" s="42" t="s">
        <v>545</v>
      </c>
      <c r="J30" s="42" t="s">
        <v>544</v>
      </c>
      <c r="K30" s="42"/>
      <c r="L30" s="42"/>
      <c r="M30" s="42"/>
      <c r="N30" s="42"/>
      <c r="O30" s="42"/>
      <c r="P30" s="42"/>
      <c r="Q30" s="42"/>
    </row>
    <row r="31" spans="2:17">
      <c r="B31" s="58" t="s">
        <v>40</v>
      </c>
      <c r="C31" s="72">
        <f>C35-SUM(C32:C34)</f>
        <v>414</v>
      </c>
      <c r="D31" s="73">
        <f>C31/$C$35</f>
        <v>0.34528773978315264</v>
      </c>
      <c r="E31" s="72">
        <f>E35-SUM(E32:E34)</f>
        <v>430</v>
      </c>
      <c r="F31" s="550">
        <f>E31/$E$35</f>
        <v>0.51995163240628783</v>
      </c>
      <c r="H31" s="43" t="s">
        <v>45</v>
      </c>
      <c r="I31">
        <v>116</v>
      </c>
      <c r="J31">
        <v>74</v>
      </c>
      <c r="K31" s="64"/>
      <c r="L31" s="64"/>
      <c r="M31" s="64"/>
      <c r="N31" s="64"/>
      <c r="O31" s="64"/>
      <c r="P31" s="64"/>
      <c r="Q31" s="64"/>
    </row>
    <row r="32" spans="2:17">
      <c r="B32" s="65" t="s">
        <v>41</v>
      </c>
      <c r="C32" s="538">
        <f t="shared" ref="C32:C34" si="6">I49</f>
        <v>95</v>
      </c>
      <c r="D32" s="75">
        <f t="shared" ref="D32:D35" si="7">C32/$C$35</f>
        <v>7.9232693911592988E-2</v>
      </c>
      <c r="E32" s="543">
        <f t="shared" ref="E32:E34" si="8">J49</f>
        <v>73</v>
      </c>
      <c r="F32" s="551">
        <f t="shared" ref="F32:F35" si="9">E32/$E$35</f>
        <v>8.8270858524788387E-2</v>
      </c>
      <c r="H32" s="44" t="s">
        <v>46</v>
      </c>
      <c r="I32">
        <v>84</v>
      </c>
      <c r="J32">
        <v>85</v>
      </c>
      <c r="K32" s="64"/>
      <c r="L32" s="64"/>
      <c r="M32" s="64"/>
      <c r="N32" s="64"/>
      <c r="O32" s="64"/>
      <c r="P32" s="64"/>
      <c r="Q32" s="64"/>
    </row>
    <row r="33" spans="2:17">
      <c r="B33" s="65" t="s">
        <v>42</v>
      </c>
      <c r="C33" s="545">
        <f t="shared" si="6"/>
        <v>203</v>
      </c>
      <c r="D33" s="549">
        <f t="shared" si="7"/>
        <v>0.16930775646371976</v>
      </c>
      <c r="E33" s="543">
        <f t="shared" si="8"/>
        <v>102</v>
      </c>
      <c r="F33" s="75">
        <f t="shared" si="9"/>
        <v>0.12333736396614269</v>
      </c>
      <c r="H33" s="44" t="s">
        <v>47</v>
      </c>
      <c r="I33">
        <v>42</v>
      </c>
      <c r="J33">
        <v>33</v>
      </c>
      <c r="K33" s="64"/>
      <c r="L33" s="64"/>
      <c r="M33" s="64"/>
      <c r="N33" s="64"/>
      <c r="O33" s="64"/>
      <c r="P33" s="64"/>
      <c r="Q33" s="64"/>
    </row>
    <row r="34" spans="2:17">
      <c r="B34" s="61" t="s">
        <v>43</v>
      </c>
      <c r="C34" s="547">
        <f t="shared" si="6"/>
        <v>487</v>
      </c>
      <c r="D34" s="546">
        <f t="shared" si="7"/>
        <v>0.40617180984153461</v>
      </c>
      <c r="E34" s="542">
        <f t="shared" si="8"/>
        <v>222</v>
      </c>
      <c r="F34" s="544">
        <f t="shared" si="9"/>
        <v>0.26844014510278114</v>
      </c>
      <c r="H34" s="44" t="s">
        <v>48</v>
      </c>
      <c r="I34">
        <v>120</v>
      </c>
      <c r="J34">
        <v>152</v>
      </c>
      <c r="K34" s="64"/>
      <c r="L34" s="64"/>
      <c r="M34" s="64"/>
      <c r="N34" s="64"/>
      <c r="O34" s="64"/>
      <c r="P34" s="64"/>
      <c r="Q34" s="64"/>
    </row>
    <row r="35" spans="2:17">
      <c r="B35" s="49" t="s">
        <v>562</v>
      </c>
      <c r="C35" s="548">
        <f>I52</f>
        <v>1199</v>
      </c>
      <c r="D35" s="554">
        <f t="shared" si="7"/>
        <v>1</v>
      </c>
      <c r="E35" s="56">
        <f>J52</f>
        <v>827</v>
      </c>
      <c r="F35" s="511">
        <f t="shared" si="9"/>
        <v>1</v>
      </c>
      <c r="H35" s="44" t="s">
        <v>49</v>
      </c>
      <c r="I35">
        <v>117</v>
      </c>
      <c r="J35">
        <v>120</v>
      </c>
      <c r="K35" s="64"/>
      <c r="L35" s="64"/>
      <c r="M35" s="64"/>
      <c r="N35" s="64"/>
      <c r="O35" s="64"/>
      <c r="P35" s="64"/>
      <c r="Q35" s="64"/>
    </row>
    <row r="36" spans="2:17" s="39" customFormat="1" ht="13.5" customHeight="1">
      <c r="B36" s="70" t="s">
        <v>45</v>
      </c>
      <c r="C36" s="536">
        <f>I31</f>
        <v>116</v>
      </c>
      <c r="D36" s="184">
        <f>C36/$C$31</f>
        <v>0.28019323671497587</v>
      </c>
      <c r="E36" s="203">
        <f>J31</f>
        <v>74</v>
      </c>
      <c r="F36" s="184">
        <f>E36/$E$31</f>
        <v>0.17209302325581396</v>
      </c>
      <c r="H36" s="44" t="s">
        <v>50</v>
      </c>
      <c r="I36" s="39">
        <v>115</v>
      </c>
      <c r="J36" s="39">
        <v>119</v>
      </c>
      <c r="K36" s="64"/>
      <c r="L36" s="64"/>
      <c r="M36" s="64"/>
      <c r="N36" s="64"/>
      <c r="O36" s="64"/>
      <c r="P36" s="64"/>
      <c r="Q36" s="64"/>
    </row>
    <row r="37" spans="2:17" s="39" customFormat="1">
      <c r="B37" s="71" t="s">
        <v>99</v>
      </c>
      <c r="C37" s="539">
        <f t="shared" ref="C37:C53" si="10">I32</f>
        <v>84</v>
      </c>
      <c r="D37" s="185">
        <f t="shared" ref="D37:D53" si="11">C37/$C$31</f>
        <v>0.20289855072463769</v>
      </c>
      <c r="E37" s="52">
        <f t="shared" ref="E37:E53" si="12">J32</f>
        <v>85</v>
      </c>
      <c r="F37" s="185">
        <f t="shared" ref="F37:F53" si="13">E37/$E$31</f>
        <v>0.19767441860465115</v>
      </c>
      <c r="H37" s="44" t="s">
        <v>51</v>
      </c>
      <c r="I37" s="39">
        <v>20</v>
      </c>
      <c r="J37" s="39">
        <v>34</v>
      </c>
      <c r="K37" s="64"/>
      <c r="L37" s="64"/>
      <c r="M37" s="64"/>
      <c r="N37" s="64"/>
      <c r="O37" s="64"/>
      <c r="P37" s="64"/>
      <c r="Q37" s="64"/>
    </row>
    <row r="38" spans="2:17" s="39" customFormat="1">
      <c r="B38" s="71" t="s">
        <v>47</v>
      </c>
      <c r="C38" s="540">
        <f t="shared" si="10"/>
        <v>42</v>
      </c>
      <c r="D38" s="185">
        <f t="shared" si="11"/>
        <v>0.10144927536231885</v>
      </c>
      <c r="E38" s="52">
        <f t="shared" si="12"/>
        <v>33</v>
      </c>
      <c r="F38" s="53">
        <f t="shared" si="13"/>
        <v>7.6744186046511634E-2</v>
      </c>
      <c r="H38" s="44" t="s">
        <v>52</v>
      </c>
      <c r="I38" s="39">
        <v>89</v>
      </c>
      <c r="J38" s="39">
        <v>112</v>
      </c>
      <c r="K38" s="64"/>
      <c r="L38" s="64"/>
      <c r="M38" s="64"/>
      <c r="N38" s="64"/>
      <c r="O38" s="64"/>
      <c r="P38" s="64"/>
      <c r="Q38" s="64"/>
    </row>
    <row r="39" spans="2:17" s="39" customFormat="1">
      <c r="B39" s="71" t="s">
        <v>48</v>
      </c>
      <c r="C39" s="541">
        <f t="shared" si="10"/>
        <v>120</v>
      </c>
      <c r="D39" s="185">
        <f t="shared" si="11"/>
        <v>0.28985507246376813</v>
      </c>
      <c r="E39" s="52">
        <f t="shared" si="12"/>
        <v>152</v>
      </c>
      <c r="F39" s="187">
        <f t="shared" si="13"/>
        <v>0.35348837209302325</v>
      </c>
      <c r="H39" s="44" t="s">
        <v>53</v>
      </c>
      <c r="I39" s="39">
        <v>53</v>
      </c>
      <c r="J39" s="39">
        <v>69</v>
      </c>
      <c r="K39" s="64"/>
      <c r="L39" s="64"/>
      <c r="M39" s="64"/>
      <c r="N39" s="64"/>
      <c r="O39" s="64"/>
      <c r="P39" s="64"/>
      <c r="Q39" s="64"/>
    </row>
    <row r="40" spans="2:17" s="39" customFormat="1">
      <c r="B40" s="71" t="s">
        <v>49</v>
      </c>
      <c r="C40" s="535">
        <f t="shared" si="10"/>
        <v>117</v>
      </c>
      <c r="D40" s="185">
        <f t="shared" si="11"/>
        <v>0.28260869565217389</v>
      </c>
      <c r="E40" s="52">
        <f t="shared" si="12"/>
        <v>120</v>
      </c>
      <c r="F40" s="53">
        <f t="shared" si="13"/>
        <v>0.27906976744186046</v>
      </c>
      <c r="H40" s="44" t="s">
        <v>54</v>
      </c>
      <c r="I40" s="39">
        <v>93</v>
      </c>
      <c r="J40" s="39">
        <v>85</v>
      </c>
      <c r="K40" s="64"/>
      <c r="L40" s="64"/>
      <c r="M40" s="64"/>
      <c r="N40" s="64"/>
      <c r="O40" s="64"/>
      <c r="P40" s="64"/>
      <c r="Q40" s="64"/>
    </row>
    <row r="41" spans="2:17" s="39" customFormat="1">
      <c r="B41" s="71" t="s">
        <v>50</v>
      </c>
      <c r="C41" s="464">
        <f t="shared" si="10"/>
        <v>115</v>
      </c>
      <c r="D41" s="185">
        <f t="shared" si="11"/>
        <v>0.27777777777777779</v>
      </c>
      <c r="E41" s="205">
        <f t="shared" si="12"/>
        <v>119</v>
      </c>
      <c r="F41" s="187">
        <f t="shared" si="13"/>
        <v>0.27674418604651163</v>
      </c>
      <c r="H41" s="44" t="s">
        <v>55</v>
      </c>
      <c r="I41" s="39">
        <v>96</v>
      </c>
      <c r="J41" s="39">
        <v>108</v>
      </c>
      <c r="K41" s="64"/>
      <c r="L41" s="64"/>
      <c r="M41" s="64"/>
      <c r="N41" s="64"/>
      <c r="O41" s="64"/>
      <c r="P41" s="64"/>
      <c r="Q41" s="64"/>
    </row>
    <row r="42" spans="2:17" s="39" customFormat="1">
      <c r="B42" s="71" t="s">
        <v>51</v>
      </c>
      <c r="C42" s="464">
        <f t="shared" si="10"/>
        <v>20</v>
      </c>
      <c r="D42" s="185">
        <f t="shared" si="11"/>
        <v>4.8309178743961352E-2</v>
      </c>
      <c r="E42" s="52">
        <f t="shared" si="12"/>
        <v>34</v>
      </c>
      <c r="F42" s="53">
        <f t="shared" si="13"/>
        <v>7.9069767441860464E-2</v>
      </c>
      <c r="H42" s="44" t="s">
        <v>56</v>
      </c>
      <c r="I42" s="39">
        <v>40</v>
      </c>
      <c r="J42" s="39">
        <v>37</v>
      </c>
      <c r="K42" s="64"/>
      <c r="L42" s="64"/>
      <c r="M42" s="64"/>
      <c r="N42" s="64"/>
      <c r="O42" s="64"/>
      <c r="P42" s="64"/>
      <c r="Q42" s="64"/>
    </row>
    <row r="43" spans="2:17" s="39" customFormat="1">
      <c r="B43" s="71" t="s">
        <v>52</v>
      </c>
      <c r="C43" s="205">
        <f t="shared" si="10"/>
        <v>89</v>
      </c>
      <c r="D43" s="53">
        <f t="shared" si="11"/>
        <v>0.21497584541062803</v>
      </c>
      <c r="E43" s="52">
        <f t="shared" si="12"/>
        <v>112</v>
      </c>
      <c r="F43" s="187">
        <f t="shared" si="13"/>
        <v>0.26046511627906976</v>
      </c>
      <c r="H43" s="44" t="s">
        <v>57</v>
      </c>
      <c r="I43" s="39">
        <v>23</v>
      </c>
      <c r="J43" s="39">
        <v>16</v>
      </c>
      <c r="K43" s="64"/>
      <c r="L43" s="64"/>
      <c r="M43" s="64"/>
      <c r="N43" s="64"/>
      <c r="O43" s="64"/>
      <c r="P43" s="64"/>
      <c r="Q43" s="64"/>
    </row>
    <row r="44" spans="2:17" s="39" customFormat="1">
      <c r="B44" s="71" t="s">
        <v>53</v>
      </c>
      <c r="C44" s="202">
        <f t="shared" si="10"/>
        <v>53</v>
      </c>
      <c r="D44" s="187">
        <f t="shared" si="11"/>
        <v>0.1280193236714976</v>
      </c>
      <c r="E44" s="52">
        <f t="shared" si="12"/>
        <v>69</v>
      </c>
      <c r="F44" s="53">
        <f t="shared" si="13"/>
        <v>0.16046511627906976</v>
      </c>
      <c r="H44" s="44" t="s">
        <v>58</v>
      </c>
      <c r="I44" s="39">
        <v>2</v>
      </c>
      <c r="J44" s="39">
        <v>1</v>
      </c>
      <c r="K44" s="64"/>
      <c r="L44" s="64"/>
      <c r="M44" s="64"/>
      <c r="N44" s="64"/>
      <c r="O44" s="64"/>
      <c r="P44" s="64"/>
      <c r="Q44" s="64"/>
    </row>
    <row r="45" spans="2:17" s="39" customFormat="1">
      <c r="B45" s="71" t="s">
        <v>54</v>
      </c>
      <c r="C45" s="52">
        <f t="shared" si="10"/>
        <v>93</v>
      </c>
      <c r="D45" s="53">
        <f t="shared" si="11"/>
        <v>0.22463768115942029</v>
      </c>
      <c r="E45" s="205">
        <f t="shared" si="12"/>
        <v>85</v>
      </c>
      <c r="F45" s="187">
        <f t="shared" si="13"/>
        <v>0.19767441860465115</v>
      </c>
      <c r="H45" s="44" t="s">
        <v>59</v>
      </c>
      <c r="I45" s="39">
        <v>22</v>
      </c>
      <c r="J45" s="39">
        <v>23</v>
      </c>
      <c r="K45" s="64"/>
      <c r="L45" s="64"/>
      <c r="M45" s="64"/>
      <c r="N45" s="64"/>
      <c r="O45" s="64"/>
      <c r="P45" s="64"/>
      <c r="Q45" s="64"/>
    </row>
    <row r="46" spans="2:17" s="39" customFormat="1">
      <c r="B46" s="71" t="s">
        <v>55</v>
      </c>
      <c r="C46" s="52">
        <f t="shared" si="10"/>
        <v>96</v>
      </c>
      <c r="D46" s="187">
        <f t="shared" si="11"/>
        <v>0.2318840579710145</v>
      </c>
      <c r="E46" s="52">
        <f t="shared" si="12"/>
        <v>108</v>
      </c>
      <c r="F46" s="53">
        <f t="shared" si="13"/>
        <v>0.25116279069767444</v>
      </c>
      <c r="H46" s="44" t="s">
        <v>60</v>
      </c>
      <c r="I46" s="39">
        <v>22</v>
      </c>
      <c r="J46" s="39">
        <v>18</v>
      </c>
      <c r="K46" s="64"/>
      <c r="L46" s="64"/>
      <c r="M46" s="64"/>
      <c r="N46" s="64"/>
      <c r="O46" s="64"/>
      <c r="P46" s="64"/>
      <c r="Q46" s="64"/>
    </row>
    <row r="47" spans="2:17" s="39" customFormat="1">
      <c r="B47" s="71" t="s">
        <v>56</v>
      </c>
      <c r="C47" s="188">
        <f t="shared" si="10"/>
        <v>40</v>
      </c>
      <c r="D47" s="190">
        <f t="shared" si="11"/>
        <v>9.6618357487922704E-2</v>
      </c>
      <c r="E47" s="205">
        <f t="shared" si="12"/>
        <v>37</v>
      </c>
      <c r="F47" s="53">
        <f t="shared" si="13"/>
        <v>8.6046511627906982E-2</v>
      </c>
      <c r="H47" s="44" t="s">
        <v>61</v>
      </c>
      <c r="I47" s="39">
        <v>11</v>
      </c>
      <c r="J47" s="39">
        <v>4</v>
      </c>
      <c r="K47" s="64"/>
      <c r="L47" s="64"/>
      <c r="M47" s="64"/>
      <c r="N47" s="64"/>
      <c r="O47" s="64"/>
      <c r="P47" s="64"/>
      <c r="Q47" s="64"/>
    </row>
    <row r="48" spans="2:17" s="39" customFormat="1">
      <c r="B48" s="71" t="s">
        <v>57</v>
      </c>
      <c r="C48" s="188">
        <f t="shared" si="10"/>
        <v>23</v>
      </c>
      <c r="D48" s="501">
        <f t="shared" si="11"/>
        <v>5.5555555555555552E-2</v>
      </c>
      <c r="E48" s="52">
        <f t="shared" si="12"/>
        <v>16</v>
      </c>
      <c r="F48" s="187">
        <f t="shared" si="13"/>
        <v>3.7209302325581395E-2</v>
      </c>
      <c r="H48" s="44" t="s">
        <v>62</v>
      </c>
      <c r="I48" s="39">
        <v>46</v>
      </c>
      <c r="J48" s="39">
        <v>63</v>
      </c>
      <c r="K48" s="64"/>
      <c r="L48" s="64"/>
      <c r="M48" s="64"/>
      <c r="N48" s="64"/>
      <c r="O48" s="64"/>
      <c r="P48" s="64"/>
      <c r="Q48" s="64"/>
    </row>
    <row r="49" spans="2:10" s="39" customFormat="1">
      <c r="B49" s="71" t="s">
        <v>58</v>
      </c>
      <c r="C49" s="205">
        <f t="shared" si="10"/>
        <v>2</v>
      </c>
      <c r="D49" s="53">
        <f t="shared" si="11"/>
        <v>4.830917874396135E-3</v>
      </c>
      <c r="E49" s="52">
        <f t="shared" si="12"/>
        <v>1</v>
      </c>
      <c r="F49" s="185">
        <f t="shared" si="13"/>
        <v>2.3255813953488372E-3</v>
      </c>
      <c r="G49" s="553"/>
      <c r="H49" s="44" t="s">
        <v>41</v>
      </c>
      <c r="I49" s="39">
        <v>95</v>
      </c>
      <c r="J49" s="39">
        <v>73</v>
      </c>
    </row>
    <row r="50" spans="2:10" s="39" customFormat="1">
      <c r="B50" s="71" t="s">
        <v>59</v>
      </c>
      <c r="C50" s="52">
        <f t="shared" si="10"/>
        <v>22</v>
      </c>
      <c r="D50" s="187">
        <f t="shared" si="11"/>
        <v>5.3140096618357488E-2</v>
      </c>
      <c r="E50" s="204">
        <f t="shared" si="12"/>
        <v>23</v>
      </c>
      <c r="F50" s="53">
        <f t="shared" si="13"/>
        <v>5.3488372093023255E-2</v>
      </c>
      <c r="H50" s="44" t="s">
        <v>42</v>
      </c>
      <c r="I50" s="39">
        <v>203</v>
      </c>
      <c r="J50" s="39">
        <v>102</v>
      </c>
    </row>
    <row r="51" spans="2:10" s="39" customFormat="1">
      <c r="B51" s="71" t="s">
        <v>60</v>
      </c>
      <c r="C51" s="205">
        <f t="shared" si="10"/>
        <v>22</v>
      </c>
      <c r="D51" s="185">
        <f t="shared" si="11"/>
        <v>5.3140096618357488E-2</v>
      </c>
      <c r="E51" s="205">
        <f t="shared" si="12"/>
        <v>18</v>
      </c>
      <c r="F51" s="53">
        <f t="shared" si="13"/>
        <v>4.1860465116279069E-2</v>
      </c>
      <c r="H51" s="44" t="s">
        <v>43</v>
      </c>
      <c r="I51" s="39">
        <v>487</v>
      </c>
      <c r="J51" s="39">
        <v>222</v>
      </c>
    </row>
    <row r="52" spans="2:10" s="39" customFormat="1">
      <c r="B52" s="71" t="s">
        <v>61</v>
      </c>
      <c r="C52" s="52">
        <f t="shared" si="10"/>
        <v>11</v>
      </c>
      <c r="D52" s="185">
        <f t="shared" si="11"/>
        <v>2.6570048309178744E-2</v>
      </c>
      <c r="E52" s="52">
        <f t="shared" si="12"/>
        <v>4</v>
      </c>
      <c r="F52" s="187">
        <f t="shared" si="13"/>
        <v>9.3023255813953487E-3</v>
      </c>
      <c r="H52" s="44" t="s">
        <v>543</v>
      </c>
      <c r="I52" s="39">
        <v>1199</v>
      </c>
      <c r="J52" s="39">
        <v>827</v>
      </c>
    </row>
    <row r="53" spans="2:10" s="39" customFormat="1">
      <c r="B53" s="78" t="s">
        <v>62</v>
      </c>
      <c r="C53" s="54">
        <f t="shared" si="10"/>
        <v>46</v>
      </c>
      <c r="D53" s="55">
        <f t="shared" si="11"/>
        <v>0.1111111111111111</v>
      </c>
      <c r="E53" s="54">
        <f t="shared" si="12"/>
        <v>63</v>
      </c>
      <c r="F53" s="55">
        <f t="shared" si="13"/>
        <v>0.14651162790697675</v>
      </c>
    </row>
    <row r="54" spans="2:10">
      <c r="F54" s="40"/>
    </row>
    <row r="55" spans="2:10">
      <c r="F55" s="40"/>
    </row>
    <row r="56" spans="2:10">
      <c r="F56" s="40"/>
    </row>
    <row r="57" spans="2:10">
      <c r="F57" s="40"/>
    </row>
    <row r="58" spans="2:10">
      <c r="F58" s="40"/>
    </row>
    <row r="59" spans="2:10">
      <c r="F59" s="40"/>
    </row>
  </sheetData>
  <mergeCells count="8">
    <mergeCell ref="B2:B3"/>
    <mergeCell ref="C2:F2"/>
    <mergeCell ref="C3:D3"/>
    <mergeCell ref="E3:F3"/>
    <mergeCell ref="B29:B30"/>
    <mergeCell ref="C29:F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9" scale="90" fitToWidth="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B59"/>
  <sheetViews>
    <sheetView view="pageBreakPreview" topLeftCell="A43" zoomScaleNormal="100" zoomScaleSheetLayoutView="100" workbookViewId="0">
      <selection activeCell="B65" sqref="B65"/>
    </sheetView>
  </sheetViews>
  <sheetFormatPr defaultRowHeight="13.5"/>
  <cols>
    <col min="1" max="1" width="3.375" customWidth="1"/>
    <col min="2" max="2" width="36.125" customWidth="1"/>
    <col min="3" max="3" width="6.75" customWidth="1"/>
    <col min="4" max="4" width="7.125" customWidth="1"/>
    <col min="5" max="5" width="6.75" customWidth="1"/>
    <col min="6" max="6" width="7.125" customWidth="1"/>
    <col min="7" max="7" width="6.75" customWidth="1"/>
    <col min="8" max="8" width="7.125" customWidth="1"/>
    <col min="9" max="9" width="6.75" customWidth="1"/>
    <col min="10" max="10" width="7.125" customWidth="1"/>
    <col min="12" max="12" width="45.375" bestFit="1" customWidth="1"/>
    <col min="13" max="14" width="11.125" bestFit="1" customWidth="1"/>
    <col min="15" max="15" width="12.375" bestFit="1" customWidth="1"/>
    <col min="16" max="24" width="11.125" bestFit="1" customWidth="1"/>
    <col min="25" max="25" width="12.375" bestFit="1" customWidth="1"/>
    <col min="26" max="27" width="11.125" bestFit="1" customWidth="1"/>
    <col min="28" max="28" width="12.375" bestFit="1" customWidth="1"/>
  </cols>
  <sheetData>
    <row r="1" spans="2:28" ht="19.5" customHeight="1">
      <c r="B1" s="25" t="s">
        <v>126</v>
      </c>
    </row>
    <row r="2" spans="2:28">
      <c r="B2" s="650" t="s">
        <v>121</v>
      </c>
      <c r="C2" s="652" t="s">
        <v>94</v>
      </c>
      <c r="D2" s="653"/>
      <c r="E2" s="653"/>
      <c r="F2" s="653"/>
      <c r="G2" s="653"/>
      <c r="H2" s="653"/>
      <c r="I2" s="653"/>
      <c r="J2" s="654"/>
    </row>
    <row r="3" spans="2:28" ht="22.5" customHeight="1">
      <c r="B3" s="651"/>
      <c r="C3" s="657" t="s">
        <v>112</v>
      </c>
      <c r="D3" s="658"/>
      <c r="E3" s="659" t="s">
        <v>113</v>
      </c>
      <c r="F3" s="658"/>
      <c r="G3" s="659" t="s">
        <v>114</v>
      </c>
      <c r="H3" s="658"/>
      <c r="I3" s="657" t="s">
        <v>115</v>
      </c>
      <c r="J3" s="658"/>
      <c r="L3" s="41" t="s">
        <v>93</v>
      </c>
      <c r="M3" s="42">
        <v>1</v>
      </c>
      <c r="N3" s="42">
        <v>2</v>
      </c>
      <c r="O3" s="42">
        <v>3</v>
      </c>
      <c r="P3" s="42">
        <v>4</v>
      </c>
      <c r="Q3" s="42">
        <v>5</v>
      </c>
      <c r="R3" s="42">
        <v>6</v>
      </c>
      <c r="S3" s="42">
        <v>7</v>
      </c>
      <c r="T3" s="42">
        <v>8</v>
      </c>
      <c r="U3" s="42">
        <v>9</v>
      </c>
      <c r="V3" s="42">
        <v>10</v>
      </c>
      <c r="W3" s="42">
        <v>11</v>
      </c>
      <c r="X3" s="42">
        <v>12</v>
      </c>
      <c r="Y3" s="42">
        <v>13</v>
      </c>
      <c r="Z3" s="42">
        <v>14</v>
      </c>
      <c r="AA3" s="42">
        <v>15</v>
      </c>
      <c r="AB3" s="42">
        <v>16</v>
      </c>
    </row>
    <row r="4" spans="2:28">
      <c r="B4" s="58" t="s">
        <v>40</v>
      </c>
      <c r="C4" s="72">
        <f>C8-SUM(C5:C7)</f>
        <v>1468</v>
      </c>
      <c r="D4" s="73">
        <f>C4/$C$8</f>
        <v>0.22508432996013492</v>
      </c>
      <c r="E4" s="72">
        <f>E8-SUM(E5:E7)</f>
        <v>1579</v>
      </c>
      <c r="F4" s="73">
        <f>E4/$E$8</f>
        <v>0.33116610738255031</v>
      </c>
      <c r="G4" s="72">
        <f>G8-SUM(G5:G7)</f>
        <v>831</v>
      </c>
      <c r="H4" s="73">
        <f>G4/$G$8</f>
        <v>0.37483085250338294</v>
      </c>
      <c r="I4" s="72">
        <f>I8-SUM(I5:I7)</f>
        <v>1153</v>
      </c>
      <c r="J4" s="73">
        <f>I4/$I$8</f>
        <v>0.40627202255109229</v>
      </c>
      <c r="L4" s="43" t="s">
        <v>45</v>
      </c>
      <c r="M4" s="64">
        <v>169</v>
      </c>
      <c r="N4" s="64">
        <v>190</v>
      </c>
      <c r="O4" s="64">
        <v>155</v>
      </c>
      <c r="P4" s="64">
        <v>192</v>
      </c>
      <c r="Q4" s="64">
        <v>160</v>
      </c>
      <c r="R4" s="64">
        <v>120</v>
      </c>
      <c r="S4" s="64">
        <v>202</v>
      </c>
      <c r="T4" s="64">
        <v>167</v>
      </c>
      <c r="U4" s="64">
        <v>111</v>
      </c>
      <c r="V4" s="64">
        <v>95</v>
      </c>
      <c r="W4" s="64">
        <v>93</v>
      </c>
      <c r="X4" s="64">
        <v>61</v>
      </c>
      <c r="Y4" s="64">
        <v>55</v>
      </c>
      <c r="Z4" s="64">
        <v>38</v>
      </c>
      <c r="AA4" s="64">
        <v>315</v>
      </c>
      <c r="AB4" s="64">
        <v>222</v>
      </c>
    </row>
    <row r="5" spans="2:28">
      <c r="B5" s="65" t="s">
        <v>41</v>
      </c>
      <c r="C5" s="74">
        <f>SUM(M22:P22)</f>
        <v>247</v>
      </c>
      <c r="D5" s="75">
        <f t="shared" ref="D5:D8" si="0">C5/$C$8</f>
        <v>3.7871818460594911E-2</v>
      </c>
      <c r="E5" s="74">
        <f>SUM(Q22:U22)</f>
        <v>76</v>
      </c>
      <c r="F5" s="73">
        <f t="shared" ref="F5:F8" si="1">E5/$E$8</f>
        <v>1.5939597315436243E-2</v>
      </c>
      <c r="G5" s="74">
        <f>SUM(V22:Z22)</f>
        <v>16</v>
      </c>
      <c r="H5" s="73">
        <f t="shared" ref="H5:H8" si="2">G5/$G$8</f>
        <v>7.2169598556608029E-3</v>
      </c>
      <c r="I5" s="74">
        <f>SUM(AA22:AB22)</f>
        <v>12</v>
      </c>
      <c r="J5" s="73">
        <f t="shared" ref="J5:J8" si="3">I5/$I$8</f>
        <v>4.2283298097251587E-3</v>
      </c>
      <c r="L5" s="44" t="s">
        <v>46</v>
      </c>
      <c r="M5" s="64">
        <v>74</v>
      </c>
      <c r="N5" s="64">
        <v>101</v>
      </c>
      <c r="O5" s="64">
        <v>101</v>
      </c>
      <c r="P5" s="64">
        <v>111</v>
      </c>
      <c r="Q5" s="64">
        <v>101</v>
      </c>
      <c r="R5" s="64">
        <v>89</v>
      </c>
      <c r="S5" s="64">
        <v>141</v>
      </c>
      <c r="T5" s="64">
        <v>107</v>
      </c>
      <c r="U5" s="64">
        <v>67</v>
      </c>
      <c r="V5" s="64">
        <v>63</v>
      </c>
      <c r="W5" s="64">
        <v>51</v>
      </c>
      <c r="X5" s="64">
        <v>52</v>
      </c>
      <c r="Y5" s="64">
        <v>49</v>
      </c>
      <c r="Z5" s="64">
        <v>34</v>
      </c>
      <c r="AA5" s="64">
        <v>277</v>
      </c>
      <c r="AB5" s="64">
        <v>183</v>
      </c>
    </row>
    <row r="6" spans="2:28">
      <c r="B6" s="279" t="s">
        <v>42</v>
      </c>
      <c r="C6" s="74">
        <f>SUM(M23:P23)</f>
        <v>3422</v>
      </c>
      <c r="D6" s="75">
        <f t="shared" si="0"/>
        <v>0.52468567923949705</v>
      </c>
      <c r="E6" s="74">
        <f>SUM(Q23:U23)</f>
        <v>2940</v>
      </c>
      <c r="F6" s="73">
        <f t="shared" si="1"/>
        <v>0.61661073825503354</v>
      </c>
      <c r="G6" s="74">
        <f>SUM(V23:Z23)</f>
        <v>1351</v>
      </c>
      <c r="H6" s="73">
        <f t="shared" si="2"/>
        <v>0.60938204781235905</v>
      </c>
      <c r="I6" s="74">
        <f>SUM(AA23:AB23)</f>
        <v>1649</v>
      </c>
      <c r="J6" s="73">
        <f t="shared" si="3"/>
        <v>0.5810429880197322</v>
      </c>
      <c r="L6" s="44" t="s">
        <v>47</v>
      </c>
      <c r="M6" s="64">
        <v>32</v>
      </c>
      <c r="N6" s="64">
        <v>28</v>
      </c>
      <c r="O6" s="64">
        <v>40</v>
      </c>
      <c r="P6" s="64">
        <v>39</v>
      </c>
      <c r="Q6" s="64">
        <v>26</v>
      </c>
      <c r="R6" s="64">
        <v>19</v>
      </c>
      <c r="S6" s="64">
        <v>45</v>
      </c>
      <c r="T6" s="64">
        <v>43</v>
      </c>
      <c r="U6" s="64">
        <v>25</v>
      </c>
      <c r="V6" s="64">
        <v>19</v>
      </c>
      <c r="W6" s="64">
        <v>15</v>
      </c>
      <c r="X6" s="64">
        <v>10</v>
      </c>
      <c r="Y6" s="64">
        <v>14</v>
      </c>
      <c r="Z6" s="64">
        <v>8</v>
      </c>
      <c r="AA6" s="64">
        <v>87</v>
      </c>
      <c r="AB6" s="64">
        <v>50</v>
      </c>
    </row>
    <row r="7" spans="2:28">
      <c r="B7" s="61" t="s">
        <v>43</v>
      </c>
      <c r="C7" s="76">
        <f>SUM(M24:P24)</f>
        <v>1385</v>
      </c>
      <c r="D7" s="544">
        <f t="shared" si="0"/>
        <v>0.21235817233977308</v>
      </c>
      <c r="E7" s="76">
        <f>SUM(Q24:U24)</f>
        <v>173</v>
      </c>
      <c r="F7" s="73">
        <f t="shared" si="1"/>
        <v>3.6283557046979865E-2</v>
      </c>
      <c r="G7" s="76">
        <f>SUM(V24:Z24)</f>
        <v>19</v>
      </c>
      <c r="H7" s="73">
        <f t="shared" si="2"/>
        <v>8.5701398285972039E-3</v>
      </c>
      <c r="I7" s="76">
        <f>SUM(AA24:AB24)</f>
        <v>24</v>
      </c>
      <c r="J7" s="73">
        <f t="shared" si="3"/>
        <v>8.4566596194503175E-3</v>
      </c>
      <c r="L7" s="44" t="s">
        <v>48</v>
      </c>
      <c r="M7" s="64">
        <v>44</v>
      </c>
      <c r="N7" s="64">
        <v>76</v>
      </c>
      <c r="O7" s="64">
        <v>72</v>
      </c>
      <c r="P7" s="64">
        <v>88</v>
      </c>
      <c r="Q7" s="64">
        <v>81</v>
      </c>
      <c r="R7" s="64">
        <v>86</v>
      </c>
      <c r="S7" s="64">
        <v>130</v>
      </c>
      <c r="T7" s="64">
        <v>92</v>
      </c>
      <c r="U7" s="64">
        <v>83</v>
      </c>
      <c r="V7" s="64">
        <v>58</v>
      </c>
      <c r="W7" s="64">
        <v>55</v>
      </c>
      <c r="X7" s="64">
        <v>55</v>
      </c>
      <c r="Y7" s="64">
        <v>40</v>
      </c>
      <c r="Z7" s="64">
        <v>45</v>
      </c>
      <c r="AA7" s="64">
        <v>264</v>
      </c>
      <c r="AB7" s="64">
        <v>215</v>
      </c>
    </row>
    <row r="8" spans="2:28">
      <c r="B8" s="49" t="s">
        <v>562</v>
      </c>
      <c r="C8" s="56">
        <f>SUM(M25:P25)</f>
        <v>6522</v>
      </c>
      <c r="D8" s="559">
        <f t="shared" si="0"/>
        <v>1</v>
      </c>
      <c r="E8" s="56">
        <f>SUM(Q25:U25)</f>
        <v>4768</v>
      </c>
      <c r="F8" s="559">
        <f t="shared" si="1"/>
        <v>1</v>
      </c>
      <c r="G8" s="56">
        <f>SUM(V25:Z25)</f>
        <v>2217</v>
      </c>
      <c r="H8" s="559">
        <f t="shared" si="2"/>
        <v>1</v>
      </c>
      <c r="I8" s="56">
        <f>SUM(AA25:AB25)</f>
        <v>2838</v>
      </c>
      <c r="J8" s="559">
        <f t="shared" si="3"/>
        <v>1</v>
      </c>
      <c r="L8" s="44" t="s">
        <v>49</v>
      </c>
      <c r="M8" s="64">
        <v>103</v>
      </c>
      <c r="N8" s="64">
        <v>155</v>
      </c>
      <c r="O8" s="64">
        <v>141</v>
      </c>
      <c r="P8" s="64">
        <v>164</v>
      </c>
      <c r="Q8" s="64">
        <v>142</v>
      </c>
      <c r="R8" s="64">
        <v>122</v>
      </c>
      <c r="S8" s="64">
        <v>170</v>
      </c>
      <c r="T8" s="64">
        <v>141</v>
      </c>
      <c r="U8" s="64">
        <v>95</v>
      </c>
      <c r="V8" s="64">
        <v>78</v>
      </c>
      <c r="W8" s="64">
        <v>76</v>
      </c>
      <c r="X8" s="64">
        <v>66</v>
      </c>
      <c r="Y8" s="64">
        <v>64</v>
      </c>
      <c r="Z8" s="64">
        <v>44</v>
      </c>
      <c r="AA8" s="64">
        <v>379</v>
      </c>
      <c r="AB8" s="64">
        <v>247</v>
      </c>
    </row>
    <row r="9" spans="2:28" s="39" customFormat="1" ht="13.5" customHeight="1">
      <c r="B9" s="277" t="s">
        <v>45</v>
      </c>
      <c r="C9" s="203">
        <f>SUM(M4:P4)</f>
        <v>706</v>
      </c>
      <c r="D9" s="184">
        <f>C9/$C$4</f>
        <v>0.48092643051771117</v>
      </c>
      <c r="E9" s="50">
        <f>SUM(Q4:U4)</f>
        <v>760</v>
      </c>
      <c r="F9" s="51">
        <f>E9/$E$4</f>
        <v>0.4813172894236859</v>
      </c>
      <c r="G9" s="50">
        <f>SUM(V4:Z4)</f>
        <v>342</v>
      </c>
      <c r="H9" s="51">
        <f>G9/$G$4</f>
        <v>0.41155234657039713</v>
      </c>
      <c r="I9" s="50">
        <f>SUM(AA4:AB4)</f>
        <v>537</v>
      </c>
      <c r="J9" s="51">
        <f>I9/$I$4</f>
        <v>0.4657415437987858</v>
      </c>
      <c r="L9" s="44" t="s">
        <v>50</v>
      </c>
      <c r="M9" s="64">
        <v>66</v>
      </c>
      <c r="N9" s="64">
        <v>83</v>
      </c>
      <c r="O9" s="64">
        <v>67</v>
      </c>
      <c r="P9" s="64">
        <v>86</v>
      </c>
      <c r="Q9" s="64">
        <v>63</v>
      </c>
      <c r="R9" s="64">
        <v>53</v>
      </c>
      <c r="S9" s="64">
        <v>108</v>
      </c>
      <c r="T9" s="64">
        <v>78</v>
      </c>
      <c r="U9" s="64">
        <v>52</v>
      </c>
      <c r="V9" s="64">
        <v>42</v>
      </c>
      <c r="W9" s="64">
        <v>30</v>
      </c>
      <c r="X9" s="64">
        <v>38</v>
      </c>
      <c r="Y9" s="64">
        <v>27</v>
      </c>
      <c r="Z9" s="64">
        <v>29</v>
      </c>
      <c r="AA9" s="64">
        <v>180</v>
      </c>
      <c r="AB9" s="64">
        <v>130</v>
      </c>
    </row>
    <row r="10" spans="2:28" s="39" customFormat="1">
      <c r="B10" s="267" t="s">
        <v>123</v>
      </c>
      <c r="C10" s="202">
        <f t="shared" ref="C10:C26" si="4">SUM(M5:P5)</f>
        <v>387</v>
      </c>
      <c r="D10" s="185">
        <f t="shared" ref="D10:D26" si="5">C10/$C$4</f>
        <v>0.26362397820163486</v>
      </c>
      <c r="E10" s="205">
        <f t="shared" ref="E10:E26" si="6">SUM(Q5:U5)</f>
        <v>505</v>
      </c>
      <c r="F10" s="53">
        <f t="shared" ref="F10:F26" si="7">E10/$E$4</f>
        <v>0.31982267257758074</v>
      </c>
      <c r="G10" s="52">
        <f t="shared" ref="G10:G26" si="8">SUM(V5:Z5)</f>
        <v>249</v>
      </c>
      <c r="H10" s="53">
        <f t="shared" ref="H10:H26" si="9">G10/$G$4</f>
        <v>0.29963898916967507</v>
      </c>
      <c r="I10" s="52">
        <f t="shared" ref="I10:I26" si="10">SUM(AA5:AB5)</f>
        <v>460</v>
      </c>
      <c r="J10" s="53">
        <f t="shared" ref="J10:J26" si="11">I10/$I$4</f>
        <v>0.39895923677363399</v>
      </c>
      <c r="L10" s="44" t="s">
        <v>51</v>
      </c>
      <c r="M10" s="64">
        <v>25</v>
      </c>
      <c r="N10" s="64">
        <v>38</v>
      </c>
      <c r="O10" s="64">
        <v>38</v>
      </c>
      <c r="P10" s="64">
        <v>44</v>
      </c>
      <c r="Q10" s="64">
        <v>29</v>
      </c>
      <c r="R10" s="64">
        <v>15</v>
      </c>
      <c r="S10" s="64">
        <v>31</v>
      </c>
      <c r="T10" s="64">
        <v>36</v>
      </c>
      <c r="U10" s="64">
        <v>25</v>
      </c>
      <c r="V10" s="64">
        <v>22</v>
      </c>
      <c r="W10" s="64">
        <v>20</v>
      </c>
      <c r="X10" s="64">
        <v>21</v>
      </c>
      <c r="Y10" s="64">
        <v>11</v>
      </c>
      <c r="Z10" s="64">
        <v>11</v>
      </c>
      <c r="AA10" s="64">
        <v>85</v>
      </c>
      <c r="AB10" s="64">
        <v>55</v>
      </c>
    </row>
    <row r="11" spans="2:28" s="39" customFormat="1">
      <c r="B11" s="267" t="s">
        <v>47</v>
      </c>
      <c r="C11" s="202">
        <f t="shared" si="4"/>
        <v>139</v>
      </c>
      <c r="D11" s="185">
        <f t="shared" si="5"/>
        <v>9.4686648501362394E-2</v>
      </c>
      <c r="E11" s="52">
        <f t="shared" si="6"/>
        <v>158</v>
      </c>
      <c r="F11" s="53">
        <f t="shared" si="7"/>
        <v>0.10006333122229259</v>
      </c>
      <c r="G11" s="52">
        <f t="shared" si="8"/>
        <v>66</v>
      </c>
      <c r="H11" s="53">
        <f t="shared" si="9"/>
        <v>7.9422382671480149E-2</v>
      </c>
      <c r="I11" s="52">
        <f t="shared" si="10"/>
        <v>137</v>
      </c>
      <c r="J11" s="53">
        <f t="shared" si="11"/>
        <v>0.11882046834345186</v>
      </c>
      <c r="L11" s="44" t="s">
        <v>52</v>
      </c>
      <c r="M11" s="64">
        <v>55</v>
      </c>
      <c r="N11" s="64">
        <v>82</v>
      </c>
      <c r="O11" s="64">
        <v>99</v>
      </c>
      <c r="P11" s="64">
        <v>112</v>
      </c>
      <c r="Q11" s="64">
        <v>99</v>
      </c>
      <c r="R11" s="64">
        <v>88</v>
      </c>
      <c r="S11" s="64">
        <v>113</v>
      </c>
      <c r="T11" s="64">
        <v>97</v>
      </c>
      <c r="U11" s="64">
        <v>78</v>
      </c>
      <c r="V11" s="64">
        <v>61</v>
      </c>
      <c r="W11" s="64">
        <v>55</v>
      </c>
      <c r="X11" s="64">
        <v>49</v>
      </c>
      <c r="Y11" s="64">
        <v>37</v>
      </c>
      <c r="Z11" s="64">
        <v>27</v>
      </c>
      <c r="AA11" s="64">
        <v>235</v>
      </c>
      <c r="AB11" s="64">
        <v>152</v>
      </c>
    </row>
    <row r="12" spans="2:28" s="39" customFormat="1">
      <c r="B12" s="267" t="s">
        <v>48</v>
      </c>
      <c r="C12" s="52">
        <f t="shared" si="4"/>
        <v>280</v>
      </c>
      <c r="D12" s="53">
        <f t="shared" si="5"/>
        <v>0.1907356948228883</v>
      </c>
      <c r="E12" s="52">
        <f t="shared" si="6"/>
        <v>472</v>
      </c>
      <c r="F12" s="53">
        <f t="shared" si="7"/>
        <v>0.29892336922102597</v>
      </c>
      <c r="G12" s="52">
        <f t="shared" si="8"/>
        <v>253</v>
      </c>
      <c r="H12" s="53">
        <f t="shared" si="9"/>
        <v>0.30445246690734057</v>
      </c>
      <c r="I12" s="52">
        <f t="shared" si="10"/>
        <v>479</v>
      </c>
      <c r="J12" s="53">
        <f t="shared" si="11"/>
        <v>0.41543798785776237</v>
      </c>
      <c r="L12" s="44" t="s">
        <v>53</v>
      </c>
      <c r="M12" s="64">
        <v>32</v>
      </c>
      <c r="N12" s="64">
        <v>46</v>
      </c>
      <c r="O12" s="64">
        <v>51</v>
      </c>
      <c r="P12" s="64">
        <v>71</v>
      </c>
      <c r="Q12" s="64">
        <v>56</v>
      </c>
      <c r="R12" s="64">
        <v>44</v>
      </c>
      <c r="S12" s="64">
        <v>63</v>
      </c>
      <c r="T12" s="64">
        <v>70</v>
      </c>
      <c r="U12" s="64">
        <v>50</v>
      </c>
      <c r="V12" s="64">
        <v>46</v>
      </c>
      <c r="W12" s="64">
        <v>39</v>
      </c>
      <c r="X12" s="64">
        <v>31</v>
      </c>
      <c r="Y12" s="64">
        <v>28</v>
      </c>
      <c r="Z12" s="64">
        <v>21</v>
      </c>
      <c r="AA12" s="64">
        <v>152</v>
      </c>
      <c r="AB12" s="64">
        <v>109</v>
      </c>
    </row>
    <row r="13" spans="2:28" s="39" customFormat="1">
      <c r="B13" s="267" t="s">
        <v>49</v>
      </c>
      <c r="C13" s="52">
        <f t="shared" si="4"/>
        <v>563</v>
      </c>
      <c r="D13" s="53">
        <f t="shared" si="5"/>
        <v>0.38351498637602177</v>
      </c>
      <c r="E13" s="52">
        <f t="shared" si="6"/>
        <v>670</v>
      </c>
      <c r="F13" s="53">
        <f t="shared" si="7"/>
        <v>0.42431918936035468</v>
      </c>
      <c r="G13" s="52">
        <f t="shared" si="8"/>
        <v>328</v>
      </c>
      <c r="H13" s="53">
        <f t="shared" si="9"/>
        <v>0.39470517448856801</v>
      </c>
      <c r="I13" s="52">
        <f t="shared" si="10"/>
        <v>626</v>
      </c>
      <c r="J13" s="187">
        <f t="shared" si="11"/>
        <v>0.54293148308759753</v>
      </c>
      <c r="L13" s="44" t="s">
        <v>54</v>
      </c>
      <c r="M13" s="64">
        <v>26</v>
      </c>
      <c r="N13" s="64">
        <v>52</v>
      </c>
      <c r="O13" s="64">
        <v>55</v>
      </c>
      <c r="P13" s="64">
        <v>77</v>
      </c>
      <c r="Q13" s="64">
        <v>63</v>
      </c>
      <c r="R13" s="64">
        <v>40</v>
      </c>
      <c r="S13" s="64">
        <v>74</v>
      </c>
      <c r="T13" s="64">
        <v>59</v>
      </c>
      <c r="U13" s="64">
        <v>40</v>
      </c>
      <c r="V13" s="64">
        <v>33</v>
      </c>
      <c r="W13" s="64">
        <v>26</v>
      </c>
      <c r="X13" s="64">
        <v>36</v>
      </c>
      <c r="Y13" s="64">
        <v>26</v>
      </c>
      <c r="Z13" s="64">
        <v>15</v>
      </c>
      <c r="AA13" s="64">
        <v>146</v>
      </c>
      <c r="AB13" s="64">
        <v>72</v>
      </c>
    </row>
    <row r="14" spans="2:28" s="39" customFormat="1">
      <c r="B14" s="267" t="s">
        <v>50</v>
      </c>
      <c r="C14" s="204">
        <f t="shared" si="4"/>
        <v>302</v>
      </c>
      <c r="D14" s="186">
        <f t="shared" si="5"/>
        <v>0.20572207084468666</v>
      </c>
      <c r="E14" s="204">
        <f t="shared" si="6"/>
        <v>354</v>
      </c>
      <c r="F14" s="186">
        <f t="shared" si="7"/>
        <v>0.22419252691576946</v>
      </c>
      <c r="G14" s="204">
        <f t="shared" si="8"/>
        <v>166</v>
      </c>
      <c r="H14" s="186">
        <f t="shared" si="9"/>
        <v>0.19975932611311673</v>
      </c>
      <c r="I14" s="204">
        <f t="shared" si="10"/>
        <v>310</v>
      </c>
      <c r="J14" s="53">
        <f t="shared" si="11"/>
        <v>0.26886383347788378</v>
      </c>
      <c r="L14" s="44" t="s">
        <v>55</v>
      </c>
      <c r="M14" s="64">
        <v>44</v>
      </c>
      <c r="N14" s="64">
        <v>76</v>
      </c>
      <c r="O14" s="64">
        <v>76</v>
      </c>
      <c r="P14" s="64">
        <v>89</v>
      </c>
      <c r="Q14" s="64">
        <v>80</v>
      </c>
      <c r="R14" s="64">
        <v>64</v>
      </c>
      <c r="S14" s="64">
        <v>90</v>
      </c>
      <c r="T14" s="64">
        <v>73</v>
      </c>
      <c r="U14" s="64">
        <v>45</v>
      </c>
      <c r="V14" s="64">
        <v>38</v>
      </c>
      <c r="W14" s="64">
        <v>50</v>
      </c>
      <c r="X14" s="64">
        <v>26</v>
      </c>
      <c r="Y14" s="64">
        <v>28</v>
      </c>
      <c r="Z14" s="64">
        <v>19</v>
      </c>
      <c r="AA14" s="64">
        <v>122</v>
      </c>
      <c r="AB14" s="64">
        <v>89</v>
      </c>
    </row>
    <row r="15" spans="2:28" s="39" customFormat="1">
      <c r="B15" s="267" t="s">
        <v>51</v>
      </c>
      <c r="C15" s="52">
        <f t="shared" si="4"/>
        <v>145</v>
      </c>
      <c r="D15" s="53">
        <f t="shared" si="5"/>
        <v>9.8773841961852862E-2</v>
      </c>
      <c r="E15" s="52">
        <f t="shared" si="6"/>
        <v>136</v>
      </c>
      <c r="F15" s="53">
        <f t="shared" si="7"/>
        <v>8.6130462317922735E-2</v>
      </c>
      <c r="G15" s="52">
        <f t="shared" si="8"/>
        <v>85</v>
      </c>
      <c r="H15" s="53">
        <f t="shared" si="9"/>
        <v>0.1022864019253911</v>
      </c>
      <c r="I15" s="52">
        <f t="shared" si="10"/>
        <v>140</v>
      </c>
      <c r="J15" s="187">
        <f t="shared" si="11"/>
        <v>0.12142237640936687</v>
      </c>
      <c r="L15" s="44" t="s">
        <v>56</v>
      </c>
      <c r="M15" s="64">
        <v>7</v>
      </c>
      <c r="N15" s="64">
        <v>14</v>
      </c>
      <c r="O15" s="64">
        <v>11</v>
      </c>
      <c r="P15" s="64">
        <v>24</v>
      </c>
      <c r="Q15" s="64">
        <v>21</v>
      </c>
      <c r="R15" s="64">
        <v>13</v>
      </c>
      <c r="S15" s="64">
        <v>17</v>
      </c>
      <c r="T15" s="64">
        <v>18</v>
      </c>
      <c r="U15" s="64">
        <v>9</v>
      </c>
      <c r="V15" s="64">
        <v>8</v>
      </c>
      <c r="W15" s="64">
        <v>12</v>
      </c>
      <c r="X15" s="64">
        <v>10</v>
      </c>
      <c r="Y15" s="64">
        <v>12</v>
      </c>
      <c r="Z15" s="64">
        <v>8</v>
      </c>
      <c r="AA15" s="64">
        <v>39</v>
      </c>
      <c r="AB15" s="64">
        <v>27</v>
      </c>
    </row>
    <row r="16" spans="2:28" s="39" customFormat="1">
      <c r="B16" s="267" t="s">
        <v>52</v>
      </c>
      <c r="C16" s="52">
        <f t="shared" si="4"/>
        <v>348</v>
      </c>
      <c r="D16" s="53">
        <f t="shared" si="5"/>
        <v>0.23705722070844687</v>
      </c>
      <c r="E16" s="52">
        <f t="shared" si="6"/>
        <v>475</v>
      </c>
      <c r="F16" s="53">
        <f t="shared" si="7"/>
        <v>0.30082330588980366</v>
      </c>
      <c r="G16" s="52">
        <f t="shared" si="8"/>
        <v>229</v>
      </c>
      <c r="H16" s="53">
        <f t="shared" si="9"/>
        <v>0.27557160048134777</v>
      </c>
      <c r="I16" s="52">
        <f t="shared" si="10"/>
        <v>387</v>
      </c>
      <c r="J16" s="53">
        <f t="shared" si="11"/>
        <v>0.33564614050303554</v>
      </c>
      <c r="L16" s="44" t="s">
        <v>57</v>
      </c>
      <c r="M16" s="64">
        <v>12</v>
      </c>
      <c r="N16" s="64">
        <v>24</v>
      </c>
      <c r="O16" s="64">
        <v>20</v>
      </c>
      <c r="P16" s="64">
        <v>17</v>
      </c>
      <c r="Q16" s="64">
        <v>22</v>
      </c>
      <c r="R16" s="64">
        <v>16</v>
      </c>
      <c r="S16" s="64">
        <v>15</v>
      </c>
      <c r="T16" s="64">
        <v>21</v>
      </c>
      <c r="U16" s="64">
        <v>15</v>
      </c>
      <c r="V16" s="64">
        <v>12</v>
      </c>
      <c r="W16" s="64">
        <v>16</v>
      </c>
      <c r="X16" s="64">
        <v>8</v>
      </c>
      <c r="Y16" s="64">
        <v>10</v>
      </c>
      <c r="Z16" s="64">
        <v>10</v>
      </c>
      <c r="AA16" s="64">
        <v>41</v>
      </c>
      <c r="AB16" s="64">
        <v>21</v>
      </c>
    </row>
    <row r="17" spans="2:28" s="39" customFormat="1">
      <c r="B17" s="267" t="s">
        <v>53</v>
      </c>
      <c r="C17" s="52">
        <f t="shared" si="4"/>
        <v>200</v>
      </c>
      <c r="D17" s="53">
        <f t="shared" si="5"/>
        <v>0.13623978201634879</v>
      </c>
      <c r="E17" s="52">
        <f t="shared" si="6"/>
        <v>283</v>
      </c>
      <c r="F17" s="53">
        <f t="shared" si="7"/>
        <v>0.17922735908803039</v>
      </c>
      <c r="G17" s="52">
        <f t="shared" si="8"/>
        <v>165</v>
      </c>
      <c r="H17" s="53">
        <f t="shared" si="9"/>
        <v>0.19855595667870035</v>
      </c>
      <c r="I17" s="52">
        <f t="shared" si="10"/>
        <v>261</v>
      </c>
      <c r="J17" s="53">
        <f t="shared" si="11"/>
        <v>0.22636600173460539</v>
      </c>
      <c r="L17" s="44" t="s">
        <v>58</v>
      </c>
      <c r="M17" s="64">
        <v>0</v>
      </c>
      <c r="N17" s="64">
        <v>0</v>
      </c>
      <c r="O17" s="64">
        <v>5</v>
      </c>
      <c r="P17" s="64">
        <v>2</v>
      </c>
      <c r="Q17" s="64">
        <v>4</v>
      </c>
      <c r="R17" s="64">
        <v>1</v>
      </c>
      <c r="S17" s="64">
        <v>1</v>
      </c>
      <c r="T17" s="64">
        <v>4</v>
      </c>
      <c r="U17" s="64">
        <v>0</v>
      </c>
      <c r="V17" s="64">
        <v>0</v>
      </c>
      <c r="W17" s="64">
        <v>0</v>
      </c>
      <c r="X17" s="64">
        <v>0</v>
      </c>
      <c r="Y17" s="64">
        <v>1</v>
      </c>
      <c r="Z17" s="64">
        <v>0</v>
      </c>
      <c r="AA17" s="64">
        <v>1</v>
      </c>
      <c r="AB17" s="64">
        <v>2</v>
      </c>
    </row>
    <row r="18" spans="2:28" s="39" customFormat="1">
      <c r="B18" s="267" t="s">
        <v>54</v>
      </c>
      <c r="C18" s="52">
        <f t="shared" si="4"/>
        <v>210</v>
      </c>
      <c r="D18" s="53">
        <f t="shared" si="5"/>
        <v>0.14305177111716622</v>
      </c>
      <c r="E18" s="52">
        <f t="shared" si="6"/>
        <v>276</v>
      </c>
      <c r="F18" s="53">
        <f t="shared" si="7"/>
        <v>0.17479417352754908</v>
      </c>
      <c r="G18" s="52">
        <f t="shared" si="8"/>
        <v>136</v>
      </c>
      <c r="H18" s="53">
        <f t="shared" si="9"/>
        <v>0.16365824308062576</v>
      </c>
      <c r="I18" s="52">
        <f t="shared" si="10"/>
        <v>218</v>
      </c>
      <c r="J18" s="53">
        <f t="shared" si="11"/>
        <v>0.18907198612315698</v>
      </c>
      <c r="L18" s="44" t="s">
        <v>59</v>
      </c>
      <c r="M18" s="64">
        <v>18</v>
      </c>
      <c r="N18" s="64">
        <v>28</v>
      </c>
      <c r="O18" s="64">
        <v>35</v>
      </c>
      <c r="P18" s="64">
        <v>28</v>
      </c>
      <c r="Q18" s="64">
        <v>18</v>
      </c>
      <c r="R18" s="64">
        <v>21</v>
      </c>
      <c r="S18" s="64">
        <v>20</v>
      </c>
      <c r="T18" s="64">
        <v>28</v>
      </c>
      <c r="U18" s="64">
        <v>15</v>
      </c>
      <c r="V18" s="64">
        <v>17</v>
      </c>
      <c r="W18" s="64">
        <v>14</v>
      </c>
      <c r="X18" s="64">
        <v>10</v>
      </c>
      <c r="Y18" s="64">
        <v>8</v>
      </c>
      <c r="Z18" s="64">
        <v>11</v>
      </c>
      <c r="AA18" s="64">
        <v>59</v>
      </c>
      <c r="AB18" s="64">
        <v>40</v>
      </c>
    </row>
    <row r="19" spans="2:28" s="39" customFormat="1">
      <c r="B19" s="555" t="s">
        <v>55</v>
      </c>
      <c r="C19" s="211">
        <f t="shared" si="4"/>
        <v>285</v>
      </c>
      <c r="D19" s="53">
        <f t="shared" si="5"/>
        <v>0.19414168937329701</v>
      </c>
      <c r="E19" s="52">
        <f t="shared" si="6"/>
        <v>352</v>
      </c>
      <c r="F19" s="53">
        <f t="shared" si="7"/>
        <v>0.22292590246991767</v>
      </c>
      <c r="G19" s="52">
        <f t="shared" si="8"/>
        <v>161</v>
      </c>
      <c r="H19" s="53">
        <f t="shared" si="9"/>
        <v>0.19374247894103488</v>
      </c>
      <c r="I19" s="52">
        <f t="shared" si="10"/>
        <v>211</v>
      </c>
      <c r="J19" s="556">
        <f t="shared" si="11"/>
        <v>0.18300086730268864</v>
      </c>
      <c r="L19" s="44" t="s">
        <v>60</v>
      </c>
      <c r="M19" s="64">
        <v>17</v>
      </c>
      <c r="N19" s="64">
        <v>25</v>
      </c>
      <c r="O19" s="64">
        <v>25</v>
      </c>
      <c r="P19" s="64">
        <v>27</v>
      </c>
      <c r="Q19" s="64">
        <v>22</v>
      </c>
      <c r="R19" s="64">
        <v>21</v>
      </c>
      <c r="S19" s="64">
        <v>11</v>
      </c>
      <c r="T19" s="64">
        <v>19</v>
      </c>
      <c r="U19" s="64">
        <v>11</v>
      </c>
      <c r="V19" s="64">
        <v>12</v>
      </c>
      <c r="W19" s="64">
        <v>9</v>
      </c>
      <c r="X19" s="64">
        <v>8</v>
      </c>
      <c r="Y19" s="64">
        <v>4</v>
      </c>
      <c r="Z19" s="64">
        <v>7</v>
      </c>
      <c r="AA19" s="64">
        <v>41</v>
      </c>
      <c r="AB19" s="64">
        <v>21</v>
      </c>
    </row>
    <row r="20" spans="2:28" s="39" customFormat="1">
      <c r="B20" s="267" t="s">
        <v>56</v>
      </c>
      <c r="C20" s="52">
        <f t="shared" si="4"/>
        <v>56</v>
      </c>
      <c r="D20" s="53">
        <f t="shared" si="5"/>
        <v>3.8147138964577658E-2</v>
      </c>
      <c r="E20" s="52">
        <f t="shared" si="6"/>
        <v>78</v>
      </c>
      <c r="F20" s="53">
        <f t="shared" si="7"/>
        <v>4.9398353388220392E-2</v>
      </c>
      <c r="G20" s="52">
        <f t="shared" si="8"/>
        <v>50</v>
      </c>
      <c r="H20" s="53">
        <f t="shared" si="9"/>
        <v>6.0168471720818288E-2</v>
      </c>
      <c r="I20" s="52">
        <f t="shared" si="10"/>
        <v>66</v>
      </c>
      <c r="J20" s="53">
        <f t="shared" si="11"/>
        <v>5.7241977450130092E-2</v>
      </c>
      <c r="L20" s="44" t="s">
        <v>61</v>
      </c>
      <c r="M20" s="64">
        <v>4</v>
      </c>
      <c r="N20" s="64">
        <v>3</v>
      </c>
      <c r="O20" s="64">
        <v>7</v>
      </c>
      <c r="P20" s="64">
        <v>1</v>
      </c>
      <c r="Q20" s="64">
        <v>3</v>
      </c>
      <c r="R20" s="64">
        <v>8</v>
      </c>
      <c r="S20" s="64">
        <v>4</v>
      </c>
      <c r="T20" s="64">
        <v>4</v>
      </c>
      <c r="U20" s="64">
        <v>2</v>
      </c>
      <c r="V20" s="64">
        <v>7</v>
      </c>
      <c r="W20" s="64">
        <v>2</v>
      </c>
      <c r="X20" s="64">
        <v>1</v>
      </c>
      <c r="Y20" s="64">
        <v>2</v>
      </c>
      <c r="Z20" s="64">
        <v>1</v>
      </c>
      <c r="AA20" s="64">
        <v>7</v>
      </c>
      <c r="AB20" s="64">
        <v>5</v>
      </c>
    </row>
    <row r="21" spans="2:28" s="39" customFormat="1">
      <c r="B21" s="267" t="s">
        <v>57</v>
      </c>
      <c r="C21" s="52">
        <f t="shared" si="4"/>
        <v>73</v>
      </c>
      <c r="D21" s="53">
        <f t="shared" si="5"/>
        <v>4.9727520435967301E-2</v>
      </c>
      <c r="E21" s="52">
        <f t="shared" si="6"/>
        <v>89</v>
      </c>
      <c r="F21" s="53">
        <f t="shared" si="7"/>
        <v>5.6364787840405321E-2</v>
      </c>
      <c r="G21" s="52">
        <f t="shared" si="8"/>
        <v>56</v>
      </c>
      <c r="H21" s="53">
        <f t="shared" si="9"/>
        <v>6.7388688327316482E-2</v>
      </c>
      <c r="I21" s="52">
        <f t="shared" si="10"/>
        <v>62</v>
      </c>
      <c r="J21" s="53">
        <f t="shared" si="11"/>
        <v>5.3772766695576756E-2</v>
      </c>
      <c r="L21" s="44" t="s">
        <v>62</v>
      </c>
      <c r="M21" s="64">
        <v>39</v>
      </c>
      <c r="N21" s="64">
        <v>40</v>
      </c>
      <c r="O21" s="64">
        <v>18</v>
      </c>
      <c r="P21" s="64">
        <v>24</v>
      </c>
      <c r="Q21" s="64">
        <v>25</v>
      </c>
      <c r="R21" s="64">
        <v>18</v>
      </c>
      <c r="S21" s="64">
        <v>30</v>
      </c>
      <c r="T21" s="64">
        <v>22</v>
      </c>
      <c r="U21" s="64">
        <v>11</v>
      </c>
      <c r="V21" s="64">
        <v>12</v>
      </c>
      <c r="W21" s="64">
        <v>9</v>
      </c>
      <c r="X21" s="64">
        <v>16</v>
      </c>
      <c r="Y21" s="64">
        <v>8</v>
      </c>
      <c r="Z21" s="64">
        <v>88</v>
      </c>
      <c r="AA21" s="64">
        <v>28</v>
      </c>
      <c r="AB21" s="64">
        <v>19</v>
      </c>
    </row>
    <row r="22" spans="2:28" s="39" customFormat="1">
      <c r="B22" s="267" t="s">
        <v>58</v>
      </c>
      <c r="C22" s="202">
        <f t="shared" si="4"/>
        <v>7</v>
      </c>
      <c r="D22" s="185">
        <f t="shared" si="5"/>
        <v>4.7683923705722072E-3</v>
      </c>
      <c r="E22" s="202">
        <f t="shared" si="6"/>
        <v>10</v>
      </c>
      <c r="F22" s="185">
        <f t="shared" si="7"/>
        <v>6.333122229259025E-3</v>
      </c>
      <c r="G22" s="202">
        <f t="shared" si="8"/>
        <v>1</v>
      </c>
      <c r="H22" s="185">
        <f t="shared" si="9"/>
        <v>1.2033694344163659E-3</v>
      </c>
      <c r="I22" s="202">
        <f t="shared" si="10"/>
        <v>3</v>
      </c>
      <c r="J22" s="187">
        <f t="shared" si="11"/>
        <v>2.6019080659150044E-3</v>
      </c>
      <c r="L22" s="44" t="s">
        <v>41</v>
      </c>
      <c r="M22" s="39">
        <v>80</v>
      </c>
      <c r="N22" s="39">
        <v>106</v>
      </c>
      <c r="O22" s="39">
        <v>31</v>
      </c>
      <c r="P22" s="39">
        <v>30</v>
      </c>
      <c r="Q22" s="39">
        <v>27</v>
      </c>
      <c r="R22" s="39">
        <v>19</v>
      </c>
      <c r="S22" s="39">
        <v>11</v>
      </c>
      <c r="T22" s="39">
        <v>10</v>
      </c>
      <c r="U22" s="39">
        <v>9</v>
      </c>
      <c r="V22" s="39">
        <v>8</v>
      </c>
      <c r="W22" s="39">
        <v>1</v>
      </c>
      <c r="X22" s="39">
        <v>4</v>
      </c>
      <c r="Y22" s="39">
        <v>2</v>
      </c>
      <c r="Z22" s="39">
        <v>1</v>
      </c>
      <c r="AA22" s="39">
        <v>10</v>
      </c>
      <c r="AB22" s="39">
        <v>2</v>
      </c>
    </row>
    <row r="23" spans="2:28" s="39" customFormat="1">
      <c r="B23" s="555" t="s">
        <v>59</v>
      </c>
      <c r="C23" s="211">
        <f t="shared" si="4"/>
        <v>109</v>
      </c>
      <c r="D23" s="53">
        <f t="shared" si="5"/>
        <v>7.4250681198910082E-2</v>
      </c>
      <c r="E23" s="52">
        <f t="shared" si="6"/>
        <v>102</v>
      </c>
      <c r="F23" s="53">
        <f t="shared" si="7"/>
        <v>6.4597846738442058E-2</v>
      </c>
      <c r="G23" s="52">
        <f t="shared" si="8"/>
        <v>60</v>
      </c>
      <c r="H23" s="53">
        <f t="shared" si="9"/>
        <v>7.2202166064981949E-2</v>
      </c>
      <c r="I23" s="52">
        <f t="shared" si="10"/>
        <v>99</v>
      </c>
      <c r="J23" s="556">
        <f t="shared" si="11"/>
        <v>8.5862966175195149E-2</v>
      </c>
      <c r="L23" s="44" t="s">
        <v>42</v>
      </c>
      <c r="M23" s="39">
        <v>955</v>
      </c>
      <c r="N23" s="39">
        <v>1035</v>
      </c>
      <c r="O23" s="39">
        <v>615</v>
      </c>
      <c r="P23" s="39">
        <v>817</v>
      </c>
      <c r="Q23" s="39">
        <v>642</v>
      </c>
      <c r="R23" s="39">
        <v>474</v>
      </c>
      <c r="S23" s="39">
        <v>769</v>
      </c>
      <c r="T23" s="39">
        <v>564</v>
      </c>
      <c r="U23" s="39">
        <v>491</v>
      </c>
      <c r="V23" s="39">
        <v>394</v>
      </c>
      <c r="W23" s="39">
        <v>309</v>
      </c>
      <c r="X23" s="39">
        <v>255</v>
      </c>
      <c r="Y23" s="39">
        <v>217</v>
      </c>
      <c r="Z23" s="39">
        <v>176</v>
      </c>
      <c r="AA23" s="39">
        <v>1012</v>
      </c>
      <c r="AB23" s="39">
        <v>637</v>
      </c>
    </row>
    <row r="24" spans="2:28" s="39" customFormat="1">
      <c r="B24" s="555" t="s">
        <v>60</v>
      </c>
      <c r="C24" s="211">
        <f t="shared" si="4"/>
        <v>94</v>
      </c>
      <c r="D24" s="53">
        <f t="shared" si="5"/>
        <v>6.4032697547683926E-2</v>
      </c>
      <c r="E24" s="52">
        <f t="shared" si="6"/>
        <v>84</v>
      </c>
      <c r="F24" s="53">
        <f t="shared" si="7"/>
        <v>5.3198226725775809E-2</v>
      </c>
      <c r="G24" s="52">
        <f t="shared" si="8"/>
        <v>40</v>
      </c>
      <c r="H24" s="53">
        <f t="shared" si="9"/>
        <v>4.8134777376654635E-2</v>
      </c>
      <c r="I24" s="52">
        <f t="shared" si="10"/>
        <v>62</v>
      </c>
      <c r="J24" s="556">
        <f t="shared" si="11"/>
        <v>5.3772766695576756E-2</v>
      </c>
      <c r="L24" s="44" t="s">
        <v>43</v>
      </c>
      <c r="M24" s="39">
        <v>457</v>
      </c>
      <c r="N24" s="39">
        <v>593</v>
      </c>
      <c r="O24" s="39">
        <v>207</v>
      </c>
      <c r="P24" s="39">
        <v>128</v>
      </c>
      <c r="Q24" s="39">
        <v>58</v>
      </c>
      <c r="R24" s="39">
        <v>39</v>
      </c>
      <c r="S24" s="39">
        <v>37</v>
      </c>
      <c r="T24" s="39">
        <v>21</v>
      </c>
      <c r="U24" s="39">
        <v>18</v>
      </c>
      <c r="V24" s="39">
        <v>5</v>
      </c>
      <c r="W24" s="39">
        <v>6</v>
      </c>
      <c r="X24" s="39">
        <v>3</v>
      </c>
      <c r="Y24" s="39">
        <v>3</v>
      </c>
      <c r="Z24" s="39">
        <v>2</v>
      </c>
      <c r="AA24" s="39">
        <v>20</v>
      </c>
      <c r="AB24" s="39">
        <v>4</v>
      </c>
    </row>
    <row r="25" spans="2:28" s="39" customFormat="1">
      <c r="B25" s="267" t="s">
        <v>61</v>
      </c>
      <c r="C25" s="52">
        <f t="shared" si="4"/>
        <v>15</v>
      </c>
      <c r="D25" s="53">
        <f t="shared" si="5"/>
        <v>1.0217983651226158E-2</v>
      </c>
      <c r="E25" s="52">
        <f t="shared" si="6"/>
        <v>21</v>
      </c>
      <c r="F25" s="53">
        <f t="shared" si="7"/>
        <v>1.3299556681443952E-2</v>
      </c>
      <c r="G25" s="52">
        <f t="shared" si="8"/>
        <v>13</v>
      </c>
      <c r="H25" s="53">
        <f t="shared" si="9"/>
        <v>1.5643802647412757E-2</v>
      </c>
      <c r="I25" s="52">
        <f t="shared" si="10"/>
        <v>12</v>
      </c>
      <c r="J25" s="53">
        <f t="shared" si="11"/>
        <v>1.0407632263660017E-2</v>
      </c>
      <c r="L25" s="44" t="s">
        <v>543</v>
      </c>
      <c r="M25" s="39">
        <v>1819</v>
      </c>
      <c r="N25" s="39">
        <v>2138</v>
      </c>
      <c r="O25" s="39">
        <v>1189</v>
      </c>
      <c r="P25" s="39">
        <v>1376</v>
      </c>
      <c r="Q25" s="39">
        <v>1078</v>
      </c>
      <c r="R25" s="39">
        <v>788</v>
      </c>
      <c r="S25" s="39">
        <v>1224</v>
      </c>
      <c r="T25" s="39">
        <v>926</v>
      </c>
      <c r="U25" s="39">
        <v>752</v>
      </c>
      <c r="V25" s="39">
        <v>601</v>
      </c>
      <c r="W25" s="39">
        <v>502</v>
      </c>
      <c r="X25" s="39">
        <v>398</v>
      </c>
      <c r="Y25" s="39">
        <v>355</v>
      </c>
      <c r="Z25" s="39">
        <v>361</v>
      </c>
      <c r="AA25" s="39">
        <v>1745</v>
      </c>
      <c r="AB25" s="39">
        <v>1093</v>
      </c>
    </row>
    <row r="26" spans="2:28" s="39" customFormat="1">
      <c r="B26" s="278" t="s">
        <v>62</v>
      </c>
      <c r="C26" s="54">
        <f t="shared" si="4"/>
        <v>121</v>
      </c>
      <c r="D26" s="55">
        <f t="shared" si="5"/>
        <v>8.2425068119891004E-2</v>
      </c>
      <c r="E26" s="54">
        <f t="shared" si="6"/>
        <v>106</v>
      </c>
      <c r="F26" s="55">
        <f t="shared" si="7"/>
        <v>6.713109563014566E-2</v>
      </c>
      <c r="G26" s="54">
        <f t="shared" si="8"/>
        <v>133</v>
      </c>
      <c r="H26" s="55">
        <f t="shared" si="9"/>
        <v>0.16004813477737664</v>
      </c>
      <c r="I26" s="54">
        <f t="shared" si="10"/>
        <v>47</v>
      </c>
      <c r="J26" s="55">
        <f t="shared" si="11"/>
        <v>4.0763226366001735E-2</v>
      </c>
      <c r="M26" s="79" t="s">
        <v>116</v>
      </c>
      <c r="N26" s="79" t="s">
        <v>527</v>
      </c>
      <c r="O26" s="79" t="s">
        <v>528</v>
      </c>
      <c r="P26" s="79" t="s">
        <v>529</v>
      </c>
      <c r="Q26" s="79" t="s">
        <v>530</v>
      </c>
      <c r="R26" s="79" t="s">
        <v>531</v>
      </c>
      <c r="S26" s="79" t="s">
        <v>532</v>
      </c>
      <c r="T26" s="79" t="s">
        <v>533</v>
      </c>
      <c r="U26" s="79" t="s">
        <v>534</v>
      </c>
      <c r="V26" s="79" t="s">
        <v>535</v>
      </c>
      <c r="W26" s="79" t="s">
        <v>536</v>
      </c>
      <c r="X26" s="79" t="s">
        <v>537</v>
      </c>
      <c r="Y26" s="79" t="s">
        <v>538</v>
      </c>
      <c r="Z26" s="79" t="s">
        <v>539</v>
      </c>
      <c r="AA26" s="79" t="s">
        <v>540</v>
      </c>
      <c r="AB26" s="79" t="s">
        <v>91</v>
      </c>
    </row>
    <row r="27" spans="2:28">
      <c r="E27" s="193"/>
      <c r="F27" s="39"/>
      <c r="I27" s="39"/>
    </row>
    <row r="28" spans="2:28" ht="19.5" customHeight="1">
      <c r="B28" s="25" t="s">
        <v>127</v>
      </c>
      <c r="E28" s="214"/>
    </row>
    <row r="29" spans="2:28">
      <c r="B29" s="650" t="s">
        <v>121</v>
      </c>
      <c r="C29" s="652" t="s">
        <v>94</v>
      </c>
      <c r="D29" s="653"/>
      <c r="E29" s="653"/>
      <c r="F29" s="653"/>
      <c r="G29" s="653"/>
      <c r="H29" s="653"/>
      <c r="I29" s="653"/>
      <c r="J29" s="654"/>
    </row>
    <row r="30" spans="2:28" ht="24" customHeight="1">
      <c r="B30" s="651"/>
      <c r="C30" s="657" t="s">
        <v>112</v>
      </c>
      <c r="D30" s="658"/>
      <c r="E30" s="659" t="s">
        <v>113</v>
      </c>
      <c r="F30" s="658"/>
      <c r="G30" s="659" t="s">
        <v>114</v>
      </c>
      <c r="H30" s="658"/>
      <c r="I30" s="657" t="s">
        <v>115</v>
      </c>
      <c r="J30" s="658"/>
      <c r="L30" s="41" t="s">
        <v>93</v>
      </c>
      <c r="M30" s="42">
        <v>1</v>
      </c>
      <c r="N30" s="42">
        <v>2</v>
      </c>
      <c r="O30" s="42">
        <v>3</v>
      </c>
      <c r="P30" s="42">
        <v>4</v>
      </c>
      <c r="Q30" s="42">
        <v>5</v>
      </c>
      <c r="R30" s="42">
        <v>6</v>
      </c>
      <c r="S30" s="42">
        <v>7</v>
      </c>
      <c r="T30" s="42">
        <v>8</v>
      </c>
      <c r="U30" s="42">
        <v>9</v>
      </c>
      <c r="V30" s="42">
        <v>10</v>
      </c>
      <c r="W30" s="42">
        <v>11</v>
      </c>
      <c r="X30" s="42">
        <v>12</v>
      </c>
      <c r="Y30" s="42">
        <v>13</v>
      </c>
      <c r="Z30" s="42">
        <v>14</v>
      </c>
      <c r="AA30" s="42">
        <v>15</v>
      </c>
      <c r="AB30" s="42">
        <v>16</v>
      </c>
    </row>
    <row r="31" spans="2:28">
      <c r="B31" s="58" t="s">
        <v>40</v>
      </c>
      <c r="C31" s="72">
        <f>C35-SUM(C32:C34)</f>
        <v>330</v>
      </c>
      <c r="D31" s="73">
        <f>C31/$C$35</f>
        <v>0.25462962962962965</v>
      </c>
      <c r="E31" s="72">
        <f>E35-SUM(E32:E34)</f>
        <v>256</v>
      </c>
      <c r="F31" s="73">
        <f>E31/$E$35</f>
        <v>0.63209876543209875</v>
      </c>
      <c r="G31" s="72">
        <f>G35-SUM(G32:G34)</f>
        <v>91</v>
      </c>
      <c r="H31" s="73">
        <f>G31/$G$35</f>
        <v>0.73983739837398377</v>
      </c>
      <c r="I31" s="72">
        <f>I35-SUM(I32:I34)</f>
        <v>167</v>
      </c>
      <c r="J31" s="73">
        <f>I31/$I$35</f>
        <v>0.82673267326732669</v>
      </c>
      <c r="L31" s="43" t="s">
        <v>45</v>
      </c>
      <c r="M31" s="64">
        <v>24</v>
      </c>
      <c r="N31" s="64">
        <v>25</v>
      </c>
      <c r="O31" s="64">
        <v>19</v>
      </c>
      <c r="P31" s="64">
        <v>12</v>
      </c>
      <c r="Q31" s="64">
        <v>19</v>
      </c>
      <c r="R31" s="64">
        <v>12</v>
      </c>
      <c r="S31" s="64">
        <v>17</v>
      </c>
      <c r="T31" s="64">
        <v>10</v>
      </c>
      <c r="U31" s="64">
        <v>5</v>
      </c>
      <c r="V31" s="64">
        <v>5</v>
      </c>
      <c r="W31" s="64">
        <v>3</v>
      </c>
      <c r="X31" s="64">
        <v>5</v>
      </c>
      <c r="Y31" s="64">
        <v>4</v>
      </c>
      <c r="Z31" s="64">
        <v>0</v>
      </c>
      <c r="AA31" s="64">
        <v>18</v>
      </c>
      <c r="AB31" s="64">
        <v>12</v>
      </c>
    </row>
    <row r="32" spans="2:28">
      <c r="B32" s="65" t="s">
        <v>41</v>
      </c>
      <c r="C32" s="74">
        <f>SUM(M49:P49)</f>
        <v>118</v>
      </c>
      <c r="D32" s="75">
        <f t="shared" ref="D32:D35" si="12">C32/$C$35</f>
        <v>9.1049382716049385E-2</v>
      </c>
      <c r="E32" s="74">
        <f>SUM(Q49:U49)</f>
        <v>41</v>
      </c>
      <c r="F32" s="75">
        <f t="shared" ref="F32:F35" si="13">E32/$E$35</f>
        <v>0.10123456790123457</v>
      </c>
      <c r="G32" s="74">
        <f>SUM(V49:Z49)</f>
        <v>5</v>
      </c>
      <c r="H32" s="75">
        <f t="shared" ref="H32:H35" si="14">G32/$G$35</f>
        <v>4.065040650406504E-2</v>
      </c>
      <c r="I32" s="74">
        <f>SUM(AA49:AB49)</f>
        <v>4</v>
      </c>
      <c r="J32" s="75">
        <f t="shared" ref="J32:J35" si="15">I32/$I$35</f>
        <v>1.9801980198019802E-2</v>
      </c>
      <c r="L32" s="44" t="s">
        <v>46</v>
      </c>
      <c r="M32" s="64">
        <v>15</v>
      </c>
      <c r="N32" s="64">
        <v>18</v>
      </c>
      <c r="O32" s="64">
        <v>19</v>
      </c>
      <c r="P32" s="64">
        <v>12</v>
      </c>
      <c r="Q32" s="64">
        <v>11</v>
      </c>
      <c r="R32" s="64">
        <v>14</v>
      </c>
      <c r="S32" s="64">
        <v>17</v>
      </c>
      <c r="T32" s="64">
        <v>14</v>
      </c>
      <c r="U32" s="64">
        <v>5</v>
      </c>
      <c r="V32" s="64">
        <v>1</v>
      </c>
      <c r="W32" s="64">
        <v>2</v>
      </c>
      <c r="X32" s="64">
        <v>4</v>
      </c>
      <c r="Y32" s="64">
        <v>3</v>
      </c>
      <c r="Z32" s="64">
        <v>1</v>
      </c>
      <c r="AA32" s="64">
        <v>21</v>
      </c>
      <c r="AB32" s="64">
        <v>12</v>
      </c>
    </row>
    <row r="33" spans="2:28">
      <c r="B33" s="279" t="s">
        <v>42</v>
      </c>
      <c r="C33" s="557">
        <f>SUM(M50:P50)</f>
        <v>222</v>
      </c>
      <c r="D33" s="75">
        <f t="shared" si="12"/>
        <v>0.17129629629629631</v>
      </c>
      <c r="E33" s="74">
        <f>SUM(Q50:U50)</f>
        <v>43</v>
      </c>
      <c r="F33" s="75">
        <f t="shared" si="13"/>
        <v>0.10617283950617284</v>
      </c>
      <c r="G33" s="74">
        <f>SUM(V50:Z50)</f>
        <v>19</v>
      </c>
      <c r="H33" s="75">
        <f t="shared" si="14"/>
        <v>0.15447154471544716</v>
      </c>
      <c r="I33" s="74">
        <f>SUM(AA50:AB50)</f>
        <v>21</v>
      </c>
      <c r="J33" s="75">
        <f t="shared" si="15"/>
        <v>0.10396039603960396</v>
      </c>
      <c r="L33" s="44" t="s">
        <v>47</v>
      </c>
      <c r="M33" s="64">
        <v>10</v>
      </c>
      <c r="N33" s="64">
        <v>7</v>
      </c>
      <c r="O33" s="64">
        <v>9</v>
      </c>
      <c r="P33" s="64">
        <v>4</v>
      </c>
      <c r="Q33" s="64">
        <v>4</v>
      </c>
      <c r="R33" s="64">
        <v>1</v>
      </c>
      <c r="S33" s="64">
        <v>9</v>
      </c>
      <c r="T33" s="64">
        <v>6</v>
      </c>
      <c r="U33" s="64">
        <v>0</v>
      </c>
      <c r="V33" s="64">
        <v>2</v>
      </c>
      <c r="W33" s="64">
        <v>1</v>
      </c>
      <c r="X33" s="64">
        <v>1</v>
      </c>
      <c r="Y33" s="64">
        <v>0</v>
      </c>
      <c r="Z33" s="64">
        <v>1</v>
      </c>
      <c r="AA33" s="64">
        <v>12</v>
      </c>
      <c r="AB33" s="64">
        <v>8</v>
      </c>
    </row>
    <row r="34" spans="2:28">
      <c r="B34" s="61" t="s">
        <v>43</v>
      </c>
      <c r="C34" s="74">
        <f>SUM(M51:P51)</f>
        <v>626</v>
      </c>
      <c r="D34" s="544">
        <f t="shared" si="12"/>
        <v>0.48302469135802467</v>
      </c>
      <c r="E34" s="557">
        <f>SUM(Q51:U51)</f>
        <v>65</v>
      </c>
      <c r="F34" s="544">
        <f t="shared" si="13"/>
        <v>0.16049382716049382</v>
      </c>
      <c r="G34" s="557">
        <f>SUM(V51:Z51)</f>
        <v>8</v>
      </c>
      <c r="H34" s="544">
        <f t="shared" si="14"/>
        <v>6.5040650406504072E-2</v>
      </c>
      <c r="I34" s="557">
        <f>SUM(AA51:AC51)</f>
        <v>10</v>
      </c>
      <c r="J34" s="544">
        <f t="shared" si="15"/>
        <v>4.9504950495049507E-2</v>
      </c>
      <c r="L34" s="44" t="s">
        <v>48</v>
      </c>
      <c r="M34" s="64">
        <v>8</v>
      </c>
      <c r="N34" s="64">
        <v>11</v>
      </c>
      <c r="O34" s="64">
        <v>17</v>
      </c>
      <c r="P34" s="64">
        <v>16</v>
      </c>
      <c r="Q34" s="64">
        <v>15</v>
      </c>
      <c r="R34" s="64">
        <v>20</v>
      </c>
      <c r="S34" s="64">
        <v>28</v>
      </c>
      <c r="T34" s="64">
        <v>17</v>
      </c>
      <c r="U34" s="64">
        <v>11</v>
      </c>
      <c r="V34" s="64">
        <v>11</v>
      </c>
      <c r="W34" s="64">
        <v>9</v>
      </c>
      <c r="X34" s="64">
        <v>11</v>
      </c>
      <c r="Y34" s="64">
        <v>6</v>
      </c>
      <c r="Z34" s="64">
        <v>6</v>
      </c>
      <c r="AA34" s="64">
        <v>49</v>
      </c>
      <c r="AB34" s="64">
        <v>37</v>
      </c>
    </row>
    <row r="35" spans="2:28">
      <c r="B35" s="49" t="s">
        <v>562</v>
      </c>
      <c r="C35" s="56">
        <f>SUM(M52:P52)</f>
        <v>1296</v>
      </c>
      <c r="D35" s="559">
        <f t="shared" si="12"/>
        <v>1</v>
      </c>
      <c r="E35" s="56">
        <f>SUM(Q52:U52)</f>
        <v>405</v>
      </c>
      <c r="F35" s="559">
        <f t="shared" si="13"/>
        <v>1</v>
      </c>
      <c r="G35" s="56">
        <f>SUM(V52:Z52)</f>
        <v>123</v>
      </c>
      <c r="H35" s="559">
        <f t="shared" si="14"/>
        <v>1</v>
      </c>
      <c r="I35" s="56">
        <f>SUM(AA52:AB52)</f>
        <v>202</v>
      </c>
      <c r="J35" s="559">
        <f t="shared" si="15"/>
        <v>1</v>
      </c>
      <c r="L35" s="44" t="s">
        <v>49</v>
      </c>
      <c r="M35" s="64">
        <v>14</v>
      </c>
      <c r="N35" s="64">
        <v>18</v>
      </c>
      <c r="O35" s="64">
        <v>16</v>
      </c>
      <c r="P35" s="64">
        <v>18</v>
      </c>
      <c r="Q35" s="64">
        <v>12</v>
      </c>
      <c r="R35" s="64">
        <v>18</v>
      </c>
      <c r="S35" s="64">
        <v>17</v>
      </c>
      <c r="T35" s="64">
        <v>14</v>
      </c>
      <c r="U35" s="64">
        <v>6</v>
      </c>
      <c r="V35" s="64">
        <v>6</v>
      </c>
      <c r="W35" s="64">
        <v>6</v>
      </c>
      <c r="X35" s="64">
        <v>6</v>
      </c>
      <c r="Y35" s="64">
        <v>5</v>
      </c>
      <c r="Z35" s="64">
        <v>5</v>
      </c>
      <c r="AA35" s="64">
        <v>52</v>
      </c>
      <c r="AB35" s="64">
        <v>24</v>
      </c>
    </row>
    <row r="36" spans="2:28" s="39" customFormat="1" ht="13.5" customHeight="1">
      <c r="B36" s="277" t="s">
        <v>45</v>
      </c>
      <c r="C36" s="50">
        <f>SUM(M31:P31)</f>
        <v>80</v>
      </c>
      <c r="D36" s="51">
        <f>C36/$C$31</f>
        <v>0.24242424242424243</v>
      </c>
      <c r="E36" s="50">
        <f>SUM(Q31:U31)</f>
        <v>63</v>
      </c>
      <c r="F36" s="51">
        <f>E36/$E$31</f>
        <v>0.24609375</v>
      </c>
      <c r="G36" s="50">
        <f>SUM(V31:Z31)</f>
        <v>17</v>
      </c>
      <c r="H36" s="51">
        <f>G36/$G$31</f>
        <v>0.18681318681318682</v>
      </c>
      <c r="I36" s="50">
        <f>SUM(AA31:AB31)</f>
        <v>30</v>
      </c>
      <c r="J36" s="51">
        <f>I36/$I$31</f>
        <v>0.17964071856287425</v>
      </c>
      <c r="L36" s="44" t="s">
        <v>50</v>
      </c>
      <c r="M36" s="64">
        <v>22</v>
      </c>
      <c r="N36" s="64">
        <v>21</v>
      </c>
      <c r="O36" s="64">
        <v>20</v>
      </c>
      <c r="P36" s="64">
        <v>20</v>
      </c>
      <c r="Q36" s="64">
        <v>17</v>
      </c>
      <c r="R36" s="64">
        <v>12</v>
      </c>
      <c r="S36" s="64">
        <v>22</v>
      </c>
      <c r="T36" s="64">
        <v>10</v>
      </c>
      <c r="U36" s="64">
        <v>8</v>
      </c>
      <c r="V36" s="64">
        <v>9</v>
      </c>
      <c r="W36" s="64">
        <v>3</v>
      </c>
      <c r="X36" s="64">
        <v>9</v>
      </c>
      <c r="Y36" s="64">
        <v>3</v>
      </c>
      <c r="Z36" s="64">
        <v>5</v>
      </c>
      <c r="AA36" s="64">
        <v>24</v>
      </c>
      <c r="AB36" s="64">
        <v>29</v>
      </c>
    </row>
    <row r="37" spans="2:28" s="39" customFormat="1">
      <c r="B37" s="267" t="s">
        <v>123</v>
      </c>
      <c r="C37" s="52">
        <f t="shared" ref="C37:C53" si="16">SUM(M32:P32)</f>
        <v>64</v>
      </c>
      <c r="D37" s="53">
        <f t="shared" ref="D37:D53" si="17">C37/$C$31</f>
        <v>0.19393939393939394</v>
      </c>
      <c r="E37" s="52">
        <f t="shared" ref="E37:E53" si="18">SUM(Q32:U32)</f>
        <v>61</v>
      </c>
      <c r="F37" s="53">
        <f t="shared" ref="F37:F53" si="19">E37/$E$31</f>
        <v>0.23828125</v>
      </c>
      <c r="G37" s="52">
        <f t="shared" ref="G37:G53" si="20">SUM(V32:Z32)</f>
        <v>11</v>
      </c>
      <c r="H37" s="53">
        <f t="shared" ref="H37:H53" si="21">G37/$G$31</f>
        <v>0.12087912087912088</v>
      </c>
      <c r="I37" s="52">
        <f t="shared" ref="I37:I53" si="22">SUM(AA32:AB32)</f>
        <v>33</v>
      </c>
      <c r="J37" s="53">
        <f t="shared" ref="J37:J53" si="23">I37/$I$31</f>
        <v>0.19760479041916168</v>
      </c>
      <c r="L37" s="44" t="s">
        <v>51</v>
      </c>
      <c r="M37" s="64">
        <v>6</v>
      </c>
      <c r="N37" s="64">
        <v>10</v>
      </c>
      <c r="O37" s="64">
        <v>6</v>
      </c>
      <c r="P37" s="64">
        <v>7</v>
      </c>
      <c r="Q37" s="64">
        <v>3</v>
      </c>
      <c r="R37" s="64">
        <v>2</v>
      </c>
      <c r="S37" s="64">
        <v>2</v>
      </c>
      <c r="T37" s="64">
        <v>1</v>
      </c>
      <c r="U37" s="64">
        <v>0</v>
      </c>
      <c r="V37" s="64">
        <v>2</v>
      </c>
      <c r="W37" s="64">
        <v>1</v>
      </c>
      <c r="X37" s="64">
        <v>1</v>
      </c>
      <c r="Y37" s="64">
        <v>0</v>
      </c>
      <c r="Z37" s="64">
        <v>1</v>
      </c>
      <c r="AA37" s="64">
        <v>11</v>
      </c>
      <c r="AB37" s="64">
        <v>1</v>
      </c>
    </row>
    <row r="38" spans="2:28" s="39" customFormat="1">
      <c r="B38" s="267" t="s">
        <v>47</v>
      </c>
      <c r="C38" s="535">
        <f t="shared" si="16"/>
        <v>30</v>
      </c>
      <c r="D38" s="187">
        <f t="shared" si="17"/>
        <v>9.0909090909090912E-2</v>
      </c>
      <c r="E38" s="205">
        <f t="shared" si="18"/>
        <v>20</v>
      </c>
      <c r="F38" s="187">
        <f t="shared" si="19"/>
        <v>7.8125E-2</v>
      </c>
      <c r="G38" s="205">
        <f t="shared" si="20"/>
        <v>5</v>
      </c>
      <c r="H38" s="187">
        <f t="shared" si="21"/>
        <v>5.4945054945054944E-2</v>
      </c>
      <c r="I38" s="205">
        <f t="shared" si="22"/>
        <v>20</v>
      </c>
      <c r="J38" s="187">
        <f t="shared" si="23"/>
        <v>0.11976047904191617</v>
      </c>
      <c r="L38" s="44" t="s">
        <v>52</v>
      </c>
      <c r="M38" s="64">
        <v>7</v>
      </c>
      <c r="N38" s="64">
        <v>12</v>
      </c>
      <c r="O38" s="64">
        <v>20</v>
      </c>
      <c r="P38" s="64">
        <v>16</v>
      </c>
      <c r="Q38" s="64">
        <v>14</v>
      </c>
      <c r="R38" s="64">
        <v>14</v>
      </c>
      <c r="S38" s="64">
        <v>13</v>
      </c>
      <c r="T38" s="64">
        <v>12</v>
      </c>
      <c r="U38" s="64">
        <v>10</v>
      </c>
      <c r="V38" s="64">
        <v>8</v>
      </c>
      <c r="W38" s="64">
        <v>6</v>
      </c>
      <c r="X38" s="64">
        <v>8</v>
      </c>
      <c r="Y38" s="64">
        <v>2</v>
      </c>
      <c r="Z38" s="64">
        <v>5</v>
      </c>
      <c r="AA38" s="64">
        <v>36</v>
      </c>
      <c r="AB38" s="64">
        <v>18</v>
      </c>
    </row>
    <row r="39" spans="2:28" s="39" customFormat="1">
      <c r="B39" s="267" t="s">
        <v>48</v>
      </c>
      <c r="C39" s="464">
        <f t="shared" si="16"/>
        <v>52</v>
      </c>
      <c r="D39" s="53">
        <f t="shared" si="17"/>
        <v>0.15757575757575756</v>
      </c>
      <c r="E39" s="52">
        <f t="shared" si="18"/>
        <v>91</v>
      </c>
      <c r="F39" s="53">
        <f t="shared" si="19"/>
        <v>0.35546875</v>
      </c>
      <c r="G39" s="52">
        <f t="shared" si="20"/>
        <v>43</v>
      </c>
      <c r="H39" s="53">
        <f t="shared" si="21"/>
        <v>0.47252747252747251</v>
      </c>
      <c r="I39" s="52">
        <f t="shared" si="22"/>
        <v>86</v>
      </c>
      <c r="J39" s="556">
        <f t="shared" si="23"/>
        <v>0.51497005988023947</v>
      </c>
      <c r="L39" s="44" t="s">
        <v>53</v>
      </c>
      <c r="M39" s="64">
        <v>6</v>
      </c>
      <c r="N39" s="64">
        <v>9</v>
      </c>
      <c r="O39" s="64">
        <v>10</v>
      </c>
      <c r="P39" s="64">
        <v>12</v>
      </c>
      <c r="Q39" s="64">
        <v>8</v>
      </c>
      <c r="R39" s="64">
        <v>7</v>
      </c>
      <c r="S39" s="64">
        <v>10</v>
      </c>
      <c r="T39" s="64">
        <v>9</v>
      </c>
      <c r="U39" s="64">
        <v>5</v>
      </c>
      <c r="V39" s="64">
        <v>3</v>
      </c>
      <c r="W39" s="64">
        <v>3</v>
      </c>
      <c r="X39" s="64">
        <v>5</v>
      </c>
      <c r="Y39" s="64">
        <v>2</v>
      </c>
      <c r="Z39" s="64">
        <v>4</v>
      </c>
      <c r="AA39" s="64">
        <v>20</v>
      </c>
      <c r="AB39" s="64">
        <v>9</v>
      </c>
    </row>
    <row r="40" spans="2:28" s="39" customFormat="1">
      <c r="B40" s="267" t="s">
        <v>49</v>
      </c>
      <c r="C40" s="539">
        <f t="shared" si="16"/>
        <v>66</v>
      </c>
      <c r="D40" s="210">
        <f t="shared" si="17"/>
        <v>0.2</v>
      </c>
      <c r="E40" s="52">
        <f t="shared" si="18"/>
        <v>67</v>
      </c>
      <c r="F40" s="53">
        <f t="shared" si="19"/>
        <v>0.26171875</v>
      </c>
      <c r="G40" s="52">
        <f t="shared" si="20"/>
        <v>28</v>
      </c>
      <c r="H40" s="53">
        <f t="shared" si="21"/>
        <v>0.30769230769230771</v>
      </c>
      <c r="I40" s="52">
        <f t="shared" si="22"/>
        <v>76</v>
      </c>
      <c r="J40" s="53">
        <f t="shared" si="23"/>
        <v>0.45508982035928142</v>
      </c>
      <c r="L40" s="44" t="s">
        <v>54</v>
      </c>
      <c r="M40" s="64">
        <v>9</v>
      </c>
      <c r="N40" s="64">
        <v>12</v>
      </c>
      <c r="O40" s="64">
        <v>14</v>
      </c>
      <c r="P40" s="64">
        <v>21</v>
      </c>
      <c r="Q40" s="64">
        <v>18</v>
      </c>
      <c r="R40" s="64">
        <v>8</v>
      </c>
      <c r="S40" s="64">
        <v>12</v>
      </c>
      <c r="T40" s="64">
        <v>9</v>
      </c>
      <c r="U40" s="64">
        <v>2</v>
      </c>
      <c r="V40" s="64">
        <v>7</v>
      </c>
      <c r="W40" s="64">
        <v>1</v>
      </c>
      <c r="X40" s="64">
        <v>7</v>
      </c>
      <c r="Y40" s="64">
        <v>4</v>
      </c>
      <c r="Z40" s="64">
        <v>3</v>
      </c>
      <c r="AA40" s="64">
        <v>41</v>
      </c>
      <c r="AB40" s="64">
        <v>10</v>
      </c>
    </row>
    <row r="41" spans="2:28" s="39" customFormat="1">
      <c r="B41" s="267" t="s">
        <v>50</v>
      </c>
      <c r="C41" s="540">
        <f t="shared" si="16"/>
        <v>83</v>
      </c>
      <c r="D41" s="501">
        <f t="shared" si="17"/>
        <v>0.25151515151515152</v>
      </c>
      <c r="E41" s="52">
        <f t="shared" si="18"/>
        <v>69</v>
      </c>
      <c r="F41" s="53">
        <f t="shared" si="19"/>
        <v>0.26953125</v>
      </c>
      <c r="G41" s="52">
        <f t="shared" si="20"/>
        <v>29</v>
      </c>
      <c r="H41" s="53">
        <f t="shared" si="21"/>
        <v>0.31868131868131866</v>
      </c>
      <c r="I41" s="52">
        <f t="shared" si="22"/>
        <v>53</v>
      </c>
      <c r="J41" s="53">
        <f t="shared" si="23"/>
        <v>0.31736526946107785</v>
      </c>
      <c r="L41" s="44" t="s">
        <v>55</v>
      </c>
      <c r="M41" s="64">
        <v>10</v>
      </c>
      <c r="N41" s="64">
        <v>22</v>
      </c>
      <c r="O41" s="64">
        <v>23</v>
      </c>
      <c r="P41" s="64">
        <v>16</v>
      </c>
      <c r="Q41" s="64">
        <v>16</v>
      </c>
      <c r="R41" s="64">
        <v>15</v>
      </c>
      <c r="S41" s="64">
        <v>11</v>
      </c>
      <c r="T41" s="64">
        <v>8</v>
      </c>
      <c r="U41" s="64">
        <v>9</v>
      </c>
      <c r="V41" s="64">
        <v>3</v>
      </c>
      <c r="W41" s="64">
        <v>6</v>
      </c>
      <c r="X41" s="64">
        <v>3</v>
      </c>
      <c r="Y41" s="64">
        <v>8</v>
      </c>
      <c r="Z41" s="64">
        <v>4</v>
      </c>
      <c r="AA41" s="64">
        <v>29</v>
      </c>
      <c r="AB41" s="64">
        <v>21</v>
      </c>
    </row>
    <row r="42" spans="2:28" s="39" customFormat="1">
      <c r="B42" s="267" t="s">
        <v>51</v>
      </c>
      <c r="C42" s="464">
        <f t="shared" si="16"/>
        <v>29</v>
      </c>
      <c r="D42" s="186">
        <f t="shared" si="17"/>
        <v>8.7878787878787876E-2</v>
      </c>
      <c r="E42" s="204">
        <f t="shared" si="18"/>
        <v>8</v>
      </c>
      <c r="F42" s="186">
        <f t="shared" si="19"/>
        <v>3.125E-2</v>
      </c>
      <c r="G42" s="204">
        <f t="shared" si="20"/>
        <v>5</v>
      </c>
      <c r="H42" s="186">
        <f t="shared" si="21"/>
        <v>5.4945054945054944E-2</v>
      </c>
      <c r="I42" s="204">
        <f t="shared" si="22"/>
        <v>12</v>
      </c>
      <c r="J42" s="186">
        <f t="shared" si="23"/>
        <v>7.1856287425149698E-2</v>
      </c>
      <c r="L42" s="44" t="s">
        <v>56</v>
      </c>
      <c r="M42" s="64">
        <v>0</v>
      </c>
      <c r="N42" s="64">
        <v>5</v>
      </c>
      <c r="O42" s="64">
        <v>2</v>
      </c>
      <c r="P42" s="64">
        <v>5</v>
      </c>
      <c r="Q42" s="64">
        <v>7</v>
      </c>
      <c r="R42" s="64">
        <v>7</v>
      </c>
      <c r="S42" s="64">
        <v>3</v>
      </c>
      <c r="T42" s="64">
        <v>7</v>
      </c>
      <c r="U42" s="64">
        <v>4</v>
      </c>
      <c r="V42" s="64">
        <v>2</v>
      </c>
      <c r="W42" s="64">
        <v>1</v>
      </c>
      <c r="X42" s="64">
        <v>3</v>
      </c>
      <c r="Y42" s="64">
        <v>6</v>
      </c>
      <c r="Z42" s="64">
        <v>1</v>
      </c>
      <c r="AA42" s="64">
        <v>14</v>
      </c>
      <c r="AB42" s="64">
        <v>10</v>
      </c>
    </row>
    <row r="43" spans="2:28" s="39" customFormat="1">
      <c r="B43" s="267" t="s">
        <v>52</v>
      </c>
      <c r="C43" s="535">
        <f t="shared" si="16"/>
        <v>55</v>
      </c>
      <c r="D43" s="187">
        <f t="shared" si="17"/>
        <v>0.16666666666666666</v>
      </c>
      <c r="E43" s="205">
        <f t="shared" si="18"/>
        <v>63</v>
      </c>
      <c r="F43" s="187">
        <f t="shared" si="19"/>
        <v>0.24609375</v>
      </c>
      <c r="G43" s="205">
        <f t="shared" si="20"/>
        <v>29</v>
      </c>
      <c r="H43" s="187">
        <f t="shared" si="21"/>
        <v>0.31868131868131866</v>
      </c>
      <c r="I43" s="205">
        <f t="shared" si="22"/>
        <v>54</v>
      </c>
      <c r="J43" s="187">
        <f t="shared" si="23"/>
        <v>0.32335329341317365</v>
      </c>
      <c r="L43" s="44" t="s">
        <v>57</v>
      </c>
      <c r="M43" s="64">
        <v>6</v>
      </c>
      <c r="N43" s="64">
        <v>8</v>
      </c>
      <c r="O43" s="64">
        <v>4</v>
      </c>
      <c r="P43" s="64">
        <v>1</v>
      </c>
      <c r="Q43" s="64">
        <v>1</v>
      </c>
      <c r="R43" s="64">
        <v>3</v>
      </c>
      <c r="S43" s="64">
        <v>1</v>
      </c>
      <c r="T43" s="64">
        <v>2</v>
      </c>
      <c r="U43" s="64">
        <v>1</v>
      </c>
      <c r="V43" s="64">
        <v>2</v>
      </c>
      <c r="W43" s="64">
        <v>0</v>
      </c>
      <c r="X43" s="64">
        <v>2</v>
      </c>
      <c r="Y43" s="64">
        <v>2</v>
      </c>
      <c r="Z43" s="64">
        <v>1</v>
      </c>
      <c r="AA43" s="64">
        <v>4</v>
      </c>
      <c r="AB43" s="64">
        <v>1</v>
      </c>
    </row>
    <row r="44" spans="2:28" s="39" customFormat="1">
      <c r="B44" s="267" t="s">
        <v>53</v>
      </c>
      <c r="C44" s="537">
        <f t="shared" si="16"/>
        <v>37</v>
      </c>
      <c r="D44" s="185">
        <f t="shared" si="17"/>
        <v>0.11212121212121212</v>
      </c>
      <c r="E44" s="202">
        <f t="shared" si="18"/>
        <v>39</v>
      </c>
      <c r="F44" s="185">
        <f t="shared" si="19"/>
        <v>0.15234375</v>
      </c>
      <c r="G44" s="202">
        <f t="shared" si="20"/>
        <v>17</v>
      </c>
      <c r="H44" s="185">
        <f t="shared" si="21"/>
        <v>0.18681318681318682</v>
      </c>
      <c r="I44" s="202">
        <f t="shared" si="22"/>
        <v>29</v>
      </c>
      <c r="J44" s="558">
        <f t="shared" si="23"/>
        <v>0.17365269461077845</v>
      </c>
      <c r="L44" s="44" t="s">
        <v>58</v>
      </c>
      <c r="M44" s="64">
        <v>0</v>
      </c>
      <c r="N44" s="64">
        <v>0</v>
      </c>
      <c r="O44" s="64">
        <v>1</v>
      </c>
      <c r="P44" s="64">
        <v>0</v>
      </c>
      <c r="Q44" s="64">
        <v>0</v>
      </c>
      <c r="R44" s="64">
        <v>1</v>
      </c>
      <c r="S44" s="64">
        <v>0</v>
      </c>
      <c r="T44" s="64">
        <v>1</v>
      </c>
      <c r="U44" s="64">
        <v>0</v>
      </c>
      <c r="V44" s="64">
        <v>0</v>
      </c>
      <c r="W44" s="64">
        <v>0</v>
      </c>
      <c r="X44" s="64">
        <v>0</v>
      </c>
      <c r="Y44" s="64">
        <v>0</v>
      </c>
      <c r="Z44" s="64">
        <v>0</v>
      </c>
      <c r="AA44" s="64">
        <v>0</v>
      </c>
      <c r="AB44" s="64">
        <v>0</v>
      </c>
    </row>
    <row r="45" spans="2:28" s="39" customFormat="1">
      <c r="B45" s="267" t="s">
        <v>54</v>
      </c>
      <c r="C45" s="464">
        <f t="shared" si="16"/>
        <v>56</v>
      </c>
      <c r="D45" s="53">
        <f t="shared" si="17"/>
        <v>0.16969696969696971</v>
      </c>
      <c r="E45" s="52">
        <f t="shared" si="18"/>
        <v>49</v>
      </c>
      <c r="F45" s="53">
        <f t="shared" si="19"/>
        <v>0.19140625</v>
      </c>
      <c r="G45" s="52">
        <f t="shared" si="20"/>
        <v>22</v>
      </c>
      <c r="H45" s="53">
        <f t="shared" si="21"/>
        <v>0.24175824175824176</v>
      </c>
      <c r="I45" s="52">
        <f t="shared" si="22"/>
        <v>51</v>
      </c>
      <c r="J45" s="556">
        <f t="shared" si="23"/>
        <v>0.30538922155688625</v>
      </c>
      <c r="L45" s="44" t="s">
        <v>59</v>
      </c>
      <c r="M45" s="64">
        <v>2</v>
      </c>
      <c r="N45" s="64">
        <v>4</v>
      </c>
      <c r="O45" s="64">
        <v>8</v>
      </c>
      <c r="P45" s="64">
        <v>4</v>
      </c>
      <c r="Q45" s="64">
        <v>4</v>
      </c>
      <c r="R45" s="64">
        <v>5</v>
      </c>
      <c r="S45" s="64">
        <v>1</v>
      </c>
      <c r="T45" s="64">
        <v>3</v>
      </c>
      <c r="U45" s="64">
        <v>1</v>
      </c>
      <c r="V45" s="64">
        <v>1</v>
      </c>
      <c r="W45" s="64">
        <v>1</v>
      </c>
      <c r="X45" s="64">
        <v>0</v>
      </c>
      <c r="Y45" s="64">
        <v>1</v>
      </c>
      <c r="Z45" s="64">
        <v>0</v>
      </c>
      <c r="AA45" s="64">
        <v>6</v>
      </c>
      <c r="AB45" s="64">
        <v>4</v>
      </c>
    </row>
    <row r="46" spans="2:28" s="39" customFormat="1">
      <c r="B46" s="267" t="s">
        <v>55</v>
      </c>
      <c r="C46" s="464">
        <f t="shared" si="16"/>
        <v>71</v>
      </c>
      <c r="D46" s="53">
        <f t="shared" si="17"/>
        <v>0.21515151515151515</v>
      </c>
      <c r="E46" s="52">
        <f t="shared" si="18"/>
        <v>59</v>
      </c>
      <c r="F46" s="53">
        <f t="shared" si="19"/>
        <v>0.23046875</v>
      </c>
      <c r="G46" s="52">
        <f t="shared" si="20"/>
        <v>24</v>
      </c>
      <c r="H46" s="53">
        <f t="shared" si="21"/>
        <v>0.26373626373626374</v>
      </c>
      <c r="I46" s="52">
        <f t="shared" si="22"/>
        <v>50</v>
      </c>
      <c r="J46" s="53">
        <f t="shared" si="23"/>
        <v>0.29940119760479039</v>
      </c>
      <c r="L46" s="44" t="s">
        <v>60</v>
      </c>
      <c r="M46" s="64">
        <v>3</v>
      </c>
      <c r="N46" s="64">
        <v>7</v>
      </c>
      <c r="O46" s="64">
        <v>5</v>
      </c>
      <c r="P46" s="64">
        <v>3</v>
      </c>
      <c r="Q46" s="64">
        <v>4</v>
      </c>
      <c r="R46" s="64">
        <v>3</v>
      </c>
      <c r="S46" s="64">
        <v>1</v>
      </c>
      <c r="T46" s="64">
        <v>4</v>
      </c>
      <c r="U46" s="64">
        <v>0</v>
      </c>
      <c r="V46" s="64">
        <v>0</v>
      </c>
      <c r="W46" s="64">
        <v>2</v>
      </c>
      <c r="X46" s="64">
        <v>0</v>
      </c>
      <c r="Y46" s="64">
        <v>2</v>
      </c>
      <c r="Z46" s="64">
        <v>0</v>
      </c>
      <c r="AA46" s="64">
        <v>3</v>
      </c>
      <c r="AB46" s="64">
        <v>3</v>
      </c>
    </row>
    <row r="47" spans="2:28" s="39" customFormat="1">
      <c r="B47" s="267" t="s">
        <v>56</v>
      </c>
      <c r="C47" s="535">
        <f t="shared" si="16"/>
        <v>12</v>
      </c>
      <c r="D47" s="187">
        <f t="shared" si="17"/>
        <v>3.6363636363636362E-2</v>
      </c>
      <c r="E47" s="205">
        <f t="shared" si="18"/>
        <v>28</v>
      </c>
      <c r="F47" s="187">
        <f t="shared" si="19"/>
        <v>0.109375</v>
      </c>
      <c r="G47" s="205">
        <f t="shared" si="20"/>
        <v>13</v>
      </c>
      <c r="H47" s="187">
        <f t="shared" si="21"/>
        <v>0.14285714285714285</v>
      </c>
      <c r="I47" s="205">
        <f t="shared" si="22"/>
        <v>24</v>
      </c>
      <c r="J47" s="187">
        <f t="shared" si="23"/>
        <v>0.1437125748502994</v>
      </c>
      <c r="L47" s="44" t="s">
        <v>61</v>
      </c>
      <c r="M47" s="64">
        <v>2</v>
      </c>
      <c r="N47" s="64">
        <v>2</v>
      </c>
      <c r="O47" s="64">
        <v>3</v>
      </c>
      <c r="P47" s="64">
        <v>1</v>
      </c>
      <c r="Q47" s="64">
        <v>0</v>
      </c>
      <c r="R47" s="64">
        <v>2</v>
      </c>
      <c r="S47" s="64">
        <v>1</v>
      </c>
      <c r="T47" s="64">
        <v>0</v>
      </c>
      <c r="U47" s="64">
        <v>1</v>
      </c>
      <c r="V47" s="64">
        <v>1</v>
      </c>
      <c r="W47" s="64">
        <v>0</v>
      </c>
      <c r="X47" s="64">
        <v>1</v>
      </c>
      <c r="Y47" s="64">
        <v>0</v>
      </c>
      <c r="Z47" s="64">
        <v>0</v>
      </c>
      <c r="AA47" s="64">
        <v>1</v>
      </c>
      <c r="AB47" s="64">
        <v>0</v>
      </c>
    </row>
    <row r="48" spans="2:28" s="39" customFormat="1">
      <c r="B48" s="267" t="s">
        <v>57</v>
      </c>
      <c r="C48" s="464">
        <f t="shared" si="16"/>
        <v>19</v>
      </c>
      <c r="D48" s="53">
        <f t="shared" si="17"/>
        <v>5.7575757575757579E-2</v>
      </c>
      <c r="E48" s="52">
        <f t="shared" si="18"/>
        <v>8</v>
      </c>
      <c r="F48" s="53">
        <f t="shared" si="19"/>
        <v>3.125E-2</v>
      </c>
      <c r="G48" s="52">
        <f t="shared" si="20"/>
        <v>7</v>
      </c>
      <c r="H48" s="53">
        <f t="shared" si="21"/>
        <v>7.6923076923076927E-2</v>
      </c>
      <c r="I48" s="52">
        <f t="shared" si="22"/>
        <v>5</v>
      </c>
      <c r="J48" s="556">
        <f t="shared" si="23"/>
        <v>2.9940119760479042E-2</v>
      </c>
      <c r="L48" s="44" t="s">
        <v>62</v>
      </c>
      <c r="M48" s="64">
        <v>21</v>
      </c>
      <c r="N48" s="64">
        <v>16</v>
      </c>
      <c r="O48" s="64">
        <v>5</v>
      </c>
      <c r="P48" s="64">
        <v>7</v>
      </c>
      <c r="Q48" s="64">
        <v>8</v>
      </c>
      <c r="R48" s="64">
        <v>10</v>
      </c>
      <c r="S48" s="64">
        <v>5</v>
      </c>
      <c r="T48" s="64">
        <v>6</v>
      </c>
      <c r="U48" s="64">
        <v>6</v>
      </c>
      <c r="V48" s="64">
        <v>4</v>
      </c>
      <c r="W48" s="64">
        <v>4</v>
      </c>
      <c r="X48" s="64">
        <v>2</v>
      </c>
      <c r="Y48" s="64">
        <v>4</v>
      </c>
      <c r="Z48" s="64">
        <v>0</v>
      </c>
      <c r="AA48" s="64">
        <v>8</v>
      </c>
      <c r="AB48" s="64">
        <v>3</v>
      </c>
    </row>
    <row r="49" spans="2:28" s="39" customFormat="1">
      <c r="B49" s="267" t="s">
        <v>58</v>
      </c>
      <c r="C49" s="535">
        <f t="shared" si="16"/>
        <v>1</v>
      </c>
      <c r="D49" s="53">
        <f t="shared" si="17"/>
        <v>3.0303030303030303E-3</v>
      </c>
      <c r="E49" s="52">
        <f t="shared" si="18"/>
        <v>2</v>
      </c>
      <c r="F49" s="53">
        <f t="shared" si="19"/>
        <v>7.8125E-3</v>
      </c>
      <c r="G49" s="52">
        <f t="shared" si="20"/>
        <v>0</v>
      </c>
      <c r="H49" s="53">
        <f t="shared" si="21"/>
        <v>0</v>
      </c>
      <c r="I49" s="52">
        <f t="shared" si="22"/>
        <v>0</v>
      </c>
      <c r="J49" s="187">
        <f t="shared" si="23"/>
        <v>0</v>
      </c>
      <c r="L49" s="44" t="s">
        <v>41</v>
      </c>
      <c r="M49" s="39">
        <v>38</v>
      </c>
      <c r="N49" s="39">
        <v>59</v>
      </c>
      <c r="O49" s="39">
        <v>11</v>
      </c>
      <c r="P49" s="39">
        <v>10</v>
      </c>
      <c r="Q49" s="39">
        <v>16</v>
      </c>
      <c r="R49" s="39">
        <v>10</v>
      </c>
      <c r="S49" s="39">
        <v>8</v>
      </c>
      <c r="T49" s="39">
        <v>3</v>
      </c>
      <c r="U49" s="39">
        <v>4</v>
      </c>
      <c r="V49" s="39">
        <v>4</v>
      </c>
      <c r="W49" s="39">
        <v>0</v>
      </c>
      <c r="X49" s="39">
        <v>1</v>
      </c>
      <c r="Y49" s="39">
        <v>0</v>
      </c>
      <c r="Z49" s="39">
        <v>0</v>
      </c>
      <c r="AA49" s="39">
        <v>3</v>
      </c>
      <c r="AB49" s="39">
        <v>1</v>
      </c>
    </row>
    <row r="50" spans="2:28" s="39" customFormat="1">
      <c r="B50" s="267" t="s">
        <v>59</v>
      </c>
      <c r="C50" s="537">
        <f t="shared" si="16"/>
        <v>18</v>
      </c>
      <c r="D50" s="187">
        <f t="shared" si="17"/>
        <v>5.4545454545454543E-2</v>
      </c>
      <c r="E50" s="205">
        <f t="shared" si="18"/>
        <v>14</v>
      </c>
      <c r="F50" s="187">
        <f t="shared" si="19"/>
        <v>5.46875E-2</v>
      </c>
      <c r="G50" s="205">
        <f t="shared" si="20"/>
        <v>3</v>
      </c>
      <c r="H50" s="187">
        <f t="shared" si="21"/>
        <v>3.2967032967032968E-2</v>
      </c>
      <c r="I50" s="205">
        <f t="shared" si="22"/>
        <v>10</v>
      </c>
      <c r="J50" s="185">
        <f t="shared" si="23"/>
        <v>5.9880239520958084E-2</v>
      </c>
      <c r="L50" s="44" t="s">
        <v>42</v>
      </c>
      <c r="M50" s="39">
        <v>96</v>
      </c>
      <c r="N50" s="39">
        <v>82</v>
      </c>
      <c r="O50" s="39">
        <v>26</v>
      </c>
      <c r="P50" s="39">
        <v>18</v>
      </c>
      <c r="Q50" s="39">
        <v>12</v>
      </c>
      <c r="R50" s="39">
        <v>6</v>
      </c>
      <c r="S50" s="39">
        <v>11</v>
      </c>
      <c r="T50" s="39">
        <v>7</v>
      </c>
      <c r="U50" s="39">
        <v>7</v>
      </c>
      <c r="V50" s="39">
        <v>4</v>
      </c>
      <c r="W50" s="39">
        <v>8</v>
      </c>
      <c r="X50" s="39">
        <v>4</v>
      </c>
      <c r="Y50" s="39">
        <v>0</v>
      </c>
      <c r="Z50" s="39">
        <v>3</v>
      </c>
      <c r="AA50" s="39">
        <v>15</v>
      </c>
      <c r="AB50" s="39">
        <v>6</v>
      </c>
    </row>
    <row r="51" spans="2:28" s="39" customFormat="1">
      <c r="B51" s="267" t="s">
        <v>60</v>
      </c>
      <c r="C51" s="464">
        <f t="shared" si="16"/>
        <v>18</v>
      </c>
      <c r="D51" s="53">
        <f t="shared" si="17"/>
        <v>5.4545454545454543E-2</v>
      </c>
      <c r="E51" s="52">
        <f t="shared" si="18"/>
        <v>12</v>
      </c>
      <c r="F51" s="53">
        <f t="shared" si="19"/>
        <v>4.6875E-2</v>
      </c>
      <c r="G51" s="52">
        <f t="shared" si="20"/>
        <v>4</v>
      </c>
      <c r="H51" s="53">
        <f t="shared" si="21"/>
        <v>4.3956043956043959E-2</v>
      </c>
      <c r="I51" s="52">
        <f t="shared" si="22"/>
        <v>6</v>
      </c>
      <c r="J51" s="556">
        <f t="shared" si="23"/>
        <v>3.5928143712574849E-2</v>
      </c>
      <c r="L51" s="44" t="s">
        <v>43</v>
      </c>
      <c r="M51" s="39">
        <v>204</v>
      </c>
      <c r="N51" s="39">
        <v>295</v>
      </c>
      <c r="O51" s="39">
        <v>82</v>
      </c>
      <c r="P51" s="39">
        <v>45</v>
      </c>
      <c r="Q51" s="39">
        <v>28</v>
      </c>
      <c r="R51" s="39">
        <v>16</v>
      </c>
      <c r="S51" s="39">
        <v>8</v>
      </c>
      <c r="T51" s="39">
        <v>6</v>
      </c>
      <c r="U51" s="39">
        <v>7</v>
      </c>
      <c r="V51" s="39">
        <v>2</v>
      </c>
      <c r="W51" s="39">
        <v>2</v>
      </c>
      <c r="X51" s="39">
        <v>2</v>
      </c>
      <c r="Y51" s="39">
        <v>2</v>
      </c>
      <c r="Z51" s="39">
        <v>0</v>
      </c>
      <c r="AA51" s="39">
        <v>8</v>
      </c>
      <c r="AB51" s="39">
        <v>2</v>
      </c>
    </row>
    <row r="52" spans="2:28" s="39" customFormat="1">
      <c r="B52" s="267" t="s">
        <v>61</v>
      </c>
      <c r="C52" s="464">
        <f t="shared" si="16"/>
        <v>8</v>
      </c>
      <c r="D52" s="53">
        <f t="shared" si="17"/>
        <v>2.4242424242424242E-2</v>
      </c>
      <c r="E52" s="52">
        <f t="shared" si="18"/>
        <v>4</v>
      </c>
      <c r="F52" s="53">
        <f t="shared" si="19"/>
        <v>1.5625E-2</v>
      </c>
      <c r="G52" s="52">
        <f t="shared" si="20"/>
        <v>2</v>
      </c>
      <c r="H52" s="53">
        <f t="shared" si="21"/>
        <v>2.197802197802198E-2</v>
      </c>
      <c r="I52" s="52">
        <f t="shared" si="22"/>
        <v>1</v>
      </c>
      <c r="J52" s="53">
        <f t="shared" si="23"/>
        <v>5.9880239520958087E-3</v>
      </c>
      <c r="L52" s="44" t="s">
        <v>543</v>
      </c>
      <c r="M52" s="39">
        <v>424</v>
      </c>
      <c r="N52" s="39">
        <v>537</v>
      </c>
      <c r="O52" s="39">
        <v>196</v>
      </c>
      <c r="P52" s="39">
        <v>139</v>
      </c>
      <c r="Q52" s="39">
        <v>119</v>
      </c>
      <c r="R52" s="39">
        <v>85</v>
      </c>
      <c r="S52" s="39">
        <v>90</v>
      </c>
      <c r="T52" s="39">
        <v>64</v>
      </c>
      <c r="U52" s="39">
        <v>47</v>
      </c>
      <c r="V52" s="39">
        <v>36</v>
      </c>
      <c r="W52" s="39">
        <v>28</v>
      </c>
      <c r="X52" s="39">
        <v>27</v>
      </c>
      <c r="Y52" s="39">
        <v>18</v>
      </c>
      <c r="Z52" s="39">
        <v>14</v>
      </c>
      <c r="AA52" s="39">
        <v>132</v>
      </c>
      <c r="AB52" s="39">
        <v>70</v>
      </c>
    </row>
    <row r="53" spans="2:28" s="39" customFormat="1">
      <c r="B53" s="278" t="s">
        <v>62</v>
      </c>
      <c r="C53" s="535">
        <f t="shared" si="16"/>
        <v>49</v>
      </c>
      <c r="D53" s="187">
        <f t="shared" si="17"/>
        <v>0.1484848484848485</v>
      </c>
      <c r="E53" s="204">
        <f t="shared" si="18"/>
        <v>35</v>
      </c>
      <c r="F53" s="55">
        <f t="shared" si="19"/>
        <v>0.13671875</v>
      </c>
      <c r="G53" s="54">
        <f t="shared" si="20"/>
        <v>14</v>
      </c>
      <c r="H53" s="55">
        <f t="shared" si="21"/>
        <v>0.15384615384615385</v>
      </c>
      <c r="I53" s="205">
        <f t="shared" si="22"/>
        <v>11</v>
      </c>
      <c r="J53" s="187">
        <f t="shared" si="23"/>
        <v>6.5868263473053898E-2</v>
      </c>
      <c r="M53" s="79" t="s">
        <v>116</v>
      </c>
      <c r="N53" s="79" t="s">
        <v>527</v>
      </c>
      <c r="O53" s="79" t="s">
        <v>528</v>
      </c>
      <c r="P53" s="79" t="s">
        <v>529</v>
      </c>
      <c r="Q53" s="79" t="s">
        <v>530</v>
      </c>
      <c r="R53" s="79" t="s">
        <v>531</v>
      </c>
      <c r="S53" s="79" t="s">
        <v>532</v>
      </c>
      <c r="T53" s="79" t="s">
        <v>533</v>
      </c>
      <c r="U53" s="79" t="s">
        <v>534</v>
      </c>
      <c r="V53" s="79" t="s">
        <v>535</v>
      </c>
      <c r="W53" s="79" t="s">
        <v>536</v>
      </c>
      <c r="X53" s="79" t="s">
        <v>537</v>
      </c>
      <c r="Y53" s="79" t="s">
        <v>538</v>
      </c>
      <c r="Z53" s="79" t="s">
        <v>539</v>
      </c>
      <c r="AA53" s="79" t="s">
        <v>540</v>
      </c>
      <c r="AB53" s="79" t="s">
        <v>91</v>
      </c>
    </row>
    <row r="54" spans="2:28">
      <c r="C54" s="183"/>
      <c r="D54" s="183"/>
      <c r="E54" s="183"/>
      <c r="F54" s="40"/>
      <c r="I54" s="183"/>
      <c r="J54" s="563"/>
    </row>
    <row r="55" spans="2:28">
      <c r="F55" s="40"/>
      <c r="J55" s="40"/>
    </row>
    <row r="56" spans="2:28">
      <c r="F56" s="40"/>
      <c r="J56" s="40"/>
    </row>
    <row r="57" spans="2:28">
      <c r="F57" s="40"/>
      <c r="J57" s="40"/>
    </row>
    <row r="58" spans="2:28">
      <c r="F58" s="40"/>
      <c r="J58" s="40"/>
    </row>
    <row r="59" spans="2:28">
      <c r="F59" s="40"/>
      <c r="J59" s="40"/>
    </row>
  </sheetData>
  <mergeCells count="12">
    <mergeCell ref="G3:H3"/>
    <mergeCell ref="I3:J3"/>
    <mergeCell ref="G30:H30"/>
    <mergeCell ref="I30:J30"/>
    <mergeCell ref="B2:B3"/>
    <mergeCell ref="C2:J2"/>
    <mergeCell ref="C3:D3"/>
    <mergeCell ref="E3:F3"/>
    <mergeCell ref="B29:B30"/>
    <mergeCell ref="C29:J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59"/>
  <sheetViews>
    <sheetView view="pageBreakPreview" zoomScaleNormal="100" zoomScaleSheetLayoutView="100" workbookViewId="0">
      <selection activeCell="J55" sqref="J55"/>
    </sheetView>
  </sheetViews>
  <sheetFormatPr defaultRowHeight="13.5"/>
  <cols>
    <col min="1" max="1" width="7.875" customWidth="1"/>
    <col min="2" max="2" width="40.375" customWidth="1"/>
    <col min="3" max="3" width="8.125" customWidth="1"/>
    <col min="4" max="4" width="7.125" customWidth="1"/>
    <col min="5" max="5" width="8.125" customWidth="1"/>
    <col min="6" max="6" width="7.125" customWidth="1"/>
    <col min="7" max="7" width="8.125" customWidth="1"/>
    <col min="8" max="8" width="7.125" customWidth="1"/>
    <col min="10" max="10" width="45.375" bestFit="1" customWidth="1"/>
    <col min="11" max="12" width="11.125" bestFit="1" customWidth="1"/>
    <col min="13" max="13" width="12.375" bestFit="1" customWidth="1"/>
  </cols>
  <sheetData>
    <row r="1" spans="2:14" ht="19.5" customHeight="1">
      <c r="B1" s="25" t="s">
        <v>122</v>
      </c>
    </row>
    <row r="2" spans="2:14">
      <c r="B2" s="650" t="s">
        <v>121</v>
      </c>
      <c r="C2" s="660" t="s">
        <v>96</v>
      </c>
      <c r="D2" s="670"/>
      <c r="E2" s="670"/>
      <c r="F2" s="670"/>
      <c r="G2" s="670"/>
      <c r="H2" s="661"/>
    </row>
    <row r="3" spans="2:14">
      <c r="B3" s="651"/>
      <c r="C3" s="655" t="s">
        <v>73</v>
      </c>
      <c r="D3" s="656"/>
      <c r="E3" s="655" t="s">
        <v>74</v>
      </c>
      <c r="F3" s="656"/>
      <c r="G3" s="655" t="s">
        <v>75</v>
      </c>
      <c r="H3" s="656"/>
      <c r="J3" s="41" t="s">
        <v>93</v>
      </c>
      <c r="K3" s="42" t="s">
        <v>73</v>
      </c>
      <c r="L3" s="42" t="s">
        <v>74</v>
      </c>
      <c r="M3" s="42" t="s">
        <v>75</v>
      </c>
    </row>
    <row r="4" spans="2:14">
      <c r="B4" s="58" t="s">
        <v>40</v>
      </c>
      <c r="C4" s="72">
        <f>K25-SUM(C5:C7)</f>
        <v>945</v>
      </c>
      <c r="D4" s="73">
        <f>C4/C$8</f>
        <v>0.50346297282898245</v>
      </c>
      <c r="E4" s="72">
        <f>L25-SUM(E5:E7)</f>
        <v>3023</v>
      </c>
      <c r="F4" s="73">
        <f t="shared" ref="F4:F8" si="0">E4/E$8</f>
        <v>0.26505918456817185</v>
      </c>
      <c r="G4" s="72">
        <f>M25-SUM(G5:G7)</f>
        <v>1063</v>
      </c>
      <c r="H4" s="73">
        <f t="shared" ref="H4:H8" si="1">G4/G$8</f>
        <v>0.34704538034606597</v>
      </c>
      <c r="J4" s="43" t="s">
        <v>45</v>
      </c>
      <c r="K4" s="64">
        <v>405</v>
      </c>
      <c r="L4" s="64">
        <v>1449</v>
      </c>
      <c r="M4" s="64">
        <v>491</v>
      </c>
      <c r="N4">
        <v>2345</v>
      </c>
    </row>
    <row r="5" spans="2:14">
      <c r="B5" s="65" t="s">
        <v>41</v>
      </c>
      <c r="C5" s="74">
        <f>K22</f>
        <v>81</v>
      </c>
      <c r="D5" s="75">
        <f t="shared" ref="D5:D8" si="2">C5/C$8</f>
        <v>4.3153969099627064E-2</v>
      </c>
      <c r="E5" s="74">
        <f>L22</f>
        <v>162</v>
      </c>
      <c r="F5" s="75">
        <f t="shared" si="0"/>
        <v>1.4204296361245069E-2</v>
      </c>
      <c r="G5" s="74">
        <f>M22</f>
        <v>108</v>
      </c>
      <c r="H5" s="75">
        <f t="shared" si="1"/>
        <v>3.5259549461312441E-2</v>
      </c>
      <c r="J5" s="44" t="s">
        <v>46</v>
      </c>
      <c r="K5" s="64">
        <v>264</v>
      </c>
      <c r="L5" s="64">
        <v>960</v>
      </c>
      <c r="M5" s="64">
        <v>377</v>
      </c>
      <c r="N5">
        <v>1601</v>
      </c>
    </row>
    <row r="6" spans="2:14">
      <c r="B6" s="279" t="s">
        <v>42</v>
      </c>
      <c r="C6" s="74">
        <f>K23</f>
        <v>599</v>
      </c>
      <c r="D6" s="75">
        <f t="shared" si="2"/>
        <v>0.31912626531699523</v>
      </c>
      <c r="E6" s="74">
        <f>L23</f>
        <v>7242</v>
      </c>
      <c r="F6" s="75">
        <f t="shared" si="0"/>
        <v>0.63498465585269614</v>
      </c>
      <c r="G6" s="74">
        <f>M23</f>
        <v>1521</v>
      </c>
      <c r="H6" s="75">
        <f t="shared" si="1"/>
        <v>0.49657198824681686</v>
      </c>
      <c r="J6" s="44" t="s">
        <v>47</v>
      </c>
      <c r="K6" s="64">
        <v>83</v>
      </c>
      <c r="L6" s="64">
        <v>303</v>
      </c>
      <c r="M6" s="64">
        <v>114</v>
      </c>
      <c r="N6">
        <v>500</v>
      </c>
    </row>
    <row r="7" spans="2:14">
      <c r="B7" s="61" t="s">
        <v>43</v>
      </c>
      <c r="C7" s="76">
        <f>K24</f>
        <v>252</v>
      </c>
      <c r="D7" s="77">
        <f t="shared" si="2"/>
        <v>0.13425679275439531</v>
      </c>
      <c r="E7" s="76">
        <f>L24</f>
        <v>978</v>
      </c>
      <c r="F7" s="77">
        <f t="shared" si="0"/>
        <v>8.5751863217886887E-2</v>
      </c>
      <c r="G7" s="76">
        <f>M24</f>
        <v>371</v>
      </c>
      <c r="H7" s="77">
        <f t="shared" si="1"/>
        <v>0.12112308194580476</v>
      </c>
      <c r="J7" s="44" t="s">
        <v>48</v>
      </c>
      <c r="K7" s="64">
        <v>309</v>
      </c>
      <c r="L7" s="64">
        <v>884</v>
      </c>
      <c r="M7" s="64">
        <v>291</v>
      </c>
      <c r="N7">
        <v>1484</v>
      </c>
    </row>
    <row r="8" spans="2:14">
      <c r="B8" s="49" t="s">
        <v>562</v>
      </c>
      <c r="C8" s="56">
        <f>SUM(C4:C7)</f>
        <v>1877</v>
      </c>
      <c r="D8" s="57">
        <f t="shared" si="2"/>
        <v>1</v>
      </c>
      <c r="E8" s="56">
        <f t="shared" ref="E8" si="3">SUM(E4:E7)</f>
        <v>11405</v>
      </c>
      <c r="F8" s="57">
        <f t="shared" si="0"/>
        <v>1</v>
      </c>
      <c r="G8" s="56">
        <f t="shared" ref="G8" si="4">SUM(G4:G7)</f>
        <v>3063</v>
      </c>
      <c r="H8" s="57">
        <f t="shared" si="1"/>
        <v>1</v>
      </c>
      <c r="J8" s="44" t="s">
        <v>49</v>
      </c>
      <c r="K8" s="64">
        <v>376</v>
      </c>
      <c r="L8" s="64">
        <v>1353</v>
      </c>
      <c r="M8" s="64">
        <v>458</v>
      </c>
      <c r="N8">
        <v>2187</v>
      </c>
    </row>
    <row r="9" spans="2:14" s="39" customFormat="1" ht="13.5" customHeight="1">
      <c r="B9" s="70" t="s">
        <v>45</v>
      </c>
      <c r="C9" s="50">
        <f t="shared" ref="C9:C26" si="5">K4</f>
        <v>405</v>
      </c>
      <c r="D9" s="51">
        <f>C9/C$4</f>
        <v>0.42857142857142855</v>
      </c>
      <c r="E9" s="50">
        <f t="shared" ref="E9:E26" si="6">L4</f>
        <v>1449</v>
      </c>
      <c r="F9" s="51">
        <f t="shared" ref="F9:F26" si="7">E9/E$4</f>
        <v>0.47932517366854116</v>
      </c>
      <c r="G9" s="50">
        <f t="shared" ref="G9:G26" si="8">M4</f>
        <v>491</v>
      </c>
      <c r="H9" s="51">
        <f t="shared" ref="H9:H26" si="9">G9/G$4</f>
        <v>0.46190028222013169</v>
      </c>
      <c r="J9" s="44" t="s">
        <v>50</v>
      </c>
      <c r="K9" s="64">
        <v>266</v>
      </c>
      <c r="L9" s="64">
        <v>614</v>
      </c>
      <c r="M9" s="64">
        <v>252</v>
      </c>
      <c r="N9" s="39">
        <v>1132</v>
      </c>
    </row>
    <row r="10" spans="2:14" s="39" customFormat="1">
      <c r="B10" s="71" t="s">
        <v>99</v>
      </c>
      <c r="C10" s="52">
        <f t="shared" si="5"/>
        <v>264</v>
      </c>
      <c r="D10" s="53">
        <f t="shared" ref="D10:D26" si="10">C10/C$4</f>
        <v>0.27936507936507937</v>
      </c>
      <c r="E10" s="52">
        <f t="shared" si="6"/>
        <v>960</v>
      </c>
      <c r="F10" s="53">
        <f t="shared" si="7"/>
        <v>0.31756533245120738</v>
      </c>
      <c r="G10" s="52">
        <f t="shared" si="8"/>
        <v>377</v>
      </c>
      <c r="H10" s="53">
        <f t="shared" si="9"/>
        <v>0.35465663217309501</v>
      </c>
      <c r="J10" s="44" t="s">
        <v>51</v>
      </c>
      <c r="K10" s="64">
        <v>89</v>
      </c>
      <c r="L10" s="64">
        <v>322</v>
      </c>
      <c r="M10" s="64">
        <v>95</v>
      </c>
      <c r="N10" s="39">
        <v>506</v>
      </c>
    </row>
    <row r="11" spans="2:14" s="39" customFormat="1">
      <c r="B11" s="71" t="s">
        <v>47</v>
      </c>
      <c r="C11" s="52">
        <f t="shared" si="5"/>
        <v>83</v>
      </c>
      <c r="D11" s="53">
        <f t="shared" si="10"/>
        <v>8.7830687830687829E-2</v>
      </c>
      <c r="E11" s="52">
        <f t="shared" si="6"/>
        <v>303</v>
      </c>
      <c r="F11" s="53">
        <f t="shared" si="7"/>
        <v>0.10023155805491234</v>
      </c>
      <c r="G11" s="52">
        <f t="shared" si="8"/>
        <v>114</v>
      </c>
      <c r="H11" s="53">
        <f t="shared" si="9"/>
        <v>0.10724365004703669</v>
      </c>
      <c r="J11" s="44" t="s">
        <v>52</v>
      </c>
      <c r="K11" s="64">
        <v>331</v>
      </c>
      <c r="L11" s="64">
        <v>863</v>
      </c>
      <c r="M11" s="64">
        <v>245</v>
      </c>
      <c r="N11" s="39">
        <v>1439</v>
      </c>
    </row>
    <row r="12" spans="2:14" s="39" customFormat="1">
      <c r="B12" s="71" t="s">
        <v>48</v>
      </c>
      <c r="C12" s="52">
        <f t="shared" si="5"/>
        <v>309</v>
      </c>
      <c r="D12" s="53">
        <f t="shared" si="10"/>
        <v>0.32698412698412699</v>
      </c>
      <c r="E12" s="52">
        <f t="shared" si="6"/>
        <v>884</v>
      </c>
      <c r="F12" s="53">
        <f t="shared" si="7"/>
        <v>0.29242474363215348</v>
      </c>
      <c r="G12" s="52">
        <f t="shared" si="8"/>
        <v>291</v>
      </c>
      <c r="H12" s="53">
        <f t="shared" si="9"/>
        <v>0.2737535277516463</v>
      </c>
      <c r="J12" s="44" t="s">
        <v>53</v>
      </c>
      <c r="K12" s="64">
        <v>191</v>
      </c>
      <c r="L12" s="64">
        <v>532</v>
      </c>
      <c r="M12" s="64">
        <v>186</v>
      </c>
      <c r="N12" s="39">
        <v>909</v>
      </c>
    </row>
    <row r="13" spans="2:14" s="39" customFormat="1">
      <c r="B13" s="71" t="s">
        <v>49</v>
      </c>
      <c r="C13" s="52">
        <f t="shared" si="5"/>
        <v>376</v>
      </c>
      <c r="D13" s="53">
        <f t="shared" si="10"/>
        <v>0.39788359788359789</v>
      </c>
      <c r="E13" s="52">
        <f t="shared" si="6"/>
        <v>1353</v>
      </c>
      <c r="F13" s="53">
        <f t="shared" si="7"/>
        <v>0.44756864042342043</v>
      </c>
      <c r="G13" s="52">
        <f t="shared" si="8"/>
        <v>458</v>
      </c>
      <c r="H13" s="53">
        <f t="shared" si="9"/>
        <v>0.43085606773283158</v>
      </c>
      <c r="J13" s="44" t="s">
        <v>54</v>
      </c>
      <c r="K13" s="64">
        <v>175</v>
      </c>
      <c r="L13" s="64">
        <v>471</v>
      </c>
      <c r="M13" s="64">
        <v>194</v>
      </c>
      <c r="N13" s="39">
        <v>840</v>
      </c>
    </row>
    <row r="14" spans="2:14" s="39" customFormat="1">
      <c r="B14" s="71" t="s">
        <v>50</v>
      </c>
      <c r="C14" s="52">
        <f t="shared" si="5"/>
        <v>266</v>
      </c>
      <c r="D14" s="53">
        <f t="shared" si="10"/>
        <v>0.2814814814814815</v>
      </c>
      <c r="E14" s="52">
        <f t="shared" si="6"/>
        <v>614</v>
      </c>
      <c r="F14" s="53">
        <f t="shared" si="7"/>
        <v>0.2031094938802514</v>
      </c>
      <c r="G14" s="52">
        <f t="shared" si="8"/>
        <v>252</v>
      </c>
      <c r="H14" s="53">
        <f t="shared" si="9"/>
        <v>0.23706491063029161</v>
      </c>
      <c r="J14" s="44" t="s">
        <v>55</v>
      </c>
      <c r="K14" s="64">
        <v>232</v>
      </c>
      <c r="L14" s="64">
        <v>582</v>
      </c>
      <c r="M14" s="64">
        <v>195</v>
      </c>
      <c r="N14" s="39">
        <v>1009</v>
      </c>
    </row>
    <row r="15" spans="2:14" s="39" customFormat="1">
      <c r="B15" s="71" t="s">
        <v>51</v>
      </c>
      <c r="C15" s="52">
        <f t="shared" si="5"/>
        <v>89</v>
      </c>
      <c r="D15" s="53">
        <f t="shared" si="10"/>
        <v>9.4179894179894183E-2</v>
      </c>
      <c r="E15" s="52">
        <f t="shared" si="6"/>
        <v>322</v>
      </c>
      <c r="F15" s="53">
        <f t="shared" si="7"/>
        <v>0.10651670525967581</v>
      </c>
      <c r="G15" s="52">
        <f t="shared" si="8"/>
        <v>95</v>
      </c>
      <c r="H15" s="53">
        <f t="shared" si="9"/>
        <v>8.9369708372530568E-2</v>
      </c>
      <c r="J15" s="44" t="s">
        <v>56</v>
      </c>
      <c r="K15" s="64">
        <v>46</v>
      </c>
      <c r="L15" s="64">
        <v>168</v>
      </c>
      <c r="M15" s="64">
        <v>36</v>
      </c>
      <c r="N15" s="39">
        <v>250</v>
      </c>
    </row>
    <row r="16" spans="2:14" s="39" customFormat="1">
      <c r="B16" s="71" t="s">
        <v>52</v>
      </c>
      <c r="C16" s="52">
        <f t="shared" si="5"/>
        <v>331</v>
      </c>
      <c r="D16" s="53">
        <f t="shared" si="10"/>
        <v>0.35026455026455028</v>
      </c>
      <c r="E16" s="52">
        <f t="shared" si="6"/>
        <v>863</v>
      </c>
      <c r="F16" s="53">
        <f t="shared" si="7"/>
        <v>0.28547800198478335</v>
      </c>
      <c r="G16" s="52">
        <f t="shared" si="8"/>
        <v>245</v>
      </c>
      <c r="H16" s="53">
        <f t="shared" si="9"/>
        <v>0.23047977422389465</v>
      </c>
      <c r="J16" s="44" t="s">
        <v>57</v>
      </c>
      <c r="K16" s="64">
        <v>61</v>
      </c>
      <c r="L16" s="64">
        <v>164</v>
      </c>
      <c r="M16" s="64">
        <v>55</v>
      </c>
      <c r="N16" s="39">
        <v>280</v>
      </c>
    </row>
    <row r="17" spans="2:14" s="39" customFormat="1">
      <c r="B17" s="71" t="s">
        <v>53</v>
      </c>
      <c r="C17" s="52">
        <f t="shared" si="5"/>
        <v>191</v>
      </c>
      <c r="D17" s="53">
        <f t="shared" si="10"/>
        <v>0.20211640211640211</v>
      </c>
      <c r="E17" s="52">
        <f t="shared" si="6"/>
        <v>532</v>
      </c>
      <c r="F17" s="53">
        <f t="shared" si="7"/>
        <v>0.17598412173337744</v>
      </c>
      <c r="G17" s="52">
        <f t="shared" si="8"/>
        <v>186</v>
      </c>
      <c r="H17" s="53">
        <f t="shared" si="9"/>
        <v>0.17497648165569143</v>
      </c>
      <c r="J17" s="44" t="s">
        <v>58</v>
      </c>
      <c r="K17" s="64">
        <v>2</v>
      </c>
      <c r="L17" s="64">
        <v>15</v>
      </c>
      <c r="M17" s="64">
        <v>4</v>
      </c>
      <c r="N17" s="39">
        <v>21</v>
      </c>
    </row>
    <row r="18" spans="2:14" s="39" customFormat="1">
      <c r="B18" s="71" t="s">
        <v>54</v>
      </c>
      <c r="C18" s="52">
        <f t="shared" si="5"/>
        <v>175</v>
      </c>
      <c r="D18" s="53">
        <f t="shared" si="10"/>
        <v>0.18518518518518517</v>
      </c>
      <c r="E18" s="52">
        <f t="shared" si="6"/>
        <v>471</v>
      </c>
      <c r="F18" s="53">
        <f t="shared" si="7"/>
        <v>0.15580549123387363</v>
      </c>
      <c r="G18" s="52">
        <f t="shared" si="8"/>
        <v>194</v>
      </c>
      <c r="H18" s="53">
        <f t="shared" si="9"/>
        <v>0.18250235183443086</v>
      </c>
      <c r="J18" s="44" t="s">
        <v>59</v>
      </c>
      <c r="K18" s="64">
        <v>80</v>
      </c>
      <c r="L18" s="64">
        <v>197</v>
      </c>
      <c r="M18" s="64">
        <v>93</v>
      </c>
      <c r="N18" s="39">
        <v>370</v>
      </c>
    </row>
    <row r="19" spans="2:14" s="39" customFormat="1">
      <c r="B19" s="71" t="s">
        <v>55</v>
      </c>
      <c r="C19" s="52">
        <f t="shared" si="5"/>
        <v>232</v>
      </c>
      <c r="D19" s="53">
        <f t="shared" si="10"/>
        <v>0.2455026455026455</v>
      </c>
      <c r="E19" s="52">
        <f t="shared" si="6"/>
        <v>582</v>
      </c>
      <c r="F19" s="53">
        <f t="shared" si="7"/>
        <v>0.19252398279854449</v>
      </c>
      <c r="G19" s="52">
        <f t="shared" si="8"/>
        <v>195</v>
      </c>
      <c r="H19" s="53">
        <f t="shared" si="9"/>
        <v>0.18344308560677328</v>
      </c>
      <c r="J19" s="44" t="s">
        <v>60</v>
      </c>
      <c r="K19" s="64">
        <v>74</v>
      </c>
      <c r="L19" s="64">
        <v>127</v>
      </c>
      <c r="M19" s="64">
        <v>79</v>
      </c>
      <c r="N19" s="39">
        <v>280</v>
      </c>
    </row>
    <row r="20" spans="2:14" s="39" customFormat="1">
      <c r="B20" s="71" t="s">
        <v>56</v>
      </c>
      <c r="C20" s="52">
        <f t="shared" si="5"/>
        <v>46</v>
      </c>
      <c r="D20" s="53">
        <f t="shared" si="10"/>
        <v>4.867724867724868E-2</v>
      </c>
      <c r="E20" s="52">
        <f t="shared" si="6"/>
        <v>168</v>
      </c>
      <c r="F20" s="53">
        <f t="shared" si="7"/>
        <v>5.5573933178961296E-2</v>
      </c>
      <c r="G20" s="52">
        <f t="shared" si="8"/>
        <v>36</v>
      </c>
      <c r="H20" s="53">
        <f t="shared" si="9"/>
        <v>3.3866415804327372E-2</v>
      </c>
      <c r="J20" s="44" t="s">
        <v>61</v>
      </c>
      <c r="K20" s="64">
        <v>17</v>
      </c>
      <c r="L20" s="64">
        <v>32</v>
      </c>
      <c r="M20" s="64">
        <v>12</v>
      </c>
      <c r="N20" s="39">
        <v>61</v>
      </c>
    </row>
    <row r="21" spans="2:14" s="39" customFormat="1">
      <c r="B21" s="71" t="s">
        <v>57</v>
      </c>
      <c r="C21" s="52">
        <f t="shared" si="5"/>
        <v>61</v>
      </c>
      <c r="D21" s="53">
        <f t="shared" si="10"/>
        <v>6.4550264550264552E-2</v>
      </c>
      <c r="E21" s="52">
        <f t="shared" si="6"/>
        <v>164</v>
      </c>
      <c r="F21" s="53">
        <f t="shared" si="7"/>
        <v>5.4250744293747932E-2</v>
      </c>
      <c r="G21" s="52">
        <f t="shared" si="8"/>
        <v>55</v>
      </c>
      <c r="H21" s="53">
        <f t="shared" si="9"/>
        <v>5.1740357478833487E-2</v>
      </c>
      <c r="J21" s="44" t="s">
        <v>62</v>
      </c>
      <c r="K21" s="64">
        <v>41</v>
      </c>
      <c r="L21" s="64">
        <v>257</v>
      </c>
      <c r="M21" s="64">
        <v>109</v>
      </c>
      <c r="N21" s="39">
        <v>407</v>
      </c>
    </row>
    <row r="22" spans="2:14" s="39" customFormat="1">
      <c r="B22" s="71" t="s">
        <v>58</v>
      </c>
      <c r="C22" s="52">
        <f t="shared" si="5"/>
        <v>2</v>
      </c>
      <c r="D22" s="53">
        <f t="shared" si="10"/>
        <v>2.1164021164021165E-3</v>
      </c>
      <c r="E22" s="52">
        <f t="shared" si="6"/>
        <v>15</v>
      </c>
      <c r="F22" s="53">
        <f t="shared" si="7"/>
        <v>4.9619583195501154E-3</v>
      </c>
      <c r="G22" s="52">
        <f t="shared" si="8"/>
        <v>4</v>
      </c>
      <c r="H22" s="53">
        <f t="shared" si="9"/>
        <v>3.7629350893697085E-3</v>
      </c>
      <c r="J22" s="44" t="s">
        <v>41</v>
      </c>
      <c r="K22" s="39">
        <v>81</v>
      </c>
      <c r="L22" s="39">
        <v>162</v>
      </c>
      <c r="M22" s="39">
        <v>108</v>
      </c>
      <c r="N22" s="39">
        <v>351</v>
      </c>
    </row>
    <row r="23" spans="2:14" s="39" customFormat="1">
      <c r="B23" s="71" t="s">
        <v>59</v>
      </c>
      <c r="C23" s="52">
        <f t="shared" si="5"/>
        <v>80</v>
      </c>
      <c r="D23" s="53">
        <f t="shared" si="10"/>
        <v>8.4656084656084651E-2</v>
      </c>
      <c r="E23" s="52">
        <f t="shared" si="6"/>
        <v>197</v>
      </c>
      <c r="F23" s="53">
        <f t="shared" si="7"/>
        <v>6.5167052596758188E-2</v>
      </c>
      <c r="G23" s="52">
        <f t="shared" si="8"/>
        <v>93</v>
      </c>
      <c r="H23" s="53">
        <f t="shared" si="9"/>
        <v>8.7488240827845717E-2</v>
      </c>
      <c r="J23" s="44" t="s">
        <v>42</v>
      </c>
      <c r="K23" s="39">
        <v>599</v>
      </c>
      <c r="L23" s="39">
        <v>7242</v>
      </c>
      <c r="M23" s="39">
        <v>1521</v>
      </c>
      <c r="N23" s="39">
        <v>9362</v>
      </c>
    </row>
    <row r="24" spans="2:14" s="39" customFormat="1">
      <c r="B24" s="71" t="s">
        <v>60</v>
      </c>
      <c r="C24" s="52">
        <f t="shared" si="5"/>
        <v>74</v>
      </c>
      <c r="D24" s="53">
        <f t="shared" si="10"/>
        <v>7.8306878306878311E-2</v>
      </c>
      <c r="E24" s="52">
        <f t="shared" si="6"/>
        <v>127</v>
      </c>
      <c r="F24" s="53">
        <f t="shared" si="7"/>
        <v>4.2011247105524313E-2</v>
      </c>
      <c r="G24" s="52">
        <f t="shared" si="8"/>
        <v>79</v>
      </c>
      <c r="H24" s="53">
        <f t="shared" si="9"/>
        <v>7.4317968015051736E-2</v>
      </c>
      <c r="J24" s="44" t="s">
        <v>43</v>
      </c>
      <c r="K24" s="39">
        <v>252</v>
      </c>
      <c r="L24" s="39">
        <v>978</v>
      </c>
      <c r="M24" s="39">
        <v>371</v>
      </c>
      <c r="N24" s="39">
        <v>1601</v>
      </c>
    </row>
    <row r="25" spans="2:14" s="39" customFormat="1">
      <c r="B25" s="71" t="s">
        <v>61</v>
      </c>
      <c r="C25" s="52">
        <f t="shared" si="5"/>
        <v>17</v>
      </c>
      <c r="D25" s="53">
        <f t="shared" si="10"/>
        <v>1.7989417989417989E-2</v>
      </c>
      <c r="E25" s="52">
        <f t="shared" si="6"/>
        <v>32</v>
      </c>
      <c r="F25" s="53">
        <f t="shared" si="7"/>
        <v>1.0585511081706914E-2</v>
      </c>
      <c r="G25" s="52">
        <f t="shared" si="8"/>
        <v>12</v>
      </c>
      <c r="H25" s="53">
        <f t="shared" si="9"/>
        <v>1.1288805268109126E-2</v>
      </c>
      <c r="J25" s="44" t="s">
        <v>543</v>
      </c>
      <c r="K25" s="39">
        <v>1877</v>
      </c>
      <c r="L25" s="39">
        <v>11405</v>
      </c>
      <c r="M25" s="39">
        <v>3063</v>
      </c>
      <c r="N25" s="39">
        <v>16345</v>
      </c>
    </row>
    <row r="26" spans="2:14" s="39" customFormat="1">
      <c r="B26" s="78" t="s">
        <v>62</v>
      </c>
      <c r="C26" s="54">
        <f t="shared" si="5"/>
        <v>41</v>
      </c>
      <c r="D26" s="55">
        <f t="shared" si="10"/>
        <v>4.3386243386243389E-2</v>
      </c>
      <c r="E26" s="54">
        <f t="shared" si="6"/>
        <v>257</v>
      </c>
      <c r="F26" s="55">
        <f t="shared" si="7"/>
        <v>8.5014885874958646E-2</v>
      </c>
      <c r="G26" s="54">
        <f t="shared" si="8"/>
        <v>109</v>
      </c>
      <c r="H26" s="55">
        <f t="shared" si="9"/>
        <v>0.10253998118532455</v>
      </c>
    </row>
    <row r="28" spans="2:14" ht="19.5" customHeight="1">
      <c r="B28" s="25" t="s">
        <v>124</v>
      </c>
    </row>
    <row r="29" spans="2:14">
      <c r="B29" s="650" t="s">
        <v>121</v>
      </c>
      <c r="C29" s="660" t="s">
        <v>96</v>
      </c>
      <c r="D29" s="670"/>
      <c r="E29" s="670"/>
      <c r="F29" s="670"/>
      <c r="G29" s="670"/>
      <c r="H29" s="661"/>
    </row>
    <row r="30" spans="2:14">
      <c r="B30" s="651"/>
      <c r="C30" s="655" t="s">
        <v>73</v>
      </c>
      <c r="D30" s="656"/>
      <c r="E30" s="655" t="s">
        <v>74</v>
      </c>
      <c r="F30" s="656"/>
      <c r="G30" s="655" t="s">
        <v>75</v>
      </c>
      <c r="H30" s="656"/>
      <c r="J30" s="41" t="s">
        <v>93</v>
      </c>
      <c r="K30" s="42" t="s">
        <v>73</v>
      </c>
      <c r="L30" s="42" t="s">
        <v>74</v>
      </c>
      <c r="M30" s="42" t="s">
        <v>75</v>
      </c>
    </row>
    <row r="31" spans="2:14">
      <c r="B31" s="58" t="s">
        <v>40</v>
      </c>
      <c r="C31" s="72">
        <f>K52-SUM(C32:C34)</f>
        <v>240</v>
      </c>
      <c r="D31" s="73">
        <f>C31/C$35</f>
        <v>0.57971014492753625</v>
      </c>
      <c r="E31" s="72">
        <f>L52-SUM(E32:E34)</f>
        <v>383</v>
      </c>
      <c r="F31" s="73">
        <f>E31/E$35</f>
        <v>0.35694315004659832</v>
      </c>
      <c r="G31" s="72">
        <f>M52-SUM(G32:G34)</f>
        <v>221</v>
      </c>
      <c r="H31" s="73">
        <f>G31/G$35</f>
        <v>0.41001855287569572</v>
      </c>
      <c r="J31" s="43" t="s">
        <v>45</v>
      </c>
      <c r="K31" s="64">
        <v>63</v>
      </c>
      <c r="L31" s="64">
        <v>79</v>
      </c>
      <c r="M31" s="64">
        <v>48</v>
      </c>
      <c r="N31">
        <v>190</v>
      </c>
    </row>
    <row r="32" spans="2:14">
      <c r="B32" s="65" t="s">
        <v>41</v>
      </c>
      <c r="C32" s="74">
        <f>K49</f>
        <v>34</v>
      </c>
      <c r="D32" s="75">
        <f t="shared" ref="D32:D35" si="11">C32/C$35</f>
        <v>8.2125603864734303E-2</v>
      </c>
      <c r="E32" s="74">
        <f>L49</f>
        <v>78</v>
      </c>
      <c r="F32" s="75">
        <f t="shared" ref="F32:F35" si="12">E32/E$35</f>
        <v>7.2693383038210629E-2</v>
      </c>
      <c r="G32" s="74">
        <f>M49</f>
        <v>56</v>
      </c>
      <c r="H32" s="75">
        <f t="shared" ref="H32:H35" si="13">G32/G$35</f>
        <v>0.1038961038961039</v>
      </c>
      <c r="J32" s="44" t="s">
        <v>46</v>
      </c>
      <c r="K32" s="64">
        <v>49</v>
      </c>
      <c r="L32" s="64">
        <v>62</v>
      </c>
      <c r="M32" s="64">
        <v>58</v>
      </c>
      <c r="N32">
        <v>169</v>
      </c>
    </row>
    <row r="33" spans="2:14">
      <c r="B33" s="65" t="s">
        <v>42</v>
      </c>
      <c r="C33" s="74">
        <f>K50</f>
        <v>53</v>
      </c>
      <c r="D33" s="75">
        <f t="shared" si="11"/>
        <v>0.1280193236714976</v>
      </c>
      <c r="E33" s="74">
        <f>L50</f>
        <v>183</v>
      </c>
      <c r="F33" s="75">
        <f t="shared" si="12"/>
        <v>0.17054986020503263</v>
      </c>
      <c r="G33" s="74">
        <f>M50</f>
        <v>69</v>
      </c>
      <c r="H33" s="75">
        <f t="shared" si="13"/>
        <v>0.1280148423005566</v>
      </c>
      <c r="J33" s="44" t="s">
        <v>47</v>
      </c>
      <c r="K33" s="64">
        <v>11</v>
      </c>
      <c r="L33" s="64">
        <v>36</v>
      </c>
      <c r="M33" s="64">
        <v>28</v>
      </c>
      <c r="N33">
        <v>75</v>
      </c>
    </row>
    <row r="34" spans="2:14">
      <c r="B34" s="61" t="s">
        <v>43</v>
      </c>
      <c r="C34" s="76">
        <f>K51</f>
        <v>87</v>
      </c>
      <c r="D34" s="77">
        <f t="shared" si="11"/>
        <v>0.21014492753623187</v>
      </c>
      <c r="E34" s="76">
        <f>L51</f>
        <v>429</v>
      </c>
      <c r="F34" s="77">
        <f t="shared" si="12"/>
        <v>0.39981360671015842</v>
      </c>
      <c r="G34" s="76">
        <f>M51</f>
        <v>193</v>
      </c>
      <c r="H34" s="77">
        <f t="shared" si="13"/>
        <v>0.35807050092764381</v>
      </c>
      <c r="J34" s="44" t="s">
        <v>48</v>
      </c>
      <c r="K34" s="64">
        <v>98</v>
      </c>
      <c r="L34" s="64">
        <v>109</v>
      </c>
      <c r="M34" s="64">
        <v>65</v>
      </c>
      <c r="N34">
        <v>272</v>
      </c>
    </row>
    <row r="35" spans="2:14">
      <c r="B35" s="49" t="s">
        <v>562</v>
      </c>
      <c r="C35" s="56">
        <f>SUM(C31:C34)</f>
        <v>414</v>
      </c>
      <c r="D35" s="57">
        <f t="shared" si="11"/>
        <v>1</v>
      </c>
      <c r="E35" s="56">
        <f t="shared" ref="E35" si="14">SUM(E31:E34)</f>
        <v>1073</v>
      </c>
      <c r="F35" s="57">
        <f t="shared" si="12"/>
        <v>1</v>
      </c>
      <c r="G35" s="56">
        <f t="shared" ref="G35" si="15">SUM(G31:G34)</f>
        <v>539</v>
      </c>
      <c r="H35" s="57">
        <f t="shared" si="13"/>
        <v>1</v>
      </c>
      <c r="J35" s="44" t="s">
        <v>49</v>
      </c>
      <c r="K35" s="64">
        <v>78</v>
      </c>
      <c r="L35" s="64">
        <v>94</v>
      </c>
      <c r="M35" s="64">
        <v>65</v>
      </c>
      <c r="N35">
        <v>237</v>
      </c>
    </row>
    <row r="36" spans="2:14" s="39" customFormat="1" ht="13.5" customHeight="1">
      <c r="B36" s="70" t="s">
        <v>45</v>
      </c>
      <c r="C36" s="50">
        <f t="shared" ref="C36:C53" si="16">K31</f>
        <v>63</v>
      </c>
      <c r="D36" s="51">
        <f>C36/C$31</f>
        <v>0.26250000000000001</v>
      </c>
      <c r="E36" s="50">
        <f t="shared" ref="E36:E53" si="17">L31</f>
        <v>79</v>
      </c>
      <c r="F36" s="51">
        <f>E36/E$31</f>
        <v>0.20626631853785901</v>
      </c>
      <c r="G36" s="50">
        <f t="shared" ref="G36:G53" si="18">M31</f>
        <v>48</v>
      </c>
      <c r="H36" s="51">
        <f>G36/G$31</f>
        <v>0.21719457013574661</v>
      </c>
      <c r="J36" s="44" t="s">
        <v>50</v>
      </c>
      <c r="K36" s="64">
        <v>84</v>
      </c>
      <c r="L36" s="64">
        <v>97</v>
      </c>
      <c r="M36" s="64">
        <v>53</v>
      </c>
      <c r="N36" s="39">
        <v>234</v>
      </c>
    </row>
    <row r="37" spans="2:14" s="39" customFormat="1">
      <c r="B37" s="71" t="s">
        <v>546</v>
      </c>
      <c r="C37" s="52">
        <f t="shared" si="16"/>
        <v>49</v>
      </c>
      <c r="D37" s="53">
        <f t="shared" ref="D37:D53" si="19">C37/C$31</f>
        <v>0.20416666666666666</v>
      </c>
      <c r="E37" s="52">
        <f t="shared" si="17"/>
        <v>62</v>
      </c>
      <c r="F37" s="53">
        <f t="shared" ref="F37:F53" si="20">E37/E$31</f>
        <v>0.16187989556135771</v>
      </c>
      <c r="G37" s="52">
        <f t="shared" si="18"/>
        <v>58</v>
      </c>
      <c r="H37" s="53">
        <f t="shared" ref="H37:H53" si="21">G37/G$31</f>
        <v>0.26244343891402716</v>
      </c>
      <c r="J37" s="44" t="s">
        <v>51</v>
      </c>
      <c r="K37" s="64">
        <v>16</v>
      </c>
      <c r="L37" s="64">
        <v>21</v>
      </c>
      <c r="M37" s="64">
        <v>17</v>
      </c>
      <c r="N37" s="39">
        <v>54</v>
      </c>
    </row>
    <row r="38" spans="2:14" s="39" customFormat="1">
      <c r="B38" s="71" t="s">
        <v>47</v>
      </c>
      <c r="C38" s="52">
        <f t="shared" si="16"/>
        <v>11</v>
      </c>
      <c r="D38" s="53">
        <f t="shared" si="19"/>
        <v>4.583333333333333E-2</v>
      </c>
      <c r="E38" s="52">
        <f t="shared" si="17"/>
        <v>36</v>
      </c>
      <c r="F38" s="53">
        <f t="shared" si="20"/>
        <v>9.3994778067885115E-2</v>
      </c>
      <c r="G38" s="52">
        <f t="shared" si="18"/>
        <v>28</v>
      </c>
      <c r="H38" s="53">
        <f t="shared" si="21"/>
        <v>0.12669683257918551</v>
      </c>
      <c r="J38" s="44" t="s">
        <v>52</v>
      </c>
      <c r="K38" s="64">
        <v>80</v>
      </c>
      <c r="L38" s="64">
        <v>79</v>
      </c>
      <c r="M38" s="64">
        <v>42</v>
      </c>
      <c r="N38" s="39">
        <v>201</v>
      </c>
    </row>
    <row r="39" spans="2:14" s="39" customFormat="1">
      <c r="B39" s="71" t="s">
        <v>48</v>
      </c>
      <c r="C39" s="52">
        <f t="shared" si="16"/>
        <v>98</v>
      </c>
      <c r="D39" s="53">
        <f t="shared" si="19"/>
        <v>0.40833333333333333</v>
      </c>
      <c r="E39" s="52">
        <f t="shared" si="17"/>
        <v>109</v>
      </c>
      <c r="F39" s="53">
        <f t="shared" si="20"/>
        <v>0.28459530026109658</v>
      </c>
      <c r="G39" s="52">
        <f t="shared" si="18"/>
        <v>65</v>
      </c>
      <c r="H39" s="53">
        <f t="shared" si="21"/>
        <v>0.29411764705882354</v>
      </c>
      <c r="J39" s="44" t="s">
        <v>53</v>
      </c>
      <c r="K39" s="64">
        <v>49</v>
      </c>
      <c r="L39" s="64">
        <v>52</v>
      </c>
      <c r="M39" s="64">
        <v>21</v>
      </c>
      <c r="N39" s="39">
        <v>122</v>
      </c>
    </row>
    <row r="40" spans="2:14" s="39" customFormat="1">
      <c r="B40" s="71" t="s">
        <v>49</v>
      </c>
      <c r="C40" s="52">
        <f t="shared" si="16"/>
        <v>78</v>
      </c>
      <c r="D40" s="53">
        <f t="shared" si="19"/>
        <v>0.32500000000000001</v>
      </c>
      <c r="E40" s="52">
        <f t="shared" si="17"/>
        <v>94</v>
      </c>
      <c r="F40" s="53">
        <f t="shared" si="20"/>
        <v>0.24543080939947781</v>
      </c>
      <c r="G40" s="52">
        <f t="shared" si="18"/>
        <v>65</v>
      </c>
      <c r="H40" s="53">
        <f t="shared" si="21"/>
        <v>0.29411764705882354</v>
      </c>
      <c r="J40" s="44" t="s">
        <v>54</v>
      </c>
      <c r="K40" s="64">
        <v>56</v>
      </c>
      <c r="L40" s="64">
        <v>83</v>
      </c>
      <c r="M40" s="64">
        <v>39</v>
      </c>
      <c r="N40" s="39">
        <v>178</v>
      </c>
    </row>
    <row r="41" spans="2:14" s="39" customFormat="1">
      <c r="B41" s="71" t="s">
        <v>50</v>
      </c>
      <c r="C41" s="52">
        <f t="shared" si="16"/>
        <v>84</v>
      </c>
      <c r="D41" s="53">
        <f t="shared" si="19"/>
        <v>0.35</v>
      </c>
      <c r="E41" s="52">
        <f t="shared" si="17"/>
        <v>97</v>
      </c>
      <c r="F41" s="53">
        <f t="shared" si="20"/>
        <v>0.25326370757180156</v>
      </c>
      <c r="G41" s="52">
        <f t="shared" si="18"/>
        <v>53</v>
      </c>
      <c r="H41" s="53">
        <f t="shared" si="21"/>
        <v>0.23981900452488689</v>
      </c>
      <c r="J41" s="44" t="s">
        <v>55</v>
      </c>
      <c r="K41" s="64">
        <v>56</v>
      </c>
      <c r="L41" s="64">
        <v>121</v>
      </c>
      <c r="M41" s="64">
        <v>27</v>
      </c>
      <c r="N41" s="39">
        <v>204</v>
      </c>
    </row>
    <row r="42" spans="2:14" s="39" customFormat="1">
      <c r="B42" s="71" t="s">
        <v>51</v>
      </c>
      <c r="C42" s="52">
        <f t="shared" si="16"/>
        <v>16</v>
      </c>
      <c r="D42" s="53">
        <f t="shared" si="19"/>
        <v>6.6666666666666666E-2</v>
      </c>
      <c r="E42" s="52">
        <f t="shared" si="17"/>
        <v>21</v>
      </c>
      <c r="F42" s="53">
        <f t="shared" si="20"/>
        <v>5.4830287206266322E-2</v>
      </c>
      <c r="G42" s="52">
        <f t="shared" si="18"/>
        <v>17</v>
      </c>
      <c r="H42" s="53">
        <f t="shared" si="21"/>
        <v>7.6923076923076927E-2</v>
      </c>
      <c r="J42" s="44" t="s">
        <v>56</v>
      </c>
      <c r="K42" s="64">
        <v>16</v>
      </c>
      <c r="L42" s="64">
        <v>50</v>
      </c>
      <c r="M42" s="64">
        <v>11</v>
      </c>
      <c r="N42" s="39">
        <v>77</v>
      </c>
    </row>
    <row r="43" spans="2:14" s="39" customFormat="1">
      <c r="B43" s="71" t="s">
        <v>52</v>
      </c>
      <c r="C43" s="52">
        <f t="shared" si="16"/>
        <v>80</v>
      </c>
      <c r="D43" s="53">
        <f t="shared" si="19"/>
        <v>0.33333333333333331</v>
      </c>
      <c r="E43" s="52">
        <f t="shared" si="17"/>
        <v>79</v>
      </c>
      <c r="F43" s="53">
        <f t="shared" si="20"/>
        <v>0.20626631853785901</v>
      </c>
      <c r="G43" s="52">
        <f t="shared" si="18"/>
        <v>42</v>
      </c>
      <c r="H43" s="53">
        <f t="shared" si="21"/>
        <v>0.19004524886877827</v>
      </c>
      <c r="J43" s="44" t="s">
        <v>57</v>
      </c>
      <c r="K43" s="64">
        <v>18</v>
      </c>
      <c r="L43" s="64">
        <v>14</v>
      </c>
      <c r="M43" s="64">
        <v>7</v>
      </c>
      <c r="N43" s="39">
        <v>39</v>
      </c>
    </row>
    <row r="44" spans="2:14" s="39" customFormat="1">
      <c r="B44" s="71" t="s">
        <v>53</v>
      </c>
      <c r="C44" s="52">
        <f t="shared" si="16"/>
        <v>49</v>
      </c>
      <c r="D44" s="53">
        <f t="shared" si="19"/>
        <v>0.20416666666666666</v>
      </c>
      <c r="E44" s="52">
        <f t="shared" si="17"/>
        <v>52</v>
      </c>
      <c r="F44" s="53">
        <f t="shared" si="20"/>
        <v>0.13577023498694518</v>
      </c>
      <c r="G44" s="52">
        <f t="shared" si="18"/>
        <v>21</v>
      </c>
      <c r="H44" s="53">
        <f t="shared" si="21"/>
        <v>9.5022624434389136E-2</v>
      </c>
      <c r="J44" s="44" t="s">
        <v>58</v>
      </c>
      <c r="K44" s="64">
        <v>2</v>
      </c>
      <c r="L44" s="64">
        <v>1</v>
      </c>
      <c r="M44" s="64">
        <v>0</v>
      </c>
      <c r="N44" s="39">
        <v>3</v>
      </c>
    </row>
    <row r="45" spans="2:14" s="39" customFormat="1">
      <c r="B45" s="71" t="s">
        <v>54</v>
      </c>
      <c r="C45" s="52">
        <f t="shared" si="16"/>
        <v>56</v>
      </c>
      <c r="D45" s="53">
        <f t="shared" si="19"/>
        <v>0.23333333333333334</v>
      </c>
      <c r="E45" s="52">
        <f t="shared" si="17"/>
        <v>83</v>
      </c>
      <c r="F45" s="53">
        <f t="shared" si="20"/>
        <v>0.21671018276762402</v>
      </c>
      <c r="G45" s="52">
        <f t="shared" si="18"/>
        <v>39</v>
      </c>
      <c r="H45" s="53">
        <f t="shared" si="21"/>
        <v>0.17647058823529413</v>
      </c>
      <c r="J45" s="44" t="s">
        <v>59</v>
      </c>
      <c r="K45" s="64">
        <v>17</v>
      </c>
      <c r="L45" s="64">
        <v>18</v>
      </c>
      <c r="M45" s="64">
        <v>10</v>
      </c>
      <c r="N45" s="39">
        <v>45</v>
      </c>
    </row>
    <row r="46" spans="2:14" s="39" customFormat="1">
      <c r="B46" s="71" t="s">
        <v>55</v>
      </c>
      <c r="C46" s="52">
        <f t="shared" si="16"/>
        <v>56</v>
      </c>
      <c r="D46" s="53">
        <f t="shared" si="19"/>
        <v>0.23333333333333334</v>
      </c>
      <c r="E46" s="52">
        <f t="shared" si="17"/>
        <v>121</v>
      </c>
      <c r="F46" s="53">
        <f t="shared" si="20"/>
        <v>0.31592689295039167</v>
      </c>
      <c r="G46" s="52">
        <f t="shared" si="18"/>
        <v>27</v>
      </c>
      <c r="H46" s="53">
        <f t="shared" si="21"/>
        <v>0.12217194570135746</v>
      </c>
      <c r="J46" s="44" t="s">
        <v>60</v>
      </c>
      <c r="K46" s="64">
        <v>15</v>
      </c>
      <c r="L46" s="64">
        <v>15</v>
      </c>
      <c r="M46" s="64">
        <v>10</v>
      </c>
      <c r="N46" s="39">
        <v>40</v>
      </c>
    </row>
    <row r="47" spans="2:14" s="39" customFormat="1">
      <c r="B47" s="71" t="s">
        <v>56</v>
      </c>
      <c r="C47" s="52">
        <f t="shared" si="16"/>
        <v>16</v>
      </c>
      <c r="D47" s="53">
        <f t="shared" si="19"/>
        <v>6.6666666666666666E-2</v>
      </c>
      <c r="E47" s="52">
        <f t="shared" si="17"/>
        <v>50</v>
      </c>
      <c r="F47" s="53">
        <f t="shared" si="20"/>
        <v>0.13054830287206268</v>
      </c>
      <c r="G47" s="52">
        <f t="shared" si="18"/>
        <v>11</v>
      </c>
      <c r="H47" s="53">
        <f t="shared" si="21"/>
        <v>4.9773755656108594E-2</v>
      </c>
      <c r="J47" s="44" t="s">
        <v>61</v>
      </c>
      <c r="K47" s="64">
        <v>6</v>
      </c>
      <c r="L47" s="64">
        <v>8</v>
      </c>
      <c r="M47" s="64">
        <v>1</v>
      </c>
      <c r="N47" s="39">
        <v>15</v>
      </c>
    </row>
    <row r="48" spans="2:14" s="39" customFormat="1">
      <c r="B48" s="71" t="s">
        <v>57</v>
      </c>
      <c r="C48" s="52">
        <f t="shared" si="16"/>
        <v>18</v>
      </c>
      <c r="D48" s="53">
        <f t="shared" si="19"/>
        <v>7.4999999999999997E-2</v>
      </c>
      <c r="E48" s="52">
        <f t="shared" si="17"/>
        <v>14</v>
      </c>
      <c r="F48" s="53">
        <f t="shared" si="20"/>
        <v>3.6553524804177548E-2</v>
      </c>
      <c r="G48" s="52">
        <f t="shared" si="18"/>
        <v>7</v>
      </c>
      <c r="H48" s="53">
        <f t="shared" si="21"/>
        <v>3.1674208144796379E-2</v>
      </c>
      <c r="J48" s="44" t="s">
        <v>62</v>
      </c>
      <c r="K48" s="64">
        <v>19</v>
      </c>
      <c r="L48" s="64">
        <v>48</v>
      </c>
      <c r="M48" s="64">
        <v>42</v>
      </c>
      <c r="N48" s="39">
        <v>109</v>
      </c>
    </row>
    <row r="49" spans="2:14" s="39" customFormat="1">
      <c r="B49" s="71" t="s">
        <v>58</v>
      </c>
      <c r="C49" s="52">
        <f t="shared" si="16"/>
        <v>2</v>
      </c>
      <c r="D49" s="53">
        <f t="shared" si="19"/>
        <v>8.3333333333333332E-3</v>
      </c>
      <c r="E49" s="52">
        <f t="shared" si="17"/>
        <v>1</v>
      </c>
      <c r="F49" s="53">
        <f t="shared" si="20"/>
        <v>2.6109660574412533E-3</v>
      </c>
      <c r="G49" s="52">
        <f t="shared" si="18"/>
        <v>0</v>
      </c>
      <c r="H49" s="53">
        <f t="shared" si="21"/>
        <v>0</v>
      </c>
      <c r="J49" s="44" t="s">
        <v>41</v>
      </c>
      <c r="K49" s="39">
        <v>34</v>
      </c>
      <c r="L49" s="39">
        <v>78</v>
      </c>
      <c r="M49" s="39">
        <v>56</v>
      </c>
      <c r="N49" s="39">
        <v>168</v>
      </c>
    </row>
    <row r="50" spans="2:14" s="39" customFormat="1">
      <c r="B50" s="71" t="s">
        <v>59</v>
      </c>
      <c r="C50" s="52">
        <f t="shared" si="16"/>
        <v>17</v>
      </c>
      <c r="D50" s="53">
        <f t="shared" si="19"/>
        <v>7.0833333333333331E-2</v>
      </c>
      <c r="E50" s="52">
        <f t="shared" si="17"/>
        <v>18</v>
      </c>
      <c r="F50" s="53">
        <f t="shared" si="20"/>
        <v>4.6997389033942558E-2</v>
      </c>
      <c r="G50" s="52">
        <f t="shared" si="18"/>
        <v>10</v>
      </c>
      <c r="H50" s="53">
        <f t="shared" si="21"/>
        <v>4.5248868778280542E-2</v>
      </c>
      <c r="J50" s="44" t="s">
        <v>42</v>
      </c>
      <c r="K50" s="39">
        <v>53</v>
      </c>
      <c r="L50" s="39">
        <v>183</v>
      </c>
      <c r="M50" s="39">
        <v>69</v>
      </c>
      <c r="N50" s="39">
        <v>305</v>
      </c>
    </row>
    <row r="51" spans="2:14" s="39" customFormat="1">
      <c r="B51" s="71" t="s">
        <v>60</v>
      </c>
      <c r="C51" s="52">
        <f t="shared" si="16"/>
        <v>15</v>
      </c>
      <c r="D51" s="53">
        <f t="shared" si="19"/>
        <v>6.25E-2</v>
      </c>
      <c r="E51" s="52">
        <f t="shared" si="17"/>
        <v>15</v>
      </c>
      <c r="F51" s="53">
        <f t="shared" si="20"/>
        <v>3.91644908616188E-2</v>
      </c>
      <c r="G51" s="52">
        <f t="shared" si="18"/>
        <v>10</v>
      </c>
      <c r="H51" s="53">
        <f t="shared" si="21"/>
        <v>4.5248868778280542E-2</v>
      </c>
      <c r="J51" s="44" t="s">
        <v>43</v>
      </c>
      <c r="K51" s="39">
        <v>87</v>
      </c>
      <c r="L51" s="39">
        <v>429</v>
      </c>
      <c r="M51" s="39">
        <v>193</v>
      </c>
      <c r="N51" s="39">
        <v>709</v>
      </c>
    </row>
    <row r="52" spans="2:14" s="39" customFormat="1">
      <c r="B52" s="71" t="s">
        <v>61</v>
      </c>
      <c r="C52" s="52">
        <f t="shared" si="16"/>
        <v>6</v>
      </c>
      <c r="D52" s="53">
        <f t="shared" si="19"/>
        <v>2.5000000000000001E-2</v>
      </c>
      <c r="E52" s="52">
        <f t="shared" si="17"/>
        <v>8</v>
      </c>
      <c r="F52" s="53">
        <f t="shared" si="20"/>
        <v>2.0887728459530026E-2</v>
      </c>
      <c r="G52" s="52">
        <f t="shared" si="18"/>
        <v>1</v>
      </c>
      <c r="H52" s="53">
        <f t="shared" si="21"/>
        <v>4.5248868778280547E-3</v>
      </c>
      <c r="J52" s="44" t="s">
        <v>543</v>
      </c>
      <c r="K52" s="39">
        <v>414</v>
      </c>
      <c r="L52" s="39">
        <v>1073</v>
      </c>
      <c r="M52" s="39">
        <v>539</v>
      </c>
      <c r="N52" s="39">
        <v>2026</v>
      </c>
    </row>
    <row r="53" spans="2:14" s="39" customFormat="1">
      <c r="B53" s="78" t="s">
        <v>62</v>
      </c>
      <c r="C53" s="54">
        <f t="shared" si="16"/>
        <v>19</v>
      </c>
      <c r="D53" s="55">
        <f t="shared" si="19"/>
        <v>7.9166666666666663E-2</v>
      </c>
      <c r="E53" s="54">
        <f t="shared" si="17"/>
        <v>48</v>
      </c>
      <c r="F53" s="55">
        <f t="shared" si="20"/>
        <v>0.12532637075718014</v>
      </c>
      <c r="G53" s="54">
        <f t="shared" si="18"/>
        <v>42</v>
      </c>
      <c r="H53" s="55">
        <f t="shared" si="21"/>
        <v>0.19004524886877827</v>
      </c>
    </row>
    <row r="54" spans="2:14">
      <c r="F54" s="40"/>
      <c r="H54" s="40"/>
    </row>
    <row r="55" spans="2:14">
      <c r="F55" s="40"/>
      <c r="H55" s="40"/>
    </row>
    <row r="56" spans="2:14">
      <c r="F56" s="40"/>
      <c r="H56" s="40"/>
    </row>
    <row r="57" spans="2:14">
      <c r="F57" s="40"/>
      <c r="H57" s="40"/>
    </row>
    <row r="58" spans="2:14">
      <c r="F58" s="40"/>
      <c r="H58" s="40"/>
    </row>
    <row r="59" spans="2:14">
      <c r="F59" s="40"/>
      <c r="H59" s="40"/>
    </row>
  </sheetData>
  <mergeCells count="10">
    <mergeCell ref="B29:B30"/>
    <mergeCell ref="C29:H29"/>
    <mergeCell ref="C30:D30"/>
    <mergeCell ref="E30:F30"/>
    <mergeCell ref="G30:H30"/>
    <mergeCell ref="B2:B3"/>
    <mergeCell ref="C2:H2"/>
    <mergeCell ref="C3:D3"/>
    <mergeCell ref="E3:F3"/>
    <mergeCell ref="G3:H3"/>
  </mergeCells>
  <phoneticPr fontId="4"/>
  <printOptions horizontalCentered="1"/>
  <pageMargins left="0.70866141732283472" right="0.70866141732283472" top="0.74803149606299213" bottom="0.74803149606299213" header="0.31496062992125984" footer="0.31496062992125984"/>
  <pageSetup paperSize="9" scale="90"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Y55"/>
  <sheetViews>
    <sheetView view="pageBreakPreview" topLeftCell="A19" zoomScaleNormal="100" zoomScaleSheetLayoutView="100" workbookViewId="0">
      <selection activeCell="B35" sqref="B35"/>
    </sheetView>
  </sheetViews>
  <sheetFormatPr defaultRowHeight="13.5"/>
  <cols>
    <col min="2" max="2" width="36" customWidth="1"/>
    <col min="3" max="3" width="6.75" customWidth="1"/>
    <col min="4" max="4" width="7.125" customWidth="1"/>
    <col min="5" max="5" width="7" customWidth="1"/>
    <col min="6" max="6" width="7.125" customWidth="1"/>
    <col min="7" max="7" width="6.875" customWidth="1"/>
    <col min="8" max="8" width="7.125" customWidth="1"/>
    <col min="10" max="10" width="45.375" bestFit="1" customWidth="1"/>
    <col min="11" max="11" width="5.5" bestFit="1" customWidth="1"/>
    <col min="12" max="12" width="6.5" bestFit="1" customWidth="1"/>
    <col min="13" max="13" width="5.5" bestFit="1" customWidth="1"/>
    <col min="14" max="14" width="4.5" bestFit="1" customWidth="1"/>
    <col min="15" max="16" width="3.5" bestFit="1" customWidth="1"/>
    <col min="17" max="18" width="4.5" bestFit="1" customWidth="1"/>
    <col min="19" max="19" width="3.5" bestFit="1" customWidth="1"/>
    <col min="20" max="20" width="5.5" bestFit="1" customWidth="1"/>
    <col min="21" max="21" width="4.5" bestFit="1" customWidth="1"/>
    <col min="22" max="22" width="5.5" bestFit="1" customWidth="1"/>
    <col min="23" max="24" width="3.5" bestFit="1" customWidth="1"/>
  </cols>
  <sheetData>
    <row r="1" spans="2:25" ht="19.5" customHeight="1">
      <c r="B1" s="25" t="s">
        <v>128</v>
      </c>
    </row>
    <row r="2" spans="2:25">
      <c r="B2" s="650" t="s">
        <v>121</v>
      </c>
      <c r="C2" s="660" t="s">
        <v>129</v>
      </c>
      <c r="D2" s="670"/>
      <c r="E2" s="670"/>
      <c r="F2" s="670"/>
      <c r="G2" s="670"/>
      <c r="H2" s="661"/>
    </row>
    <row r="3" spans="2:25" ht="66" customHeight="1">
      <c r="B3" s="662"/>
      <c r="C3" s="671" t="s">
        <v>346</v>
      </c>
      <c r="D3" s="672"/>
      <c r="E3" s="673" t="s">
        <v>117</v>
      </c>
      <c r="F3" s="672"/>
      <c r="G3" s="673" t="s">
        <v>120</v>
      </c>
      <c r="H3" s="672"/>
      <c r="J3" s="41" t="s">
        <v>93</v>
      </c>
      <c r="K3" s="42">
        <v>1</v>
      </c>
      <c r="L3" s="42">
        <v>2</v>
      </c>
      <c r="M3" s="42">
        <v>3</v>
      </c>
      <c r="N3" s="42">
        <v>4</v>
      </c>
      <c r="O3" s="42">
        <v>5</v>
      </c>
      <c r="P3" s="42">
        <v>6</v>
      </c>
      <c r="Q3" s="42">
        <v>7</v>
      </c>
      <c r="R3" s="42">
        <v>8</v>
      </c>
      <c r="S3" s="42">
        <v>9</v>
      </c>
      <c r="T3" s="42">
        <v>10</v>
      </c>
      <c r="U3" s="42">
        <v>11</v>
      </c>
      <c r="V3" s="42">
        <v>12</v>
      </c>
      <c r="W3" s="42">
        <v>98</v>
      </c>
      <c r="X3" s="42">
        <v>99</v>
      </c>
    </row>
    <row r="4" spans="2:25">
      <c r="B4" s="58" t="s">
        <v>40</v>
      </c>
      <c r="C4" s="72">
        <f>C8-SUM(C5:C7)</f>
        <v>511</v>
      </c>
      <c r="D4" s="73">
        <f>C4/C$8</f>
        <v>0.23559243891194098</v>
      </c>
      <c r="E4" s="72">
        <f>E8-SUM(E5:E7)</f>
        <v>3065</v>
      </c>
      <c r="F4" s="73">
        <f t="shared" ref="F4:F8" si="0">E4/E$8</f>
        <v>0.34707281168610576</v>
      </c>
      <c r="G4" s="72">
        <f>G8-SUM(G5:G7)</f>
        <v>451</v>
      </c>
      <c r="H4" s="73">
        <f t="shared" ref="H4:H8" si="1">G4/G$8</f>
        <v>0.2802983219390926</v>
      </c>
      <c r="J4" s="43" t="s">
        <v>45</v>
      </c>
      <c r="K4" s="64">
        <v>78</v>
      </c>
      <c r="L4" s="64">
        <v>1550</v>
      </c>
      <c r="M4" s="64">
        <v>223</v>
      </c>
      <c r="N4">
        <v>40</v>
      </c>
      <c r="O4">
        <v>6</v>
      </c>
      <c r="P4">
        <v>6</v>
      </c>
      <c r="Q4">
        <v>29</v>
      </c>
      <c r="R4">
        <v>10</v>
      </c>
      <c r="S4">
        <v>2</v>
      </c>
      <c r="T4">
        <v>177</v>
      </c>
      <c r="U4">
        <v>42</v>
      </c>
      <c r="V4">
        <v>165</v>
      </c>
      <c r="W4">
        <v>7</v>
      </c>
      <c r="X4">
        <v>10</v>
      </c>
      <c r="Y4">
        <v>2345</v>
      </c>
    </row>
    <row r="5" spans="2:25">
      <c r="B5" s="65" t="s">
        <v>41</v>
      </c>
      <c r="C5" s="74">
        <f>SUM(T22:U22)</f>
        <v>56</v>
      </c>
      <c r="D5" s="273">
        <f>C5/C$8</f>
        <v>2.581834946980175E-2</v>
      </c>
      <c r="E5" s="74">
        <f>L22</f>
        <v>136</v>
      </c>
      <c r="F5" s="75">
        <f t="shared" si="0"/>
        <v>1.5400294417393273E-2</v>
      </c>
      <c r="G5" s="74">
        <f>M22</f>
        <v>63</v>
      </c>
      <c r="H5" s="75">
        <f t="shared" si="1"/>
        <v>3.9154754505904291E-2</v>
      </c>
      <c r="J5" s="44" t="s">
        <v>46</v>
      </c>
      <c r="K5" s="64">
        <v>79</v>
      </c>
      <c r="L5" s="64">
        <v>1161</v>
      </c>
      <c r="M5" s="64">
        <v>87</v>
      </c>
      <c r="N5">
        <v>16</v>
      </c>
      <c r="O5">
        <v>1</v>
      </c>
      <c r="P5">
        <v>1</v>
      </c>
      <c r="Q5">
        <v>31</v>
      </c>
      <c r="R5">
        <v>5</v>
      </c>
      <c r="S5">
        <v>3</v>
      </c>
      <c r="T5">
        <v>94</v>
      </c>
      <c r="U5">
        <v>22</v>
      </c>
      <c r="V5">
        <v>89</v>
      </c>
      <c r="W5">
        <v>7</v>
      </c>
      <c r="X5">
        <v>5</v>
      </c>
      <c r="Y5">
        <v>1601</v>
      </c>
    </row>
    <row r="6" spans="2:25">
      <c r="B6" s="279" t="s">
        <v>42</v>
      </c>
      <c r="C6" s="74">
        <f>SUM(T23:U23)</f>
        <v>1452</v>
      </c>
      <c r="D6" s="273">
        <f>C6/C$8</f>
        <v>0.66943291839557395</v>
      </c>
      <c r="E6" s="74">
        <f t="shared" ref="E6:E8" si="2">L23</f>
        <v>5024</v>
      </c>
      <c r="F6" s="75">
        <f t="shared" si="0"/>
        <v>0.5689049937719397</v>
      </c>
      <c r="G6" s="74">
        <f t="shared" ref="G6:G8" si="3">M23</f>
        <v>766</v>
      </c>
      <c r="H6" s="75">
        <f t="shared" si="1"/>
        <v>0.47607209446861404</v>
      </c>
      <c r="J6" s="44" t="s">
        <v>47</v>
      </c>
      <c r="K6" s="64">
        <v>28</v>
      </c>
      <c r="L6" s="64">
        <v>339</v>
      </c>
      <c r="M6" s="64">
        <v>31</v>
      </c>
      <c r="N6">
        <v>9</v>
      </c>
      <c r="O6">
        <v>1</v>
      </c>
      <c r="P6">
        <v>2</v>
      </c>
      <c r="Q6">
        <v>16</v>
      </c>
      <c r="R6">
        <v>7</v>
      </c>
      <c r="S6">
        <v>1</v>
      </c>
      <c r="T6">
        <v>21</v>
      </c>
      <c r="U6">
        <v>5</v>
      </c>
      <c r="V6">
        <v>35</v>
      </c>
      <c r="W6">
        <v>3</v>
      </c>
      <c r="X6">
        <v>2</v>
      </c>
      <c r="Y6">
        <v>500</v>
      </c>
    </row>
    <row r="7" spans="2:25">
      <c r="B7" s="260" t="s">
        <v>43</v>
      </c>
      <c r="C7" s="76">
        <f>SUM(T24:U24)</f>
        <v>150</v>
      </c>
      <c r="D7" s="274">
        <f>C7/C$8</f>
        <v>6.9156293222683268E-2</v>
      </c>
      <c r="E7" s="76">
        <f t="shared" si="2"/>
        <v>606</v>
      </c>
      <c r="F7" s="77">
        <f t="shared" si="0"/>
        <v>6.8621900124561208E-2</v>
      </c>
      <c r="G7" s="76">
        <f t="shared" si="3"/>
        <v>329</v>
      </c>
      <c r="H7" s="77">
        <f t="shared" si="1"/>
        <v>0.20447482908638906</v>
      </c>
      <c r="J7" s="44" t="s">
        <v>48</v>
      </c>
      <c r="K7" s="64">
        <v>60</v>
      </c>
      <c r="L7" s="64">
        <v>989</v>
      </c>
      <c r="M7" s="64">
        <v>145</v>
      </c>
      <c r="N7">
        <v>13</v>
      </c>
      <c r="O7">
        <v>4</v>
      </c>
      <c r="P7">
        <v>0</v>
      </c>
      <c r="Q7">
        <v>30</v>
      </c>
      <c r="R7">
        <v>3</v>
      </c>
      <c r="S7">
        <v>1</v>
      </c>
      <c r="T7">
        <v>108</v>
      </c>
      <c r="U7">
        <v>20</v>
      </c>
      <c r="V7">
        <v>103</v>
      </c>
      <c r="W7">
        <v>4</v>
      </c>
      <c r="X7">
        <v>4</v>
      </c>
      <c r="Y7">
        <v>1484</v>
      </c>
    </row>
    <row r="8" spans="2:25">
      <c r="B8" s="49" t="s">
        <v>11</v>
      </c>
      <c r="C8" s="56">
        <f>SUM(T25:U25)</f>
        <v>2169</v>
      </c>
      <c r="D8" s="275">
        <f>C8/C$8</f>
        <v>1</v>
      </c>
      <c r="E8" s="56">
        <f t="shared" si="2"/>
        <v>8831</v>
      </c>
      <c r="F8" s="57">
        <f t="shared" si="0"/>
        <v>1</v>
      </c>
      <c r="G8" s="56">
        <f t="shared" si="3"/>
        <v>1609</v>
      </c>
      <c r="H8" s="57">
        <f t="shared" si="1"/>
        <v>1</v>
      </c>
      <c r="J8" s="44" t="s">
        <v>49</v>
      </c>
      <c r="K8" s="64">
        <v>104</v>
      </c>
      <c r="L8" s="64">
        <v>1486</v>
      </c>
      <c r="M8" s="64">
        <v>126</v>
      </c>
      <c r="N8">
        <v>19</v>
      </c>
      <c r="O8">
        <v>3</v>
      </c>
      <c r="P8">
        <v>2</v>
      </c>
      <c r="Q8">
        <v>46</v>
      </c>
      <c r="R8">
        <v>9</v>
      </c>
      <c r="S8">
        <v>3</v>
      </c>
      <c r="T8">
        <v>181</v>
      </c>
      <c r="U8">
        <v>30</v>
      </c>
      <c r="V8">
        <v>164</v>
      </c>
      <c r="W8">
        <v>7</v>
      </c>
      <c r="X8">
        <v>7</v>
      </c>
      <c r="Y8">
        <v>2187</v>
      </c>
    </row>
    <row r="9" spans="2:25" s="39" customFormat="1" ht="13.5" customHeight="1">
      <c r="B9" s="277" t="s">
        <v>45</v>
      </c>
      <c r="C9" s="50">
        <f>SUM(T4:U4)</f>
        <v>219</v>
      </c>
      <c r="D9" s="276">
        <f t="shared" ref="D9:D26" si="4">C9/C$4</f>
        <v>0.42857142857142855</v>
      </c>
      <c r="E9" s="50">
        <f>L4</f>
        <v>1550</v>
      </c>
      <c r="F9" s="51">
        <f t="shared" ref="F9:F26" si="5">E9/E$4</f>
        <v>0.50570962479608483</v>
      </c>
      <c r="G9" s="50">
        <f>M4</f>
        <v>223</v>
      </c>
      <c r="H9" s="51">
        <f t="shared" ref="H9:H26" si="6">G9/G$4</f>
        <v>0.49445676274944567</v>
      </c>
      <c r="J9" s="44" t="s">
        <v>50</v>
      </c>
      <c r="K9" s="64">
        <v>37</v>
      </c>
      <c r="L9" s="64">
        <v>734</v>
      </c>
      <c r="M9" s="64">
        <v>144</v>
      </c>
      <c r="N9" s="39">
        <v>18</v>
      </c>
      <c r="O9" s="39">
        <v>5</v>
      </c>
      <c r="P9" s="39">
        <v>3</v>
      </c>
      <c r="Q9" s="39">
        <v>23</v>
      </c>
      <c r="R9" s="39">
        <v>6</v>
      </c>
      <c r="S9" s="39">
        <v>0</v>
      </c>
      <c r="T9" s="39">
        <v>68</v>
      </c>
      <c r="U9" s="39">
        <v>14</v>
      </c>
      <c r="V9" s="39">
        <v>74</v>
      </c>
      <c r="W9" s="39">
        <v>3</v>
      </c>
      <c r="X9" s="39">
        <v>3</v>
      </c>
      <c r="Y9" s="39">
        <v>1132</v>
      </c>
    </row>
    <row r="10" spans="2:25" s="39" customFormat="1">
      <c r="B10" s="267" t="s">
        <v>99</v>
      </c>
      <c r="C10" s="205">
        <f t="shared" ref="C10:C26" si="7">SUM(T5:U5)</f>
        <v>116</v>
      </c>
      <c r="D10" s="210">
        <f t="shared" si="4"/>
        <v>0.22700587084148727</v>
      </c>
      <c r="E10" s="52">
        <f t="shared" ref="E10:E26" si="8">L5</f>
        <v>1161</v>
      </c>
      <c r="F10" s="53">
        <f t="shared" si="5"/>
        <v>0.37879282218597066</v>
      </c>
      <c r="G10" s="52">
        <f t="shared" ref="G10:G26" si="9">M5</f>
        <v>87</v>
      </c>
      <c r="H10" s="53">
        <f t="shared" si="6"/>
        <v>0.19290465631929046</v>
      </c>
      <c r="J10" s="44" t="s">
        <v>51</v>
      </c>
      <c r="K10" s="64">
        <v>15</v>
      </c>
      <c r="L10" s="64">
        <v>346</v>
      </c>
      <c r="M10" s="64">
        <v>41</v>
      </c>
      <c r="N10" s="39">
        <v>5</v>
      </c>
      <c r="O10" s="39">
        <v>0</v>
      </c>
      <c r="P10" s="39">
        <v>1</v>
      </c>
      <c r="Q10" s="39">
        <v>8</v>
      </c>
      <c r="R10" s="39">
        <v>3</v>
      </c>
      <c r="S10" s="39">
        <v>1</v>
      </c>
      <c r="T10" s="39">
        <v>30</v>
      </c>
      <c r="U10" s="39">
        <v>13</v>
      </c>
      <c r="V10" s="39">
        <v>40</v>
      </c>
      <c r="W10" s="39">
        <v>3</v>
      </c>
      <c r="X10" s="39">
        <v>0</v>
      </c>
      <c r="Y10" s="39">
        <v>506</v>
      </c>
    </row>
    <row r="11" spans="2:25" s="39" customFormat="1">
      <c r="B11" s="267" t="s">
        <v>47</v>
      </c>
      <c r="C11" s="202">
        <f t="shared" si="7"/>
        <v>26</v>
      </c>
      <c r="D11" s="210">
        <f t="shared" si="4"/>
        <v>5.0880626223091974E-2</v>
      </c>
      <c r="E11" s="52">
        <f t="shared" si="8"/>
        <v>339</v>
      </c>
      <c r="F11" s="53">
        <f t="shared" si="5"/>
        <v>0.11060358890701469</v>
      </c>
      <c r="G11" s="52">
        <f t="shared" si="9"/>
        <v>31</v>
      </c>
      <c r="H11" s="53">
        <f t="shared" si="6"/>
        <v>6.8736141906873618E-2</v>
      </c>
      <c r="J11" s="44" t="s">
        <v>52</v>
      </c>
      <c r="K11" s="64">
        <v>72</v>
      </c>
      <c r="L11" s="64">
        <v>920</v>
      </c>
      <c r="M11" s="64">
        <v>119</v>
      </c>
      <c r="N11" s="39">
        <v>14</v>
      </c>
      <c r="O11" s="39">
        <v>3</v>
      </c>
      <c r="P11" s="39">
        <v>2</v>
      </c>
      <c r="Q11" s="39">
        <v>26</v>
      </c>
      <c r="R11" s="39">
        <v>6</v>
      </c>
      <c r="S11" s="39">
        <v>4</v>
      </c>
      <c r="T11" s="39">
        <v>114</v>
      </c>
      <c r="U11" s="39">
        <v>31</v>
      </c>
      <c r="V11" s="39">
        <v>119</v>
      </c>
      <c r="W11" s="39">
        <v>1</v>
      </c>
      <c r="X11" s="39">
        <v>8</v>
      </c>
      <c r="Y11" s="39">
        <v>1439</v>
      </c>
    </row>
    <row r="12" spans="2:25" s="39" customFormat="1">
      <c r="B12" s="267" t="s">
        <v>48</v>
      </c>
      <c r="C12" s="52">
        <f t="shared" si="7"/>
        <v>128</v>
      </c>
      <c r="D12" s="210">
        <f t="shared" si="4"/>
        <v>0.25048923679060664</v>
      </c>
      <c r="E12" s="52">
        <f t="shared" si="8"/>
        <v>989</v>
      </c>
      <c r="F12" s="53">
        <f t="shared" si="5"/>
        <v>0.32267536704730831</v>
      </c>
      <c r="G12" s="52">
        <f t="shared" si="9"/>
        <v>145</v>
      </c>
      <c r="H12" s="53">
        <f t="shared" si="6"/>
        <v>0.3215077605321508</v>
      </c>
      <c r="J12" s="44" t="s">
        <v>53</v>
      </c>
      <c r="K12" s="64">
        <v>33</v>
      </c>
      <c r="L12" s="64">
        <v>586</v>
      </c>
      <c r="M12" s="64">
        <v>48</v>
      </c>
      <c r="N12" s="39">
        <v>6</v>
      </c>
      <c r="O12" s="39">
        <v>3</v>
      </c>
      <c r="P12" s="39">
        <v>2</v>
      </c>
      <c r="Q12" s="39">
        <v>23</v>
      </c>
      <c r="R12" s="39">
        <v>4</v>
      </c>
      <c r="S12" s="39">
        <v>2</v>
      </c>
      <c r="T12" s="39">
        <v>80</v>
      </c>
      <c r="U12" s="39">
        <v>22</v>
      </c>
      <c r="V12" s="39">
        <v>93</v>
      </c>
      <c r="W12" s="39">
        <v>6</v>
      </c>
      <c r="X12" s="39">
        <v>1</v>
      </c>
      <c r="Y12" s="39">
        <v>909</v>
      </c>
    </row>
    <row r="13" spans="2:25" s="39" customFormat="1">
      <c r="B13" s="267" t="s">
        <v>49</v>
      </c>
      <c r="C13" s="205">
        <f t="shared" si="7"/>
        <v>211</v>
      </c>
      <c r="D13" s="210">
        <f t="shared" si="4"/>
        <v>0.41291585127201563</v>
      </c>
      <c r="E13" s="52">
        <f t="shared" si="8"/>
        <v>1486</v>
      </c>
      <c r="F13" s="53">
        <f t="shared" si="5"/>
        <v>0.48482871125611743</v>
      </c>
      <c r="G13" s="52">
        <f t="shared" si="9"/>
        <v>126</v>
      </c>
      <c r="H13" s="53">
        <f t="shared" si="6"/>
        <v>0.2793791574279379</v>
      </c>
      <c r="J13" s="44" t="s">
        <v>54</v>
      </c>
      <c r="K13" s="64">
        <v>37</v>
      </c>
      <c r="L13" s="64">
        <v>566</v>
      </c>
      <c r="M13" s="64">
        <v>69</v>
      </c>
      <c r="N13" s="39">
        <v>13</v>
      </c>
      <c r="O13" s="39">
        <v>4</v>
      </c>
      <c r="P13" s="39">
        <v>3</v>
      </c>
      <c r="Q13" s="39">
        <v>10</v>
      </c>
      <c r="R13" s="39">
        <v>5</v>
      </c>
      <c r="S13" s="39">
        <v>2</v>
      </c>
      <c r="T13" s="39">
        <v>53</v>
      </c>
      <c r="U13" s="39">
        <v>13</v>
      </c>
      <c r="V13" s="39">
        <v>58</v>
      </c>
      <c r="W13" s="39">
        <v>3</v>
      </c>
      <c r="X13" s="39">
        <v>4</v>
      </c>
      <c r="Y13" s="39">
        <v>840</v>
      </c>
    </row>
    <row r="14" spans="2:25" s="39" customFormat="1">
      <c r="B14" s="267" t="s">
        <v>50</v>
      </c>
      <c r="C14" s="202">
        <f t="shared" si="7"/>
        <v>82</v>
      </c>
      <c r="D14" s="210">
        <f t="shared" si="4"/>
        <v>0.16046966731898238</v>
      </c>
      <c r="E14" s="52">
        <f t="shared" si="8"/>
        <v>734</v>
      </c>
      <c r="F14" s="53">
        <f t="shared" si="5"/>
        <v>0.23947797716150082</v>
      </c>
      <c r="G14" s="52">
        <f t="shared" si="9"/>
        <v>144</v>
      </c>
      <c r="H14" s="53">
        <f t="shared" si="6"/>
        <v>0.31929046563192903</v>
      </c>
      <c r="J14" s="44" t="s">
        <v>55</v>
      </c>
      <c r="K14" s="64">
        <v>51</v>
      </c>
      <c r="L14" s="64">
        <v>585</v>
      </c>
      <c r="M14" s="64">
        <v>71</v>
      </c>
      <c r="N14" s="39">
        <v>16</v>
      </c>
      <c r="O14" s="39">
        <v>3</v>
      </c>
      <c r="P14" s="39">
        <v>3</v>
      </c>
      <c r="Q14" s="39">
        <v>17</v>
      </c>
      <c r="R14" s="39">
        <v>6</v>
      </c>
      <c r="S14" s="39">
        <v>1</v>
      </c>
      <c r="T14" s="39">
        <v>110</v>
      </c>
      <c r="U14" s="39">
        <v>23</v>
      </c>
      <c r="V14" s="39">
        <v>113</v>
      </c>
      <c r="W14" s="39">
        <v>5</v>
      </c>
      <c r="X14" s="39">
        <v>5</v>
      </c>
      <c r="Y14" s="39">
        <v>1009</v>
      </c>
    </row>
    <row r="15" spans="2:25" s="39" customFormat="1">
      <c r="B15" s="267" t="s">
        <v>51</v>
      </c>
      <c r="C15" s="202">
        <f t="shared" si="7"/>
        <v>43</v>
      </c>
      <c r="D15" s="210">
        <f t="shared" si="4"/>
        <v>8.4148727984344418E-2</v>
      </c>
      <c r="E15" s="52">
        <f t="shared" si="8"/>
        <v>346</v>
      </c>
      <c r="F15" s="53">
        <f t="shared" si="5"/>
        <v>0.11288743882544862</v>
      </c>
      <c r="G15" s="52">
        <f t="shared" si="9"/>
        <v>41</v>
      </c>
      <c r="H15" s="53">
        <f t="shared" si="6"/>
        <v>9.0909090909090912E-2</v>
      </c>
      <c r="J15" s="44" t="s">
        <v>56</v>
      </c>
      <c r="K15" s="64">
        <v>9</v>
      </c>
      <c r="L15" s="64">
        <v>161</v>
      </c>
      <c r="M15" s="64">
        <v>24</v>
      </c>
      <c r="N15" s="39">
        <v>4</v>
      </c>
      <c r="O15" s="39">
        <v>0</v>
      </c>
      <c r="P15" s="39">
        <v>1</v>
      </c>
      <c r="Q15" s="39">
        <v>4</v>
      </c>
      <c r="R15" s="39">
        <v>0</v>
      </c>
      <c r="S15" s="39">
        <v>0</v>
      </c>
      <c r="T15" s="39">
        <v>26</v>
      </c>
      <c r="U15" s="39">
        <v>4</v>
      </c>
      <c r="V15" s="39">
        <v>15</v>
      </c>
      <c r="W15" s="39">
        <v>0</v>
      </c>
      <c r="X15" s="39">
        <v>2</v>
      </c>
      <c r="Y15" s="39">
        <v>250</v>
      </c>
    </row>
    <row r="16" spans="2:25" s="39" customFormat="1">
      <c r="B16" s="267" t="s">
        <v>52</v>
      </c>
      <c r="C16" s="52">
        <f t="shared" si="7"/>
        <v>145</v>
      </c>
      <c r="D16" s="210">
        <f t="shared" si="4"/>
        <v>0.28375733855185908</v>
      </c>
      <c r="E16" s="52">
        <f t="shared" si="8"/>
        <v>920</v>
      </c>
      <c r="F16" s="53">
        <f t="shared" si="5"/>
        <v>0.300163132137031</v>
      </c>
      <c r="G16" s="52">
        <f t="shared" si="9"/>
        <v>119</v>
      </c>
      <c r="H16" s="53">
        <f t="shared" si="6"/>
        <v>0.26385809312638581</v>
      </c>
      <c r="J16" s="44" t="s">
        <v>57</v>
      </c>
      <c r="K16" s="64">
        <v>21</v>
      </c>
      <c r="L16" s="64">
        <v>163</v>
      </c>
      <c r="M16" s="64">
        <v>20</v>
      </c>
      <c r="N16" s="39">
        <v>1</v>
      </c>
      <c r="O16" s="39">
        <v>0</v>
      </c>
      <c r="P16" s="39">
        <v>2</v>
      </c>
      <c r="Q16" s="39">
        <v>10</v>
      </c>
      <c r="R16" s="39">
        <v>2</v>
      </c>
      <c r="S16" s="39">
        <v>0</v>
      </c>
      <c r="T16" s="39">
        <v>29</v>
      </c>
      <c r="U16" s="39">
        <v>8</v>
      </c>
      <c r="V16" s="39">
        <v>22</v>
      </c>
      <c r="W16" s="39">
        <v>0</v>
      </c>
      <c r="X16" s="39">
        <v>2</v>
      </c>
      <c r="Y16" s="39">
        <v>280</v>
      </c>
    </row>
    <row r="17" spans="2:25" s="39" customFormat="1">
      <c r="B17" s="267" t="s">
        <v>53</v>
      </c>
      <c r="C17" s="205">
        <f t="shared" si="7"/>
        <v>102</v>
      </c>
      <c r="D17" s="210">
        <f t="shared" si="4"/>
        <v>0.19960861056751467</v>
      </c>
      <c r="E17" s="52">
        <f t="shared" si="8"/>
        <v>586</v>
      </c>
      <c r="F17" s="53">
        <f t="shared" si="5"/>
        <v>0.19119086460032628</v>
      </c>
      <c r="G17" s="52">
        <f t="shared" si="9"/>
        <v>48</v>
      </c>
      <c r="H17" s="53">
        <f t="shared" si="6"/>
        <v>0.10643015521064302</v>
      </c>
      <c r="J17" s="44" t="s">
        <v>58</v>
      </c>
      <c r="K17" s="64">
        <v>0</v>
      </c>
      <c r="L17" s="64">
        <v>13</v>
      </c>
      <c r="M17" s="64">
        <v>1</v>
      </c>
      <c r="N17" s="39">
        <v>0</v>
      </c>
      <c r="O17" s="39">
        <v>0</v>
      </c>
      <c r="P17" s="39">
        <v>1</v>
      </c>
      <c r="Q17" s="39">
        <v>0</v>
      </c>
      <c r="R17" s="39">
        <v>0</v>
      </c>
      <c r="S17" s="39">
        <v>0</v>
      </c>
      <c r="T17" s="39">
        <v>1</v>
      </c>
      <c r="U17" s="39">
        <v>1</v>
      </c>
      <c r="V17" s="39">
        <v>3</v>
      </c>
      <c r="W17" s="39">
        <v>0</v>
      </c>
      <c r="X17" s="39">
        <v>1</v>
      </c>
      <c r="Y17" s="39">
        <v>21</v>
      </c>
    </row>
    <row r="18" spans="2:25" s="39" customFormat="1">
      <c r="B18" s="267" t="s">
        <v>54</v>
      </c>
      <c r="C18" s="52">
        <f t="shared" si="7"/>
        <v>66</v>
      </c>
      <c r="D18" s="210">
        <f t="shared" si="4"/>
        <v>0.12915851272015655</v>
      </c>
      <c r="E18" s="52">
        <f t="shared" si="8"/>
        <v>566</v>
      </c>
      <c r="F18" s="53">
        <f t="shared" si="5"/>
        <v>0.18466557911908646</v>
      </c>
      <c r="G18" s="52">
        <f t="shared" si="9"/>
        <v>69</v>
      </c>
      <c r="H18" s="53">
        <f t="shared" si="6"/>
        <v>0.15299334811529933</v>
      </c>
      <c r="J18" s="44" t="s">
        <v>59</v>
      </c>
      <c r="K18" s="64">
        <v>14</v>
      </c>
      <c r="L18" s="64">
        <v>235</v>
      </c>
      <c r="M18" s="64">
        <v>32</v>
      </c>
      <c r="N18" s="39">
        <v>3</v>
      </c>
      <c r="O18" s="39">
        <v>0</v>
      </c>
      <c r="P18" s="39">
        <v>2</v>
      </c>
      <c r="Q18" s="39">
        <v>8</v>
      </c>
      <c r="R18" s="39">
        <v>2</v>
      </c>
      <c r="S18" s="39">
        <v>1</v>
      </c>
      <c r="T18" s="39">
        <v>34</v>
      </c>
      <c r="U18" s="39">
        <v>6</v>
      </c>
      <c r="V18" s="39">
        <v>32</v>
      </c>
      <c r="W18" s="39">
        <v>0</v>
      </c>
      <c r="X18" s="39">
        <v>1</v>
      </c>
      <c r="Y18" s="39">
        <v>370</v>
      </c>
    </row>
    <row r="19" spans="2:25" s="39" customFormat="1">
      <c r="B19" s="267" t="s">
        <v>55</v>
      </c>
      <c r="C19" s="204">
        <f t="shared" si="7"/>
        <v>133</v>
      </c>
      <c r="D19" s="210">
        <f t="shared" si="4"/>
        <v>0.26027397260273971</v>
      </c>
      <c r="E19" s="52">
        <f t="shared" si="8"/>
        <v>585</v>
      </c>
      <c r="F19" s="53">
        <f t="shared" si="5"/>
        <v>0.19086460032626426</v>
      </c>
      <c r="G19" s="52">
        <f t="shared" si="9"/>
        <v>71</v>
      </c>
      <c r="H19" s="53">
        <f t="shared" si="6"/>
        <v>0.1574279379157428</v>
      </c>
      <c r="J19" s="44" t="s">
        <v>60</v>
      </c>
      <c r="K19" s="64">
        <v>17</v>
      </c>
      <c r="L19" s="64">
        <v>174</v>
      </c>
      <c r="M19" s="64">
        <v>33</v>
      </c>
      <c r="N19" s="39">
        <v>3</v>
      </c>
      <c r="O19" s="39">
        <v>0</v>
      </c>
      <c r="P19" s="39">
        <v>1</v>
      </c>
      <c r="Q19" s="39">
        <v>5</v>
      </c>
      <c r="R19" s="39">
        <v>2</v>
      </c>
      <c r="S19" s="39">
        <v>2</v>
      </c>
      <c r="T19" s="39">
        <v>19</v>
      </c>
      <c r="U19" s="39">
        <v>3</v>
      </c>
      <c r="V19" s="39">
        <v>21</v>
      </c>
      <c r="W19" s="39">
        <v>0</v>
      </c>
      <c r="X19" s="39">
        <v>0</v>
      </c>
      <c r="Y19" s="39">
        <v>280</v>
      </c>
    </row>
    <row r="20" spans="2:25" s="39" customFormat="1">
      <c r="B20" s="267" t="s">
        <v>56</v>
      </c>
      <c r="C20" s="205">
        <f t="shared" si="7"/>
        <v>30</v>
      </c>
      <c r="D20" s="210">
        <f t="shared" si="4"/>
        <v>5.8708414872798431E-2</v>
      </c>
      <c r="E20" s="52">
        <f t="shared" si="8"/>
        <v>161</v>
      </c>
      <c r="F20" s="53">
        <f t="shared" si="5"/>
        <v>5.2528548123980424E-2</v>
      </c>
      <c r="G20" s="52">
        <f t="shared" si="9"/>
        <v>24</v>
      </c>
      <c r="H20" s="53">
        <f t="shared" si="6"/>
        <v>5.3215077605321508E-2</v>
      </c>
      <c r="J20" s="44" t="s">
        <v>61</v>
      </c>
      <c r="K20" s="64">
        <v>5</v>
      </c>
      <c r="L20" s="64">
        <v>41</v>
      </c>
      <c r="M20" s="64">
        <v>5</v>
      </c>
      <c r="N20" s="39">
        <v>3</v>
      </c>
      <c r="O20" s="39">
        <v>0</v>
      </c>
      <c r="P20" s="39">
        <v>0</v>
      </c>
      <c r="Q20" s="39">
        <v>3</v>
      </c>
      <c r="R20" s="39">
        <v>0</v>
      </c>
      <c r="S20" s="39">
        <v>0</v>
      </c>
      <c r="T20" s="39">
        <v>2</v>
      </c>
      <c r="U20" s="39">
        <v>0</v>
      </c>
      <c r="V20" s="39">
        <v>2</v>
      </c>
      <c r="W20" s="39">
        <v>0</v>
      </c>
      <c r="X20" s="39">
        <v>0</v>
      </c>
      <c r="Y20" s="39">
        <v>61</v>
      </c>
    </row>
    <row r="21" spans="2:25" s="39" customFormat="1">
      <c r="B21" s="267" t="s">
        <v>57</v>
      </c>
      <c r="C21" s="202">
        <f t="shared" si="7"/>
        <v>37</v>
      </c>
      <c r="D21" s="210">
        <f t="shared" si="4"/>
        <v>7.2407045009784732E-2</v>
      </c>
      <c r="E21" s="52">
        <f t="shared" si="8"/>
        <v>163</v>
      </c>
      <c r="F21" s="53">
        <f t="shared" si="5"/>
        <v>5.3181076672104408E-2</v>
      </c>
      <c r="G21" s="52">
        <f t="shared" si="9"/>
        <v>20</v>
      </c>
      <c r="H21" s="53">
        <f t="shared" si="6"/>
        <v>4.4345898004434593E-2</v>
      </c>
      <c r="J21" s="44" t="s">
        <v>62</v>
      </c>
      <c r="K21" s="64">
        <v>9</v>
      </c>
      <c r="L21" s="64">
        <v>135</v>
      </c>
      <c r="M21" s="64">
        <v>26</v>
      </c>
      <c r="N21" s="39">
        <v>10</v>
      </c>
      <c r="O21" s="39">
        <v>0</v>
      </c>
      <c r="P21" s="39">
        <v>1</v>
      </c>
      <c r="Q21" s="39">
        <v>115</v>
      </c>
      <c r="R21" s="39">
        <v>4</v>
      </c>
      <c r="S21" s="39">
        <v>0</v>
      </c>
      <c r="T21" s="39">
        <v>49</v>
      </c>
      <c r="U21" s="39">
        <v>10</v>
      </c>
      <c r="V21" s="39">
        <v>44</v>
      </c>
      <c r="W21" s="39">
        <v>0</v>
      </c>
      <c r="X21" s="39">
        <v>4</v>
      </c>
      <c r="Y21" s="39">
        <v>407</v>
      </c>
    </row>
    <row r="22" spans="2:25" s="39" customFormat="1">
      <c r="B22" s="267" t="s">
        <v>58</v>
      </c>
      <c r="C22" s="202">
        <f t="shared" si="7"/>
        <v>2</v>
      </c>
      <c r="D22" s="210">
        <f t="shared" si="4"/>
        <v>3.9138943248532287E-3</v>
      </c>
      <c r="E22" s="52">
        <f t="shared" si="8"/>
        <v>13</v>
      </c>
      <c r="F22" s="53">
        <f t="shared" si="5"/>
        <v>4.2414355628058731E-3</v>
      </c>
      <c r="G22" s="52">
        <f t="shared" si="9"/>
        <v>1</v>
      </c>
      <c r="H22" s="53">
        <f t="shared" si="6"/>
        <v>2.2172949002217295E-3</v>
      </c>
      <c r="J22" s="44" t="s">
        <v>41</v>
      </c>
      <c r="K22" s="39">
        <v>44</v>
      </c>
      <c r="L22" s="39">
        <v>136</v>
      </c>
      <c r="M22" s="39">
        <v>63</v>
      </c>
      <c r="N22" s="39">
        <v>9</v>
      </c>
      <c r="O22" s="39">
        <v>2</v>
      </c>
      <c r="P22" s="39">
        <v>2</v>
      </c>
      <c r="Q22" s="39">
        <v>4</v>
      </c>
      <c r="R22" s="39">
        <v>4</v>
      </c>
      <c r="S22" s="39">
        <v>0</v>
      </c>
      <c r="T22" s="39">
        <v>52</v>
      </c>
      <c r="U22" s="39">
        <v>4</v>
      </c>
      <c r="V22" s="39">
        <v>30</v>
      </c>
      <c r="W22" s="39">
        <v>1</v>
      </c>
      <c r="X22" s="39">
        <v>0</v>
      </c>
      <c r="Y22" s="39">
        <v>351</v>
      </c>
    </row>
    <row r="23" spans="2:25" s="39" customFormat="1">
      <c r="B23" s="267" t="s">
        <v>59</v>
      </c>
      <c r="C23" s="202">
        <f t="shared" si="7"/>
        <v>40</v>
      </c>
      <c r="D23" s="210">
        <f t="shared" si="4"/>
        <v>7.8277886497064575E-2</v>
      </c>
      <c r="E23" s="52">
        <f t="shared" si="8"/>
        <v>235</v>
      </c>
      <c r="F23" s="53">
        <f t="shared" si="5"/>
        <v>7.6672104404567704E-2</v>
      </c>
      <c r="G23" s="52">
        <f t="shared" si="9"/>
        <v>32</v>
      </c>
      <c r="H23" s="53">
        <f t="shared" si="6"/>
        <v>7.0953436807095344E-2</v>
      </c>
      <c r="J23" s="44" t="s">
        <v>42</v>
      </c>
      <c r="K23" s="39">
        <v>514</v>
      </c>
      <c r="L23" s="39">
        <v>5024</v>
      </c>
      <c r="M23" s="39">
        <v>766</v>
      </c>
      <c r="N23" s="39">
        <v>134</v>
      </c>
      <c r="O23" s="39">
        <v>29</v>
      </c>
      <c r="P23" s="39">
        <v>27</v>
      </c>
      <c r="Q23" s="39">
        <v>152</v>
      </c>
      <c r="R23" s="39">
        <v>56</v>
      </c>
      <c r="S23" s="39">
        <v>19</v>
      </c>
      <c r="T23" s="39">
        <v>1146</v>
      </c>
      <c r="U23" s="39">
        <v>306</v>
      </c>
      <c r="V23" s="39">
        <v>1103</v>
      </c>
      <c r="W23" s="39">
        <v>33</v>
      </c>
      <c r="X23" s="39">
        <v>53</v>
      </c>
      <c r="Y23" s="39">
        <v>9362</v>
      </c>
    </row>
    <row r="24" spans="2:25" s="39" customFormat="1">
      <c r="B24" s="267" t="s">
        <v>60</v>
      </c>
      <c r="C24" s="202">
        <f t="shared" si="7"/>
        <v>22</v>
      </c>
      <c r="D24" s="210">
        <f t="shared" si="4"/>
        <v>4.3052837573385516E-2</v>
      </c>
      <c r="E24" s="52">
        <f t="shared" si="8"/>
        <v>174</v>
      </c>
      <c r="F24" s="53">
        <f t="shared" si="5"/>
        <v>5.6769983686786298E-2</v>
      </c>
      <c r="G24" s="52">
        <f t="shared" si="9"/>
        <v>33</v>
      </c>
      <c r="H24" s="53">
        <f t="shared" si="6"/>
        <v>7.3170731707317069E-2</v>
      </c>
      <c r="J24" s="44" t="s">
        <v>43</v>
      </c>
      <c r="K24" s="39">
        <v>228</v>
      </c>
      <c r="L24" s="39">
        <v>606</v>
      </c>
      <c r="M24" s="39">
        <v>329</v>
      </c>
      <c r="N24" s="39">
        <v>62</v>
      </c>
      <c r="O24" s="39">
        <v>5</v>
      </c>
      <c r="P24" s="39">
        <v>15</v>
      </c>
      <c r="Q24" s="39">
        <v>29</v>
      </c>
      <c r="R24" s="39">
        <v>21</v>
      </c>
      <c r="S24" s="39">
        <v>7</v>
      </c>
      <c r="T24" s="39">
        <v>137</v>
      </c>
      <c r="U24" s="39">
        <v>13</v>
      </c>
      <c r="V24" s="39">
        <v>128</v>
      </c>
      <c r="W24" s="39">
        <v>7</v>
      </c>
      <c r="X24" s="39">
        <v>14</v>
      </c>
      <c r="Y24" s="39">
        <v>1601</v>
      </c>
    </row>
    <row r="25" spans="2:25" s="39" customFormat="1">
      <c r="B25" s="267" t="s">
        <v>61</v>
      </c>
      <c r="C25" s="52">
        <f t="shared" si="7"/>
        <v>2</v>
      </c>
      <c r="D25" s="210">
        <f t="shared" si="4"/>
        <v>3.9138943248532287E-3</v>
      </c>
      <c r="E25" s="52">
        <f t="shared" si="8"/>
        <v>41</v>
      </c>
      <c r="F25" s="53">
        <f t="shared" si="5"/>
        <v>1.3376835236541599E-2</v>
      </c>
      <c r="G25" s="52">
        <f t="shared" si="9"/>
        <v>5</v>
      </c>
      <c r="H25" s="53">
        <f t="shared" si="6"/>
        <v>1.1086474501108648E-2</v>
      </c>
      <c r="J25" s="44" t="s">
        <v>543</v>
      </c>
      <c r="K25" s="39">
        <v>1018</v>
      </c>
      <c r="L25" s="39">
        <v>8831</v>
      </c>
      <c r="M25" s="39">
        <v>1609</v>
      </c>
      <c r="N25" s="39">
        <v>282</v>
      </c>
      <c r="O25" s="39">
        <v>48</v>
      </c>
      <c r="P25" s="39">
        <v>53</v>
      </c>
      <c r="Q25" s="39">
        <v>375</v>
      </c>
      <c r="R25" s="39">
        <v>106</v>
      </c>
      <c r="S25" s="39">
        <v>33</v>
      </c>
      <c r="T25" s="39">
        <v>1755</v>
      </c>
      <c r="U25" s="39">
        <v>414</v>
      </c>
      <c r="V25" s="39">
        <v>1677</v>
      </c>
      <c r="W25" s="39">
        <v>56</v>
      </c>
      <c r="X25" s="39">
        <v>88</v>
      </c>
      <c r="Y25" s="39">
        <v>16345</v>
      </c>
    </row>
    <row r="26" spans="2:25" s="39" customFormat="1">
      <c r="B26" s="278" t="s">
        <v>62</v>
      </c>
      <c r="C26" s="202">
        <f t="shared" si="7"/>
        <v>59</v>
      </c>
      <c r="D26" s="55">
        <f t="shared" si="4"/>
        <v>0.11545988258317025</v>
      </c>
      <c r="E26" s="54">
        <f t="shared" si="8"/>
        <v>135</v>
      </c>
      <c r="F26" s="55">
        <f t="shared" si="5"/>
        <v>4.4045676998368678E-2</v>
      </c>
      <c r="G26" s="54">
        <f t="shared" si="9"/>
        <v>26</v>
      </c>
      <c r="H26" s="55">
        <f t="shared" si="6"/>
        <v>5.7649667405764965E-2</v>
      </c>
    </row>
    <row r="27" spans="2:25">
      <c r="C27" s="183"/>
    </row>
    <row r="28" spans="2:25" ht="19.5" customHeight="1">
      <c r="B28" s="25" t="s">
        <v>130</v>
      </c>
    </row>
    <row r="29" spans="2:25">
      <c r="B29" s="650" t="s">
        <v>121</v>
      </c>
      <c r="C29" s="660" t="s">
        <v>129</v>
      </c>
      <c r="D29" s="670"/>
      <c r="E29" s="670"/>
      <c r="F29" s="670"/>
      <c r="G29" s="670"/>
      <c r="H29" s="661"/>
    </row>
    <row r="30" spans="2:25" ht="65.25" customHeight="1">
      <c r="B30" s="651"/>
      <c r="C30" s="671" t="s">
        <v>346</v>
      </c>
      <c r="D30" s="672"/>
      <c r="E30" s="673" t="s">
        <v>117</v>
      </c>
      <c r="F30" s="672"/>
      <c r="G30" s="673" t="s">
        <v>120</v>
      </c>
      <c r="H30" s="672"/>
      <c r="J30" s="233" t="s">
        <v>93</v>
      </c>
      <c r="K30" s="42">
        <v>1</v>
      </c>
      <c r="L30" s="42">
        <v>2</v>
      </c>
      <c r="M30" s="42">
        <v>3</v>
      </c>
      <c r="N30" s="42">
        <v>4</v>
      </c>
      <c r="O30" s="42">
        <v>5</v>
      </c>
      <c r="P30" s="42">
        <v>6</v>
      </c>
      <c r="Q30" s="42">
        <v>7</v>
      </c>
      <c r="R30" s="42">
        <v>8</v>
      </c>
      <c r="S30" s="42">
        <v>9</v>
      </c>
      <c r="T30" s="42">
        <v>10</v>
      </c>
      <c r="U30" s="42">
        <v>11</v>
      </c>
      <c r="V30" s="42">
        <v>12</v>
      </c>
      <c r="W30" s="42">
        <v>98</v>
      </c>
      <c r="X30" s="42">
        <v>99</v>
      </c>
    </row>
    <row r="31" spans="2:25">
      <c r="B31" s="58" t="s">
        <v>40</v>
      </c>
      <c r="C31" s="72">
        <f>C35-SUM(C32:C34)</f>
        <v>69</v>
      </c>
      <c r="D31" s="73">
        <f>C31/C$35</f>
        <v>0.52671755725190839</v>
      </c>
      <c r="E31" s="72">
        <f>E35-SUM(E32:E34)</f>
        <v>468</v>
      </c>
      <c r="F31" s="73">
        <f>E31/E$35</f>
        <v>0.53061224489795922</v>
      </c>
      <c r="G31" s="72">
        <f>G35-SUM(G32:G34)</f>
        <v>105</v>
      </c>
      <c r="H31" s="73">
        <f>G31/G$35</f>
        <v>0.29166666666666669</v>
      </c>
      <c r="J31" s="43" t="s">
        <v>45</v>
      </c>
      <c r="K31" s="64">
        <v>14</v>
      </c>
      <c r="L31" s="64">
        <v>117</v>
      </c>
      <c r="M31" s="64">
        <v>32</v>
      </c>
      <c r="N31">
        <v>5</v>
      </c>
      <c r="O31">
        <v>3</v>
      </c>
      <c r="P31">
        <v>1</v>
      </c>
      <c r="Q31">
        <v>1</v>
      </c>
      <c r="R31">
        <v>3</v>
      </c>
      <c r="S31">
        <v>1</v>
      </c>
      <c r="T31">
        <v>5</v>
      </c>
      <c r="U31">
        <v>0</v>
      </c>
      <c r="V31">
        <v>8</v>
      </c>
      <c r="W31">
        <v>0</v>
      </c>
      <c r="X31">
        <v>0</v>
      </c>
      <c r="Y31">
        <v>190</v>
      </c>
    </row>
    <row r="32" spans="2:25">
      <c r="B32" s="65" t="s">
        <v>41</v>
      </c>
      <c r="C32" s="74">
        <f>SUM(T49:U49)</f>
        <v>16</v>
      </c>
      <c r="D32" s="75">
        <f>C32/C$35</f>
        <v>0.12213740458015267</v>
      </c>
      <c r="E32" s="74">
        <f>L49</f>
        <v>64</v>
      </c>
      <c r="F32" s="75">
        <f t="shared" ref="F32:F35" si="10">E32/E$35</f>
        <v>7.2562358276643993E-2</v>
      </c>
      <c r="G32" s="74">
        <f>M49</f>
        <v>37</v>
      </c>
      <c r="H32" s="75">
        <f t="shared" ref="H32:H35" si="11">G32/G$35</f>
        <v>0.10277777777777777</v>
      </c>
      <c r="J32" s="44" t="s">
        <v>46</v>
      </c>
      <c r="K32" s="64">
        <v>20</v>
      </c>
      <c r="L32" s="64">
        <v>106</v>
      </c>
      <c r="M32" s="64">
        <v>9</v>
      </c>
      <c r="N32">
        <v>2</v>
      </c>
      <c r="O32">
        <v>0</v>
      </c>
      <c r="P32">
        <v>1</v>
      </c>
      <c r="Q32">
        <v>3</v>
      </c>
      <c r="R32">
        <v>3</v>
      </c>
      <c r="S32">
        <v>0</v>
      </c>
      <c r="T32">
        <v>13</v>
      </c>
      <c r="U32">
        <v>4</v>
      </c>
      <c r="V32">
        <v>7</v>
      </c>
      <c r="W32">
        <v>0</v>
      </c>
      <c r="X32">
        <v>1</v>
      </c>
      <c r="Y32">
        <v>169</v>
      </c>
    </row>
    <row r="33" spans="2:25">
      <c r="B33" s="279" t="s">
        <v>42</v>
      </c>
      <c r="C33" s="74">
        <f t="shared" ref="C33:C34" si="12">SUM(T50:U50)</f>
        <v>18</v>
      </c>
      <c r="D33" s="75">
        <f>C33/C$35</f>
        <v>0.13740458015267176</v>
      </c>
      <c r="E33" s="74">
        <f t="shared" ref="E33:E35" si="13">L50</f>
        <v>105</v>
      </c>
      <c r="F33" s="75">
        <f t="shared" si="10"/>
        <v>0.11904761904761904</v>
      </c>
      <c r="G33" s="74">
        <f t="shared" ref="G33:G35" si="14">M50</f>
        <v>64</v>
      </c>
      <c r="H33" s="75">
        <f t="shared" si="11"/>
        <v>0.17777777777777778</v>
      </c>
      <c r="J33" s="44" t="s">
        <v>47</v>
      </c>
      <c r="K33" s="64">
        <v>9</v>
      </c>
      <c r="L33" s="64">
        <v>38</v>
      </c>
      <c r="M33" s="64">
        <v>7</v>
      </c>
      <c r="N33">
        <v>1</v>
      </c>
      <c r="O33">
        <v>0</v>
      </c>
      <c r="P33">
        <v>1</v>
      </c>
      <c r="Q33">
        <v>2</v>
      </c>
      <c r="R33">
        <v>3</v>
      </c>
      <c r="S33">
        <v>0</v>
      </c>
      <c r="T33">
        <v>7</v>
      </c>
      <c r="U33">
        <v>3</v>
      </c>
      <c r="V33">
        <v>3</v>
      </c>
      <c r="W33">
        <v>0</v>
      </c>
      <c r="X33">
        <v>1</v>
      </c>
      <c r="Y33">
        <v>75</v>
      </c>
    </row>
    <row r="34" spans="2:25">
      <c r="B34" s="61" t="s">
        <v>43</v>
      </c>
      <c r="C34" s="74">
        <f t="shared" si="12"/>
        <v>28</v>
      </c>
      <c r="D34" s="77">
        <f>C34/C$35</f>
        <v>0.21374045801526717</v>
      </c>
      <c r="E34" s="76">
        <f t="shared" si="13"/>
        <v>245</v>
      </c>
      <c r="F34" s="77">
        <f t="shared" si="10"/>
        <v>0.27777777777777779</v>
      </c>
      <c r="G34" s="76">
        <f t="shared" si="14"/>
        <v>154</v>
      </c>
      <c r="H34" s="77">
        <f t="shared" si="11"/>
        <v>0.42777777777777776</v>
      </c>
      <c r="J34" s="44" t="s">
        <v>48</v>
      </c>
      <c r="K34" s="64">
        <v>21</v>
      </c>
      <c r="L34" s="64">
        <v>171</v>
      </c>
      <c r="M34" s="64">
        <v>37</v>
      </c>
      <c r="N34">
        <v>5</v>
      </c>
      <c r="O34">
        <v>2</v>
      </c>
      <c r="P34">
        <v>0</v>
      </c>
      <c r="Q34">
        <v>2</v>
      </c>
      <c r="R34">
        <v>2</v>
      </c>
      <c r="S34">
        <v>0</v>
      </c>
      <c r="T34">
        <v>10</v>
      </c>
      <c r="U34">
        <v>3</v>
      </c>
      <c r="V34">
        <v>17</v>
      </c>
      <c r="W34">
        <v>0</v>
      </c>
      <c r="X34">
        <v>2</v>
      </c>
      <c r="Y34">
        <v>272</v>
      </c>
    </row>
    <row r="35" spans="2:25">
      <c r="B35" s="49" t="s">
        <v>562</v>
      </c>
      <c r="C35" s="56">
        <f>SUM(T52:U52)</f>
        <v>131</v>
      </c>
      <c r="D35" s="57">
        <f>C35/C$35</f>
        <v>1</v>
      </c>
      <c r="E35" s="56">
        <f t="shared" si="13"/>
        <v>882</v>
      </c>
      <c r="F35" s="57">
        <f t="shared" si="10"/>
        <v>1</v>
      </c>
      <c r="G35" s="56">
        <f t="shared" si="14"/>
        <v>360</v>
      </c>
      <c r="H35" s="57">
        <f t="shared" si="11"/>
        <v>1</v>
      </c>
      <c r="J35" s="44" t="s">
        <v>49</v>
      </c>
      <c r="K35" s="64">
        <v>20</v>
      </c>
      <c r="L35" s="64">
        <v>159</v>
      </c>
      <c r="M35" s="64">
        <v>15</v>
      </c>
      <c r="N35">
        <v>4</v>
      </c>
      <c r="O35">
        <v>0</v>
      </c>
      <c r="P35">
        <v>1</v>
      </c>
      <c r="Q35">
        <v>3</v>
      </c>
      <c r="R35">
        <v>4</v>
      </c>
      <c r="S35">
        <v>0</v>
      </c>
      <c r="T35">
        <v>17</v>
      </c>
      <c r="U35">
        <v>2</v>
      </c>
      <c r="V35">
        <v>11</v>
      </c>
      <c r="W35">
        <v>0</v>
      </c>
      <c r="X35">
        <v>1</v>
      </c>
      <c r="Y35">
        <v>237</v>
      </c>
    </row>
    <row r="36" spans="2:25" s="39" customFormat="1" ht="13.5" customHeight="1">
      <c r="B36" s="277" t="s">
        <v>45</v>
      </c>
      <c r="C36" s="203">
        <f>SUM(T31:U31)</f>
        <v>5</v>
      </c>
      <c r="D36" s="51">
        <f t="shared" ref="D36:D53" si="15">C36/C$31</f>
        <v>7.2463768115942032E-2</v>
      </c>
      <c r="E36" s="50">
        <f>L31</f>
        <v>117</v>
      </c>
      <c r="F36" s="51">
        <f>E36/E$31</f>
        <v>0.25</v>
      </c>
      <c r="G36" s="50">
        <f>M31</f>
        <v>32</v>
      </c>
      <c r="H36" s="51">
        <f>G36/G$31</f>
        <v>0.30476190476190479</v>
      </c>
      <c r="J36" s="44" t="s">
        <v>50</v>
      </c>
      <c r="K36" s="64">
        <v>10</v>
      </c>
      <c r="L36" s="64">
        <v>142</v>
      </c>
      <c r="M36" s="64">
        <v>42</v>
      </c>
      <c r="N36" s="39">
        <v>3</v>
      </c>
      <c r="O36" s="39">
        <v>3</v>
      </c>
      <c r="P36" s="39">
        <v>1</v>
      </c>
      <c r="Q36" s="39">
        <v>2</v>
      </c>
      <c r="R36" s="39">
        <v>2</v>
      </c>
      <c r="S36" s="39">
        <v>0</v>
      </c>
      <c r="T36" s="39">
        <v>10</v>
      </c>
      <c r="U36" s="39">
        <v>2</v>
      </c>
      <c r="V36" s="39">
        <v>16</v>
      </c>
      <c r="W36" s="39">
        <v>0</v>
      </c>
      <c r="X36" s="39">
        <v>1</v>
      </c>
      <c r="Y36" s="39">
        <v>234</v>
      </c>
    </row>
    <row r="37" spans="2:25" s="39" customFormat="1">
      <c r="B37" s="267" t="s">
        <v>547</v>
      </c>
      <c r="C37" s="52">
        <f t="shared" ref="C37:C53" si="16">SUM(T32:U32)</f>
        <v>17</v>
      </c>
      <c r="D37" s="53">
        <f t="shared" si="15"/>
        <v>0.24637681159420291</v>
      </c>
      <c r="E37" s="52">
        <f t="shared" ref="E37:E53" si="17">L32</f>
        <v>106</v>
      </c>
      <c r="F37" s="53">
        <f t="shared" ref="F37:F53" si="18">E37/E$31</f>
        <v>0.2264957264957265</v>
      </c>
      <c r="G37" s="52">
        <f t="shared" ref="G37:G53" si="19">M32</f>
        <v>9</v>
      </c>
      <c r="H37" s="53">
        <f t="shared" ref="H37:H53" si="20">G37/G$31</f>
        <v>8.5714285714285715E-2</v>
      </c>
      <c r="J37" s="44" t="s">
        <v>51</v>
      </c>
      <c r="K37" s="64">
        <v>4</v>
      </c>
      <c r="L37" s="64">
        <v>31</v>
      </c>
      <c r="M37" s="64">
        <v>6</v>
      </c>
      <c r="N37" s="39">
        <v>0</v>
      </c>
      <c r="O37" s="39">
        <v>0</v>
      </c>
      <c r="P37" s="39">
        <v>1</v>
      </c>
      <c r="Q37" s="39">
        <v>0</v>
      </c>
      <c r="R37" s="39">
        <v>1</v>
      </c>
      <c r="S37" s="39">
        <v>0</v>
      </c>
      <c r="T37" s="39">
        <v>4</v>
      </c>
      <c r="U37" s="39">
        <v>3</v>
      </c>
      <c r="V37" s="39">
        <v>4</v>
      </c>
      <c r="W37" s="39">
        <v>0</v>
      </c>
      <c r="X37" s="39">
        <v>0</v>
      </c>
      <c r="Y37" s="39">
        <v>54</v>
      </c>
    </row>
    <row r="38" spans="2:25" s="39" customFormat="1">
      <c r="B38" s="267" t="s">
        <v>47</v>
      </c>
      <c r="C38" s="205">
        <f t="shared" si="16"/>
        <v>10</v>
      </c>
      <c r="D38" s="53">
        <f t="shared" si="15"/>
        <v>0.14492753623188406</v>
      </c>
      <c r="E38" s="52">
        <f t="shared" si="17"/>
        <v>38</v>
      </c>
      <c r="F38" s="53">
        <f t="shared" si="18"/>
        <v>8.11965811965812E-2</v>
      </c>
      <c r="G38" s="52">
        <f t="shared" si="19"/>
        <v>7</v>
      </c>
      <c r="H38" s="53">
        <f t="shared" si="20"/>
        <v>6.6666666666666666E-2</v>
      </c>
      <c r="J38" s="44" t="s">
        <v>52</v>
      </c>
      <c r="K38" s="64">
        <v>19</v>
      </c>
      <c r="L38" s="64">
        <v>129</v>
      </c>
      <c r="M38" s="64">
        <v>13</v>
      </c>
      <c r="N38" s="39">
        <v>1</v>
      </c>
      <c r="O38" s="39">
        <v>1</v>
      </c>
      <c r="P38" s="39">
        <v>1</v>
      </c>
      <c r="Q38" s="39">
        <v>1</v>
      </c>
      <c r="R38" s="39">
        <v>2</v>
      </c>
      <c r="S38" s="39">
        <v>0</v>
      </c>
      <c r="T38" s="39">
        <v>18</v>
      </c>
      <c r="U38" s="39">
        <v>6</v>
      </c>
      <c r="V38" s="39">
        <v>9</v>
      </c>
      <c r="W38" s="39">
        <v>0</v>
      </c>
      <c r="X38" s="39">
        <v>1</v>
      </c>
      <c r="Y38" s="39">
        <v>201</v>
      </c>
    </row>
    <row r="39" spans="2:25" s="39" customFormat="1">
      <c r="B39" s="267" t="s">
        <v>48</v>
      </c>
      <c r="C39" s="52">
        <f t="shared" si="16"/>
        <v>13</v>
      </c>
      <c r="D39" s="53">
        <f t="shared" si="15"/>
        <v>0.18840579710144928</v>
      </c>
      <c r="E39" s="52">
        <f t="shared" si="17"/>
        <v>171</v>
      </c>
      <c r="F39" s="53">
        <f t="shared" si="18"/>
        <v>0.36538461538461536</v>
      </c>
      <c r="G39" s="52">
        <f t="shared" si="19"/>
        <v>37</v>
      </c>
      <c r="H39" s="53">
        <f t="shared" si="20"/>
        <v>0.35238095238095241</v>
      </c>
      <c r="J39" s="44" t="s">
        <v>53</v>
      </c>
      <c r="K39" s="64">
        <v>13</v>
      </c>
      <c r="L39" s="64">
        <v>74</v>
      </c>
      <c r="M39" s="64">
        <v>7</v>
      </c>
      <c r="N39" s="39">
        <v>1</v>
      </c>
      <c r="O39" s="39">
        <v>1</v>
      </c>
      <c r="P39" s="39">
        <v>1</v>
      </c>
      <c r="Q39" s="39">
        <v>3</v>
      </c>
      <c r="R39" s="39">
        <v>2</v>
      </c>
      <c r="S39" s="39">
        <v>0</v>
      </c>
      <c r="T39" s="39">
        <v>11</v>
      </c>
      <c r="U39" s="39">
        <v>2</v>
      </c>
      <c r="V39" s="39">
        <v>7</v>
      </c>
      <c r="W39" s="39">
        <v>0</v>
      </c>
      <c r="X39" s="39">
        <v>0</v>
      </c>
      <c r="Y39" s="39">
        <v>122</v>
      </c>
    </row>
    <row r="40" spans="2:25" s="39" customFormat="1">
      <c r="B40" s="267" t="s">
        <v>49</v>
      </c>
      <c r="C40" s="52">
        <f t="shared" si="16"/>
        <v>19</v>
      </c>
      <c r="D40" s="53">
        <f t="shared" si="15"/>
        <v>0.27536231884057971</v>
      </c>
      <c r="E40" s="52">
        <f t="shared" si="17"/>
        <v>159</v>
      </c>
      <c r="F40" s="53">
        <f t="shared" si="18"/>
        <v>0.33974358974358976</v>
      </c>
      <c r="G40" s="52">
        <f t="shared" si="19"/>
        <v>15</v>
      </c>
      <c r="H40" s="53">
        <f t="shared" si="20"/>
        <v>0.14285714285714285</v>
      </c>
      <c r="J40" s="44" t="s">
        <v>54</v>
      </c>
      <c r="K40" s="64">
        <v>10</v>
      </c>
      <c r="L40" s="64">
        <v>116</v>
      </c>
      <c r="M40" s="64">
        <v>17</v>
      </c>
      <c r="N40" s="39">
        <v>3</v>
      </c>
      <c r="O40" s="39">
        <v>2</v>
      </c>
      <c r="P40" s="39">
        <v>3</v>
      </c>
      <c r="Q40" s="39">
        <v>0</v>
      </c>
      <c r="R40" s="39">
        <v>2</v>
      </c>
      <c r="S40" s="39">
        <v>0</v>
      </c>
      <c r="T40" s="39">
        <v>5</v>
      </c>
      <c r="U40" s="39">
        <v>3</v>
      </c>
      <c r="V40" s="39">
        <v>15</v>
      </c>
      <c r="W40" s="39">
        <v>0</v>
      </c>
      <c r="X40" s="39">
        <v>2</v>
      </c>
      <c r="Y40" s="39">
        <v>178</v>
      </c>
    </row>
    <row r="41" spans="2:25" s="39" customFormat="1">
      <c r="B41" s="267" t="s">
        <v>50</v>
      </c>
      <c r="C41" s="205">
        <f t="shared" si="16"/>
        <v>12</v>
      </c>
      <c r="D41" s="53">
        <f t="shared" si="15"/>
        <v>0.17391304347826086</v>
      </c>
      <c r="E41" s="52">
        <f t="shared" si="17"/>
        <v>142</v>
      </c>
      <c r="F41" s="53">
        <f t="shared" si="18"/>
        <v>0.3034188034188034</v>
      </c>
      <c r="G41" s="52">
        <f t="shared" si="19"/>
        <v>42</v>
      </c>
      <c r="H41" s="53">
        <f t="shared" si="20"/>
        <v>0.4</v>
      </c>
      <c r="J41" s="44" t="s">
        <v>55</v>
      </c>
      <c r="K41" s="64">
        <v>20</v>
      </c>
      <c r="L41" s="64">
        <v>123</v>
      </c>
      <c r="M41" s="64">
        <v>18</v>
      </c>
      <c r="N41" s="39">
        <v>7</v>
      </c>
      <c r="O41" s="39">
        <v>1</v>
      </c>
      <c r="P41" s="39">
        <v>2</v>
      </c>
      <c r="Q41" s="39">
        <v>2</v>
      </c>
      <c r="R41" s="39">
        <v>2</v>
      </c>
      <c r="S41" s="39">
        <v>0</v>
      </c>
      <c r="T41" s="39">
        <v>13</v>
      </c>
      <c r="U41" s="39">
        <v>3</v>
      </c>
      <c r="V41" s="39">
        <v>12</v>
      </c>
      <c r="W41" s="39">
        <v>0</v>
      </c>
      <c r="X41" s="39">
        <v>1</v>
      </c>
      <c r="Y41" s="39">
        <v>204</v>
      </c>
    </row>
    <row r="42" spans="2:25" s="39" customFormat="1">
      <c r="B42" s="267" t="s">
        <v>51</v>
      </c>
      <c r="C42" s="52">
        <f t="shared" si="16"/>
        <v>7</v>
      </c>
      <c r="D42" s="53">
        <f t="shared" si="15"/>
        <v>0.10144927536231885</v>
      </c>
      <c r="E42" s="52">
        <f t="shared" si="17"/>
        <v>31</v>
      </c>
      <c r="F42" s="53">
        <f t="shared" si="18"/>
        <v>6.623931623931624E-2</v>
      </c>
      <c r="G42" s="52">
        <f t="shared" si="19"/>
        <v>6</v>
      </c>
      <c r="H42" s="53">
        <f t="shared" si="20"/>
        <v>5.7142857142857141E-2</v>
      </c>
      <c r="J42" s="44" t="s">
        <v>56</v>
      </c>
      <c r="K42" s="64">
        <v>8</v>
      </c>
      <c r="L42" s="64">
        <v>54</v>
      </c>
      <c r="M42" s="64">
        <v>11</v>
      </c>
      <c r="N42" s="39">
        <v>1</v>
      </c>
      <c r="O42" s="39">
        <v>0</v>
      </c>
      <c r="P42" s="39">
        <v>1</v>
      </c>
      <c r="Q42" s="39">
        <v>0</v>
      </c>
      <c r="R42" s="39">
        <v>0</v>
      </c>
      <c r="S42" s="39">
        <v>0</v>
      </c>
      <c r="T42" s="39">
        <v>1</v>
      </c>
      <c r="U42" s="39">
        <v>0</v>
      </c>
      <c r="V42" s="39">
        <v>1</v>
      </c>
      <c r="W42" s="39">
        <v>0</v>
      </c>
      <c r="X42" s="39">
        <v>0</v>
      </c>
      <c r="Y42" s="39">
        <v>77</v>
      </c>
    </row>
    <row r="43" spans="2:25" s="39" customFormat="1">
      <c r="B43" s="267" t="s">
        <v>52</v>
      </c>
      <c r="C43" s="52">
        <f t="shared" si="16"/>
        <v>24</v>
      </c>
      <c r="D43" s="53">
        <f t="shared" si="15"/>
        <v>0.34782608695652173</v>
      </c>
      <c r="E43" s="52">
        <f t="shared" si="17"/>
        <v>129</v>
      </c>
      <c r="F43" s="53">
        <f t="shared" si="18"/>
        <v>0.27564102564102566</v>
      </c>
      <c r="G43" s="52">
        <f t="shared" si="19"/>
        <v>13</v>
      </c>
      <c r="H43" s="53">
        <f t="shared" si="20"/>
        <v>0.12380952380952381</v>
      </c>
      <c r="J43" s="44" t="s">
        <v>57</v>
      </c>
      <c r="K43" s="64">
        <v>10</v>
      </c>
      <c r="L43" s="64">
        <v>14</v>
      </c>
      <c r="M43" s="64">
        <v>3</v>
      </c>
      <c r="N43" s="39">
        <v>1</v>
      </c>
      <c r="O43" s="39">
        <v>0</v>
      </c>
      <c r="P43" s="39">
        <v>2</v>
      </c>
      <c r="Q43" s="39">
        <v>1</v>
      </c>
      <c r="R43" s="39">
        <v>0</v>
      </c>
      <c r="S43" s="39">
        <v>0</v>
      </c>
      <c r="T43" s="39">
        <v>5</v>
      </c>
      <c r="U43" s="39">
        <v>1</v>
      </c>
      <c r="V43" s="39">
        <v>1</v>
      </c>
      <c r="W43" s="39">
        <v>0</v>
      </c>
      <c r="X43" s="39">
        <v>1</v>
      </c>
      <c r="Y43" s="39">
        <v>39</v>
      </c>
    </row>
    <row r="44" spans="2:25" s="39" customFormat="1">
      <c r="B44" s="267" t="s">
        <v>53</v>
      </c>
      <c r="C44" s="52">
        <f t="shared" si="16"/>
        <v>13</v>
      </c>
      <c r="D44" s="53">
        <f t="shared" si="15"/>
        <v>0.18840579710144928</v>
      </c>
      <c r="E44" s="52">
        <f t="shared" si="17"/>
        <v>74</v>
      </c>
      <c r="F44" s="53">
        <f t="shared" si="18"/>
        <v>0.15811965811965811</v>
      </c>
      <c r="G44" s="52">
        <f t="shared" si="19"/>
        <v>7</v>
      </c>
      <c r="H44" s="53">
        <f t="shared" si="20"/>
        <v>6.6666666666666666E-2</v>
      </c>
      <c r="J44" s="44" t="s">
        <v>58</v>
      </c>
      <c r="K44" s="64">
        <v>0</v>
      </c>
      <c r="L44" s="64">
        <v>2</v>
      </c>
      <c r="M44" s="64">
        <v>0</v>
      </c>
      <c r="N44" s="39">
        <v>0</v>
      </c>
      <c r="O44" s="39">
        <v>0</v>
      </c>
      <c r="P44" s="39">
        <v>1</v>
      </c>
      <c r="Q44" s="39">
        <v>0</v>
      </c>
      <c r="R44" s="39">
        <v>0</v>
      </c>
      <c r="S44" s="39">
        <v>0</v>
      </c>
      <c r="T44" s="39">
        <v>0</v>
      </c>
      <c r="U44" s="39">
        <v>0</v>
      </c>
      <c r="V44" s="39">
        <v>0</v>
      </c>
      <c r="W44" s="39">
        <v>0</v>
      </c>
      <c r="X44" s="39">
        <v>0</v>
      </c>
      <c r="Y44" s="39">
        <v>3</v>
      </c>
    </row>
    <row r="45" spans="2:25" s="39" customFormat="1">
      <c r="B45" s="267" t="s">
        <v>54</v>
      </c>
      <c r="C45" s="205">
        <f t="shared" si="16"/>
        <v>8</v>
      </c>
      <c r="D45" s="53">
        <f t="shared" si="15"/>
        <v>0.11594202898550725</v>
      </c>
      <c r="E45" s="52">
        <f t="shared" si="17"/>
        <v>116</v>
      </c>
      <c r="F45" s="53">
        <f t="shared" si="18"/>
        <v>0.24786324786324787</v>
      </c>
      <c r="G45" s="52">
        <f t="shared" si="19"/>
        <v>17</v>
      </c>
      <c r="H45" s="53">
        <f t="shared" si="20"/>
        <v>0.16190476190476191</v>
      </c>
      <c r="J45" s="44" t="s">
        <v>59</v>
      </c>
      <c r="K45" s="64">
        <v>4</v>
      </c>
      <c r="L45" s="64">
        <v>22</v>
      </c>
      <c r="M45" s="64">
        <v>6</v>
      </c>
      <c r="N45" s="39">
        <v>1</v>
      </c>
      <c r="O45" s="39">
        <v>0</v>
      </c>
      <c r="P45" s="39">
        <v>1</v>
      </c>
      <c r="Q45" s="39">
        <v>1</v>
      </c>
      <c r="R45" s="39">
        <v>0</v>
      </c>
      <c r="S45" s="39">
        <v>0</v>
      </c>
      <c r="T45" s="39">
        <v>6</v>
      </c>
      <c r="U45" s="39">
        <v>0</v>
      </c>
      <c r="V45" s="39">
        <v>4</v>
      </c>
      <c r="W45" s="39">
        <v>0</v>
      </c>
      <c r="X45" s="39">
        <v>0</v>
      </c>
      <c r="Y45" s="39">
        <v>45</v>
      </c>
    </row>
    <row r="46" spans="2:25" s="39" customFormat="1">
      <c r="B46" s="267" t="s">
        <v>55</v>
      </c>
      <c r="C46" s="202">
        <f t="shared" si="16"/>
        <v>16</v>
      </c>
      <c r="D46" s="53">
        <f t="shared" si="15"/>
        <v>0.2318840579710145</v>
      </c>
      <c r="E46" s="52">
        <f t="shared" si="17"/>
        <v>123</v>
      </c>
      <c r="F46" s="53">
        <f t="shared" si="18"/>
        <v>0.26282051282051283</v>
      </c>
      <c r="G46" s="52">
        <f t="shared" si="19"/>
        <v>18</v>
      </c>
      <c r="H46" s="53">
        <f t="shared" si="20"/>
        <v>0.17142857142857143</v>
      </c>
      <c r="J46" s="44" t="s">
        <v>60</v>
      </c>
      <c r="K46" s="64">
        <v>4</v>
      </c>
      <c r="L46" s="64">
        <v>22</v>
      </c>
      <c r="M46" s="64">
        <v>6</v>
      </c>
      <c r="N46" s="39">
        <v>1</v>
      </c>
      <c r="O46" s="39">
        <v>0</v>
      </c>
      <c r="P46" s="39">
        <v>0</v>
      </c>
      <c r="Q46" s="39">
        <v>0</v>
      </c>
      <c r="R46" s="39">
        <v>0</v>
      </c>
      <c r="S46" s="39">
        <v>1</v>
      </c>
      <c r="T46" s="39">
        <v>2</v>
      </c>
      <c r="U46" s="39">
        <v>0</v>
      </c>
      <c r="V46" s="39">
        <v>4</v>
      </c>
      <c r="W46" s="39">
        <v>0</v>
      </c>
      <c r="X46" s="39">
        <v>0</v>
      </c>
      <c r="Y46" s="39">
        <v>40</v>
      </c>
    </row>
    <row r="47" spans="2:25" s="39" customFormat="1">
      <c r="B47" s="267" t="s">
        <v>56</v>
      </c>
      <c r="C47" s="52">
        <f t="shared" si="16"/>
        <v>1</v>
      </c>
      <c r="D47" s="53">
        <f t="shared" si="15"/>
        <v>1.4492753623188406E-2</v>
      </c>
      <c r="E47" s="52">
        <f t="shared" si="17"/>
        <v>54</v>
      </c>
      <c r="F47" s="53">
        <f t="shared" si="18"/>
        <v>0.11538461538461539</v>
      </c>
      <c r="G47" s="52">
        <f t="shared" si="19"/>
        <v>11</v>
      </c>
      <c r="H47" s="53">
        <f t="shared" si="20"/>
        <v>0.10476190476190476</v>
      </c>
      <c r="J47" s="44" t="s">
        <v>61</v>
      </c>
      <c r="K47" s="64">
        <v>4</v>
      </c>
      <c r="L47" s="64">
        <v>5</v>
      </c>
      <c r="M47" s="64">
        <v>3</v>
      </c>
      <c r="N47" s="39">
        <v>1</v>
      </c>
      <c r="O47" s="39">
        <v>0</v>
      </c>
      <c r="P47" s="39">
        <v>0</v>
      </c>
      <c r="Q47" s="39">
        <v>1</v>
      </c>
      <c r="R47" s="39">
        <v>0</v>
      </c>
      <c r="S47" s="39">
        <v>0</v>
      </c>
      <c r="T47" s="39">
        <v>1</v>
      </c>
      <c r="U47" s="39">
        <v>0</v>
      </c>
      <c r="V47" s="39">
        <v>0</v>
      </c>
      <c r="W47" s="39">
        <v>0</v>
      </c>
      <c r="X47" s="39">
        <v>0</v>
      </c>
      <c r="Y47" s="39">
        <v>15</v>
      </c>
    </row>
    <row r="48" spans="2:25" s="39" customFormat="1">
      <c r="B48" s="267" t="s">
        <v>57</v>
      </c>
      <c r="C48" s="205">
        <f t="shared" si="16"/>
        <v>6</v>
      </c>
      <c r="D48" s="53">
        <f t="shared" si="15"/>
        <v>8.6956521739130432E-2</v>
      </c>
      <c r="E48" s="52">
        <f t="shared" si="17"/>
        <v>14</v>
      </c>
      <c r="F48" s="53">
        <f t="shared" si="18"/>
        <v>2.9914529914529916E-2</v>
      </c>
      <c r="G48" s="52">
        <f t="shared" si="19"/>
        <v>3</v>
      </c>
      <c r="H48" s="53">
        <f t="shared" si="20"/>
        <v>2.8571428571428571E-2</v>
      </c>
      <c r="J48" s="44" t="s">
        <v>62</v>
      </c>
      <c r="K48" s="64">
        <v>7</v>
      </c>
      <c r="L48" s="64">
        <v>44</v>
      </c>
      <c r="M48" s="64">
        <v>13</v>
      </c>
      <c r="N48" s="39">
        <v>7</v>
      </c>
      <c r="O48" s="39">
        <v>0</v>
      </c>
      <c r="P48" s="39">
        <v>1</v>
      </c>
      <c r="Q48" s="39">
        <v>2</v>
      </c>
      <c r="R48" s="39">
        <v>1</v>
      </c>
      <c r="S48" s="39">
        <v>0</v>
      </c>
      <c r="T48" s="39">
        <v>15</v>
      </c>
      <c r="U48" s="39">
        <v>5</v>
      </c>
      <c r="V48" s="39">
        <v>14</v>
      </c>
      <c r="W48" s="39">
        <v>0</v>
      </c>
      <c r="X48" s="39">
        <v>0</v>
      </c>
      <c r="Y48" s="39">
        <v>109</v>
      </c>
    </row>
    <row r="49" spans="2:25" s="39" customFormat="1">
      <c r="B49" s="267" t="s">
        <v>58</v>
      </c>
      <c r="C49" s="202">
        <f t="shared" si="16"/>
        <v>0</v>
      </c>
      <c r="D49" s="53">
        <f t="shared" si="15"/>
        <v>0</v>
      </c>
      <c r="E49" s="52">
        <f t="shared" si="17"/>
        <v>2</v>
      </c>
      <c r="F49" s="53">
        <f t="shared" si="18"/>
        <v>4.2735042735042739E-3</v>
      </c>
      <c r="G49" s="52">
        <f t="shared" si="19"/>
        <v>0</v>
      </c>
      <c r="H49" s="53">
        <f t="shared" si="20"/>
        <v>0</v>
      </c>
      <c r="J49" s="44" t="s">
        <v>41</v>
      </c>
      <c r="K49" s="39">
        <v>34</v>
      </c>
      <c r="L49" s="39">
        <v>64</v>
      </c>
      <c r="M49" s="39">
        <v>37</v>
      </c>
      <c r="N49" s="39">
        <v>4</v>
      </c>
      <c r="O49" s="39">
        <v>2</v>
      </c>
      <c r="P49" s="39">
        <v>2</v>
      </c>
      <c r="Q49" s="39">
        <v>2</v>
      </c>
      <c r="R49" s="39">
        <v>2</v>
      </c>
      <c r="S49" s="39">
        <v>0</v>
      </c>
      <c r="T49" s="39">
        <v>14</v>
      </c>
      <c r="U49" s="39">
        <v>2</v>
      </c>
      <c r="V49" s="39">
        <v>4</v>
      </c>
      <c r="W49" s="39">
        <v>1</v>
      </c>
      <c r="X49" s="39">
        <v>0</v>
      </c>
      <c r="Y49" s="39">
        <v>168</v>
      </c>
    </row>
    <row r="50" spans="2:25" s="39" customFormat="1">
      <c r="B50" s="267" t="s">
        <v>59</v>
      </c>
      <c r="C50" s="52">
        <f t="shared" si="16"/>
        <v>6</v>
      </c>
      <c r="D50" s="53">
        <f t="shared" si="15"/>
        <v>8.6956521739130432E-2</v>
      </c>
      <c r="E50" s="52">
        <f t="shared" si="17"/>
        <v>22</v>
      </c>
      <c r="F50" s="53">
        <f t="shared" si="18"/>
        <v>4.7008547008547008E-2</v>
      </c>
      <c r="G50" s="52">
        <f t="shared" si="19"/>
        <v>6</v>
      </c>
      <c r="H50" s="53">
        <f t="shared" si="20"/>
        <v>5.7142857142857141E-2</v>
      </c>
      <c r="J50" s="44" t="s">
        <v>42</v>
      </c>
      <c r="K50" s="39">
        <v>66</v>
      </c>
      <c r="L50" s="39">
        <v>105</v>
      </c>
      <c r="M50" s="39">
        <v>64</v>
      </c>
      <c r="N50" s="39">
        <v>18</v>
      </c>
      <c r="O50" s="39">
        <v>4</v>
      </c>
      <c r="P50" s="39">
        <v>1</v>
      </c>
      <c r="Q50" s="39">
        <v>4</v>
      </c>
      <c r="R50" s="39">
        <v>5</v>
      </c>
      <c r="S50" s="39">
        <v>2</v>
      </c>
      <c r="T50" s="39">
        <v>15</v>
      </c>
      <c r="U50" s="39">
        <v>3</v>
      </c>
      <c r="V50" s="39">
        <v>16</v>
      </c>
      <c r="W50" s="39">
        <v>2</v>
      </c>
      <c r="X50" s="39">
        <v>0</v>
      </c>
      <c r="Y50" s="39">
        <v>305</v>
      </c>
    </row>
    <row r="51" spans="2:25" s="39" customFormat="1">
      <c r="B51" s="267" t="s">
        <v>60</v>
      </c>
      <c r="C51" s="52">
        <f t="shared" si="16"/>
        <v>2</v>
      </c>
      <c r="D51" s="53">
        <f t="shared" si="15"/>
        <v>2.8985507246376812E-2</v>
      </c>
      <c r="E51" s="52">
        <f t="shared" si="17"/>
        <v>22</v>
      </c>
      <c r="F51" s="53">
        <f t="shared" si="18"/>
        <v>4.7008547008547008E-2</v>
      </c>
      <c r="G51" s="52">
        <f t="shared" si="19"/>
        <v>6</v>
      </c>
      <c r="H51" s="53">
        <f t="shared" si="20"/>
        <v>5.7142857142857141E-2</v>
      </c>
      <c r="J51" s="44" t="s">
        <v>43</v>
      </c>
      <c r="K51" s="39">
        <v>177</v>
      </c>
      <c r="L51" s="39">
        <v>245</v>
      </c>
      <c r="M51" s="39">
        <v>154</v>
      </c>
      <c r="N51" s="39">
        <v>25</v>
      </c>
      <c r="O51" s="39">
        <v>1</v>
      </c>
      <c r="P51" s="39">
        <v>8</v>
      </c>
      <c r="Q51" s="39">
        <v>4</v>
      </c>
      <c r="R51" s="39">
        <v>7</v>
      </c>
      <c r="S51" s="39">
        <v>3</v>
      </c>
      <c r="T51" s="39">
        <v>27</v>
      </c>
      <c r="U51" s="39">
        <v>1</v>
      </c>
      <c r="V51" s="39">
        <v>46</v>
      </c>
      <c r="W51" s="39">
        <v>5</v>
      </c>
      <c r="X51" s="39">
        <v>6</v>
      </c>
      <c r="Y51" s="39">
        <v>709</v>
      </c>
    </row>
    <row r="52" spans="2:25" s="39" customFormat="1">
      <c r="B52" s="267" t="s">
        <v>61</v>
      </c>
      <c r="C52" s="52">
        <f t="shared" si="16"/>
        <v>1</v>
      </c>
      <c r="D52" s="53">
        <f t="shared" si="15"/>
        <v>1.4492753623188406E-2</v>
      </c>
      <c r="E52" s="52">
        <f t="shared" si="17"/>
        <v>5</v>
      </c>
      <c r="F52" s="53">
        <f t="shared" si="18"/>
        <v>1.0683760683760684E-2</v>
      </c>
      <c r="G52" s="52">
        <f t="shared" si="19"/>
        <v>3</v>
      </c>
      <c r="H52" s="53">
        <f t="shared" si="20"/>
        <v>2.8571428571428571E-2</v>
      </c>
      <c r="J52" s="44" t="s">
        <v>543</v>
      </c>
      <c r="K52" s="39">
        <v>358</v>
      </c>
      <c r="L52" s="39">
        <v>882</v>
      </c>
      <c r="M52" s="39">
        <v>360</v>
      </c>
      <c r="N52" s="39">
        <v>72</v>
      </c>
      <c r="O52" s="39">
        <v>12</v>
      </c>
      <c r="P52" s="39">
        <v>15</v>
      </c>
      <c r="Q52" s="39">
        <v>21</v>
      </c>
      <c r="R52" s="39">
        <v>21</v>
      </c>
      <c r="S52" s="39">
        <v>7</v>
      </c>
      <c r="T52" s="39">
        <v>110</v>
      </c>
      <c r="U52" s="39">
        <v>21</v>
      </c>
      <c r="V52" s="39">
        <v>130</v>
      </c>
      <c r="W52" s="39">
        <v>8</v>
      </c>
      <c r="X52" s="39">
        <v>9</v>
      </c>
      <c r="Y52" s="39">
        <v>2026</v>
      </c>
    </row>
    <row r="53" spans="2:25" s="39" customFormat="1">
      <c r="B53" s="278" t="s">
        <v>62</v>
      </c>
      <c r="C53" s="244">
        <f t="shared" si="16"/>
        <v>20</v>
      </c>
      <c r="D53" s="55">
        <f t="shared" si="15"/>
        <v>0.28985507246376813</v>
      </c>
      <c r="E53" s="54">
        <f t="shared" si="17"/>
        <v>44</v>
      </c>
      <c r="F53" s="55">
        <f t="shared" si="18"/>
        <v>9.4017094017094016E-2</v>
      </c>
      <c r="G53" s="54">
        <f t="shared" si="19"/>
        <v>13</v>
      </c>
      <c r="H53" s="55">
        <f t="shared" si="20"/>
        <v>0.12380952380952381</v>
      </c>
    </row>
    <row r="54" spans="2:25">
      <c r="F54" s="40"/>
      <c r="H54" s="40"/>
    </row>
    <row r="55" spans="2:25">
      <c r="F55" s="40"/>
      <c r="H55" s="40"/>
    </row>
  </sheetData>
  <mergeCells count="10">
    <mergeCell ref="B29:B30"/>
    <mergeCell ref="C29:H29"/>
    <mergeCell ref="C30:D30"/>
    <mergeCell ref="E30:F30"/>
    <mergeCell ref="G30:H30"/>
    <mergeCell ref="B2:B3"/>
    <mergeCell ref="C2:H2"/>
    <mergeCell ref="C3:D3"/>
    <mergeCell ref="E3:F3"/>
    <mergeCell ref="G3:H3"/>
  </mergeCells>
  <phoneticPr fontId="4"/>
  <printOptions horizontalCentered="1"/>
  <pageMargins left="0.70866141732283472" right="0.70866141732283472" top="0.74803149606299213" bottom="0.74803149606299213"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0"/>
  <sheetViews>
    <sheetView view="pageBreakPreview" zoomScaleNormal="100" zoomScaleSheetLayoutView="100" workbookViewId="0">
      <selection activeCell="K2" sqref="K2:T36"/>
    </sheetView>
  </sheetViews>
  <sheetFormatPr defaultRowHeight="13.5"/>
  <cols>
    <col min="1" max="1" width="52.875" style="10" bestFit="1" customWidth="1"/>
    <col min="2" max="2" width="9.875" style="10" bestFit="1" customWidth="1"/>
    <col min="3" max="3" width="14.625" style="10" bestFit="1" customWidth="1"/>
    <col min="4" max="4" width="4.125" style="10" customWidth="1"/>
    <col min="5" max="5" width="52.875" style="10" bestFit="1" customWidth="1"/>
    <col min="6" max="6" width="9.5" style="10" customWidth="1"/>
    <col min="7" max="7" width="9.75" style="10" bestFit="1" customWidth="1"/>
    <col min="8" max="8" width="7.5" style="10" bestFit="1" customWidth="1"/>
    <col min="9" max="9" width="10.375" style="10" bestFit="1" customWidth="1"/>
    <col min="10" max="10" width="5" style="10" customWidth="1"/>
    <col min="11" max="11" width="6.625" style="10" customWidth="1"/>
    <col min="12" max="12" width="7.375" style="10" customWidth="1"/>
    <col min="13" max="13" width="17.25" style="10" customWidth="1"/>
    <col min="14" max="14" width="15.625" style="10" customWidth="1"/>
    <col min="15" max="15" width="7.375" style="10" customWidth="1"/>
    <col min="16" max="18" width="9" style="10"/>
    <col min="19" max="19" width="11.875" style="10" customWidth="1"/>
    <col min="20" max="16384" width="9" style="10"/>
  </cols>
  <sheetData>
    <row r="1" spans="1:19" s="26" customFormat="1" ht="14.25">
      <c r="A1" s="25" t="s">
        <v>446</v>
      </c>
    </row>
    <row r="2" spans="1:19" customFormat="1">
      <c r="A2" s="1"/>
      <c r="B2" s="2"/>
      <c r="C2" s="2"/>
      <c r="D2" s="2"/>
      <c r="E2" s="2"/>
      <c r="F2" s="2"/>
      <c r="G2" s="2"/>
      <c r="K2" s="121"/>
      <c r="L2" s="135"/>
      <c r="M2" s="135"/>
      <c r="N2" s="135"/>
      <c r="P2" s="121"/>
      <c r="Q2" s="135"/>
      <c r="R2" s="135"/>
      <c r="S2" s="135"/>
    </row>
    <row r="3" spans="1:19" s="9" customFormat="1" ht="14.25">
      <c r="A3" s="1" t="s">
        <v>13</v>
      </c>
      <c r="E3" s="1" t="s">
        <v>440</v>
      </c>
      <c r="K3" s="138"/>
      <c r="L3" s="4"/>
      <c r="M3" s="64"/>
      <c r="N3" s="131"/>
      <c r="O3"/>
      <c r="P3" s="138"/>
      <c r="Q3" s="4"/>
      <c r="R3" s="64"/>
      <c r="S3" s="131"/>
    </row>
    <row r="4" spans="1:19" customFormat="1">
      <c r="A4" s="3"/>
      <c r="B4" s="3" t="s">
        <v>0</v>
      </c>
      <c r="C4" s="3" t="s">
        <v>1</v>
      </c>
      <c r="D4" s="2"/>
      <c r="E4" s="3"/>
      <c r="F4" s="3" t="s">
        <v>441</v>
      </c>
      <c r="G4" s="3" t="s">
        <v>443</v>
      </c>
      <c r="H4" s="3" t="s">
        <v>12</v>
      </c>
      <c r="I4" s="3" t="s">
        <v>1</v>
      </c>
      <c r="K4" s="138"/>
      <c r="L4" s="4"/>
      <c r="M4" s="64"/>
      <c r="N4" s="131"/>
      <c r="P4" s="138"/>
      <c r="Q4" s="4"/>
      <c r="R4" s="64"/>
      <c r="S4" s="131"/>
    </row>
    <row r="5" spans="1:19" customFormat="1">
      <c r="A5" s="16" t="s">
        <v>447</v>
      </c>
      <c r="B5" s="13">
        <f>SUM(B6:B8)</f>
        <v>3846</v>
      </c>
      <c r="C5" s="169">
        <f>SUM(C6:C8)</f>
        <v>0.23530131538696847</v>
      </c>
      <c r="D5" s="2"/>
      <c r="E5" s="16" t="s">
        <v>448</v>
      </c>
      <c r="F5" s="64">
        <f>SUM(F6:F8)</f>
        <v>75</v>
      </c>
      <c r="G5" s="13">
        <f>SUM(G6:G8)</f>
        <v>186</v>
      </c>
      <c r="H5" s="13">
        <f>SUM(F5:G5)</f>
        <v>261</v>
      </c>
      <c r="I5" s="169">
        <f>H5/H$20</f>
        <v>0.12882527147087858</v>
      </c>
      <c r="K5" s="138"/>
      <c r="L5" s="4"/>
      <c r="M5" s="64"/>
      <c r="N5" s="131"/>
      <c r="P5" s="138"/>
      <c r="Q5" s="4"/>
      <c r="R5" s="64"/>
      <c r="S5" s="131"/>
    </row>
    <row r="6" spans="1:19" customFormat="1">
      <c r="A6" s="17" t="s">
        <v>449</v>
      </c>
      <c r="B6" s="167">
        <v>1755</v>
      </c>
      <c r="C6" s="199">
        <f>B6/B$20</f>
        <v>0.10737228510247782</v>
      </c>
      <c r="D6" s="2"/>
      <c r="E6" s="17" t="s">
        <v>449</v>
      </c>
      <c r="F6" s="167">
        <v>30</v>
      </c>
      <c r="G6" s="167">
        <v>80</v>
      </c>
      <c r="H6" s="14">
        <f t="shared" ref="H6:H19" si="0">SUM(F6:G6)</f>
        <v>110</v>
      </c>
      <c r="I6" s="168">
        <f>H6/H$20</f>
        <v>5.4294175715695954E-2</v>
      </c>
      <c r="K6" s="138"/>
      <c r="L6" s="4"/>
      <c r="M6" s="64"/>
      <c r="N6" s="131"/>
      <c r="P6" s="138"/>
      <c r="Q6" s="4"/>
      <c r="R6" s="64"/>
      <c r="S6" s="131"/>
    </row>
    <row r="7" spans="1:19" customFormat="1">
      <c r="A7" s="17" t="s">
        <v>450</v>
      </c>
      <c r="B7" s="167">
        <v>414</v>
      </c>
      <c r="C7" s="199">
        <f t="shared" ref="C7:C19" si="1">B7/B$20</f>
        <v>2.5328846742122973E-2</v>
      </c>
      <c r="D7" s="2"/>
      <c r="E7" s="17" t="s">
        <v>377</v>
      </c>
      <c r="F7" s="167">
        <v>5</v>
      </c>
      <c r="G7" s="167">
        <v>16</v>
      </c>
      <c r="H7" s="14">
        <f t="shared" si="0"/>
        <v>21</v>
      </c>
      <c r="I7" s="168">
        <f t="shared" ref="I7:I8" si="2">H7/H$20</f>
        <v>1.0365251727541954E-2</v>
      </c>
      <c r="K7" s="138"/>
      <c r="L7" s="4"/>
      <c r="M7" s="64"/>
      <c r="N7" s="131"/>
      <c r="P7" s="138"/>
      <c r="Q7" s="4"/>
      <c r="R7" s="64"/>
      <c r="S7" s="131"/>
    </row>
    <row r="8" spans="1:19" customFormat="1" ht="27">
      <c r="A8" s="18" t="s">
        <v>19</v>
      </c>
      <c r="B8" s="167">
        <v>1677</v>
      </c>
      <c r="C8" s="199">
        <f t="shared" si="1"/>
        <v>0.10260018354236769</v>
      </c>
      <c r="D8" s="2"/>
      <c r="E8" s="18" t="s">
        <v>19</v>
      </c>
      <c r="F8" s="167">
        <v>40</v>
      </c>
      <c r="G8" s="167">
        <v>90</v>
      </c>
      <c r="H8" s="14">
        <f t="shared" si="0"/>
        <v>130</v>
      </c>
      <c r="I8" s="168">
        <f t="shared" si="2"/>
        <v>6.4165844027640667E-2</v>
      </c>
      <c r="K8" s="138"/>
      <c r="L8" s="4"/>
      <c r="M8" s="64"/>
      <c r="N8" s="131"/>
      <c r="P8" s="138"/>
      <c r="Q8" s="4"/>
      <c r="R8" s="64"/>
      <c r="S8" s="131"/>
    </row>
    <row r="9" spans="1:19" customFormat="1">
      <c r="A9" s="19" t="s">
        <v>20</v>
      </c>
      <c r="B9" s="64">
        <v>1018</v>
      </c>
      <c r="C9" s="199">
        <f t="shared" si="1"/>
        <v>6.2282043438360357E-2</v>
      </c>
      <c r="D9" s="2"/>
      <c r="E9" s="19" t="s">
        <v>20</v>
      </c>
      <c r="F9" s="64">
        <v>65</v>
      </c>
      <c r="G9" s="64">
        <v>293</v>
      </c>
      <c r="H9" s="13">
        <f t="shared" si="0"/>
        <v>358</v>
      </c>
      <c r="I9" s="168">
        <f>H9/H$20</f>
        <v>0.17670286278381048</v>
      </c>
      <c r="K9" s="138"/>
      <c r="L9" s="4"/>
      <c r="M9" s="64"/>
      <c r="N9" s="131"/>
      <c r="P9" s="138"/>
      <c r="Q9" s="4"/>
      <c r="R9" s="64"/>
      <c r="S9" s="131"/>
    </row>
    <row r="10" spans="1:19" customFormat="1">
      <c r="A10" s="19" t="s">
        <v>21</v>
      </c>
      <c r="B10" s="64">
        <v>8831</v>
      </c>
      <c r="C10" s="199">
        <f t="shared" si="1"/>
        <v>0.5402875497093913</v>
      </c>
      <c r="D10" s="2"/>
      <c r="E10" s="19" t="s">
        <v>21</v>
      </c>
      <c r="F10" s="64">
        <v>174</v>
      </c>
      <c r="G10" s="64">
        <v>708</v>
      </c>
      <c r="H10" s="13">
        <f t="shared" si="0"/>
        <v>882</v>
      </c>
      <c r="I10" s="168">
        <f t="shared" ref="I10:I19" si="3">H10/H$20</f>
        <v>0.43534057255676212</v>
      </c>
      <c r="K10" s="138"/>
      <c r="L10" s="4"/>
      <c r="M10" s="64"/>
      <c r="N10" s="131"/>
      <c r="P10" s="138"/>
      <c r="Q10" s="4"/>
      <c r="R10" s="64"/>
      <c r="S10" s="131"/>
    </row>
    <row r="11" spans="1:19" customFormat="1">
      <c r="A11" s="19" t="s">
        <v>22</v>
      </c>
      <c r="B11" s="64">
        <v>1609</v>
      </c>
      <c r="C11" s="199">
        <f t="shared" si="1"/>
        <v>9.8439889874579384E-2</v>
      </c>
      <c r="D11" s="2"/>
      <c r="E11" s="19" t="s">
        <v>22</v>
      </c>
      <c r="F11" s="64">
        <v>87</v>
      </c>
      <c r="G11" s="64">
        <v>273</v>
      </c>
      <c r="H11" s="13">
        <f t="shared" si="0"/>
        <v>360</v>
      </c>
      <c r="I11" s="168">
        <f t="shared" si="3"/>
        <v>0.17769002961500494</v>
      </c>
      <c r="K11" s="138"/>
      <c r="L11" s="4"/>
      <c r="M11" s="64"/>
      <c r="N11" s="131"/>
      <c r="P11" s="138"/>
      <c r="Q11" s="4"/>
      <c r="R11" s="64"/>
      <c r="S11" s="131"/>
    </row>
    <row r="12" spans="1:19" customFormat="1">
      <c r="A12" s="19" t="s">
        <v>380</v>
      </c>
      <c r="B12" s="64">
        <v>282</v>
      </c>
      <c r="C12" s="199">
        <f t="shared" si="1"/>
        <v>1.7252982563475069E-2</v>
      </c>
      <c r="D12" s="2"/>
      <c r="E12" s="19" t="s">
        <v>380</v>
      </c>
      <c r="F12" s="64">
        <v>17</v>
      </c>
      <c r="G12" s="64">
        <v>55</v>
      </c>
      <c r="H12" s="13">
        <f t="shared" si="0"/>
        <v>72</v>
      </c>
      <c r="I12" s="168">
        <f t="shared" si="3"/>
        <v>3.5538005923000986E-2</v>
      </c>
      <c r="K12" s="140"/>
      <c r="L12" s="4"/>
      <c r="M12" s="64"/>
      <c r="N12" s="131"/>
      <c r="P12" s="140"/>
      <c r="Q12" s="4"/>
      <c r="R12" s="64"/>
      <c r="S12" s="131"/>
    </row>
    <row r="13" spans="1:19" customFormat="1">
      <c r="A13" s="19" t="s">
        <v>381</v>
      </c>
      <c r="B13" s="64">
        <v>48</v>
      </c>
      <c r="C13" s="199">
        <f t="shared" si="1"/>
        <v>2.9366778831446927E-3</v>
      </c>
      <c r="D13" s="2"/>
      <c r="E13" s="19" t="s">
        <v>381</v>
      </c>
      <c r="F13" s="64">
        <v>2</v>
      </c>
      <c r="G13" s="64">
        <v>10</v>
      </c>
      <c r="H13" s="13">
        <f t="shared" si="0"/>
        <v>12</v>
      </c>
      <c r="I13" s="168">
        <f t="shared" si="3"/>
        <v>5.9230009871668312E-3</v>
      </c>
      <c r="K13" s="140"/>
      <c r="L13" s="4"/>
      <c r="M13" s="64"/>
      <c r="N13" s="131"/>
      <c r="P13" s="140"/>
      <c r="Q13" s="4"/>
      <c r="R13" s="64"/>
      <c r="S13" s="131"/>
    </row>
    <row r="14" spans="1:19" customFormat="1">
      <c r="A14" s="19" t="s">
        <v>23</v>
      </c>
      <c r="B14" s="64">
        <v>53</v>
      </c>
      <c r="C14" s="199">
        <f t="shared" si="1"/>
        <v>3.2425818293055982E-3</v>
      </c>
      <c r="D14" s="2"/>
      <c r="E14" s="19" t="s">
        <v>23</v>
      </c>
      <c r="F14" s="64">
        <v>5</v>
      </c>
      <c r="G14" s="64">
        <v>10</v>
      </c>
      <c r="H14" s="13">
        <f t="shared" si="0"/>
        <v>15</v>
      </c>
      <c r="I14" s="168">
        <f t="shared" si="3"/>
        <v>7.4037512339585393E-3</v>
      </c>
      <c r="K14" s="140"/>
      <c r="L14" s="4"/>
      <c r="M14" s="64"/>
      <c r="N14" s="131"/>
      <c r="P14" s="140"/>
      <c r="Q14" s="4"/>
      <c r="R14" s="64"/>
      <c r="S14" s="131"/>
    </row>
    <row r="15" spans="1:19" customFormat="1">
      <c r="A15" s="19" t="s">
        <v>24</v>
      </c>
      <c r="B15" s="64">
        <v>375</v>
      </c>
      <c r="C15" s="199">
        <f t="shared" si="1"/>
        <v>2.294279596206791E-2</v>
      </c>
      <c r="D15" s="2"/>
      <c r="E15" s="19" t="s">
        <v>451</v>
      </c>
      <c r="F15" s="64">
        <v>4</v>
      </c>
      <c r="G15" s="64">
        <v>17</v>
      </c>
      <c r="H15" s="13">
        <f t="shared" si="0"/>
        <v>21</v>
      </c>
      <c r="I15" s="168">
        <f t="shared" si="3"/>
        <v>1.0365251727541954E-2</v>
      </c>
      <c r="K15" s="138"/>
      <c r="L15" s="4"/>
      <c r="M15" s="64"/>
      <c r="N15" s="131"/>
      <c r="P15" s="138"/>
      <c r="Q15" s="4"/>
      <c r="R15" s="64"/>
      <c r="S15" s="131"/>
    </row>
    <row r="16" spans="1:19" customFormat="1">
      <c r="A16" s="19" t="s">
        <v>25</v>
      </c>
      <c r="B16" s="64">
        <v>106</v>
      </c>
      <c r="C16" s="199">
        <f t="shared" si="1"/>
        <v>6.4851636586111963E-3</v>
      </c>
      <c r="D16" s="12"/>
      <c r="E16" s="19" t="s">
        <v>25</v>
      </c>
      <c r="F16" s="64">
        <v>5</v>
      </c>
      <c r="G16" s="64">
        <v>16</v>
      </c>
      <c r="H16" s="13">
        <f t="shared" si="0"/>
        <v>21</v>
      </c>
      <c r="I16" s="168">
        <f t="shared" si="3"/>
        <v>1.0365251727541954E-2</v>
      </c>
      <c r="K16" s="142"/>
      <c r="L16" s="4"/>
      <c r="M16" s="64"/>
      <c r="N16" s="131"/>
      <c r="P16" s="142"/>
      <c r="Q16" s="4"/>
      <c r="R16" s="64"/>
      <c r="S16" s="131"/>
    </row>
    <row r="17" spans="1:19" customFormat="1" ht="27">
      <c r="A17" s="20" t="s">
        <v>26</v>
      </c>
      <c r="B17" s="64">
        <v>33</v>
      </c>
      <c r="C17" s="199">
        <f t="shared" si="1"/>
        <v>2.018966044661976E-3</v>
      </c>
      <c r="D17" s="11"/>
      <c r="E17" s="20" t="s">
        <v>26</v>
      </c>
      <c r="F17" s="64">
        <v>2</v>
      </c>
      <c r="G17" s="64">
        <v>5</v>
      </c>
      <c r="H17" s="13">
        <f t="shared" si="0"/>
        <v>7</v>
      </c>
      <c r="I17" s="168">
        <f t="shared" si="3"/>
        <v>3.4550839091806516E-3</v>
      </c>
      <c r="K17" s="121"/>
      <c r="L17" s="4"/>
      <c r="M17" s="64"/>
      <c r="N17" s="131"/>
      <c r="P17" s="121"/>
      <c r="Q17" s="4"/>
      <c r="R17" s="64"/>
      <c r="S17" s="131"/>
    </row>
    <row r="18" spans="1:19" customFormat="1">
      <c r="A18" s="19" t="s">
        <v>452</v>
      </c>
      <c r="B18" s="64">
        <v>56</v>
      </c>
      <c r="C18" s="199">
        <f t="shared" si="1"/>
        <v>3.4261241970021412E-3</v>
      </c>
      <c r="D18" s="12"/>
      <c r="E18" s="19" t="s">
        <v>452</v>
      </c>
      <c r="F18" s="64">
        <v>2</v>
      </c>
      <c r="G18" s="64">
        <v>6</v>
      </c>
      <c r="H18" s="13">
        <f t="shared" si="0"/>
        <v>8</v>
      </c>
      <c r="I18" s="168">
        <f t="shared" si="3"/>
        <v>3.9486673247778872E-3</v>
      </c>
    </row>
    <row r="19" spans="1:19" customFormat="1">
      <c r="A19" s="19" t="s">
        <v>18</v>
      </c>
      <c r="B19" s="64">
        <v>88</v>
      </c>
      <c r="C19" s="199">
        <f t="shared" si="1"/>
        <v>5.3839094524319366E-3</v>
      </c>
      <c r="D19" s="11"/>
      <c r="E19" s="19" t="s">
        <v>18</v>
      </c>
      <c r="F19" s="64">
        <v>1</v>
      </c>
      <c r="G19" s="64">
        <v>8</v>
      </c>
      <c r="H19" s="13">
        <f t="shared" si="0"/>
        <v>9</v>
      </c>
      <c r="I19" s="168">
        <f t="shared" si="3"/>
        <v>4.4422507403751232E-3</v>
      </c>
    </row>
    <row r="20" spans="1:19" customFormat="1" ht="21" customHeight="1">
      <c r="A20" s="5" t="s">
        <v>11</v>
      </c>
      <c r="B20" s="15">
        <f>SUM(B6:B19)</f>
        <v>16345</v>
      </c>
      <c r="C20" s="6">
        <f>SUM(C6:C19)</f>
        <v>1</v>
      </c>
      <c r="D20" s="2"/>
      <c r="E20" s="5" t="s">
        <v>11</v>
      </c>
      <c r="F20" s="15">
        <f>SUM(F6:F19)</f>
        <v>439</v>
      </c>
      <c r="G20" s="15">
        <f t="shared" ref="G20:H20" si="4">SUM(G6:G19)</f>
        <v>1587</v>
      </c>
      <c r="H20" s="15">
        <f t="shared" si="4"/>
        <v>2026</v>
      </c>
      <c r="I20" s="6">
        <f>SUM(I6:I19)</f>
        <v>1</v>
      </c>
    </row>
    <row r="21" spans="1:19" customFormat="1">
      <c r="A21" s="4"/>
      <c r="B21" s="8"/>
      <c r="K21" s="121"/>
      <c r="L21" s="135"/>
      <c r="M21" s="135"/>
      <c r="N21" s="135"/>
    </row>
    <row r="22" spans="1:19" s="9" customFormat="1" ht="14.25">
      <c r="K22" s="138"/>
      <c r="L22" s="4"/>
      <c r="M22" s="64"/>
      <c r="N22" s="131"/>
    </row>
    <row r="23" spans="1:19">
      <c r="K23" s="138"/>
      <c r="L23" s="4"/>
      <c r="M23" s="64"/>
      <c r="N23" s="131"/>
    </row>
    <row r="24" spans="1:19">
      <c r="K24" s="138"/>
      <c r="L24" s="4"/>
      <c r="M24" s="64"/>
      <c r="N24" s="131"/>
    </row>
    <row r="25" spans="1:19">
      <c r="K25" s="138"/>
      <c r="L25" s="4"/>
      <c r="M25" s="64"/>
      <c r="N25" s="131"/>
    </row>
    <row r="26" spans="1:19">
      <c r="K26" s="138"/>
      <c r="L26" s="4"/>
      <c r="M26" s="64"/>
      <c r="N26" s="131"/>
    </row>
    <row r="27" spans="1:19">
      <c r="K27" s="138"/>
      <c r="L27" s="4"/>
      <c r="M27" s="64"/>
      <c r="N27" s="131"/>
    </row>
    <row r="28" spans="1:19">
      <c r="K28" s="138"/>
      <c r="L28" s="4"/>
      <c r="M28" s="64"/>
      <c r="N28" s="131"/>
    </row>
    <row r="29" spans="1:19">
      <c r="K29" s="138"/>
      <c r="L29" s="4"/>
      <c r="M29" s="64"/>
      <c r="N29" s="131"/>
    </row>
    <row r="30" spans="1:19">
      <c r="K30" s="138"/>
      <c r="L30" s="4"/>
      <c r="M30" s="64"/>
      <c r="N30" s="131"/>
    </row>
    <row r="31" spans="1:19">
      <c r="K31" s="140"/>
      <c r="L31" s="4"/>
      <c r="M31" s="64"/>
      <c r="N31" s="131"/>
    </row>
    <row r="32" spans="1:19">
      <c r="K32" s="140"/>
      <c r="L32" s="4"/>
      <c r="M32" s="64"/>
      <c r="N32" s="131"/>
    </row>
    <row r="33" spans="11:14">
      <c r="K33" s="140"/>
      <c r="L33" s="4"/>
      <c r="M33" s="64"/>
      <c r="N33" s="131"/>
    </row>
    <row r="34" spans="11:14">
      <c r="K34" s="138"/>
      <c r="L34" s="4"/>
      <c r="M34" s="64"/>
      <c r="N34" s="131"/>
    </row>
    <row r="35" spans="11:14">
      <c r="K35" s="142"/>
      <c r="L35" s="4"/>
      <c r="M35" s="64"/>
      <c r="N35" s="131"/>
    </row>
    <row r="36" spans="11:14">
      <c r="K36" s="121"/>
      <c r="L36" s="4"/>
      <c r="M36" s="64"/>
      <c r="N36" s="131"/>
    </row>
    <row r="40" spans="11:14" customFormat="1"/>
  </sheetData>
  <phoneticPr fontId="4"/>
  <pageMargins left="0.70866141732283472" right="0.70866141732283472" top="0.74803149606299213" bottom="0.74803149606299213" header="0.31496062992125984" footer="0.31496062992125984"/>
  <pageSetup paperSize="9" scale="76"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48"/>
  <sheetViews>
    <sheetView view="pageBreakPreview" zoomScaleNormal="100" zoomScaleSheetLayoutView="100" workbookViewId="0">
      <selection activeCell="M21" sqref="M21"/>
    </sheetView>
  </sheetViews>
  <sheetFormatPr defaultColWidth="13.75" defaultRowHeight="13.5"/>
  <cols>
    <col min="1" max="1" width="15.375" style="10" bestFit="1" customWidth="1"/>
    <col min="2" max="9" width="7.5" style="10" customWidth="1"/>
    <col min="10" max="10" width="8.625" style="10" bestFit="1" customWidth="1"/>
    <col min="11" max="16384" width="13.75" style="10"/>
  </cols>
  <sheetData>
    <row r="1" spans="1:10" s="26" customFormat="1" ht="14.25">
      <c r="A1" s="25" t="s">
        <v>202</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ht="12" customHeight="1">
      <c r="A4" s="80" t="s">
        <v>2</v>
      </c>
      <c r="B4" s="81">
        <v>7</v>
      </c>
      <c r="C4" s="81">
        <v>3</v>
      </c>
      <c r="D4" s="81">
        <v>38</v>
      </c>
      <c r="E4" s="81">
        <v>4</v>
      </c>
      <c r="F4" s="81">
        <v>6</v>
      </c>
      <c r="G4" s="81">
        <v>7</v>
      </c>
      <c r="H4" s="81">
        <v>28</v>
      </c>
      <c r="I4" s="81">
        <v>36</v>
      </c>
      <c r="J4" s="82">
        <f>SUM(B4:I4)</f>
        <v>129</v>
      </c>
    </row>
    <row r="5" spans="1:10" s="39" customFormat="1" ht="12" customHeight="1">
      <c r="A5" s="83"/>
      <c r="B5" s="84">
        <f>B4/B$22</f>
        <v>3.856749311294766E-3</v>
      </c>
      <c r="C5" s="84">
        <f t="shared" ref="C5:J5" si="0">C4/C$22</f>
        <v>1.4104372355430183E-3</v>
      </c>
      <c r="D5" s="84">
        <f t="shared" si="0"/>
        <v>2.6685393258426966E-2</v>
      </c>
      <c r="E5" s="84">
        <f t="shared" si="0"/>
        <v>2.5657472738935213E-3</v>
      </c>
      <c r="F5" s="84">
        <f t="shared" si="0"/>
        <v>4.181184668989547E-3</v>
      </c>
      <c r="G5" s="84">
        <f t="shared" si="0"/>
        <v>1.2783053323593865E-3</v>
      </c>
      <c r="H5" s="84">
        <f t="shared" si="0"/>
        <v>0.15053763440860216</v>
      </c>
      <c r="I5" s="84">
        <f t="shared" si="0"/>
        <v>1.5497201894102454E-2</v>
      </c>
      <c r="J5" s="84">
        <f t="shared" si="0"/>
        <v>7.8923218109513606E-3</v>
      </c>
    </row>
    <row r="6" spans="1:10" s="39" customFormat="1" ht="12" customHeight="1">
      <c r="A6" s="80" t="s">
        <v>3</v>
      </c>
      <c r="B6" s="81">
        <v>42</v>
      </c>
      <c r="C6" s="81">
        <v>43</v>
      </c>
      <c r="D6" s="81">
        <v>45</v>
      </c>
      <c r="E6" s="81">
        <v>54</v>
      </c>
      <c r="F6" s="81">
        <v>26</v>
      </c>
      <c r="G6" s="81">
        <v>65</v>
      </c>
      <c r="H6" s="81">
        <v>9</v>
      </c>
      <c r="I6" s="81">
        <v>51</v>
      </c>
      <c r="J6" s="82">
        <v>335</v>
      </c>
    </row>
    <row r="7" spans="1:10" s="39" customFormat="1" ht="12" customHeight="1">
      <c r="A7" s="83"/>
      <c r="B7" s="84">
        <f>B6/B$22</f>
        <v>2.3140495867768594E-2</v>
      </c>
      <c r="C7" s="84">
        <f t="shared" ref="C7:J7" si="1">C6/C$22</f>
        <v>2.0216267042783263E-2</v>
      </c>
      <c r="D7" s="84">
        <f t="shared" si="1"/>
        <v>3.1601123595505619E-2</v>
      </c>
      <c r="E7" s="84">
        <f t="shared" si="1"/>
        <v>3.463758819756254E-2</v>
      </c>
      <c r="F7" s="84">
        <f t="shared" si="1"/>
        <v>1.8118466898954706E-2</v>
      </c>
      <c r="G7" s="84">
        <f t="shared" si="1"/>
        <v>1.1869978086194303E-2</v>
      </c>
      <c r="H7" s="84">
        <f t="shared" si="1"/>
        <v>4.8387096774193547E-2</v>
      </c>
      <c r="I7" s="84">
        <f t="shared" si="1"/>
        <v>2.1954369349978475E-2</v>
      </c>
      <c r="J7" s="84">
        <f t="shared" si="1"/>
        <v>2.0495564392780666E-2</v>
      </c>
    </row>
    <row r="8" spans="1:10" s="39" customFormat="1" ht="12" customHeight="1">
      <c r="A8" s="80" t="s">
        <v>4</v>
      </c>
      <c r="B8" s="81">
        <v>102</v>
      </c>
      <c r="C8" s="81">
        <v>95</v>
      </c>
      <c r="D8" s="81">
        <v>110</v>
      </c>
      <c r="E8" s="81">
        <v>92</v>
      </c>
      <c r="F8" s="81">
        <v>82</v>
      </c>
      <c r="G8" s="81">
        <v>223</v>
      </c>
      <c r="H8" s="81">
        <v>21</v>
      </c>
      <c r="I8" s="81">
        <v>150</v>
      </c>
      <c r="J8" s="82">
        <v>875</v>
      </c>
    </row>
    <row r="9" spans="1:10" s="39" customFormat="1" ht="12" customHeight="1">
      <c r="A9" s="83"/>
      <c r="B9" s="84">
        <f>B8/B$22</f>
        <v>5.6198347107438019E-2</v>
      </c>
      <c r="C9" s="84">
        <f t="shared" ref="C9:J9" si="2">C8/C$22</f>
        <v>4.4663845792195581E-2</v>
      </c>
      <c r="D9" s="84">
        <f t="shared" si="2"/>
        <v>7.7247191011235949E-2</v>
      </c>
      <c r="E9" s="84">
        <f t="shared" si="2"/>
        <v>5.9012187299550996E-2</v>
      </c>
      <c r="F9" s="84">
        <f t="shared" si="2"/>
        <v>5.7142857142857141E-2</v>
      </c>
      <c r="G9" s="84">
        <f t="shared" si="2"/>
        <v>4.0723155588020456E-2</v>
      </c>
      <c r="H9" s="84">
        <f t="shared" si="2"/>
        <v>0.11290322580645161</v>
      </c>
      <c r="I9" s="84">
        <f t="shared" si="2"/>
        <v>6.4571674558760228E-2</v>
      </c>
      <c r="J9" s="84">
        <f t="shared" si="2"/>
        <v>5.353319057815846E-2</v>
      </c>
    </row>
    <row r="10" spans="1:10" s="39" customFormat="1" ht="12" customHeight="1">
      <c r="A10" s="80" t="s">
        <v>5</v>
      </c>
      <c r="B10" s="81">
        <v>248</v>
      </c>
      <c r="C10" s="81">
        <v>227</v>
      </c>
      <c r="D10" s="81">
        <v>235</v>
      </c>
      <c r="E10" s="81">
        <v>241</v>
      </c>
      <c r="F10" s="81">
        <v>188</v>
      </c>
      <c r="G10" s="81">
        <v>555</v>
      </c>
      <c r="H10" s="81">
        <v>27</v>
      </c>
      <c r="I10" s="81">
        <v>306</v>
      </c>
      <c r="J10" s="82">
        <v>2027</v>
      </c>
    </row>
    <row r="11" spans="1:10" s="39" customFormat="1" ht="12" customHeight="1">
      <c r="A11" s="83"/>
      <c r="B11" s="84">
        <f>B10/B$22</f>
        <v>0.13663911845730028</v>
      </c>
      <c r="C11" s="84">
        <f t="shared" ref="C11:J11" si="3">C10/C$22</f>
        <v>0.10672308415608839</v>
      </c>
      <c r="D11" s="84">
        <f t="shared" si="3"/>
        <v>0.16502808988764045</v>
      </c>
      <c r="E11" s="84">
        <f t="shared" si="3"/>
        <v>0.15458627325208468</v>
      </c>
      <c r="F11" s="84">
        <f t="shared" si="3"/>
        <v>0.13101045296167246</v>
      </c>
      <c r="G11" s="84">
        <f t="shared" si="3"/>
        <v>0.10135135135135136</v>
      </c>
      <c r="H11" s="84">
        <f t="shared" si="3"/>
        <v>0.14516129032258066</v>
      </c>
      <c r="I11" s="84">
        <f t="shared" si="3"/>
        <v>0.13172621609987087</v>
      </c>
      <c r="J11" s="84">
        <f t="shared" si="3"/>
        <v>0.12401345977363108</v>
      </c>
    </row>
    <row r="12" spans="1:10" s="39" customFormat="1" ht="12" customHeight="1">
      <c r="A12" s="80" t="s">
        <v>6</v>
      </c>
      <c r="B12" s="81">
        <v>291</v>
      </c>
      <c r="C12" s="81">
        <v>299</v>
      </c>
      <c r="D12" s="81">
        <v>255</v>
      </c>
      <c r="E12" s="81">
        <v>288</v>
      </c>
      <c r="F12" s="81">
        <v>304</v>
      </c>
      <c r="G12" s="81">
        <v>755</v>
      </c>
      <c r="H12" s="81">
        <v>39</v>
      </c>
      <c r="I12" s="81">
        <v>345</v>
      </c>
      <c r="J12" s="82">
        <v>2576</v>
      </c>
    </row>
    <row r="13" spans="1:10" s="39" customFormat="1" ht="12" customHeight="1">
      <c r="A13" s="83"/>
      <c r="B13" s="84">
        <f>B12/B$22</f>
        <v>0.16033057851239668</v>
      </c>
      <c r="C13" s="84">
        <f t="shared" ref="C13:J13" si="4">C12/C$22</f>
        <v>0.14057357780912083</v>
      </c>
      <c r="D13" s="84">
        <f t="shared" si="4"/>
        <v>0.17907303370786518</v>
      </c>
      <c r="E13" s="84">
        <f t="shared" si="4"/>
        <v>0.18473380372033354</v>
      </c>
      <c r="F13" s="84">
        <f t="shared" si="4"/>
        <v>0.2118466898954704</v>
      </c>
      <c r="G13" s="84">
        <f t="shared" si="4"/>
        <v>0.13787436084733382</v>
      </c>
      <c r="H13" s="84">
        <f t="shared" si="4"/>
        <v>0.20967741935483872</v>
      </c>
      <c r="I13" s="84">
        <f t="shared" si="4"/>
        <v>0.14851485148514851</v>
      </c>
      <c r="J13" s="84">
        <f t="shared" si="4"/>
        <v>0.1576017130620985</v>
      </c>
    </row>
    <row r="14" spans="1:10" s="39" customFormat="1" ht="12" customHeight="1">
      <c r="A14" s="80" t="s">
        <v>7</v>
      </c>
      <c r="B14" s="81">
        <v>477</v>
      </c>
      <c r="C14" s="81">
        <v>465</v>
      </c>
      <c r="D14" s="81">
        <v>322</v>
      </c>
      <c r="E14" s="81">
        <v>349</v>
      </c>
      <c r="F14" s="81">
        <v>370</v>
      </c>
      <c r="G14" s="81">
        <v>1307</v>
      </c>
      <c r="H14" s="81">
        <v>21</v>
      </c>
      <c r="I14" s="81">
        <v>519</v>
      </c>
      <c r="J14" s="82">
        <v>3830</v>
      </c>
    </row>
    <row r="15" spans="1:10" s="39" customFormat="1" ht="12" customHeight="1">
      <c r="A15" s="83"/>
      <c r="B15" s="84">
        <f>B14/B$22</f>
        <v>0.2628099173553719</v>
      </c>
      <c r="C15" s="84">
        <f t="shared" ref="C15:J15" si="5">C14/C$22</f>
        <v>0.21861777150916784</v>
      </c>
      <c r="D15" s="84">
        <f t="shared" si="5"/>
        <v>0.22612359550561797</v>
      </c>
      <c r="E15" s="84">
        <f t="shared" si="5"/>
        <v>0.22386144964720975</v>
      </c>
      <c r="F15" s="84">
        <f t="shared" si="5"/>
        <v>0.25783972125435539</v>
      </c>
      <c r="G15" s="84">
        <f t="shared" si="5"/>
        <v>0.23867786705624544</v>
      </c>
      <c r="H15" s="84">
        <f t="shared" si="5"/>
        <v>0.11290322580645161</v>
      </c>
      <c r="I15" s="84">
        <f t="shared" si="5"/>
        <v>0.22341799397331039</v>
      </c>
      <c r="J15" s="84">
        <f t="shared" si="5"/>
        <v>0.23432242275925361</v>
      </c>
    </row>
    <row r="16" spans="1:10" s="39" customFormat="1" ht="12" customHeight="1">
      <c r="A16" s="80" t="s">
        <v>8</v>
      </c>
      <c r="B16" s="81">
        <v>407</v>
      </c>
      <c r="C16" s="81">
        <v>507</v>
      </c>
      <c r="D16" s="81">
        <v>275</v>
      </c>
      <c r="E16" s="81">
        <v>334</v>
      </c>
      <c r="F16" s="81">
        <v>294</v>
      </c>
      <c r="G16" s="81">
        <v>1310</v>
      </c>
      <c r="H16" s="81">
        <v>31</v>
      </c>
      <c r="I16" s="81">
        <v>579</v>
      </c>
      <c r="J16" s="82">
        <v>3737</v>
      </c>
    </row>
    <row r="17" spans="1:10" s="39" customFormat="1" ht="12" customHeight="1">
      <c r="A17" s="83"/>
      <c r="B17" s="84">
        <f>B16/B$22</f>
        <v>0.22424242424242424</v>
      </c>
      <c r="C17" s="84">
        <f t="shared" ref="C17:J17" si="6">C16/C$22</f>
        <v>0.23836389280677009</v>
      </c>
      <c r="D17" s="84">
        <f t="shared" si="6"/>
        <v>0.1931179775280899</v>
      </c>
      <c r="E17" s="84">
        <f t="shared" si="6"/>
        <v>0.21423989737010904</v>
      </c>
      <c r="F17" s="84">
        <f t="shared" si="6"/>
        <v>0.20487804878048779</v>
      </c>
      <c r="G17" s="84">
        <f t="shared" si="6"/>
        <v>0.23922571219868516</v>
      </c>
      <c r="H17" s="84">
        <f t="shared" si="6"/>
        <v>0.16666666666666666</v>
      </c>
      <c r="I17" s="84">
        <f t="shared" si="6"/>
        <v>0.24924666379681445</v>
      </c>
      <c r="J17" s="84">
        <f t="shared" si="6"/>
        <v>0.22863260936066077</v>
      </c>
    </row>
    <row r="18" spans="1:10" s="39" customFormat="1" ht="12" customHeight="1">
      <c r="A18" s="80" t="s">
        <v>9</v>
      </c>
      <c r="B18" s="81">
        <v>213</v>
      </c>
      <c r="C18" s="81">
        <v>387</v>
      </c>
      <c r="D18" s="81">
        <v>126</v>
      </c>
      <c r="E18" s="81">
        <v>173</v>
      </c>
      <c r="F18" s="81">
        <v>146</v>
      </c>
      <c r="G18" s="81">
        <v>988</v>
      </c>
      <c r="H18" s="81">
        <v>9</v>
      </c>
      <c r="I18" s="81">
        <v>296</v>
      </c>
      <c r="J18" s="82">
        <v>2338</v>
      </c>
    </row>
    <row r="19" spans="1:10" s="39" customFormat="1" ht="12" customHeight="1">
      <c r="A19" s="83"/>
      <c r="B19" s="84">
        <f>B18/B$22</f>
        <v>0.11735537190082644</v>
      </c>
      <c r="C19" s="84">
        <f t="shared" ref="C19:J19" si="7">C18/C$22</f>
        <v>0.18194640338504936</v>
      </c>
      <c r="D19" s="84">
        <f t="shared" si="7"/>
        <v>8.8483146067415724E-2</v>
      </c>
      <c r="E19" s="84">
        <f t="shared" si="7"/>
        <v>0.11096856959589481</v>
      </c>
      <c r="F19" s="84">
        <f t="shared" si="7"/>
        <v>0.10174216027874565</v>
      </c>
      <c r="G19" s="84">
        <f t="shared" si="7"/>
        <v>0.18042366691015341</v>
      </c>
      <c r="H19" s="84">
        <f t="shared" si="7"/>
        <v>4.8387096774193547E-2</v>
      </c>
      <c r="I19" s="84">
        <f t="shared" si="7"/>
        <v>0.1274214377959535</v>
      </c>
      <c r="J19" s="84">
        <f t="shared" si="7"/>
        <v>0.1430406852248394</v>
      </c>
    </row>
    <row r="20" spans="1:10" s="39" customFormat="1" ht="12" customHeight="1">
      <c r="A20" s="80" t="s">
        <v>10</v>
      </c>
      <c r="B20" s="81">
        <v>28</v>
      </c>
      <c r="C20" s="81">
        <v>101</v>
      </c>
      <c r="D20" s="81">
        <v>18</v>
      </c>
      <c r="E20" s="81">
        <v>24</v>
      </c>
      <c r="F20" s="81">
        <v>19</v>
      </c>
      <c r="G20" s="81">
        <v>266</v>
      </c>
      <c r="H20" s="81">
        <v>1</v>
      </c>
      <c r="I20" s="81">
        <v>41</v>
      </c>
      <c r="J20" s="82">
        <v>498</v>
      </c>
    </row>
    <row r="21" spans="1:10" s="39" customFormat="1" ht="12" customHeight="1">
      <c r="A21" s="83"/>
      <c r="B21" s="84">
        <f>B20/B$22</f>
        <v>1.5426997245179064E-2</v>
      </c>
      <c r="C21" s="84">
        <f t="shared" ref="C21:J21" si="8">C20/C$22</f>
        <v>4.748472026328162E-2</v>
      </c>
      <c r="D21" s="84">
        <f t="shared" si="8"/>
        <v>1.2640449438202247E-2</v>
      </c>
      <c r="E21" s="84">
        <f t="shared" si="8"/>
        <v>1.5394483643361129E-2</v>
      </c>
      <c r="F21" s="84">
        <f t="shared" si="8"/>
        <v>1.32404181184669E-2</v>
      </c>
      <c r="G21" s="84">
        <f t="shared" si="8"/>
        <v>4.8575602629656683E-2</v>
      </c>
      <c r="H21" s="84">
        <f t="shared" si="8"/>
        <v>5.3763440860215058E-3</v>
      </c>
      <c r="I21" s="84">
        <f t="shared" si="8"/>
        <v>1.7649591046061126E-2</v>
      </c>
      <c r="J21" s="84">
        <f t="shared" si="8"/>
        <v>3.0468033037626185E-2</v>
      </c>
    </row>
    <row r="22" spans="1:10" s="39" customFormat="1">
      <c r="A22" s="89" t="s">
        <v>11</v>
      </c>
      <c r="B22" s="90">
        <f>SUM(B4,B6,B8,B10,B12,B14,B16,B18,B20)</f>
        <v>1815</v>
      </c>
      <c r="C22" s="90">
        <f t="shared" ref="C22:J23" si="9">SUM(C4,C6,C8,C10,C12,C14,C16,C18,C20)</f>
        <v>2127</v>
      </c>
      <c r="D22" s="90">
        <f t="shared" si="9"/>
        <v>1424</v>
      </c>
      <c r="E22" s="90">
        <f t="shared" si="9"/>
        <v>1559</v>
      </c>
      <c r="F22" s="90">
        <f t="shared" si="9"/>
        <v>1435</v>
      </c>
      <c r="G22" s="90">
        <f t="shared" si="9"/>
        <v>5476</v>
      </c>
      <c r="H22" s="90">
        <f t="shared" si="9"/>
        <v>186</v>
      </c>
      <c r="I22" s="90">
        <f t="shared" si="9"/>
        <v>2323</v>
      </c>
      <c r="J22" s="94">
        <f>SUM(B22:I22)</f>
        <v>16345</v>
      </c>
    </row>
    <row r="23" spans="1:10" s="39" customFormat="1">
      <c r="A23" s="91"/>
      <c r="B23" s="92">
        <f>SUM(B5,B7,B9,B11,B13,B15,B17,B19,B21)</f>
        <v>1</v>
      </c>
      <c r="C23" s="92">
        <f t="shared" si="9"/>
        <v>1</v>
      </c>
      <c r="D23" s="92">
        <f t="shared" si="9"/>
        <v>1</v>
      </c>
      <c r="E23" s="92">
        <f t="shared" si="9"/>
        <v>1</v>
      </c>
      <c r="F23" s="92">
        <f t="shared" si="9"/>
        <v>0.99999999999999989</v>
      </c>
      <c r="G23" s="92">
        <f t="shared" si="9"/>
        <v>1</v>
      </c>
      <c r="H23" s="92">
        <f t="shared" si="9"/>
        <v>1</v>
      </c>
      <c r="I23" s="92">
        <f t="shared" si="9"/>
        <v>1</v>
      </c>
      <c r="J23" s="95">
        <f t="shared" si="9"/>
        <v>1</v>
      </c>
    </row>
    <row r="24" spans="1:10" ht="12" customHeight="1">
      <c r="A24" s="222" t="s">
        <v>342</v>
      </c>
      <c r="B24" s="224">
        <v>864</v>
      </c>
      <c r="C24" s="224">
        <v>846</v>
      </c>
      <c r="D24" s="224">
        <v>811</v>
      </c>
      <c r="E24" s="224">
        <v>820</v>
      </c>
      <c r="F24" s="224">
        <v>762</v>
      </c>
      <c r="G24" s="224">
        <v>2130</v>
      </c>
      <c r="H24" s="224">
        <v>130</v>
      </c>
      <c r="I24" s="224">
        <v>1087</v>
      </c>
      <c r="J24" s="224">
        <v>7450</v>
      </c>
    </row>
    <row r="25" spans="1:10" ht="12" customHeight="1">
      <c r="A25" s="88"/>
      <c r="B25" s="226">
        <f>B24/B$22</f>
        <v>0.47603305785123967</v>
      </c>
      <c r="C25" s="226">
        <f t="shared" ref="C25:J25" si="10">C24/C$22</f>
        <v>0.39774330042313116</v>
      </c>
      <c r="D25" s="226">
        <f t="shared" si="10"/>
        <v>0.5695224719101124</v>
      </c>
      <c r="E25" s="226">
        <f t="shared" si="10"/>
        <v>0.5259781911481719</v>
      </c>
      <c r="F25" s="226">
        <f t="shared" si="10"/>
        <v>0.53101045296167249</v>
      </c>
      <c r="G25" s="226">
        <f t="shared" si="10"/>
        <v>0.38897005113221328</v>
      </c>
      <c r="H25" s="226">
        <f t="shared" si="10"/>
        <v>0.69892473118279574</v>
      </c>
      <c r="I25" s="226">
        <f t="shared" si="10"/>
        <v>0.46792940163581576</v>
      </c>
      <c r="J25" s="226">
        <f t="shared" si="10"/>
        <v>0.45579687977974914</v>
      </c>
    </row>
    <row r="26" spans="1:10" ht="12" customHeight="1">
      <c r="A26" s="223" t="s">
        <v>343</v>
      </c>
      <c r="B26" s="225">
        <v>951</v>
      </c>
      <c r="C26" s="225">
        <v>1281</v>
      </c>
      <c r="D26" s="225">
        <v>613</v>
      </c>
      <c r="E26" s="225">
        <v>739</v>
      </c>
      <c r="F26" s="225">
        <v>673</v>
      </c>
      <c r="G26" s="225">
        <v>3346</v>
      </c>
      <c r="H26" s="225">
        <v>56</v>
      </c>
      <c r="I26" s="225">
        <v>1236</v>
      </c>
      <c r="J26" s="225">
        <v>8895</v>
      </c>
    </row>
    <row r="27" spans="1:10" ht="12" customHeight="1">
      <c r="A27" s="88"/>
      <c r="B27" s="226">
        <f>B26/B$22</f>
        <v>0.52396694214876038</v>
      </c>
      <c r="C27" s="226">
        <f t="shared" ref="C27:J27" si="11">C26/C$22</f>
        <v>0.60225669957686878</v>
      </c>
      <c r="D27" s="226">
        <f t="shared" si="11"/>
        <v>0.43047752808988765</v>
      </c>
      <c r="E27" s="226">
        <f t="shared" si="11"/>
        <v>0.4740218088518281</v>
      </c>
      <c r="F27" s="226">
        <f t="shared" si="11"/>
        <v>0.46898954703832751</v>
      </c>
      <c r="G27" s="226">
        <f t="shared" si="11"/>
        <v>0.61102994886778672</v>
      </c>
      <c r="H27" s="226">
        <f t="shared" si="11"/>
        <v>0.30107526881720431</v>
      </c>
      <c r="I27" s="226">
        <f t="shared" si="11"/>
        <v>0.53207059836418424</v>
      </c>
      <c r="J27" s="226">
        <f t="shared" si="11"/>
        <v>0.54420312022025086</v>
      </c>
    </row>
    <row r="29" spans="1:10">
      <c r="A29" s="41"/>
      <c r="B29" s="42"/>
      <c r="C29" s="42"/>
      <c r="D29" s="42"/>
      <c r="E29" s="42"/>
      <c r="F29" s="42"/>
      <c r="G29" s="42"/>
      <c r="H29" s="42"/>
      <c r="I29" s="42"/>
    </row>
    <row r="30" spans="1:10">
      <c r="A30" s="43"/>
      <c r="G30" s="2"/>
    </row>
    <row r="31" spans="1:10">
      <c r="A31" s="44"/>
    </row>
    <row r="32" spans="1:10">
      <c r="A32" s="44"/>
      <c r="G32" s="2"/>
    </row>
    <row r="33" spans="1:10">
      <c r="A33" s="44"/>
    </row>
    <row r="34" spans="1:10">
      <c r="A34" s="44"/>
    </row>
    <row r="35" spans="1:10" customFormat="1">
      <c r="A35" s="44"/>
    </row>
    <row r="36" spans="1:10">
      <c r="A36" s="44"/>
    </row>
    <row r="37" spans="1:10">
      <c r="A37" s="44"/>
    </row>
    <row r="38" spans="1:10">
      <c r="A38" s="44"/>
    </row>
    <row r="41" spans="1:10">
      <c r="A41"/>
      <c r="B41"/>
      <c r="C41" s="221"/>
      <c r="D41"/>
      <c r="E41"/>
      <c r="F41"/>
      <c r="G41"/>
      <c r="H41"/>
      <c r="I41"/>
      <c r="J41"/>
    </row>
    <row r="42" spans="1:10">
      <c r="A42"/>
      <c r="B42"/>
      <c r="C42" s="221"/>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s="4"/>
      <c r="B46" s="149"/>
      <c r="C46" s="149"/>
      <c r="D46" s="149"/>
      <c r="E46" s="149"/>
      <c r="F46" s="149"/>
      <c r="G46" s="149"/>
      <c r="H46" s="149"/>
      <c r="I46" s="149"/>
      <c r="J46" s="149"/>
    </row>
    <row r="47" spans="1:10">
      <c r="A47" s="4"/>
      <c r="B47" s="149"/>
      <c r="C47" s="149"/>
      <c r="D47" s="149"/>
      <c r="E47" s="149"/>
      <c r="F47" s="149"/>
      <c r="G47" s="149"/>
      <c r="H47" s="149"/>
      <c r="I47" s="149"/>
      <c r="J47" s="149"/>
    </row>
    <row r="48" spans="1:10">
      <c r="A48" s="4"/>
      <c r="B48" s="149"/>
      <c r="C48" s="149"/>
      <c r="D48" s="149"/>
      <c r="E48" s="149"/>
      <c r="F48" s="149"/>
      <c r="G48" s="149"/>
      <c r="H48" s="149"/>
      <c r="I48" s="149"/>
      <c r="J48" s="149"/>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23"/>
  <sheetViews>
    <sheetView view="pageBreakPreview" zoomScaleNormal="100" zoomScaleSheetLayoutView="100" workbookViewId="0">
      <selection activeCell="M19" sqref="M19"/>
    </sheetView>
  </sheetViews>
  <sheetFormatPr defaultColWidth="13.75" defaultRowHeight="13.5"/>
  <cols>
    <col min="1" max="1" width="13.625" style="10" customWidth="1"/>
    <col min="2" max="9" width="7.5" style="10" customWidth="1"/>
    <col min="10" max="10" width="8.625" style="10" bestFit="1" customWidth="1"/>
    <col min="11" max="16384" width="13.75" style="10"/>
  </cols>
  <sheetData>
    <row r="1" spans="1:10" s="26" customFormat="1" ht="14.25">
      <c r="A1" s="25" t="s">
        <v>203</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ht="12" customHeight="1">
      <c r="A4" s="80" t="s">
        <v>353</v>
      </c>
      <c r="B4" s="81">
        <v>5</v>
      </c>
      <c r="C4" s="81">
        <v>2</v>
      </c>
      <c r="D4" s="81">
        <v>7</v>
      </c>
      <c r="E4" s="81">
        <v>12</v>
      </c>
      <c r="F4" s="81">
        <v>1</v>
      </c>
      <c r="G4" s="81">
        <v>8</v>
      </c>
      <c r="H4" s="81">
        <v>1</v>
      </c>
      <c r="I4" s="81">
        <v>9</v>
      </c>
      <c r="J4" s="96">
        <v>45</v>
      </c>
    </row>
    <row r="5" spans="1:10" s="39" customFormat="1" ht="12" customHeight="1">
      <c r="A5" s="83" t="s">
        <v>352</v>
      </c>
      <c r="B5" s="84">
        <f t="shared" ref="B5:J5" si="0">B4/B$14</f>
        <v>2.7548209366391185E-3</v>
      </c>
      <c r="C5" s="84">
        <f t="shared" si="0"/>
        <v>9.4029149036201217E-4</v>
      </c>
      <c r="D5" s="84">
        <f t="shared" si="0"/>
        <v>4.9157303370786515E-3</v>
      </c>
      <c r="E5" s="84">
        <f t="shared" si="0"/>
        <v>7.6972418216805644E-3</v>
      </c>
      <c r="F5" s="84">
        <f t="shared" si="0"/>
        <v>6.9686411149825784E-4</v>
      </c>
      <c r="G5" s="84">
        <f t="shared" si="0"/>
        <v>1.4609203798392988E-3</v>
      </c>
      <c r="H5" s="84">
        <f t="shared" si="0"/>
        <v>5.3763440860215058E-3</v>
      </c>
      <c r="I5" s="84">
        <f t="shared" si="0"/>
        <v>3.8743004735256135E-3</v>
      </c>
      <c r="J5" s="97">
        <f t="shared" si="0"/>
        <v>2.7531355154481493E-3</v>
      </c>
    </row>
    <row r="6" spans="1:10" s="39" customFormat="1" ht="12" customHeight="1">
      <c r="A6" s="80" t="s">
        <v>15</v>
      </c>
      <c r="B6" s="81">
        <v>823</v>
      </c>
      <c r="C6" s="81">
        <v>1374</v>
      </c>
      <c r="D6" s="81">
        <v>750</v>
      </c>
      <c r="E6" s="81">
        <v>724</v>
      </c>
      <c r="F6" s="81">
        <v>539</v>
      </c>
      <c r="G6" s="81">
        <v>2678</v>
      </c>
      <c r="H6" s="81">
        <v>90</v>
      </c>
      <c r="I6" s="81">
        <v>1409</v>
      </c>
      <c r="J6" s="96">
        <v>8387</v>
      </c>
    </row>
    <row r="7" spans="1:10" s="39" customFormat="1" ht="12" customHeight="1">
      <c r="A7" s="83"/>
      <c r="B7" s="84">
        <f t="shared" ref="B7:J7" si="1">B6/B$14</f>
        <v>0.45344352617079892</v>
      </c>
      <c r="C7" s="84">
        <f t="shared" si="1"/>
        <v>0.64598025387870239</v>
      </c>
      <c r="D7" s="84">
        <f t="shared" si="1"/>
        <v>0.526685393258427</v>
      </c>
      <c r="E7" s="84">
        <f t="shared" si="1"/>
        <v>0.46440025657472739</v>
      </c>
      <c r="F7" s="84">
        <f t="shared" si="1"/>
        <v>0.37560975609756098</v>
      </c>
      <c r="G7" s="84">
        <f t="shared" si="1"/>
        <v>0.48904309715120525</v>
      </c>
      <c r="H7" s="84">
        <f t="shared" si="1"/>
        <v>0.4838709677419355</v>
      </c>
      <c r="I7" s="84">
        <f t="shared" si="1"/>
        <v>0.60654326302195438</v>
      </c>
      <c r="J7" s="97">
        <f t="shared" si="1"/>
        <v>0.51312327929030288</v>
      </c>
    </row>
    <row r="8" spans="1:10" s="39" customFormat="1" ht="12" customHeight="1">
      <c r="A8" s="80" t="s">
        <v>16</v>
      </c>
      <c r="B8" s="81">
        <v>985</v>
      </c>
      <c r="C8" s="81">
        <v>751</v>
      </c>
      <c r="D8" s="81">
        <v>634</v>
      </c>
      <c r="E8" s="81">
        <v>821</v>
      </c>
      <c r="F8" s="81">
        <v>894</v>
      </c>
      <c r="G8" s="81">
        <v>2787</v>
      </c>
      <c r="H8" s="81">
        <v>95</v>
      </c>
      <c r="I8" s="81">
        <v>891</v>
      </c>
      <c r="J8" s="96">
        <v>7858</v>
      </c>
    </row>
    <row r="9" spans="1:10" s="39" customFormat="1" ht="12" customHeight="1">
      <c r="A9" s="83"/>
      <c r="B9" s="84">
        <f t="shared" ref="B9:J9" si="2">B8/B$14</f>
        <v>0.54269972451790638</v>
      </c>
      <c r="C9" s="84">
        <f t="shared" si="2"/>
        <v>0.3530794546309356</v>
      </c>
      <c r="D9" s="84">
        <f t="shared" si="2"/>
        <v>0.4452247191011236</v>
      </c>
      <c r="E9" s="84">
        <f t="shared" si="2"/>
        <v>0.5266196279666453</v>
      </c>
      <c r="F9" s="84">
        <f t="shared" si="2"/>
        <v>0.62299651567944248</v>
      </c>
      <c r="G9" s="84">
        <f t="shared" si="2"/>
        <v>0.50894813732651567</v>
      </c>
      <c r="H9" s="84">
        <f t="shared" si="2"/>
        <v>0.510752688172043</v>
      </c>
      <c r="I9" s="84">
        <f t="shared" si="2"/>
        <v>0.38355574687903571</v>
      </c>
      <c r="J9" s="97">
        <f t="shared" si="2"/>
        <v>0.48075864178647904</v>
      </c>
    </row>
    <row r="10" spans="1:10" s="39" customFormat="1" ht="12" customHeight="1">
      <c r="A10" s="80" t="s">
        <v>17</v>
      </c>
      <c r="B10" s="81">
        <v>1</v>
      </c>
      <c r="C10" s="81"/>
      <c r="D10" s="81"/>
      <c r="E10" s="81"/>
      <c r="F10" s="81"/>
      <c r="G10" s="81"/>
      <c r="H10" s="81"/>
      <c r="I10" s="81">
        <v>2</v>
      </c>
      <c r="J10" s="96">
        <v>3</v>
      </c>
    </row>
    <row r="11" spans="1:10" s="39" customFormat="1" ht="12" customHeight="1">
      <c r="A11" s="83"/>
      <c r="B11" s="84">
        <f t="shared" ref="B11:J11" si="3">B10/B$14</f>
        <v>5.5096418732782364E-4</v>
      </c>
      <c r="C11" s="84">
        <f t="shared" si="3"/>
        <v>0</v>
      </c>
      <c r="D11" s="84">
        <f t="shared" si="3"/>
        <v>0</v>
      </c>
      <c r="E11" s="84">
        <f t="shared" si="3"/>
        <v>0</v>
      </c>
      <c r="F11" s="84">
        <f t="shared" si="3"/>
        <v>0</v>
      </c>
      <c r="G11" s="84">
        <f t="shared" si="3"/>
        <v>0</v>
      </c>
      <c r="H11" s="84">
        <f t="shared" si="3"/>
        <v>0</v>
      </c>
      <c r="I11" s="84">
        <f t="shared" si="3"/>
        <v>8.6095566078346966E-4</v>
      </c>
      <c r="J11" s="97">
        <f t="shared" si="3"/>
        <v>1.835423676965433E-4</v>
      </c>
    </row>
    <row r="12" spans="1:10" s="39" customFormat="1" ht="12" customHeight="1">
      <c r="A12" s="80" t="s">
        <v>18</v>
      </c>
      <c r="B12" s="81">
        <v>1</v>
      </c>
      <c r="C12" s="81"/>
      <c r="D12" s="81">
        <v>33</v>
      </c>
      <c r="E12" s="81">
        <v>2</v>
      </c>
      <c r="F12" s="81">
        <v>1</v>
      </c>
      <c r="G12" s="81">
        <v>3</v>
      </c>
      <c r="H12" s="81"/>
      <c r="I12" s="81">
        <v>12</v>
      </c>
      <c r="J12" s="96">
        <v>52</v>
      </c>
    </row>
    <row r="13" spans="1:10" s="39" customFormat="1" ht="12" customHeight="1">
      <c r="A13" s="83"/>
      <c r="B13" s="84">
        <f t="shared" ref="B13:J13" si="4">B12/B$14</f>
        <v>5.5096418732782364E-4</v>
      </c>
      <c r="C13" s="84">
        <f t="shared" si="4"/>
        <v>0</v>
      </c>
      <c r="D13" s="84">
        <f t="shared" si="4"/>
        <v>2.3174157303370788E-2</v>
      </c>
      <c r="E13" s="84">
        <f t="shared" si="4"/>
        <v>1.2828736369467607E-3</v>
      </c>
      <c r="F13" s="84">
        <f t="shared" si="4"/>
        <v>6.9686411149825784E-4</v>
      </c>
      <c r="G13" s="84">
        <f t="shared" si="4"/>
        <v>5.4784514243973702E-4</v>
      </c>
      <c r="H13" s="84">
        <f t="shared" si="4"/>
        <v>0</v>
      </c>
      <c r="I13" s="84">
        <f t="shared" si="4"/>
        <v>5.165733964700818E-3</v>
      </c>
      <c r="J13" s="97">
        <f t="shared" si="4"/>
        <v>3.1814010400734167E-3</v>
      </c>
    </row>
    <row r="14" spans="1:10" s="39" customFormat="1" ht="12" customHeight="1">
      <c r="A14" s="89" t="s">
        <v>11</v>
      </c>
      <c r="B14" s="90">
        <f>SUM(B4,B6,B8,B10,B12)</f>
        <v>1815</v>
      </c>
      <c r="C14" s="90">
        <f t="shared" ref="C14:I14" si="5">SUM(C4,C6,C8,C10,C12)</f>
        <v>2127</v>
      </c>
      <c r="D14" s="90">
        <f t="shared" si="5"/>
        <v>1424</v>
      </c>
      <c r="E14" s="90">
        <f t="shared" si="5"/>
        <v>1559</v>
      </c>
      <c r="F14" s="90">
        <f t="shared" si="5"/>
        <v>1435</v>
      </c>
      <c r="G14" s="90">
        <f t="shared" si="5"/>
        <v>5476</v>
      </c>
      <c r="H14" s="90">
        <f t="shared" si="5"/>
        <v>186</v>
      </c>
      <c r="I14" s="90">
        <f t="shared" si="5"/>
        <v>2323</v>
      </c>
      <c r="J14" s="94">
        <f>SUM(B14:I14)</f>
        <v>16345</v>
      </c>
    </row>
    <row r="15" spans="1:10" s="39" customFormat="1" ht="12" customHeight="1">
      <c r="A15" s="91"/>
      <c r="B15" s="92">
        <f>SUM(B5,B7,B9,B11,B13)</f>
        <v>1</v>
      </c>
      <c r="C15" s="92">
        <f t="shared" ref="C15:J15" si="6">SUM(C5,C7,C9,C11,C13)</f>
        <v>1</v>
      </c>
      <c r="D15" s="92">
        <f t="shared" si="6"/>
        <v>1</v>
      </c>
      <c r="E15" s="92">
        <f t="shared" si="6"/>
        <v>1</v>
      </c>
      <c r="F15" s="92">
        <f t="shared" si="6"/>
        <v>1</v>
      </c>
      <c r="G15" s="92">
        <f t="shared" si="6"/>
        <v>1</v>
      </c>
      <c r="H15" s="92">
        <f t="shared" si="6"/>
        <v>1</v>
      </c>
      <c r="I15" s="92">
        <f t="shared" si="6"/>
        <v>1</v>
      </c>
      <c r="J15" s="95">
        <f t="shared" si="6"/>
        <v>1.0000000000000002</v>
      </c>
    </row>
    <row r="18" spans="1:9">
      <c r="A18" s="41"/>
      <c r="B18" s="42"/>
      <c r="C18" s="42"/>
      <c r="D18" s="42"/>
      <c r="E18" s="42"/>
      <c r="F18" s="42"/>
      <c r="G18" s="42"/>
      <c r="H18" s="42"/>
      <c r="I18" s="42"/>
    </row>
    <row r="19" spans="1:9">
      <c r="A19" s="43"/>
      <c r="G19" s="2"/>
    </row>
    <row r="20" spans="1:9">
      <c r="A20" s="44"/>
    </row>
    <row r="21" spans="1:9">
      <c r="A21" s="44"/>
      <c r="G21" s="2"/>
    </row>
    <row r="22" spans="1:9">
      <c r="A22" s="44"/>
    </row>
    <row r="23" spans="1:9">
      <c r="A23" s="44"/>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52"/>
  <sheetViews>
    <sheetView view="pageBreakPreview" zoomScaleNormal="100" zoomScaleSheetLayoutView="100" workbookViewId="0">
      <selection activeCell="M34" sqref="M34"/>
    </sheetView>
  </sheetViews>
  <sheetFormatPr defaultColWidth="13.75" defaultRowHeight="13.5"/>
  <cols>
    <col min="1" max="1" width="17.75" style="10" customWidth="1"/>
    <col min="2" max="9" width="7.5" style="10" customWidth="1"/>
    <col min="10" max="10" width="8.625" style="10" bestFit="1" customWidth="1"/>
    <col min="11" max="16384" width="13.75" style="10"/>
  </cols>
  <sheetData>
    <row r="1" spans="1:10" s="26" customFormat="1" ht="14.25">
      <c r="A1" s="25" t="s">
        <v>204</v>
      </c>
    </row>
    <row r="2" spans="1:10" customFormat="1">
      <c r="A2" s="1"/>
      <c r="B2" s="2"/>
      <c r="C2" s="2"/>
      <c r="D2" s="2"/>
      <c r="E2" s="2"/>
      <c r="F2" s="2"/>
      <c r="G2" s="2"/>
      <c r="H2" s="2"/>
    </row>
    <row r="3" spans="1:10" customFormat="1" ht="18" customHeight="1">
      <c r="A3" s="93"/>
      <c r="B3" s="93" t="s">
        <v>131</v>
      </c>
      <c r="C3" s="93" t="s">
        <v>132</v>
      </c>
      <c r="D3" s="93" t="s">
        <v>133</v>
      </c>
      <c r="E3" s="93" t="s">
        <v>134</v>
      </c>
      <c r="F3" s="93" t="s">
        <v>135</v>
      </c>
      <c r="G3" s="93" t="s">
        <v>136</v>
      </c>
      <c r="H3" s="93" t="s">
        <v>137</v>
      </c>
      <c r="I3" s="93" t="s">
        <v>138</v>
      </c>
      <c r="J3" s="93" t="s">
        <v>92</v>
      </c>
    </row>
    <row r="4" spans="1:10" s="39" customFormat="1" ht="18" customHeight="1">
      <c r="A4" s="674" t="s">
        <v>101</v>
      </c>
      <c r="B4" s="81">
        <f>SUM(B6,B8,B10)</f>
        <v>284</v>
      </c>
      <c r="C4" s="81">
        <f t="shared" ref="C4:I4" si="0">SUM(C6,C8,C10)</f>
        <v>608</v>
      </c>
      <c r="D4" s="81">
        <f t="shared" si="0"/>
        <v>239</v>
      </c>
      <c r="E4" s="81">
        <f t="shared" si="0"/>
        <v>314</v>
      </c>
      <c r="F4" s="81">
        <f t="shared" si="0"/>
        <v>179</v>
      </c>
      <c r="G4" s="81">
        <f t="shared" si="0"/>
        <v>1779</v>
      </c>
      <c r="H4" s="81">
        <f t="shared" si="0"/>
        <v>15</v>
      </c>
      <c r="I4" s="81">
        <f t="shared" si="0"/>
        <v>428</v>
      </c>
      <c r="J4" s="82">
        <f>SUM(B4:I4)</f>
        <v>3846</v>
      </c>
    </row>
    <row r="5" spans="1:10" s="39" customFormat="1" ht="18" customHeight="1">
      <c r="A5" s="675"/>
      <c r="B5" s="84">
        <f>B4/B$34</f>
        <v>0.15647382920110192</v>
      </c>
      <c r="C5" s="84">
        <f t="shared" ref="C5:I5" si="1">C4/C$34</f>
        <v>0.28584861307005172</v>
      </c>
      <c r="D5" s="84">
        <f t="shared" si="1"/>
        <v>0.1678370786516854</v>
      </c>
      <c r="E5" s="84">
        <f t="shared" si="1"/>
        <v>0.20141116100064144</v>
      </c>
      <c r="F5" s="84">
        <f t="shared" si="1"/>
        <v>0.12473867595818815</v>
      </c>
      <c r="G5" s="84">
        <f t="shared" si="1"/>
        <v>0.32487216946676406</v>
      </c>
      <c r="H5" s="84">
        <f t="shared" si="1"/>
        <v>8.0645161290322578E-2</v>
      </c>
      <c r="I5" s="84">
        <f t="shared" si="1"/>
        <v>0.18424451140766251</v>
      </c>
      <c r="J5" s="84">
        <f t="shared" ref="J5" si="2">J4/J$34</f>
        <v>0.2353013153869685</v>
      </c>
    </row>
    <row r="6" spans="1:10" s="39" customFormat="1" ht="18" customHeight="1">
      <c r="A6" s="677" t="s">
        <v>102</v>
      </c>
      <c r="B6" s="81">
        <v>107</v>
      </c>
      <c r="C6" s="81">
        <v>345</v>
      </c>
      <c r="D6" s="81">
        <v>87</v>
      </c>
      <c r="E6" s="81">
        <v>128</v>
      </c>
      <c r="F6" s="81">
        <v>89</v>
      </c>
      <c r="G6" s="81">
        <v>754</v>
      </c>
      <c r="H6" s="81">
        <v>7</v>
      </c>
      <c r="I6" s="81">
        <v>238</v>
      </c>
      <c r="J6" s="82">
        <v>1755</v>
      </c>
    </row>
    <row r="7" spans="1:10" s="39" customFormat="1" ht="18" customHeight="1">
      <c r="A7" s="678"/>
      <c r="B7" s="84">
        <f>B6/B$34</f>
        <v>5.8953168044077138E-2</v>
      </c>
      <c r="C7" s="84">
        <f t="shared" ref="C7:I7" si="3">C6/C$34</f>
        <v>0.16220028208744711</v>
      </c>
      <c r="D7" s="84">
        <f t="shared" si="3"/>
        <v>6.1095505617977525E-2</v>
      </c>
      <c r="E7" s="84">
        <f t="shared" si="3"/>
        <v>8.2103912764592682E-2</v>
      </c>
      <c r="F7" s="84">
        <f t="shared" si="3"/>
        <v>6.202090592334495E-2</v>
      </c>
      <c r="G7" s="84">
        <f t="shared" si="3"/>
        <v>0.13769174579985391</v>
      </c>
      <c r="H7" s="84">
        <f t="shared" si="3"/>
        <v>3.7634408602150539E-2</v>
      </c>
      <c r="I7" s="84">
        <f t="shared" si="3"/>
        <v>0.10245372363323289</v>
      </c>
      <c r="J7" s="84">
        <f t="shared" ref="J7" si="4">J6/J$34</f>
        <v>0.10737228510247782</v>
      </c>
    </row>
    <row r="8" spans="1:10" s="39" customFormat="1" ht="18" customHeight="1">
      <c r="A8" s="679" t="s">
        <v>103</v>
      </c>
      <c r="B8" s="81">
        <v>19</v>
      </c>
      <c r="C8" s="81">
        <v>41</v>
      </c>
      <c r="D8" s="81">
        <v>30</v>
      </c>
      <c r="E8" s="81">
        <v>20</v>
      </c>
      <c r="F8" s="81">
        <v>16</v>
      </c>
      <c r="G8" s="81">
        <v>272</v>
      </c>
      <c r="H8" s="81"/>
      <c r="I8" s="81">
        <v>16</v>
      </c>
      <c r="J8" s="82">
        <v>414</v>
      </c>
    </row>
    <row r="9" spans="1:10" s="39" customFormat="1" ht="18" customHeight="1">
      <c r="A9" s="678"/>
      <c r="B9" s="84">
        <f>B8/B$34</f>
        <v>1.046831955922865E-2</v>
      </c>
      <c r="C9" s="84">
        <f t="shared" ref="C9:I9" si="5">C8/C$34</f>
        <v>1.9275975552421252E-2</v>
      </c>
      <c r="D9" s="84">
        <f t="shared" si="5"/>
        <v>2.1067415730337078E-2</v>
      </c>
      <c r="E9" s="84">
        <f t="shared" si="5"/>
        <v>1.2828736369467608E-2</v>
      </c>
      <c r="F9" s="84">
        <f t="shared" si="5"/>
        <v>1.1149825783972125E-2</v>
      </c>
      <c r="G9" s="84">
        <f t="shared" si="5"/>
        <v>4.9671292914536161E-2</v>
      </c>
      <c r="H9" s="84">
        <f t="shared" si="5"/>
        <v>0</v>
      </c>
      <c r="I9" s="84">
        <f t="shared" si="5"/>
        <v>6.8876452862677573E-3</v>
      </c>
      <c r="J9" s="84">
        <f t="shared" ref="J9" si="6">J8/J$34</f>
        <v>2.5328846742122973E-2</v>
      </c>
    </row>
    <row r="10" spans="1:10" s="39" customFormat="1" ht="21" customHeight="1">
      <c r="A10" s="679" t="s">
        <v>139</v>
      </c>
      <c r="B10" s="81">
        <v>158</v>
      </c>
      <c r="C10" s="81">
        <v>222</v>
      </c>
      <c r="D10" s="81">
        <v>122</v>
      </c>
      <c r="E10" s="81">
        <v>166</v>
      </c>
      <c r="F10" s="81">
        <v>74</v>
      </c>
      <c r="G10" s="81">
        <v>753</v>
      </c>
      <c r="H10" s="81">
        <v>8</v>
      </c>
      <c r="I10" s="81">
        <v>174</v>
      </c>
      <c r="J10" s="82">
        <v>1677</v>
      </c>
    </row>
    <row r="11" spans="1:10" s="39" customFormat="1" ht="21" customHeight="1">
      <c r="A11" s="678"/>
      <c r="B11" s="84">
        <f>B10/B$34</f>
        <v>8.7052341597796137E-2</v>
      </c>
      <c r="C11" s="84">
        <f t="shared" ref="C11:I11" si="7">C10/C$34</f>
        <v>0.10437235543018336</v>
      </c>
      <c r="D11" s="84">
        <f t="shared" si="7"/>
        <v>8.5674157303370788E-2</v>
      </c>
      <c r="E11" s="84">
        <f t="shared" si="7"/>
        <v>0.10647851186658114</v>
      </c>
      <c r="F11" s="84">
        <f t="shared" si="7"/>
        <v>5.1567944250871078E-2</v>
      </c>
      <c r="G11" s="84">
        <f t="shared" si="7"/>
        <v>0.137509130752374</v>
      </c>
      <c r="H11" s="84">
        <f t="shared" si="7"/>
        <v>4.3010752688172046E-2</v>
      </c>
      <c r="I11" s="84">
        <f t="shared" si="7"/>
        <v>7.4903142488161864E-2</v>
      </c>
      <c r="J11" s="84">
        <f t="shared" ref="J11" si="8">J10/J$34</f>
        <v>0.10260018354236769</v>
      </c>
    </row>
    <row r="12" spans="1:10" s="39" customFormat="1" ht="18" customHeight="1">
      <c r="A12" s="674" t="s">
        <v>20</v>
      </c>
      <c r="B12" s="81">
        <v>52</v>
      </c>
      <c r="C12" s="81">
        <v>128</v>
      </c>
      <c r="D12" s="81">
        <v>39</v>
      </c>
      <c r="E12" s="81">
        <v>30</v>
      </c>
      <c r="F12" s="81">
        <v>67</v>
      </c>
      <c r="G12" s="81">
        <v>596</v>
      </c>
      <c r="H12" s="81">
        <v>4</v>
      </c>
      <c r="I12" s="81">
        <v>102</v>
      </c>
      <c r="J12" s="82">
        <v>1018</v>
      </c>
    </row>
    <row r="13" spans="1:10" s="39" customFormat="1" ht="18" customHeight="1">
      <c r="A13" s="675"/>
      <c r="B13" s="84">
        <f>B12/B$34</f>
        <v>2.8650137741046831E-2</v>
      </c>
      <c r="C13" s="84">
        <f t="shared" ref="C13:I13" si="9">C12/C$34</f>
        <v>6.0178655383168779E-2</v>
      </c>
      <c r="D13" s="84">
        <f t="shared" si="9"/>
        <v>2.7387640449438203E-2</v>
      </c>
      <c r="E13" s="84">
        <f t="shared" si="9"/>
        <v>1.9243104554201411E-2</v>
      </c>
      <c r="F13" s="84">
        <f t="shared" si="9"/>
        <v>4.6689895470383276E-2</v>
      </c>
      <c r="G13" s="84">
        <f t="shared" si="9"/>
        <v>0.10883856829802775</v>
      </c>
      <c r="H13" s="84">
        <f t="shared" si="9"/>
        <v>2.1505376344086023E-2</v>
      </c>
      <c r="I13" s="84">
        <f t="shared" si="9"/>
        <v>4.3908738699956949E-2</v>
      </c>
      <c r="J13" s="84">
        <f t="shared" ref="J13" si="10">J12/J$34</f>
        <v>6.2282043438360357E-2</v>
      </c>
    </row>
    <row r="14" spans="1:10" s="39" customFormat="1" ht="18" customHeight="1">
      <c r="A14" s="676" t="s">
        <v>21</v>
      </c>
      <c r="B14" s="81">
        <v>1225</v>
      </c>
      <c r="C14" s="81">
        <v>1132</v>
      </c>
      <c r="D14" s="81">
        <v>878</v>
      </c>
      <c r="E14" s="81">
        <v>883</v>
      </c>
      <c r="F14" s="81">
        <v>834</v>
      </c>
      <c r="G14" s="81">
        <v>2475</v>
      </c>
      <c r="H14" s="81">
        <v>70</v>
      </c>
      <c r="I14" s="81">
        <v>1334</v>
      </c>
      <c r="J14" s="82">
        <v>8831</v>
      </c>
    </row>
    <row r="15" spans="1:10" s="39" customFormat="1" ht="18" customHeight="1">
      <c r="A15" s="675"/>
      <c r="B15" s="84">
        <f>B14/B$34</f>
        <v>0.67493112947658407</v>
      </c>
      <c r="C15" s="84">
        <f t="shared" ref="C15:I15" si="11">C14/C$34</f>
        <v>0.53220498354489887</v>
      </c>
      <c r="D15" s="84">
        <f t="shared" si="11"/>
        <v>0.6165730337078652</v>
      </c>
      <c r="E15" s="84">
        <f t="shared" si="11"/>
        <v>0.56638871071199481</v>
      </c>
      <c r="F15" s="84">
        <f t="shared" si="11"/>
        <v>0.58118466898954702</v>
      </c>
      <c r="G15" s="84">
        <f t="shared" si="11"/>
        <v>0.45197224251278306</v>
      </c>
      <c r="H15" s="84">
        <f t="shared" si="11"/>
        <v>0.37634408602150538</v>
      </c>
      <c r="I15" s="84">
        <f t="shared" si="11"/>
        <v>0.57425742574257421</v>
      </c>
      <c r="J15" s="84">
        <f t="shared" ref="J15" si="12">J14/J$34</f>
        <v>0.5402875497093913</v>
      </c>
    </row>
    <row r="16" spans="1:10" s="39" customFormat="1" ht="18" customHeight="1">
      <c r="A16" s="676" t="s">
        <v>22</v>
      </c>
      <c r="B16" s="81">
        <v>152</v>
      </c>
      <c r="C16" s="81">
        <v>170</v>
      </c>
      <c r="D16" s="81">
        <v>151</v>
      </c>
      <c r="E16" s="81">
        <v>225</v>
      </c>
      <c r="F16" s="81">
        <v>178</v>
      </c>
      <c r="G16" s="81">
        <v>382</v>
      </c>
      <c r="H16" s="81">
        <v>50</v>
      </c>
      <c r="I16" s="81">
        <v>301</v>
      </c>
      <c r="J16" s="82">
        <v>1609</v>
      </c>
    </row>
    <row r="17" spans="1:10" s="39" customFormat="1" ht="18" customHeight="1">
      <c r="A17" s="675"/>
      <c r="B17" s="84">
        <f>B16/B$34</f>
        <v>8.3746556473829198E-2</v>
      </c>
      <c r="C17" s="84">
        <f t="shared" ref="C17:I17" si="13">C16/C$34</f>
        <v>7.992477668077104E-2</v>
      </c>
      <c r="D17" s="84">
        <f t="shared" si="13"/>
        <v>0.10603932584269662</v>
      </c>
      <c r="E17" s="84">
        <f t="shared" si="13"/>
        <v>0.14432328415651058</v>
      </c>
      <c r="F17" s="84">
        <f t="shared" si="13"/>
        <v>0.1240418118466899</v>
      </c>
      <c r="G17" s="84">
        <f t="shared" si="13"/>
        <v>6.9758948137326512E-2</v>
      </c>
      <c r="H17" s="84">
        <f t="shared" si="13"/>
        <v>0.26881720430107525</v>
      </c>
      <c r="I17" s="84">
        <f t="shared" si="13"/>
        <v>0.1295738269479122</v>
      </c>
      <c r="J17" s="84">
        <f t="shared" ref="J17" si="14">J16/J$34</f>
        <v>9.8439889874579384E-2</v>
      </c>
    </row>
    <row r="18" spans="1:10" s="39" customFormat="1" ht="18" customHeight="1">
      <c r="A18" s="676" t="s">
        <v>104</v>
      </c>
      <c r="B18" s="81">
        <v>30</v>
      </c>
      <c r="C18" s="81">
        <v>32</v>
      </c>
      <c r="D18" s="81">
        <v>39</v>
      </c>
      <c r="E18" s="81">
        <v>42</v>
      </c>
      <c r="F18" s="81">
        <v>23</v>
      </c>
      <c r="G18" s="81">
        <v>46</v>
      </c>
      <c r="H18" s="81">
        <v>14</v>
      </c>
      <c r="I18" s="81">
        <v>56</v>
      </c>
      <c r="J18" s="82">
        <v>282</v>
      </c>
    </row>
    <row r="19" spans="1:10" s="39" customFormat="1" ht="18" customHeight="1">
      <c r="A19" s="675"/>
      <c r="B19" s="84">
        <f>B18/B$34</f>
        <v>1.6528925619834711E-2</v>
      </c>
      <c r="C19" s="84">
        <f t="shared" ref="C19:I19" si="15">C18/C$34</f>
        <v>1.5044663845792195E-2</v>
      </c>
      <c r="D19" s="84">
        <f t="shared" si="15"/>
        <v>2.7387640449438203E-2</v>
      </c>
      <c r="E19" s="84">
        <f t="shared" si="15"/>
        <v>2.6940346375881975E-2</v>
      </c>
      <c r="F19" s="84">
        <f t="shared" si="15"/>
        <v>1.6027874564459931E-2</v>
      </c>
      <c r="G19" s="84">
        <f t="shared" si="15"/>
        <v>8.4002921840759682E-3</v>
      </c>
      <c r="H19" s="84">
        <f t="shared" si="15"/>
        <v>7.5268817204301078E-2</v>
      </c>
      <c r="I19" s="84">
        <f t="shared" si="15"/>
        <v>2.4106758501937151E-2</v>
      </c>
      <c r="J19" s="84">
        <f t="shared" ref="J19" si="16">J18/J$34</f>
        <v>1.7252982563475069E-2</v>
      </c>
    </row>
    <row r="20" spans="1:10" s="39" customFormat="1" ht="18" customHeight="1">
      <c r="A20" s="676" t="s">
        <v>105</v>
      </c>
      <c r="B20" s="81">
        <v>4</v>
      </c>
      <c r="C20" s="81">
        <v>7</v>
      </c>
      <c r="D20" s="81">
        <v>4</v>
      </c>
      <c r="E20" s="81">
        <v>2</v>
      </c>
      <c r="F20" s="81">
        <v>7</v>
      </c>
      <c r="G20" s="81">
        <v>6</v>
      </c>
      <c r="H20" s="81">
        <v>15</v>
      </c>
      <c r="I20" s="81">
        <v>3</v>
      </c>
      <c r="J20" s="82">
        <v>48</v>
      </c>
    </row>
    <row r="21" spans="1:10" s="39" customFormat="1" ht="18" customHeight="1">
      <c r="A21" s="675"/>
      <c r="B21" s="84">
        <f>B20/B$34</f>
        <v>2.2038567493112946E-3</v>
      </c>
      <c r="C21" s="84">
        <f t="shared" ref="C21:I21" si="17">C20/C$34</f>
        <v>3.2910202162670429E-3</v>
      </c>
      <c r="D21" s="84">
        <f t="shared" si="17"/>
        <v>2.8089887640449437E-3</v>
      </c>
      <c r="E21" s="84">
        <f t="shared" si="17"/>
        <v>1.2828736369467607E-3</v>
      </c>
      <c r="F21" s="84">
        <f t="shared" si="17"/>
        <v>4.8780487804878049E-3</v>
      </c>
      <c r="G21" s="84">
        <f t="shared" si="17"/>
        <v>1.095690284879474E-3</v>
      </c>
      <c r="H21" s="84">
        <f t="shared" si="17"/>
        <v>8.0645161290322578E-2</v>
      </c>
      <c r="I21" s="84">
        <f t="shared" si="17"/>
        <v>1.2914334911752045E-3</v>
      </c>
      <c r="J21" s="84">
        <f t="shared" ref="J21" si="18">J20/J$34</f>
        <v>2.9366778831446927E-3</v>
      </c>
    </row>
    <row r="22" spans="1:10" s="39" customFormat="1" ht="18" customHeight="1">
      <c r="A22" s="676" t="s">
        <v>140</v>
      </c>
      <c r="B22" s="81">
        <v>4</v>
      </c>
      <c r="C22" s="81">
        <v>5</v>
      </c>
      <c r="D22" s="81">
        <v>8</v>
      </c>
      <c r="E22" s="81">
        <v>9</v>
      </c>
      <c r="F22" s="81">
        <v>4</v>
      </c>
      <c r="G22" s="81">
        <v>16</v>
      </c>
      <c r="H22" s="81"/>
      <c r="I22" s="81">
        <v>7</v>
      </c>
      <c r="J22" s="82">
        <v>53</v>
      </c>
    </row>
    <row r="23" spans="1:10" s="39" customFormat="1" ht="18" customHeight="1">
      <c r="A23" s="675"/>
      <c r="B23" s="84">
        <f>B22/B$34</f>
        <v>2.2038567493112946E-3</v>
      </c>
      <c r="C23" s="84">
        <f t="shared" ref="C23:I23" si="19">C22/C$34</f>
        <v>2.3507287259050304E-3</v>
      </c>
      <c r="D23" s="84">
        <f t="shared" si="19"/>
        <v>5.6179775280898875E-3</v>
      </c>
      <c r="E23" s="84">
        <f t="shared" si="19"/>
        <v>5.7729313662604233E-3</v>
      </c>
      <c r="F23" s="84">
        <f t="shared" si="19"/>
        <v>2.7874564459930314E-3</v>
      </c>
      <c r="G23" s="84">
        <f t="shared" si="19"/>
        <v>2.9218407596785976E-3</v>
      </c>
      <c r="H23" s="84">
        <f t="shared" si="19"/>
        <v>0</v>
      </c>
      <c r="I23" s="84">
        <f t="shared" si="19"/>
        <v>3.0133448127421438E-3</v>
      </c>
      <c r="J23" s="84">
        <f t="shared" ref="J23" si="20">J22/J$34</f>
        <v>3.2425818293055982E-3</v>
      </c>
    </row>
    <row r="24" spans="1:10" s="39" customFormat="1" ht="18" customHeight="1">
      <c r="A24" s="676" t="s">
        <v>141</v>
      </c>
      <c r="B24" s="81">
        <v>26</v>
      </c>
      <c r="C24" s="81">
        <v>16</v>
      </c>
      <c r="D24" s="81">
        <v>23</v>
      </c>
      <c r="E24" s="81">
        <v>26</v>
      </c>
      <c r="F24" s="81">
        <v>121</v>
      </c>
      <c r="G24" s="81">
        <v>114</v>
      </c>
      <c r="H24" s="81">
        <v>4</v>
      </c>
      <c r="I24" s="81">
        <v>45</v>
      </c>
      <c r="J24" s="82">
        <v>375</v>
      </c>
    </row>
    <row r="25" spans="1:10" s="39" customFormat="1" ht="18" customHeight="1">
      <c r="A25" s="675"/>
      <c r="B25" s="84">
        <f>B24/B$34</f>
        <v>1.4325068870523415E-2</v>
      </c>
      <c r="C25" s="84">
        <f t="shared" ref="C25:I25" si="21">C24/C$34</f>
        <v>7.5223319228960974E-3</v>
      </c>
      <c r="D25" s="84">
        <f t="shared" si="21"/>
        <v>1.6151685393258428E-2</v>
      </c>
      <c r="E25" s="84">
        <f t="shared" si="21"/>
        <v>1.6677357280307888E-2</v>
      </c>
      <c r="F25" s="84">
        <f t="shared" si="21"/>
        <v>8.4320557491289194E-2</v>
      </c>
      <c r="G25" s="84">
        <f t="shared" si="21"/>
        <v>2.0818115412710007E-2</v>
      </c>
      <c r="H25" s="84">
        <f t="shared" si="21"/>
        <v>2.1505376344086023E-2</v>
      </c>
      <c r="I25" s="84">
        <f t="shared" si="21"/>
        <v>1.9371502367628066E-2</v>
      </c>
      <c r="J25" s="84">
        <f t="shared" ref="J25" si="22">J24/J$34</f>
        <v>2.294279596206791E-2</v>
      </c>
    </row>
    <row r="26" spans="1:10" s="39" customFormat="1" ht="18" customHeight="1">
      <c r="A26" s="676" t="s">
        <v>142</v>
      </c>
      <c r="B26" s="81">
        <v>10</v>
      </c>
      <c r="C26" s="81">
        <v>10</v>
      </c>
      <c r="D26" s="81">
        <v>27</v>
      </c>
      <c r="E26" s="81">
        <v>13</v>
      </c>
      <c r="F26" s="81">
        <v>1</v>
      </c>
      <c r="G26" s="81">
        <v>14</v>
      </c>
      <c r="H26" s="81">
        <v>10</v>
      </c>
      <c r="I26" s="81">
        <v>21</v>
      </c>
      <c r="J26" s="82">
        <v>106</v>
      </c>
    </row>
    <row r="27" spans="1:10" s="39" customFormat="1" ht="18" customHeight="1">
      <c r="A27" s="675"/>
      <c r="B27" s="84">
        <f>B26/B$34</f>
        <v>5.5096418732782371E-3</v>
      </c>
      <c r="C27" s="84">
        <f t="shared" ref="C27:I27" si="23">C26/C$34</f>
        <v>4.7014574518100608E-3</v>
      </c>
      <c r="D27" s="84">
        <f t="shared" si="23"/>
        <v>1.8960674157303372E-2</v>
      </c>
      <c r="E27" s="84">
        <f t="shared" si="23"/>
        <v>8.3386786401539442E-3</v>
      </c>
      <c r="F27" s="84">
        <f t="shared" si="23"/>
        <v>6.9686411149825784E-4</v>
      </c>
      <c r="G27" s="84">
        <f t="shared" si="23"/>
        <v>2.556610664718773E-3</v>
      </c>
      <c r="H27" s="84">
        <f t="shared" si="23"/>
        <v>5.3763440860215055E-2</v>
      </c>
      <c r="I27" s="84">
        <f t="shared" si="23"/>
        <v>9.0400344382264314E-3</v>
      </c>
      <c r="J27" s="84">
        <f t="shared" ref="J27" si="24">J26/J$34</f>
        <v>6.4851636586111963E-3</v>
      </c>
    </row>
    <row r="28" spans="1:10" s="39" customFormat="1" ht="22.5" customHeight="1">
      <c r="A28" s="676" t="s">
        <v>143</v>
      </c>
      <c r="B28" s="81">
        <v>4</v>
      </c>
      <c r="C28" s="81">
        <v>7</v>
      </c>
      <c r="D28" s="81">
        <v>10</v>
      </c>
      <c r="E28" s="81">
        <v>1</v>
      </c>
      <c r="F28" s="81"/>
      <c r="G28" s="81">
        <v>4</v>
      </c>
      <c r="H28" s="81">
        <v>4</v>
      </c>
      <c r="I28" s="81">
        <v>3</v>
      </c>
      <c r="J28" s="82">
        <v>33</v>
      </c>
    </row>
    <row r="29" spans="1:10" s="39" customFormat="1" ht="22.5" customHeight="1">
      <c r="A29" s="675"/>
      <c r="B29" s="84">
        <f>B28/B$34</f>
        <v>2.2038567493112946E-3</v>
      </c>
      <c r="C29" s="84">
        <f t="shared" ref="C29:I29" si="25">C28/C$34</f>
        <v>3.2910202162670429E-3</v>
      </c>
      <c r="D29" s="84">
        <f t="shared" si="25"/>
        <v>7.0224719101123594E-3</v>
      </c>
      <c r="E29" s="84">
        <f t="shared" si="25"/>
        <v>6.4143681847338033E-4</v>
      </c>
      <c r="F29" s="84">
        <f t="shared" si="25"/>
        <v>0</v>
      </c>
      <c r="G29" s="84">
        <f t="shared" si="25"/>
        <v>7.3046018991964939E-4</v>
      </c>
      <c r="H29" s="84">
        <f t="shared" si="25"/>
        <v>2.1505376344086023E-2</v>
      </c>
      <c r="I29" s="84">
        <f t="shared" si="25"/>
        <v>1.2914334911752045E-3</v>
      </c>
      <c r="J29" s="84">
        <f t="shared" ref="J29" si="26">J28/J$34</f>
        <v>2.018966044661976E-3</v>
      </c>
    </row>
    <row r="30" spans="1:10" s="39" customFormat="1" ht="18" customHeight="1">
      <c r="A30" s="676" t="s">
        <v>144</v>
      </c>
      <c r="B30" s="81">
        <v>12</v>
      </c>
      <c r="C30" s="81">
        <v>11</v>
      </c>
      <c r="D30" s="81">
        <v>1</v>
      </c>
      <c r="E30" s="81">
        <v>4</v>
      </c>
      <c r="F30" s="81"/>
      <c r="G30" s="81">
        <v>19</v>
      </c>
      <c r="H30" s="81"/>
      <c r="I30" s="81">
        <v>9</v>
      </c>
      <c r="J30" s="82">
        <v>56</v>
      </c>
    </row>
    <row r="31" spans="1:10" s="39" customFormat="1" ht="18" customHeight="1">
      <c r="A31" s="675"/>
      <c r="B31" s="84">
        <f>B30/B$34</f>
        <v>6.6115702479338841E-3</v>
      </c>
      <c r="C31" s="84">
        <f t="shared" ref="C31:I31" si="27">C30/C$34</f>
        <v>5.171603196991067E-3</v>
      </c>
      <c r="D31" s="84">
        <f t="shared" si="27"/>
        <v>7.0224719101123594E-4</v>
      </c>
      <c r="E31" s="84">
        <f t="shared" si="27"/>
        <v>2.5657472738935213E-3</v>
      </c>
      <c r="F31" s="84">
        <f t="shared" si="27"/>
        <v>0</v>
      </c>
      <c r="G31" s="84">
        <f t="shared" si="27"/>
        <v>3.4696859021183346E-3</v>
      </c>
      <c r="H31" s="84">
        <f t="shared" si="27"/>
        <v>0</v>
      </c>
      <c r="I31" s="84">
        <f t="shared" si="27"/>
        <v>3.8743004735256135E-3</v>
      </c>
      <c r="J31" s="84">
        <f t="shared" ref="J31" si="28">J30/J$34</f>
        <v>3.4261241970021412E-3</v>
      </c>
    </row>
    <row r="32" spans="1:10" s="39" customFormat="1" ht="18" customHeight="1">
      <c r="A32" s="676" t="s">
        <v>145</v>
      </c>
      <c r="B32" s="81">
        <v>12</v>
      </c>
      <c r="C32" s="81">
        <v>1</v>
      </c>
      <c r="D32" s="81">
        <v>5</v>
      </c>
      <c r="E32" s="81">
        <v>10</v>
      </c>
      <c r="F32" s="81">
        <v>21</v>
      </c>
      <c r="G32" s="81">
        <v>25</v>
      </c>
      <c r="H32" s="81"/>
      <c r="I32" s="81">
        <v>14</v>
      </c>
      <c r="J32" s="82">
        <v>88</v>
      </c>
    </row>
    <row r="33" spans="1:10" s="39" customFormat="1" ht="18" customHeight="1">
      <c r="A33" s="675"/>
      <c r="B33" s="84">
        <f>B32/B$34</f>
        <v>6.6115702479338841E-3</v>
      </c>
      <c r="C33" s="84">
        <f t="shared" ref="C33:I33" si="29">C32/C$34</f>
        <v>4.7014574518100609E-4</v>
      </c>
      <c r="D33" s="84">
        <f t="shared" si="29"/>
        <v>3.5112359550561797E-3</v>
      </c>
      <c r="E33" s="84">
        <f t="shared" si="29"/>
        <v>6.4143681847338039E-3</v>
      </c>
      <c r="F33" s="84">
        <f t="shared" si="29"/>
        <v>1.4634146341463415E-2</v>
      </c>
      <c r="G33" s="84">
        <f t="shared" si="29"/>
        <v>4.5653761869978082E-3</v>
      </c>
      <c r="H33" s="84">
        <f t="shared" si="29"/>
        <v>0</v>
      </c>
      <c r="I33" s="84">
        <f t="shared" si="29"/>
        <v>6.0266896254842876E-3</v>
      </c>
      <c r="J33" s="84">
        <f t="shared" ref="J33" si="30">J32/J$34</f>
        <v>5.3839094524319366E-3</v>
      </c>
    </row>
    <row r="34" spans="1:10" s="39" customFormat="1">
      <c r="A34" s="89" t="s">
        <v>11</v>
      </c>
      <c r="B34" s="90">
        <f>SUM(B6,B8,B10,B12,B14,B16,B18,B20,B22,B24,B26,B28,B30,B32)</f>
        <v>1815</v>
      </c>
      <c r="C34" s="90">
        <f t="shared" ref="C34:I34" si="31">SUM(C6,C8,C10,C12,C14,C16,C18,C20,C22,C24,C26,C28,C30,C32)</f>
        <v>2127</v>
      </c>
      <c r="D34" s="90">
        <f t="shared" si="31"/>
        <v>1424</v>
      </c>
      <c r="E34" s="90">
        <f t="shared" si="31"/>
        <v>1559</v>
      </c>
      <c r="F34" s="90">
        <f t="shared" si="31"/>
        <v>1435</v>
      </c>
      <c r="G34" s="90">
        <f t="shared" si="31"/>
        <v>5476</v>
      </c>
      <c r="H34" s="90">
        <f t="shared" si="31"/>
        <v>186</v>
      </c>
      <c r="I34" s="90">
        <f t="shared" si="31"/>
        <v>2323</v>
      </c>
      <c r="J34" s="94">
        <f>SUM(B34:I34)</f>
        <v>16345</v>
      </c>
    </row>
    <row r="35" spans="1:10" s="39" customFormat="1">
      <c r="A35" s="91"/>
      <c r="B35" s="92">
        <f>SUM(B7,B9,B11,B13,B15,B17,B19,B21,B23,B25,B27,B29,B31,B33)</f>
        <v>1.0000000000000002</v>
      </c>
      <c r="C35" s="92">
        <f t="shared" ref="C35:J35" si="32">SUM(C7,C9,C11,C13,C15,C17,C19,C21,C23,C25,C27,C29,C31,C33)</f>
        <v>0.99999999999999989</v>
      </c>
      <c r="D35" s="92">
        <f t="shared" si="32"/>
        <v>1</v>
      </c>
      <c r="E35" s="92">
        <f t="shared" si="32"/>
        <v>0.99999999999999978</v>
      </c>
      <c r="F35" s="92">
        <f t="shared" si="32"/>
        <v>1</v>
      </c>
      <c r="G35" s="92">
        <f t="shared" si="32"/>
        <v>1.0000000000000002</v>
      </c>
      <c r="H35" s="92">
        <f t="shared" si="32"/>
        <v>1</v>
      </c>
      <c r="I35" s="92">
        <f t="shared" si="32"/>
        <v>1</v>
      </c>
      <c r="J35" s="95">
        <f t="shared" si="32"/>
        <v>1</v>
      </c>
    </row>
    <row r="38" spans="1:10">
      <c r="A38" s="41" t="s">
        <v>93</v>
      </c>
      <c r="B38" s="42">
        <v>1</v>
      </c>
      <c r="C38" s="42">
        <v>2</v>
      </c>
      <c r="D38" s="42">
        <v>3</v>
      </c>
      <c r="E38" s="42">
        <v>4</v>
      </c>
      <c r="F38" s="42">
        <v>5</v>
      </c>
      <c r="G38" s="42">
        <v>6</v>
      </c>
      <c r="H38" s="42">
        <v>7</v>
      </c>
      <c r="I38" s="42">
        <v>8</v>
      </c>
    </row>
    <row r="39" spans="1:10">
      <c r="A39" s="43">
        <v>1</v>
      </c>
      <c r="B39" s="10">
        <v>52</v>
      </c>
      <c r="C39" s="10">
        <v>128</v>
      </c>
      <c r="D39" s="10">
        <v>39</v>
      </c>
      <c r="E39" s="10">
        <v>30</v>
      </c>
      <c r="F39" s="10">
        <v>67</v>
      </c>
      <c r="G39" s="2">
        <v>596</v>
      </c>
      <c r="H39" s="10">
        <v>4</v>
      </c>
      <c r="I39" s="10">
        <v>102</v>
      </c>
      <c r="J39" s="10">
        <v>1018</v>
      </c>
    </row>
    <row r="40" spans="1:10">
      <c r="A40" s="44">
        <v>2</v>
      </c>
      <c r="B40" s="10">
        <v>1225</v>
      </c>
      <c r="C40" s="10">
        <v>1132</v>
      </c>
      <c r="D40" s="10">
        <v>878</v>
      </c>
      <c r="E40" s="10">
        <v>883</v>
      </c>
      <c r="F40" s="10">
        <v>834</v>
      </c>
      <c r="G40" s="10">
        <v>2475</v>
      </c>
      <c r="H40" s="10">
        <v>70</v>
      </c>
      <c r="I40" s="10">
        <v>1334</v>
      </c>
      <c r="J40" s="10">
        <v>8831</v>
      </c>
    </row>
    <row r="41" spans="1:10">
      <c r="A41" s="44">
        <v>3</v>
      </c>
      <c r="B41" s="10">
        <v>152</v>
      </c>
      <c r="C41" s="10">
        <v>170</v>
      </c>
      <c r="D41" s="10">
        <v>151</v>
      </c>
      <c r="E41" s="10">
        <v>225</v>
      </c>
      <c r="F41" s="10">
        <v>178</v>
      </c>
      <c r="G41" s="2">
        <v>382</v>
      </c>
      <c r="H41" s="10">
        <v>50</v>
      </c>
      <c r="I41" s="10">
        <v>301</v>
      </c>
      <c r="J41" s="10">
        <v>1609</v>
      </c>
    </row>
    <row r="42" spans="1:10">
      <c r="A42" s="44">
        <v>4</v>
      </c>
      <c r="B42" s="10">
        <v>30</v>
      </c>
      <c r="C42" s="10">
        <v>32</v>
      </c>
      <c r="D42" s="10">
        <v>39</v>
      </c>
      <c r="E42" s="10">
        <v>42</v>
      </c>
      <c r="F42" s="10">
        <v>23</v>
      </c>
      <c r="G42" s="10">
        <v>46</v>
      </c>
      <c r="H42" s="10">
        <v>14</v>
      </c>
      <c r="I42" s="10">
        <v>56</v>
      </c>
      <c r="J42" s="10">
        <v>282</v>
      </c>
    </row>
    <row r="43" spans="1:10">
      <c r="A43" s="44">
        <v>5</v>
      </c>
      <c r="B43" s="10">
        <v>4</v>
      </c>
      <c r="C43" s="10">
        <v>7</v>
      </c>
      <c r="D43" s="10">
        <v>4</v>
      </c>
      <c r="E43" s="10">
        <v>2</v>
      </c>
      <c r="F43" s="10">
        <v>7</v>
      </c>
      <c r="G43" s="10">
        <v>6</v>
      </c>
      <c r="H43" s="10">
        <v>15</v>
      </c>
      <c r="I43" s="10">
        <v>3</v>
      </c>
      <c r="J43" s="10">
        <v>48</v>
      </c>
    </row>
    <row r="44" spans="1:10" customFormat="1">
      <c r="A44" s="44">
        <v>6</v>
      </c>
      <c r="B44">
        <v>4</v>
      </c>
      <c r="C44">
        <v>5</v>
      </c>
      <c r="D44">
        <v>8</v>
      </c>
      <c r="E44">
        <v>9</v>
      </c>
      <c r="F44">
        <v>4</v>
      </c>
      <c r="G44">
        <v>16</v>
      </c>
      <c r="I44">
        <v>7</v>
      </c>
      <c r="J44">
        <v>53</v>
      </c>
    </row>
    <row r="45" spans="1:10">
      <c r="A45" s="44">
        <v>7</v>
      </c>
      <c r="B45" s="10">
        <v>26</v>
      </c>
      <c r="C45" s="10">
        <v>16</v>
      </c>
      <c r="D45" s="10">
        <v>23</v>
      </c>
      <c r="E45" s="10">
        <v>26</v>
      </c>
      <c r="F45" s="10">
        <v>121</v>
      </c>
      <c r="G45" s="10">
        <v>114</v>
      </c>
      <c r="H45" s="10">
        <v>4</v>
      </c>
      <c r="I45" s="10">
        <v>45</v>
      </c>
      <c r="J45" s="10">
        <v>375</v>
      </c>
    </row>
    <row r="46" spans="1:10">
      <c r="A46" s="44">
        <v>8</v>
      </c>
      <c r="B46" s="10">
        <v>10</v>
      </c>
      <c r="C46" s="10">
        <v>10</v>
      </c>
      <c r="D46" s="10">
        <v>27</v>
      </c>
      <c r="E46" s="10">
        <v>13</v>
      </c>
      <c r="F46" s="10">
        <v>1</v>
      </c>
      <c r="G46" s="10">
        <v>14</v>
      </c>
      <c r="H46" s="10">
        <v>10</v>
      </c>
      <c r="I46" s="10">
        <v>21</v>
      </c>
      <c r="J46" s="10">
        <v>106</v>
      </c>
    </row>
    <row r="47" spans="1:10">
      <c r="A47" s="44">
        <v>9</v>
      </c>
      <c r="B47" s="10">
        <v>4</v>
      </c>
      <c r="C47" s="10">
        <v>7</v>
      </c>
      <c r="D47" s="10">
        <v>10</v>
      </c>
      <c r="E47" s="10">
        <v>1</v>
      </c>
      <c r="G47" s="10">
        <v>4</v>
      </c>
      <c r="H47" s="10">
        <v>4</v>
      </c>
      <c r="I47" s="10">
        <v>3</v>
      </c>
      <c r="J47" s="10">
        <v>33</v>
      </c>
    </row>
    <row r="48" spans="1:10">
      <c r="A48" s="44">
        <v>10</v>
      </c>
      <c r="B48" s="10">
        <v>107</v>
      </c>
      <c r="C48" s="10">
        <v>345</v>
      </c>
      <c r="D48" s="10">
        <v>87</v>
      </c>
      <c r="E48" s="10">
        <v>128</v>
      </c>
      <c r="F48" s="10">
        <v>89</v>
      </c>
      <c r="G48" s="10">
        <v>754</v>
      </c>
      <c r="H48" s="10">
        <v>7</v>
      </c>
      <c r="I48" s="10">
        <v>238</v>
      </c>
      <c r="J48" s="10">
        <v>1755</v>
      </c>
    </row>
    <row r="49" spans="1:10">
      <c r="A49" s="44">
        <v>11</v>
      </c>
      <c r="B49" s="10">
        <v>19</v>
      </c>
      <c r="C49" s="10">
        <v>41</v>
      </c>
      <c r="D49" s="10">
        <v>30</v>
      </c>
      <c r="E49" s="10">
        <v>20</v>
      </c>
      <c r="F49" s="10">
        <v>16</v>
      </c>
      <c r="G49" s="10">
        <v>272</v>
      </c>
      <c r="I49" s="10">
        <v>16</v>
      </c>
      <c r="J49" s="10">
        <v>414</v>
      </c>
    </row>
    <row r="50" spans="1:10">
      <c r="A50" s="44">
        <v>12</v>
      </c>
      <c r="B50" s="10">
        <v>158</v>
      </c>
      <c r="C50" s="10">
        <v>222</v>
      </c>
      <c r="D50" s="10">
        <v>122</v>
      </c>
      <c r="E50" s="10">
        <v>166</v>
      </c>
      <c r="F50" s="10">
        <v>74</v>
      </c>
      <c r="G50" s="10">
        <v>753</v>
      </c>
      <c r="H50" s="10">
        <v>8</v>
      </c>
      <c r="I50" s="10">
        <v>174</v>
      </c>
      <c r="J50" s="10">
        <v>1677</v>
      </c>
    </row>
    <row r="51" spans="1:10">
      <c r="A51" s="44">
        <v>98</v>
      </c>
      <c r="B51" s="10">
        <v>12</v>
      </c>
      <c r="C51" s="10">
        <v>11</v>
      </c>
      <c r="D51" s="10">
        <v>1</v>
      </c>
      <c r="E51" s="10">
        <v>4</v>
      </c>
      <c r="G51" s="10">
        <v>19</v>
      </c>
      <c r="I51" s="10">
        <v>9</v>
      </c>
      <c r="J51" s="10">
        <v>56</v>
      </c>
    </row>
    <row r="52" spans="1:10">
      <c r="A52" s="44">
        <v>99</v>
      </c>
      <c r="B52" s="10">
        <v>12</v>
      </c>
      <c r="C52" s="10">
        <v>1</v>
      </c>
      <c r="D52" s="10">
        <v>5</v>
      </c>
      <c r="E52" s="10">
        <v>10</v>
      </c>
      <c r="F52" s="10">
        <v>21</v>
      </c>
      <c r="G52" s="10">
        <v>25</v>
      </c>
      <c r="I52" s="10">
        <v>14</v>
      </c>
      <c r="J52" s="10">
        <v>88</v>
      </c>
    </row>
  </sheetData>
  <mergeCells count="15">
    <mergeCell ref="A20:A21"/>
    <mergeCell ref="A28:A29"/>
    <mergeCell ref="A30:A31"/>
    <mergeCell ref="A32:A33"/>
    <mergeCell ref="A22:A23"/>
    <mergeCell ref="A24:A25"/>
    <mergeCell ref="A26:A27"/>
    <mergeCell ref="A12:A13"/>
    <mergeCell ref="A14:A15"/>
    <mergeCell ref="A16:A17"/>
    <mergeCell ref="A18:A19"/>
    <mergeCell ref="A4:A5"/>
    <mergeCell ref="A6:A7"/>
    <mergeCell ref="A8:A9"/>
    <mergeCell ref="A10:A1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T64"/>
  <sheetViews>
    <sheetView view="pageBreakPreview" topLeftCell="A34" zoomScaleNormal="100" zoomScaleSheetLayoutView="100" workbookViewId="0">
      <selection activeCell="M47" sqref="M47"/>
    </sheetView>
  </sheetViews>
  <sheetFormatPr defaultColWidth="13.75" defaultRowHeight="13.5"/>
  <cols>
    <col min="1" max="1" width="15.375" style="10" bestFit="1" customWidth="1"/>
    <col min="2" max="9" width="7.5" style="10" customWidth="1"/>
    <col min="10" max="10" width="8.625" style="10" bestFit="1" customWidth="1"/>
    <col min="11" max="16384" width="13.75" style="10"/>
  </cols>
  <sheetData>
    <row r="1" spans="1:20" s="26" customFormat="1" ht="14.25">
      <c r="A1" s="25" t="s">
        <v>205</v>
      </c>
    </row>
    <row r="2" spans="1:20" customFormat="1">
      <c r="A2" s="1"/>
      <c r="B2" s="2"/>
      <c r="C2" s="2"/>
      <c r="D2" s="2"/>
      <c r="E2" s="2"/>
      <c r="F2" s="2"/>
      <c r="G2" s="2"/>
      <c r="H2" s="2"/>
    </row>
    <row r="3" spans="1:20" customFormat="1">
      <c r="A3" s="93"/>
      <c r="B3" s="93" t="s">
        <v>131</v>
      </c>
      <c r="C3" s="93" t="s">
        <v>132</v>
      </c>
      <c r="D3" s="93" t="s">
        <v>133</v>
      </c>
      <c r="E3" s="93" t="s">
        <v>134</v>
      </c>
      <c r="F3" s="93" t="s">
        <v>135</v>
      </c>
      <c r="G3" s="93" t="s">
        <v>136</v>
      </c>
      <c r="H3" s="93" t="s">
        <v>137</v>
      </c>
      <c r="I3" s="93" t="s">
        <v>138</v>
      </c>
      <c r="J3" s="93" t="s">
        <v>92</v>
      </c>
    </row>
    <row r="4" spans="1:20" s="39" customFormat="1" ht="12" customHeight="1">
      <c r="A4" s="281" t="s">
        <v>76</v>
      </c>
      <c r="B4" s="81">
        <v>219</v>
      </c>
      <c r="C4" s="81">
        <v>220</v>
      </c>
      <c r="D4" s="81">
        <v>198</v>
      </c>
      <c r="E4" s="81">
        <v>248</v>
      </c>
      <c r="F4" s="81">
        <v>152</v>
      </c>
      <c r="G4" s="81">
        <v>389</v>
      </c>
      <c r="H4" s="81">
        <v>92</v>
      </c>
      <c r="I4" s="81">
        <v>301</v>
      </c>
      <c r="J4" s="82">
        <v>1819</v>
      </c>
      <c r="T4" s="39">
        <v>1819</v>
      </c>
    </row>
    <row r="5" spans="1:20" s="39" customFormat="1" ht="12" customHeight="1">
      <c r="A5" s="109"/>
      <c r="B5" s="84">
        <v>0.12066115702479339</v>
      </c>
      <c r="C5" s="84">
        <v>0.10343206393982135</v>
      </c>
      <c r="D5" s="84">
        <v>0.13904494382022473</v>
      </c>
      <c r="E5" s="84">
        <v>0.15907633098139834</v>
      </c>
      <c r="F5" s="84">
        <v>0.1059233449477352</v>
      </c>
      <c r="G5" s="84">
        <v>7.1037253469685896E-2</v>
      </c>
      <c r="H5" s="84">
        <v>0.4946236559139785</v>
      </c>
      <c r="I5" s="84">
        <v>0.1295738269479122</v>
      </c>
      <c r="J5" s="84">
        <v>0.11128785561333741</v>
      </c>
      <c r="T5" s="39">
        <v>0.11128785561333741</v>
      </c>
    </row>
    <row r="6" spans="1:20" s="39" customFormat="1" ht="12" customHeight="1">
      <c r="A6" s="281" t="s">
        <v>146</v>
      </c>
      <c r="B6" s="81">
        <v>217</v>
      </c>
      <c r="C6" s="81">
        <v>317</v>
      </c>
      <c r="D6" s="81">
        <v>190</v>
      </c>
      <c r="E6" s="81">
        <v>286</v>
      </c>
      <c r="F6" s="81">
        <v>147</v>
      </c>
      <c r="G6" s="81">
        <v>522</v>
      </c>
      <c r="H6" s="81">
        <v>71</v>
      </c>
      <c r="I6" s="81">
        <v>388</v>
      </c>
      <c r="J6" s="82">
        <v>2138</v>
      </c>
      <c r="T6" s="39">
        <v>2138</v>
      </c>
    </row>
    <row r="7" spans="1:20" s="39" customFormat="1" ht="12" customHeight="1">
      <c r="A7" s="109" t="s">
        <v>147</v>
      </c>
      <c r="B7" s="84">
        <v>0.11955922865013774</v>
      </c>
      <c r="C7" s="84">
        <v>0.14903620122237893</v>
      </c>
      <c r="D7" s="84">
        <v>0.13342696629213482</v>
      </c>
      <c r="E7" s="84">
        <v>0.18345093008338678</v>
      </c>
      <c r="F7" s="84">
        <v>0.1024390243902439</v>
      </c>
      <c r="G7" s="84">
        <v>9.5325054784514238E-2</v>
      </c>
      <c r="H7" s="84">
        <v>0.38172043010752688</v>
      </c>
      <c r="I7" s="84">
        <v>0.16702539819199311</v>
      </c>
      <c r="J7" s="84">
        <v>0.13080452737840317</v>
      </c>
      <c r="T7" s="39">
        <v>0.13080452737840317</v>
      </c>
    </row>
    <row r="8" spans="1:20" s="39" customFormat="1" ht="12" customHeight="1">
      <c r="A8" s="281" t="s">
        <v>148</v>
      </c>
      <c r="B8" s="81">
        <v>105</v>
      </c>
      <c r="C8" s="81">
        <v>187</v>
      </c>
      <c r="D8" s="81">
        <v>114</v>
      </c>
      <c r="E8" s="81">
        <v>154</v>
      </c>
      <c r="F8" s="81">
        <v>97</v>
      </c>
      <c r="G8" s="81">
        <v>368</v>
      </c>
      <c r="H8" s="81">
        <v>18</v>
      </c>
      <c r="I8" s="81">
        <v>146</v>
      </c>
      <c r="J8" s="82">
        <v>1189</v>
      </c>
      <c r="T8" s="39">
        <v>1189</v>
      </c>
    </row>
    <row r="9" spans="1:20" s="39" customFormat="1" ht="12" customHeight="1">
      <c r="A9" s="109" t="s">
        <v>149</v>
      </c>
      <c r="B9" s="84">
        <v>5.7851239669421489E-2</v>
      </c>
      <c r="C9" s="84">
        <v>8.7917254348848145E-2</v>
      </c>
      <c r="D9" s="84">
        <v>8.00561797752809E-2</v>
      </c>
      <c r="E9" s="84">
        <v>9.8781270044900574E-2</v>
      </c>
      <c r="F9" s="84">
        <v>6.7595818815331013E-2</v>
      </c>
      <c r="G9" s="84">
        <v>6.7202337472607745E-2</v>
      </c>
      <c r="H9" s="84">
        <v>9.6774193548387094E-2</v>
      </c>
      <c r="I9" s="84">
        <v>6.2849763237193282E-2</v>
      </c>
      <c r="J9" s="84">
        <v>7.2743958397063324E-2</v>
      </c>
      <c r="T9" s="39">
        <v>7.2743958397063324E-2</v>
      </c>
    </row>
    <row r="10" spans="1:20" s="39" customFormat="1" ht="12" customHeight="1">
      <c r="A10" s="281" t="s">
        <v>150</v>
      </c>
      <c r="B10" s="81">
        <v>153</v>
      </c>
      <c r="C10" s="81">
        <v>191</v>
      </c>
      <c r="D10" s="81">
        <v>144</v>
      </c>
      <c r="E10" s="81">
        <v>130</v>
      </c>
      <c r="F10" s="81">
        <v>118</v>
      </c>
      <c r="G10" s="81">
        <v>505</v>
      </c>
      <c r="H10" s="81">
        <v>5</v>
      </c>
      <c r="I10" s="81">
        <v>130</v>
      </c>
      <c r="J10" s="82">
        <v>1376</v>
      </c>
      <c r="T10" s="39">
        <v>1376</v>
      </c>
    </row>
    <row r="11" spans="1:20" s="39" customFormat="1" ht="12" customHeight="1">
      <c r="A11" s="109" t="s">
        <v>151</v>
      </c>
      <c r="B11" s="84">
        <v>8.4297520661157019E-2</v>
      </c>
      <c r="C11" s="84">
        <v>8.9797837329572167E-2</v>
      </c>
      <c r="D11" s="84">
        <v>0.10112359550561797</v>
      </c>
      <c r="E11" s="84">
        <v>8.3386786401539445E-2</v>
      </c>
      <c r="F11" s="84">
        <v>8.2229965156794427E-2</v>
      </c>
      <c r="G11" s="84">
        <v>9.2220598977355739E-2</v>
      </c>
      <c r="H11" s="84">
        <v>2.6881720430107527E-2</v>
      </c>
      <c r="I11" s="84">
        <v>5.5962117950925525E-2</v>
      </c>
      <c r="J11" s="84">
        <v>8.418476598348118E-2</v>
      </c>
      <c r="T11" s="39">
        <v>8.418476598348118E-2</v>
      </c>
    </row>
    <row r="12" spans="1:20" s="39" customFormat="1" ht="12" customHeight="1">
      <c r="A12" s="281" t="s">
        <v>152</v>
      </c>
      <c r="B12" s="81">
        <v>116</v>
      </c>
      <c r="C12" s="81">
        <v>104</v>
      </c>
      <c r="D12" s="81">
        <v>150</v>
      </c>
      <c r="E12" s="81">
        <v>95</v>
      </c>
      <c r="F12" s="81">
        <v>127</v>
      </c>
      <c r="G12" s="81">
        <v>375</v>
      </c>
      <c r="H12" s="81">
        <v>0</v>
      </c>
      <c r="I12" s="81">
        <v>111</v>
      </c>
      <c r="J12" s="82">
        <v>1078</v>
      </c>
      <c r="T12" s="39">
        <v>1078</v>
      </c>
    </row>
    <row r="13" spans="1:20" s="39" customFormat="1" ht="12" customHeight="1">
      <c r="A13" s="109" t="s">
        <v>153</v>
      </c>
      <c r="B13" s="84">
        <v>6.3911845730027547E-2</v>
      </c>
      <c r="C13" s="84">
        <v>4.8895157498824636E-2</v>
      </c>
      <c r="D13" s="84">
        <v>0.10533707865168539</v>
      </c>
      <c r="E13" s="84">
        <v>6.0936497754971133E-2</v>
      </c>
      <c r="F13" s="84">
        <v>8.8501742160278743E-2</v>
      </c>
      <c r="G13" s="84">
        <v>6.8480642804967129E-2</v>
      </c>
      <c r="H13" s="84">
        <v>0</v>
      </c>
      <c r="I13" s="84">
        <v>4.7783039173482568E-2</v>
      </c>
      <c r="J13" s="84">
        <v>6.5952890792291219E-2</v>
      </c>
      <c r="T13" s="39">
        <v>6.5952890792291219E-2</v>
      </c>
    </row>
    <row r="14" spans="1:20" s="39" customFormat="1" ht="12" customHeight="1">
      <c r="A14" s="281" t="s">
        <v>154</v>
      </c>
      <c r="B14" s="81">
        <v>109</v>
      </c>
      <c r="C14" s="81">
        <v>83</v>
      </c>
      <c r="D14" s="81">
        <v>67</v>
      </c>
      <c r="E14" s="81">
        <v>63</v>
      </c>
      <c r="F14" s="81">
        <v>67</v>
      </c>
      <c r="G14" s="81">
        <v>307</v>
      </c>
      <c r="H14" s="81">
        <v>0</v>
      </c>
      <c r="I14" s="81">
        <v>92</v>
      </c>
      <c r="J14" s="82">
        <v>788</v>
      </c>
      <c r="T14" s="39">
        <v>788</v>
      </c>
    </row>
    <row r="15" spans="1:20" s="39" customFormat="1" ht="12" customHeight="1">
      <c r="A15" s="109" t="s">
        <v>155</v>
      </c>
      <c r="B15" s="84">
        <v>6.005509641873278E-2</v>
      </c>
      <c r="C15" s="84">
        <v>3.9022096850023509E-2</v>
      </c>
      <c r="D15" s="84">
        <v>4.7050561797752806E-2</v>
      </c>
      <c r="E15" s="84">
        <v>4.0410519563822966E-2</v>
      </c>
      <c r="F15" s="84">
        <v>4.6689895470383276E-2</v>
      </c>
      <c r="G15" s="84">
        <v>5.6062819576333092E-2</v>
      </c>
      <c r="H15" s="84">
        <v>0</v>
      </c>
      <c r="I15" s="84">
        <v>3.9603960396039604E-2</v>
      </c>
      <c r="J15" s="84">
        <v>4.8210461914958702E-2</v>
      </c>
      <c r="T15" s="39">
        <v>4.8210461914958702E-2</v>
      </c>
    </row>
    <row r="16" spans="1:20" s="39" customFormat="1" ht="12" customHeight="1">
      <c r="A16" s="281" t="s">
        <v>156</v>
      </c>
      <c r="B16" s="81">
        <v>140</v>
      </c>
      <c r="C16" s="81">
        <v>161</v>
      </c>
      <c r="D16" s="81">
        <v>70</v>
      </c>
      <c r="E16" s="81">
        <v>87</v>
      </c>
      <c r="F16" s="81">
        <v>118</v>
      </c>
      <c r="G16" s="81">
        <v>493</v>
      </c>
      <c r="H16" s="81">
        <v>0</v>
      </c>
      <c r="I16" s="81">
        <v>155</v>
      </c>
      <c r="J16" s="82">
        <v>1224</v>
      </c>
      <c r="T16" s="39">
        <v>1224</v>
      </c>
    </row>
    <row r="17" spans="1:20" s="39" customFormat="1" ht="12" customHeight="1">
      <c r="A17" s="109" t="s">
        <v>157</v>
      </c>
      <c r="B17" s="84">
        <v>7.7134986225895319E-2</v>
      </c>
      <c r="C17" s="84">
        <v>7.5693464974141977E-2</v>
      </c>
      <c r="D17" s="84">
        <v>4.9157303370786519E-2</v>
      </c>
      <c r="E17" s="84">
        <v>5.5805003207184095E-2</v>
      </c>
      <c r="F17" s="84">
        <v>8.2229965156794427E-2</v>
      </c>
      <c r="G17" s="84">
        <v>9.0029218407596784E-2</v>
      </c>
      <c r="H17" s="84">
        <v>0</v>
      </c>
      <c r="I17" s="84">
        <v>6.6724063710718901E-2</v>
      </c>
      <c r="J17" s="84">
        <v>7.4885286020189665E-2</v>
      </c>
      <c r="T17" s="39">
        <v>7.4885286020189665E-2</v>
      </c>
    </row>
    <row r="18" spans="1:20" s="39" customFormat="1" ht="12" customHeight="1">
      <c r="A18" s="281" t="s">
        <v>158</v>
      </c>
      <c r="B18" s="81">
        <v>94</v>
      </c>
      <c r="C18" s="81">
        <v>123</v>
      </c>
      <c r="D18" s="81">
        <v>92</v>
      </c>
      <c r="E18" s="81">
        <v>78</v>
      </c>
      <c r="F18" s="81">
        <v>61</v>
      </c>
      <c r="G18" s="81">
        <v>357</v>
      </c>
      <c r="H18" s="81">
        <v>0</v>
      </c>
      <c r="I18" s="81">
        <v>121</v>
      </c>
      <c r="J18" s="82">
        <v>926</v>
      </c>
      <c r="T18" s="39">
        <v>926</v>
      </c>
    </row>
    <row r="19" spans="1:20" s="39" customFormat="1" ht="12" customHeight="1">
      <c r="A19" s="109" t="s">
        <v>159</v>
      </c>
      <c r="B19" s="84">
        <v>5.1790633608815424E-2</v>
      </c>
      <c r="C19" s="84">
        <v>5.7827926657263752E-2</v>
      </c>
      <c r="D19" s="84">
        <v>6.4606741573033713E-2</v>
      </c>
      <c r="E19" s="84">
        <v>5.0032071840923668E-2</v>
      </c>
      <c r="F19" s="84">
        <v>4.2508710801393727E-2</v>
      </c>
      <c r="G19" s="84">
        <v>6.519357195032871E-2</v>
      </c>
      <c r="H19" s="84">
        <v>0</v>
      </c>
      <c r="I19" s="84">
        <v>5.2087817477399913E-2</v>
      </c>
      <c r="J19" s="84">
        <v>5.6653410828999697E-2</v>
      </c>
      <c r="T19" s="39">
        <v>5.6653410828999697E-2</v>
      </c>
    </row>
    <row r="20" spans="1:20" s="39" customFormat="1" ht="12" customHeight="1">
      <c r="A20" s="281" t="s">
        <v>160</v>
      </c>
      <c r="B20" s="81">
        <v>80</v>
      </c>
      <c r="C20" s="81">
        <v>98</v>
      </c>
      <c r="D20" s="81">
        <v>48</v>
      </c>
      <c r="E20" s="81">
        <v>57</v>
      </c>
      <c r="F20" s="81">
        <v>56</v>
      </c>
      <c r="G20" s="81">
        <v>325</v>
      </c>
      <c r="H20" s="81">
        <v>0</v>
      </c>
      <c r="I20" s="81">
        <v>88</v>
      </c>
      <c r="J20" s="82">
        <v>752</v>
      </c>
      <c r="T20" s="39">
        <v>752</v>
      </c>
    </row>
    <row r="21" spans="1:20" s="39" customFormat="1" ht="12" customHeight="1">
      <c r="A21" s="109" t="s">
        <v>161</v>
      </c>
      <c r="B21" s="84">
        <v>4.4077134986225897E-2</v>
      </c>
      <c r="C21" s="84">
        <v>4.6074283027738597E-2</v>
      </c>
      <c r="D21" s="84">
        <v>3.3707865168539325E-2</v>
      </c>
      <c r="E21" s="84">
        <v>3.6561898652982684E-2</v>
      </c>
      <c r="F21" s="84">
        <v>3.9024390243902439E-2</v>
      </c>
      <c r="G21" s="84">
        <v>5.9349890430971511E-2</v>
      </c>
      <c r="H21" s="84">
        <v>0</v>
      </c>
      <c r="I21" s="84">
        <v>3.7882049074472665E-2</v>
      </c>
      <c r="J21" s="84">
        <v>4.6007953502600181E-2</v>
      </c>
      <c r="T21" s="39">
        <v>4.6007953502600181E-2</v>
      </c>
    </row>
    <row r="22" spans="1:20" s="39" customFormat="1" ht="12" customHeight="1">
      <c r="A22" s="281" t="s">
        <v>162</v>
      </c>
      <c r="B22" s="81">
        <v>65</v>
      </c>
      <c r="C22" s="81">
        <v>88</v>
      </c>
      <c r="D22" s="81">
        <v>47</v>
      </c>
      <c r="E22" s="81">
        <v>49</v>
      </c>
      <c r="F22" s="81">
        <v>44</v>
      </c>
      <c r="G22" s="81">
        <v>245</v>
      </c>
      <c r="H22" s="81">
        <v>0</v>
      </c>
      <c r="I22" s="81">
        <v>63</v>
      </c>
      <c r="J22" s="82">
        <v>601</v>
      </c>
      <c r="T22" s="39">
        <v>601</v>
      </c>
    </row>
    <row r="23" spans="1:20" s="39" customFormat="1" ht="12" customHeight="1">
      <c r="A23" s="109" t="s">
        <v>163</v>
      </c>
      <c r="B23" s="84">
        <v>3.5812672176308541E-2</v>
      </c>
      <c r="C23" s="84">
        <v>4.1372825575928536E-2</v>
      </c>
      <c r="D23" s="84">
        <v>3.3005617977528087E-2</v>
      </c>
      <c r="E23" s="84">
        <v>3.1430404105195639E-2</v>
      </c>
      <c r="F23" s="84">
        <v>3.0662020905923345E-2</v>
      </c>
      <c r="G23" s="84">
        <v>4.4740686632578526E-2</v>
      </c>
      <c r="H23" s="84">
        <v>0</v>
      </c>
      <c r="I23" s="84">
        <v>2.7120103314679293E-2</v>
      </c>
      <c r="J23" s="84">
        <v>3.6769654328540839E-2</v>
      </c>
      <c r="T23" s="39">
        <v>3.6769654328540839E-2</v>
      </c>
    </row>
    <row r="24" spans="1:20" s="39" customFormat="1" ht="12" customHeight="1">
      <c r="A24" s="281" t="s">
        <v>164</v>
      </c>
      <c r="B24" s="81">
        <v>56</v>
      </c>
      <c r="C24" s="81">
        <v>64</v>
      </c>
      <c r="D24" s="81">
        <v>32</v>
      </c>
      <c r="E24" s="81">
        <v>42</v>
      </c>
      <c r="F24" s="81">
        <v>41</v>
      </c>
      <c r="G24" s="81">
        <v>207</v>
      </c>
      <c r="H24" s="81">
        <v>0</v>
      </c>
      <c r="I24" s="81">
        <v>60</v>
      </c>
      <c r="J24" s="82">
        <v>502</v>
      </c>
      <c r="T24" s="39">
        <v>502</v>
      </c>
    </row>
    <row r="25" spans="1:20" s="39" customFormat="1" ht="12" customHeight="1">
      <c r="A25" s="109" t="s">
        <v>165</v>
      </c>
      <c r="B25" s="84">
        <v>3.0853994490358128E-2</v>
      </c>
      <c r="C25" s="84">
        <v>3.0089327691584389E-2</v>
      </c>
      <c r="D25" s="84">
        <v>2.247191011235955E-2</v>
      </c>
      <c r="E25" s="84">
        <v>2.6940346375881975E-2</v>
      </c>
      <c r="F25" s="84">
        <v>2.8571428571428571E-2</v>
      </c>
      <c r="G25" s="84">
        <v>3.7801314828341856E-2</v>
      </c>
      <c r="H25" s="84">
        <v>0</v>
      </c>
      <c r="I25" s="84">
        <v>2.582866982350409E-2</v>
      </c>
      <c r="J25" s="84">
        <v>3.0712756194554911E-2</v>
      </c>
      <c r="T25" s="39">
        <v>3.0712756194554911E-2</v>
      </c>
    </row>
    <row r="26" spans="1:20" s="39" customFormat="1" ht="12" customHeight="1">
      <c r="A26" s="281" t="s">
        <v>166</v>
      </c>
      <c r="B26" s="81">
        <v>51</v>
      </c>
      <c r="C26" s="81">
        <v>45</v>
      </c>
      <c r="D26" s="81">
        <v>26</v>
      </c>
      <c r="E26" s="81">
        <v>28</v>
      </c>
      <c r="F26" s="81">
        <v>25</v>
      </c>
      <c r="G26" s="81">
        <v>158</v>
      </c>
      <c r="H26" s="81">
        <v>0</v>
      </c>
      <c r="I26" s="81">
        <v>65</v>
      </c>
      <c r="J26" s="82">
        <v>398</v>
      </c>
      <c r="T26" s="39">
        <v>398</v>
      </c>
    </row>
    <row r="27" spans="1:20" s="39" customFormat="1" ht="12" customHeight="1">
      <c r="A27" s="109" t="s">
        <v>167</v>
      </c>
      <c r="B27" s="84">
        <v>2.809917355371901E-2</v>
      </c>
      <c r="C27" s="84">
        <v>2.1156558533145273E-2</v>
      </c>
      <c r="D27" s="84">
        <v>1.8258426966292134E-2</v>
      </c>
      <c r="E27" s="84">
        <v>1.7960230917254651E-2</v>
      </c>
      <c r="F27" s="84">
        <v>1.7421602787456445E-2</v>
      </c>
      <c r="G27" s="84">
        <v>2.8853177501826151E-2</v>
      </c>
      <c r="H27" s="84">
        <v>0</v>
      </c>
      <c r="I27" s="84">
        <v>2.7981058975462762E-2</v>
      </c>
      <c r="J27" s="84">
        <v>2.4349954114408077E-2</v>
      </c>
      <c r="T27" s="39">
        <v>2.4349954114408077E-2</v>
      </c>
    </row>
    <row r="28" spans="1:20" s="39" customFormat="1" ht="12" customHeight="1">
      <c r="A28" s="281" t="s">
        <v>168</v>
      </c>
      <c r="B28" s="81">
        <v>47</v>
      </c>
      <c r="C28" s="81">
        <v>51</v>
      </c>
      <c r="D28" s="81">
        <v>31</v>
      </c>
      <c r="E28" s="81">
        <v>18</v>
      </c>
      <c r="F28" s="81">
        <v>32</v>
      </c>
      <c r="G28" s="81">
        <v>132</v>
      </c>
      <c r="H28" s="81">
        <v>0</v>
      </c>
      <c r="I28" s="81">
        <v>44</v>
      </c>
      <c r="J28" s="82">
        <v>355</v>
      </c>
      <c r="T28" s="39">
        <v>355</v>
      </c>
    </row>
    <row r="29" spans="1:20" s="39" customFormat="1" ht="12" customHeight="1">
      <c r="A29" s="109" t="s">
        <v>169</v>
      </c>
      <c r="B29" s="84">
        <v>2.5895316804407712E-2</v>
      </c>
      <c r="C29" s="84">
        <v>2.3977433004231313E-2</v>
      </c>
      <c r="D29" s="84">
        <v>2.1769662921348316E-2</v>
      </c>
      <c r="E29" s="84">
        <v>1.1545862732520847E-2</v>
      </c>
      <c r="F29" s="84">
        <v>2.2299651567944251E-2</v>
      </c>
      <c r="G29" s="84">
        <v>2.4105186267348429E-2</v>
      </c>
      <c r="H29" s="84">
        <v>0</v>
      </c>
      <c r="I29" s="84">
        <v>1.8941024537236333E-2</v>
      </c>
      <c r="J29" s="84">
        <v>2.1719180177424288E-2</v>
      </c>
      <c r="T29" s="39">
        <v>2.1719180177424288E-2</v>
      </c>
    </row>
    <row r="30" spans="1:20" s="39" customFormat="1" ht="12" customHeight="1">
      <c r="A30" s="281" t="s">
        <v>172</v>
      </c>
      <c r="B30" s="81">
        <v>28</v>
      </c>
      <c r="C30" s="81">
        <v>46</v>
      </c>
      <c r="D30" s="81">
        <v>26</v>
      </c>
      <c r="E30" s="81">
        <v>31</v>
      </c>
      <c r="F30" s="81">
        <v>103</v>
      </c>
      <c r="G30" s="81">
        <v>91</v>
      </c>
      <c r="H30" s="81">
        <v>0</v>
      </c>
      <c r="I30" s="81">
        <v>36</v>
      </c>
      <c r="J30" s="82">
        <v>361</v>
      </c>
      <c r="T30" s="39">
        <v>361</v>
      </c>
    </row>
    <row r="31" spans="1:20" s="39" customFormat="1" ht="12" customHeight="1">
      <c r="A31" s="109" t="s">
        <v>173</v>
      </c>
      <c r="B31" s="84">
        <v>1.5426997245179064E-2</v>
      </c>
      <c r="C31" s="84">
        <v>2.1626704278326282E-2</v>
      </c>
      <c r="D31" s="84">
        <v>1.8258426966292134E-2</v>
      </c>
      <c r="E31" s="84">
        <v>1.9884541372674792E-2</v>
      </c>
      <c r="F31" s="84">
        <v>7.1777003484320562E-2</v>
      </c>
      <c r="G31" s="84">
        <v>1.6617969320672023E-2</v>
      </c>
      <c r="H31" s="84">
        <v>0</v>
      </c>
      <c r="I31" s="84">
        <v>1.5497201894102454E-2</v>
      </c>
      <c r="J31" s="84">
        <v>2.2086264912817375E-2</v>
      </c>
      <c r="T31" s="39">
        <v>2.2086264912817375E-2</v>
      </c>
    </row>
    <row r="32" spans="1:20" s="39" customFormat="1" ht="12" customHeight="1">
      <c r="A32" s="281" t="s">
        <v>170</v>
      </c>
      <c r="B32" s="81">
        <v>181</v>
      </c>
      <c r="C32" s="81">
        <v>283</v>
      </c>
      <c r="D32" s="81">
        <v>121</v>
      </c>
      <c r="E32" s="81">
        <v>122</v>
      </c>
      <c r="F32" s="81">
        <v>159</v>
      </c>
      <c r="G32" s="81">
        <v>603</v>
      </c>
      <c r="H32" s="81">
        <v>0</v>
      </c>
      <c r="I32" s="81">
        <v>276</v>
      </c>
      <c r="J32" s="82">
        <v>1745</v>
      </c>
      <c r="T32" s="39">
        <v>1745</v>
      </c>
    </row>
    <row r="33" spans="1:20" s="39" customFormat="1" ht="12" customHeight="1">
      <c r="A33" s="109" t="s">
        <v>171</v>
      </c>
      <c r="B33" s="84">
        <v>9.9724517906336088E-2</v>
      </c>
      <c r="C33" s="84">
        <v>0.13305124588622472</v>
      </c>
      <c r="D33" s="84">
        <v>8.497191011235955E-2</v>
      </c>
      <c r="E33" s="84">
        <v>7.8255291853752407E-2</v>
      </c>
      <c r="F33" s="84">
        <v>0.11080139372822299</v>
      </c>
      <c r="G33" s="84">
        <v>0.11011687363038715</v>
      </c>
      <c r="H33" s="84">
        <v>0</v>
      </c>
      <c r="I33" s="84">
        <v>0.11881188118811881</v>
      </c>
      <c r="J33" s="84">
        <v>0.10676047721015601</v>
      </c>
      <c r="T33" s="39">
        <v>0.10676047721015601</v>
      </c>
    </row>
    <row r="34" spans="1:20" s="39" customFormat="1" ht="12" customHeight="1">
      <c r="A34" s="281" t="s">
        <v>91</v>
      </c>
      <c r="B34" s="81">
        <v>154</v>
      </c>
      <c r="C34" s="81">
        <v>66</v>
      </c>
      <c r="D34" s="81">
        <v>68</v>
      </c>
      <c r="E34" s="81">
        <v>71</v>
      </c>
      <c r="F34" s="81">
        <v>88</v>
      </c>
      <c r="G34" s="81">
        <v>399</v>
      </c>
      <c r="H34" s="81">
        <v>0</v>
      </c>
      <c r="I34" s="81">
        <v>247</v>
      </c>
      <c r="J34" s="82">
        <v>1093</v>
      </c>
      <c r="T34" s="39">
        <v>1093</v>
      </c>
    </row>
    <row r="35" spans="1:20" s="39" customFormat="1" ht="12" customHeight="1">
      <c r="A35" s="83"/>
      <c r="B35" s="84">
        <v>8.4848484848484854E-2</v>
      </c>
      <c r="C35" s="84">
        <v>3.1029619181946404E-2</v>
      </c>
      <c r="D35" s="84">
        <v>4.7752808988764044E-2</v>
      </c>
      <c r="E35" s="84">
        <v>4.5542014111610005E-2</v>
      </c>
      <c r="F35" s="84">
        <v>6.132404181184669E-2</v>
      </c>
      <c r="G35" s="84">
        <v>7.2863403944485025E-2</v>
      </c>
      <c r="H35" s="84">
        <v>0</v>
      </c>
      <c r="I35" s="84">
        <v>0.1063280241067585</v>
      </c>
      <c r="J35" s="84">
        <v>6.6870602630773934E-2</v>
      </c>
      <c r="T35" s="39">
        <v>6.6870602630773934E-2</v>
      </c>
    </row>
    <row r="36" spans="1:20" s="39" customFormat="1" ht="12" customHeight="1">
      <c r="A36" s="89" t="s">
        <v>11</v>
      </c>
      <c r="B36" s="90">
        <v>1815</v>
      </c>
      <c r="C36" s="90">
        <v>2127</v>
      </c>
      <c r="D36" s="90">
        <v>1424</v>
      </c>
      <c r="E36" s="90">
        <v>1559</v>
      </c>
      <c r="F36" s="90">
        <v>1435</v>
      </c>
      <c r="G36" s="90">
        <v>5476</v>
      </c>
      <c r="H36" s="90">
        <v>186</v>
      </c>
      <c r="I36" s="90">
        <v>2323</v>
      </c>
      <c r="J36" s="94">
        <v>16345</v>
      </c>
      <c r="T36" s="39">
        <v>16345</v>
      </c>
    </row>
    <row r="37" spans="1:20" s="39" customFormat="1" ht="12" customHeight="1">
      <c r="A37" s="91"/>
      <c r="B37" s="92">
        <v>1</v>
      </c>
      <c r="C37" s="92">
        <v>0.99999999999999989</v>
      </c>
      <c r="D37" s="92">
        <v>0.99999999999999978</v>
      </c>
      <c r="E37" s="92">
        <v>0.99999999999999989</v>
      </c>
      <c r="F37" s="92">
        <v>0.99999999999999989</v>
      </c>
      <c r="G37" s="92">
        <v>1</v>
      </c>
      <c r="H37" s="92">
        <v>1</v>
      </c>
      <c r="I37" s="92">
        <v>1</v>
      </c>
      <c r="J37" s="92">
        <v>1</v>
      </c>
      <c r="T37" s="39">
        <v>1</v>
      </c>
    </row>
    <row r="38" spans="1:20" s="86" customFormat="1" ht="12" customHeight="1">
      <c r="A38" s="280" t="s">
        <v>65</v>
      </c>
      <c r="B38" s="85">
        <v>694</v>
      </c>
      <c r="C38" s="85">
        <v>915</v>
      </c>
      <c r="D38" s="85">
        <v>646</v>
      </c>
      <c r="E38" s="85">
        <v>818</v>
      </c>
      <c r="F38" s="85">
        <v>514</v>
      </c>
      <c r="G38" s="85">
        <v>1784</v>
      </c>
      <c r="H38" s="85">
        <v>186</v>
      </c>
      <c r="I38" s="85">
        <v>965</v>
      </c>
      <c r="J38" s="85">
        <v>6522</v>
      </c>
      <c r="T38" s="86">
        <v>6522</v>
      </c>
    </row>
    <row r="39" spans="1:20" s="86" customFormat="1" ht="12" customHeight="1">
      <c r="A39" s="117"/>
      <c r="B39" s="84">
        <v>0.38236914600550964</v>
      </c>
      <c r="C39" s="84">
        <v>0.43018335684062059</v>
      </c>
      <c r="D39" s="84">
        <v>0.45365168539325845</v>
      </c>
      <c r="E39" s="84">
        <v>0.52469531751122511</v>
      </c>
      <c r="F39" s="84">
        <v>0.35818815331010451</v>
      </c>
      <c r="G39" s="84">
        <v>0.32578524470416365</v>
      </c>
      <c r="H39" s="84">
        <v>1</v>
      </c>
      <c r="I39" s="84">
        <v>0.41541110632802408</v>
      </c>
      <c r="J39" s="84">
        <v>0.39902110737228508</v>
      </c>
      <c r="T39" s="86">
        <v>0.39902110737228508</v>
      </c>
    </row>
    <row r="40" spans="1:20" s="87" customFormat="1" ht="12" customHeight="1">
      <c r="A40" s="116" t="s">
        <v>174</v>
      </c>
      <c r="B40" s="85">
        <v>539</v>
      </c>
      <c r="C40" s="85">
        <v>569</v>
      </c>
      <c r="D40" s="85">
        <v>427</v>
      </c>
      <c r="E40" s="85">
        <v>380</v>
      </c>
      <c r="F40" s="85">
        <v>429</v>
      </c>
      <c r="G40" s="85">
        <v>1857</v>
      </c>
      <c r="H40" s="85">
        <v>0</v>
      </c>
      <c r="I40" s="85">
        <v>567</v>
      </c>
      <c r="J40" s="85">
        <v>4768</v>
      </c>
      <c r="T40" s="87">
        <v>4768</v>
      </c>
    </row>
    <row r="41" spans="1:20" s="87" customFormat="1" ht="12" customHeight="1">
      <c r="A41" s="118" t="s">
        <v>176</v>
      </c>
      <c r="B41" s="84">
        <v>0.29696969696969699</v>
      </c>
      <c r="C41" s="84">
        <v>0.26751292900799245</v>
      </c>
      <c r="D41" s="84">
        <v>0.29985955056179775</v>
      </c>
      <c r="E41" s="84">
        <v>0.24374599101988453</v>
      </c>
      <c r="F41" s="84">
        <v>0.29895470383275263</v>
      </c>
      <c r="G41" s="84">
        <v>0.33911614317019723</v>
      </c>
      <c r="H41" s="84">
        <v>0</v>
      </c>
      <c r="I41" s="84">
        <v>0.24408092983211366</v>
      </c>
      <c r="J41" s="84">
        <v>0.29171000305903944</v>
      </c>
      <c r="T41" s="87">
        <v>0.29171000305903944</v>
      </c>
    </row>
    <row r="42" spans="1:20" s="86" customFormat="1" ht="12" customHeight="1">
      <c r="A42" s="116" t="s">
        <v>175</v>
      </c>
      <c r="B42" s="85">
        <v>247</v>
      </c>
      <c r="C42" s="85">
        <v>294</v>
      </c>
      <c r="D42" s="85">
        <v>162</v>
      </c>
      <c r="E42" s="85">
        <v>168</v>
      </c>
      <c r="F42" s="85">
        <v>245</v>
      </c>
      <c r="G42" s="85">
        <v>833</v>
      </c>
      <c r="H42" s="85">
        <v>0</v>
      </c>
      <c r="I42" s="85">
        <v>268</v>
      </c>
      <c r="J42" s="85">
        <v>2217</v>
      </c>
      <c r="T42" s="86">
        <v>2217</v>
      </c>
    </row>
    <row r="43" spans="1:20" s="86" customFormat="1" ht="12" customHeight="1">
      <c r="A43" s="117" t="s">
        <v>177</v>
      </c>
      <c r="B43" s="84">
        <v>0.13608815426997245</v>
      </c>
      <c r="C43" s="84">
        <v>0.1382228490832158</v>
      </c>
      <c r="D43" s="84">
        <v>0.11376404494382023</v>
      </c>
      <c r="E43" s="84">
        <v>0.1077613855035279</v>
      </c>
      <c r="F43" s="84">
        <v>0.17073170731707318</v>
      </c>
      <c r="G43" s="84">
        <v>0.15211833455076698</v>
      </c>
      <c r="H43" s="84">
        <v>0</v>
      </c>
      <c r="I43" s="84">
        <v>0.11536805854498493</v>
      </c>
      <c r="J43" s="84">
        <v>0.1356378097277455</v>
      </c>
      <c r="T43" s="86">
        <v>0.1356378097277455</v>
      </c>
    </row>
    <row r="44" spans="1:20" s="87" customFormat="1" ht="12" customHeight="1">
      <c r="A44" s="280" t="s">
        <v>178</v>
      </c>
      <c r="B44" s="85">
        <v>335</v>
      </c>
      <c r="C44" s="85">
        <v>349</v>
      </c>
      <c r="D44" s="85">
        <v>189</v>
      </c>
      <c r="E44" s="85">
        <v>193</v>
      </c>
      <c r="F44" s="85">
        <v>247</v>
      </c>
      <c r="G44" s="85">
        <v>1002</v>
      </c>
      <c r="H44" s="85">
        <v>0</v>
      </c>
      <c r="I44" s="85">
        <v>523</v>
      </c>
      <c r="J44" s="85">
        <v>2838</v>
      </c>
      <c r="T44" s="87">
        <v>2838</v>
      </c>
    </row>
    <row r="45" spans="1:20" s="87" customFormat="1" ht="12" customHeight="1">
      <c r="A45" s="88"/>
      <c r="B45" s="84">
        <v>0.18457300275482094</v>
      </c>
      <c r="C45" s="84">
        <v>0.16408086506817113</v>
      </c>
      <c r="D45" s="84">
        <v>0.1327247191011236</v>
      </c>
      <c r="E45" s="84">
        <v>0.12379730596536241</v>
      </c>
      <c r="F45" s="84">
        <v>0.17212543554006968</v>
      </c>
      <c r="G45" s="84">
        <v>0.18298027757487217</v>
      </c>
      <c r="H45" s="84">
        <v>0</v>
      </c>
      <c r="I45" s="84">
        <v>0.22513990529487732</v>
      </c>
      <c r="J45" s="84">
        <v>0.17363107984092996</v>
      </c>
      <c r="T45" s="87">
        <v>0.17363107984092996</v>
      </c>
    </row>
    <row r="46" spans="1:20">
      <c r="B46" s="98"/>
    </row>
    <row r="48" spans="1:20">
      <c r="A48" s="41" t="s">
        <v>93</v>
      </c>
      <c r="B48" s="42">
        <v>1</v>
      </c>
      <c r="C48" s="42">
        <v>2</v>
      </c>
      <c r="D48" s="42">
        <v>3</v>
      </c>
      <c r="E48" s="42">
        <v>4</v>
      </c>
      <c r="F48" s="42">
        <v>5</v>
      </c>
      <c r="G48" s="42">
        <v>6</v>
      </c>
      <c r="H48" s="42">
        <v>7</v>
      </c>
      <c r="I48" s="42">
        <v>8</v>
      </c>
    </row>
    <row r="49" spans="1:10">
      <c r="A49" s="43">
        <v>1</v>
      </c>
      <c r="B49" s="10">
        <v>219</v>
      </c>
      <c r="C49" s="10">
        <v>220</v>
      </c>
      <c r="D49" s="10">
        <v>198</v>
      </c>
      <c r="E49" s="10">
        <v>248</v>
      </c>
      <c r="F49" s="10">
        <v>152</v>
      </c>
      <c r="G49" s="2">
        <v>389</v>
      </c>
      <c r="H49" s="10">
        <v>92</v>
      </c>
      <c r="I49" s="10">
        <v>301</v>
      </c>
      <c r="J49" s="10">
        <v>1819</v>
      </c>
    </row>
    <row r="50" spans="1:10">
      <c r="A50" s="44">
        <v>2</v>
      </c>
      <c r="B50" s="10">
        <v>217</v>
      </c>
      <c r="C50" s="10">
        <v>317</v>
      </c>
      <c r="D50" s="10">
        <v>190</v>
      </c>
      <c r="E50" s="10">
        <v>286</v>
      </c>
      <c r="F50" s="10">
        <v>147</v>
      </c>
      <c r="G50" s="10">
        <v>522</v>
      </c>
      <c r="H50" s="10">
        <v>71</v>
      </c>
      <c r="I50" s="10">
        <v>388</v>
      </c>
      <c r="J50" s="10">
        <v>2138</v>
      </c>
    </row>
    <row r="51" spans="1:10">
      <c r="A51" s="44">
        <v>3</v>
      </c>
      <c r="B51" s="10">
        <v>105</v>
      </c>
      <c r="C51" s="10">
        <v>187</v>
      </c>
      <c r="D51" s="10">
        <v>114</v>
      </c>
      <c r="E51" s="10">
        <v>154</v>
      </c>
      <c r="F51" s="10">
        <v>97</v>
      </c>
      <c r="G51" s="2">
        <v>368</v>
      </c>
      <c r="H51" s="10">
        <v>18</v>
      </c>
      <c r="I51" s="10">
        <v>146</v>
      </c>
      <c r="J51" s="10">
        <v>1189</v>
      </c>
    </row>
    <row r="52" spans="1:10">
      <c r="A52" s="44">
        <v>4</v>
      </c>
      <c r="B52" s="10">
        <v>153</v>
      </c>
      <c r="C52" s="10">
        <v>191</v>
      </c>
      <c r="D52" s="10">
        <v>144</v>
      </c>
      <c r="E52" s="10">
        <v>130</v>
      </c>
      <c r="F52" s="10">
        <v>118</v>
      </c>
      <c r="G52" s="10">
        <v>505</v>
      </c>
      <c r="H52" s="10">
        <v>5</v>
      </c>
      <c r="I52" s="10">
        <v>130</v>
      </c>
      <c r="J52" s="10">
        <v>1376</v>
      </c>
    </row>
    <row r="53" spans="1:10">
      <c r="A53" s="44">
        <v>5</v>
      </c>
      <c r="B53" s="10">
        <v>116</v>
      </c>
      <c r="C53" s="10">
        <v>104</v>
      </c>
      <c r="D53" s="10">
        <v>150</v>
      </c>
      <c r="E53" s="10">
        <v>95</v>
      </c>
      <c r="F53" s="10">
        <v>127</v>
      </c>
      <c r="G53" s="10">
        <v>375</v>
      </c>
      <c r="I53" s="10">
        <v>111</v>
      </c>
      <c r="J53" s="10">
        <v>1078</v>
      </c>
    </row>
    <row r="54" spans="1:10" customFormat="1">
      <c r="A54" s="44">
        <v>6</v>
      </c>
      <c r="B54">
        <v>109</v>
      </c>
      <c r="C54">
        <v>83</v>
      </c>
      <c r="D54">
        <v>67</v>
      </c>
      <c r="E54">
        <v>63</v>
      </c>
      <c r="F54">
        <v>67</v>
      </c>
      <c r="G54">
        <v>307</v>
      </c>
      <c r="I54">
        <v>92</v>
      </c>
      <c r="J54">
        <v>788</v>
      </c>
    </row>
    <row r="55" spans="1:10">
      <c r="A55" s="44">
        <v>7</v>
      </c>
      <c r="B55" s="10">
        <v>140</v>
      </c>
      <c r="C55" s="10">
        <v>161</v>
      </c>
      <c r="D55" s="10">
        <v>70</v>
      </c>
      <c r="E55" s="10">
        <v>87</v>
      </c>
      <c r="F55" s="10">
        <v>118</v>
      </c>
      <c r="G55" s="10">
        <v>493</v>
      </c>
      <c r="I55" s="10">
        <v>155</v>
      </c>
      <c r="J55" s="10">
        <v>1224</v>
      </c>
    </row>
    <row r="56" spans="1:10">
      <c r="A56" s="44">
        <v>8</v>
      </c>
      <c r="B56" s="10">
        <v>94</v>
      </c>
      <c r="C56" s="10">
        <v>123</v>
      </c>
      <c r="D56" s="10">
        <v>92</v>
      </c>
      <c r="E56" s="10">
        <v>78</v>
      </c>
      <c r="F56" s="10">
        <v>61</v>
      </c>
      <c r="G56" s="10">
        <v>357</v>
      </c>
      <c r="I56" s="10">
        <v>121</v>
      </c>
      <c r="J56" s="10">
        <v>926</v>
      </c>
    </row>
    <row r="57" spans="1:10">
      <c r="A57" s="44">
        <v>9</v>
      </c>
      <c r="B57" s="10">
        <v>80</v>
      </c>
      <c r="C57" s="10">
        <v>98</v>
      </c>
      <c r="D57" s="10">
        <v>48</v>
      </c>
      <c r="E57" s="10">
        <v>57</v>
      </c>
      <c r="F57" s="10">
        <v>56</v>
      </c>
      <c r="G57" s="10">
        <v>325</v>
      </c>
      <c r="I57" s="10">
        <v>88</v>
      </c>
      <c r="J57" s="10">
        <v>752</v>
      </c>
    </row>
    <row r="58" spans="1:10">
      <c r="A58" s="44">
        <v>10</v>
      </c>
      <c r="B58" s="10">
        <v>65</v>
      </c>
      <c r="C58" s="10">
        <v>88</v>
      </c>
      <c r="D58" s="10">
        <v>47</v>
      </c>
      <c r="E58" s="10">
        <v>49</v>
      </c>
      <c r="F58" s="10">
        <v>44</v>
      </c>
      <c r="G58" s="10">
        <v>245</v>
      </c>
      <c r="I58" s="10">
        <v>63</v>
      </c>
      <c r="J58" s="10">
        <v>601</v>
      </c>
    </row>
    <row r="59" spans="1:10">
      <c r="A59" s="44">
        <v>11</v>
      </c>
      <c r="B59" s="10">
        <v>56</v>
      </c>
      <c r="C59" s="10">
        <v>64</v>
      </c>
      <c r="D59" s="10">
        <v>32</v>
      </c>
      <c r="E59" s="10">
        <v>42</v>
      </c>
      <c r="F59" s="10">
        <v>41</v>
      </c>
      <c r="G59" s="10">
        <v>207</v>
      </c>
      <c r="I59" s="10">
        <v>60</v>
      </c>
      <c r="J59" s="10">
        <v>502</v>
      </c>
    </row>
    <row r="60" spans="1:10">
      <c r="A60" s="44">
        <v>12</v>
      </c>
      <c r="B60" s="10">
        <v>51</v>
      </c>
      <c r="C60" s="10">
        <v>45</v>
      </c>
      <c r="D60" s="10">
        <v>26</v>
      </c>
      <c r="E60" s="10">
        <v>28</v>
      </c>
      <c r="F60" s="10">
        <v>25</v>
      </c>
      <c r="G60" s="10">
        <v>158</v>
      </c>
      <c r="I60" s="10">
        <v>65</v>
      </c>
      <c r="J60" s="10">
        <v>398</v>
      </c>
    </row>
    <row r="61" spans="1:10">
      <c r="A61" s="44">
        <v>13</v>
      </c>
      <c r="B61" s="10">
        <v>47</v>
      </c>
      <c r="C61" s="10">
        <v>51</v>
      </c>
      <c r="D61" s="10">
        <v>31</v>
      </c>
      <c r="E61" s="10">
        <v>18</v>
      </c>
      <c r="F61" s="10">
        <v>32</v>
      </c>
      <c r="G61" s="10">
        <v>132</v>
      </c>
      <c r="I61" s="10">
        <v>44</v>
      </c>
      <c r="J61" s="10">
        <v>355</v>
      </c>
    </row>
    <row r="62" spans="1:10">
      <c r="A62" s="44">
        <v>14</v>
      </c>
      <c r="B62" s="10">
        <v>28</v>
      </c>
      <c r="C62" s="10">
        <v>46</v>
      </c>
      <c r="D62" s="10">
        <v>26</v>
      </c>
      <c r="E62" s="10">
        <v>31</v>
      </c>
      <c r="F62" s="10">
        <v>103</v>
      </c>
      <c r="G62" s="10">
        <v>91</v>
      </c>
      <c r="I62" s="10">
        <v>36</v>
      </c>
      <c r="J62" s="10">
        <v>361</v>
      </c>
    </row>
    <row r="63" spans="1:10">
      <c r="A63" s="44">
        <v>15</v>
      </c>
      <c r="B63" s="10">
        <v>181</v>
      </c>
      <c r="C63" s="10">
        <v>283</v>
      </c>
      <c r="D63" s="10">
        <v>121</v>
      </c>
      <c r="E63" s="10">
        <v>122</v>
      </c>
      <c r="F63" s="10">
        <v>159</v>
      </c>
      <c r="G63" s="10">
        <v>603</v>
      </c>
      <c r="I63" s="10">
        <v>276</v>
      </c>
      <c r="J63" s="10">
        <v>1745</v>
      </c>
    </row>
    <row r="64" spans="1:10">
      <c r="A64" s="44">
        <v>16</v>
      </c>
      <c r="B64" s="10">
        <v>154</v>
      </c>
      <c r="C64" s="10">
        <v>66</v>
      </c>
      <c r="D64" s="10">
        <v>68</v>
      </c>
      <c r="E64" s="10">
        <v>71</v>
      </c>
      <c r="F64" s="10">
        <v>88</v>
      </c>
      <c r="G64" s="10">
        <v>399</v>
      </c>
      <c r="I64" s="10">
        <v>247</v>
      </c>
      <c r="J64" s="10">
        <v>1093</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17"/>
  <sheetViews>
    <sheetView view="pageBreakPreview" zoomScaleNormal="100" zoomScaleSheetLayoutView="100" workbookViewId="0">
      <selection activeCell="N25" sqref="N25"/>
    </sheetView>
  </sheetViews>
  <sheetFormatPr defaultColWidth="13.75" defaultRowHeight="13.5"/>
  <cols>
    <col min="1" max="1" width="13.75" style="10" customWidth="1"/>
    <col min="2" max="9" width="7.5" style="10" customWidth="1"/>
    <col min="10" max="10" width="8.625" style="10" bestFit="1" customWidth="1"/>
    <col min="11" max="16384" width="13.75" style="10"/>
  </cols>
  <sheetData>
    <row r="1" spans="1:10" s="26" customFormat="1" ht="14.25">
      <c r="A1" s="25" t="s">
        <v>206</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c r="A4" s="80" t="s">
        <v>31</v>
      </c>
      <c r="B4" s="81">
        <v>761</v>
      </c>
      <c r="C4" s="81">
        <v>1176</v>
      </c>
      <c r="D4" s="81">
        <v>814</v>
      </c>
      <c r="E4" s="81">
        <v>769</v>
      </c>
      <c r="F4" s="81">
        <v>682</v>
      </c>
      <c r="G4" s="81">
        <v>3046</v>
      </c>
      <c r="H4" s="81">
        <v>127</v>
      </c>
      <c r="I4" s="81">
        <v>1476</v>
      </c>
      <c r="J4" s="96">
        <v>8851</v>
      </c>
    </row>
    <row r="5" spans="1:10" s="39" customFormat="1">
      <c r="A5" s="83"/>
      <c r="B5" s="84">
        <v>0.41928374655647382</v>
      </c>
      <c r="C5" s="84">
        <v>0.55289139633286322</v>
      </c>
      <c r="D5" s="84">
        <v>0.5716292134831461</v>
      </c>
      <c r="E5" s="84">
        <v>0.49326491340602951</v>
      </c>
      <c r="F5" s="84">
        <v>0.47526132404181187</v>
      </c>
      <c r="G5" s="84">
        <v>0.55624543462381304</v>
      </c>
      <c r="H5" s="84">
        <v>0.68279569892473113</v>
      </c>
      <c r="I5" s="84">
        <v>0.63538527765820063</v>
      </c>
      <c r="J5" s="97">
        <v>0.54151116549403489</v>
      </c>
    </row>
    <row r="6" spans="1:10" s="39" customFormat="1">
      <c r="A6" s="80" t="s">
        <v>32</v>
      </c>
      <c r="B6" s="81">
        <v>595</v>
      </c>
      <c r="C6" s="81">
        <v>275</v>
      </c>
      <c r="D6" s="81">
        <v>149</v>
      </c>
      <c r="E6" s="81">
        <v>286</v>
      </c>
      <c r="F6" s="81">
        <v>96</v>
      </c>
      <c r="G6" s="81">
        <v>493</v>
      </c>
      <c r="H6" s="81">
        <v>25</v>
      </c>
      <c r="I6" s="81">
        <v>260</v>
      </c>
      <c r="J6" s="96">
        <v>2179</v>
      </c>
    </row>
    <row r="7" spans="1:10" s="39" customFormat="1">
      <c r="A7" s="83"/>
      <c r="B7" s="84">
        <v>0.32782369146005508</v>
      </c>
      <c r="C7" s="84">
        <v>0.12929007992477667</v>
      </c>
      <c r="D7" s="84">
        <v>0.10463483146067416</v>
      </c>
      <c r="E7" s="84">
        <v>0.18345093008338678</v>
      </c>
      <c r="F7" s="84">
        <v>6.6898954703832753E-2</v>
      </c>
      <c r="G7" s="84">
        <v>9.0029218407596784E-2</v>
      </c>
      <c r="H7" s="84">
        <v>0.13440860215053763</v>
      </c>
      <c r="I7" s="84">
        <v>0.11192423590185105</v>
      </c>
      <c r="J7" s="97">
        <v>0.1333129397369226</v>
      </c>
    </row>
    <row r="8" spans="1:10" s="39" customFormat="1">
      <c r="A8" s="80" t="s">
        <v>33</v>
      </c>
      <c r="B8" s="81">
        <v>459</v>
      </c>
      <c r="C8" s="81">
        <v>676</v>
      </c>
      <c r="D8" s="81">
        <v>461</v>
      </c>
      <c r="E8" s="81">
        <v>504</v>
      </c>
      <c r="F8" s="81">
        <v>657</v>
      </c>
      <c r="G8" s="81">
        <v>1937</v>
      </c>
      <c r="H8" s="81">
        <v>34</v>
      </c>
      <c r="I8" s="81">
        <v>587</v>
      </c>
      <c r="J8" s="96">
        <v>5315</v>
      </c>
    </row>
    <row r="9" spans="1:10" s="39" customFormat="1">
      <c r="A9" s="83"/>
      <c r="B9" s="84">
        <v>0.2528925619834711</v>
      </c>
      <c r="C9" s="84">
        <v>0.31781852374236014</v>
      </c>
      <c r="D9" s="84">
        <v>0.3237359550561798</v>
      </c>
      <c r="E9" s="84">
        <v>0.32328415651058373</v>
      </c>
      <c r="F9" s="84">
        <v>0.4578397212543554</v>
      </c>
      <c r="G9" s="84">
        <v>0.3537253469685902</v>
      </c>
      <c r="H9" s="84">
        <v>0.18279569892473119</v>
      </c>
      <c r="I9" s="84">
        <v>0.25269048643994835</v>
      </c>
      <c r="J9" s="97">
        <v>0.32517589476904252</v>
      </c>
    </row>
    <row r="10" spans="1:10" s="39" customFormat="1">
      <c r="A10" s="89" t="s">
        <v>11</v>
      </c>
      <c r="B10" s="90">
        <v>1815</v>
      </c>
      <c r="C10" s="90">
        <v>2127</v>
      </c>
      <c r="D10" s="90">
        <v>1424</v>
      </c>
      <c r="E10" s="90">
        <v>1559</v>
      </c>
      <c r="F10" s="90">
        <v>1435</v>
      </c>
      <c r="G10" s="90">
        <v>5476</v>
      </c>
      <c r="H10" s="90">
        <v>186</v>
      </c>
      <c r="I10" s="90">
        <v>2323</v>
      </c>
      <c r="J10" s="94">
        <v>16345</v>
      </c>
    </row>
    <row r="11" spans="1:10" s="39" customFormat="1">
      <c r="A11" s="91"/>
      <c r="B11" s="92">
        <v>1</v>
      </c>
      <c r="C11" s="92">
        <v>1</v>
      </c>
      <c r="D11" s="92">
        <v>1</v>
      </c>
      <c r="E11" s="92">
        <v>1</v>
      </c>
      <c r="F11" s="92">
        <v>1</v>
      </c>
      <c r="G11" s="92">
        <v>1</v>
      </c>
      <c r="H11" s="92">
        <v>1</v>
      </c>
      <c r="I11" s="92">
        <v>1</v>
      </c>
      <c r="J11" s="95">
        <v>1</v>
      </c>
    </row>
    <row r="14" spans="1:10">
      <c r="A14" s="41"/>
      <c r="B14" s="42"/>
      <c r="C14" s="42"/>
      <c r="D14" s="42"/>
      <c r="E14" s="42"/>
      <c r="F14" s="42"/>
      <c r="G14" s="42"/>
      <c r="H14" s="42"/>
      <c r="I14" s="42"/>
    </row>
    <row r="15" spans="1:10">
      <c r="A15" s="43"/>
      <c r="G15" s="2"/>
    </row>
    <row r="16" spans="1:10">
      <c r="A16" s="44"/>
    </row>
    <row r="17" spans="1:7">
      <c r="A17" s="44"/>
      <c r="G17"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26"/>
  <sheetViews>
    <sheetView view="pageBreakPreview" topLeftCell="A7" zoomScaleNormal="100" zoomScaleSheetLayoutView="100" workbookViewId="0">
      <selection activeCell="O27" sqref="O27"/>
    </sheetView>
  </sheetViews>
  <sheetFormatPr defaultColWidth="13.75" defaultRowHeight="13.5"/>
  <cols>
    <col min="1" max="1" width="10" style="10" customWidth="1"/>
    <col min="2" max="9" width="7.5" style="10" customWidth="1"/>
    <col min="10" max="10" width="8.625" style="10" bestFit="1" customWidth="1"/>
    <col min="11" max="16384" width="13.75" style="10"/>
  </cols>
  <sheetData>
    <row r="1" spans="1:10" s="26" customFormat="1" ht="14.25">
      <c r="A1" s="25" t="s">
        <v>207</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c r="A4" s="80" t="s">
        <v>34</v>
      </c>
      <c r="B4" s="81">
        <v>36</v>
      </c>
      <c r="C4" s="81">
        <v>92</v>
      </c>
      <c r="D4" s="81">
        <v>66</v>
      </c>
      <c r="E4" s="81">
        <v>63</v>
      </c>
      <c r="F4" s="81">
        <v>64</v>
      </c>
      <c r="G4" s="81">
        <v>85</v>
      </c>
      <c r="H4" s="81">
        <v>7</v>
      </c>
      <c r="I4" s="81">
        <v>26</v>
      </c>
      <c r="J4" s="96">
        <v>439</v>
      </c>
    </row>
    <row r="5" spans="1:10" s="39" customFormat="1">
      <c r="A5" s="83"/>
      <c r="B5" s="84">
        <v>1.9834710743801654E-2</v>
      </c>
      <c r="C5" s="84">
        <v>4.3253408556652564E-2</v>
      </c>
      <c r="D5" s="84">
        <v>4.6348314606741575E-2</v>
      </c>
      <c r="E5" s="84">
        <v>4.0410519563822966E-2</v>
      </c>
      <c r="F5" s="84">
        <v>4.4599303135888502E-2</v>
      </c>
      <c r="G5" s="84">
        <v>1.5522279035792549E-2</v>
      </c>
      <c r="H5" s="84">
        <v>3.7634408602150539E-2</v>
      </c>
      <c r="I5" s="84">
        <v>1.1192423590185106E-2</v>
      </c>
      <c r="J5" s="97">
        <v>2.6858366472927501E-2</v>
      </c>
    </row>
    <row r="6" spans="1:10" s="39" customFormat="1">
      <c r="A6" s="80" t="s">
        <v>35</v>
      </c>
      <c r="B6" s="81">
        <v>119</v>
      </c>
      <c r="C6" s="81">
        <v>239</v>
      </c>
      <c r="D6" s="81">
        <v>133</v>
      </c>
      <c r="E6" s="81">
        <v>257</v>
      </c>
      <c r="F6" s="81">
        <v>156</v>
      </c>
      <c r="G6" s="81">
        <v>412</v>
      </c>
      <c r="H6" s="81">
        <v>26</v>
      </c>
      <c r="I6" s="81">
        <v>245</v>
      </c>
      <c r="J6" s="96">
        <v>1587</v>
      </c>
    </row>
    <row r="7" spans="1:10" s="39" customFormat="1">
      <c r="A7" s="83"/>
      <c r="B7" s="84">
        <v>6.5564738292011024E-2</v>
      </c>
      <c r="C7" s="84">
        <v>0.11236483309826047</v>
      </c>
      <c r="D7" s="84">
        <v>9.3398876404494388E-2</v>
      </c>
      <c r="E7" s="84">
        <v>0.16484926234765876</v>
      </c>
      <c r="F7" s="84">
        <v>0.10871080139372823</v>
      </c>
      <c r="G7" s="84">
        <v>7.5237399561723886E-2</v>
      </c>
      <c r="H7" s="84">
        <v>0.13978494623655913</v>
      </c>
      <c r="I7" s="84">
        <v>0.10546706844597503</v>
      </c>
      <c r="J7" s="97">
        <v>9.7093912511471397E-2</v>
      </c>
    </row>
    <row r="8" spans="1:10" s="39" customFormat="1">
      <c r="A8" s="80" t="s">
        <v>36</v>
      </c>
      <c r="B8" s="81">
        <v>289</v>
      </c>
      <c r="C8" s="81">
        <v>341</v>
      </c>
      <c r="D8" s="81">
        <v>258</v>
      </c>
      <c r="E8" s="81">
        <v>523</v>
      </c>
      <c r="F8" s="81">
        <v>276</v>
      </c>
      <c r="G8" s="81">
        <v>1250</v>
      </c>
      <c r="H8" s="81">
        <v>49</v>
      </c>
      <c r="I8" s="81">
        <v>510</v>
      </c>
      <c r="J8" s="96">
        <v>3496</v>
      </c>
    </row>
    <row r="9" spans="1:10" s="39" customFormat="1">
      <c r="A9" s="83"/>
      <c r="B9" s="84">
        <v>0.15922865013774104</v>
      </c>
      <c r="C9" s="84">
        <v>0.16031969910672308</v>
      </c>
      <c r="D9" s="84">
        <v>0.18117977528089887</v>
      </c>
      <c r="E9" s="84">
        <v>0.33547145606157791</v>
      </c>
      <c r="F9" s="84">
        <v>0.19233449477351916</v>
      </c>
      <c r="G9" s="84">
        <v>0.22826880934989044</v>
      </c>
      <c r="H9" s="84">
        <v>0.26344086021505375</v>
      </c>
      <c r="I9" s="84">
        <v>0.21954369349978475</v>
      </c>
      <c r="J9" s="97">
        <v>0.21388803915570512</v>
      </c>
    </row>
    <row r="10" spans="1:10" s="39" customFormat="1">
      <c r="A10" s="80" t="s">
        <v>37</v>
      </c>
      <c r="B10" s="81">
        <v>789</v>
      </c>
      <c r="C10" s="81">
        <v>781</v>
      </c>
      <c r="D10" s="81">
        <v>499</v>
      </c>
      <c r="E10" s="81">
        <v>435</v>
      </c>
      <c r="F10" s="81">
        <v>451</v>
      </c>
      <c r="G10" s="81">
        <v>2237</v>
      </c>
      <c r="H10" s="81">
        <v>69</v>
      </c>
      <c r="I10" s="81">
        <v>950</v>
      </c>
      <c r="J10" s="96">
        <v>6211</v>
      </c>
    </row>
    <row r="11" spans="1:10" s="39" customFormat="1">
      <c r="A11" s="83"/>
      <c r="B11" s="84">
        <v>0.43471074380165287</v>
      </c>
      <c r="C11" s="84">
        <v>0.36718382698636576</v>
      </c>
      <c r="D11" s="84">
        <v>0.35042134831460675</v>
      </c>
      <c r="E11" s="84">
        <v>0.27902501603592045</v>
      </c>
      <c r="F11" s="84">
        <v>0.31428571428571428</v>
      </c>
      <c r="G11" s="84">
        <v>0.40850986121256394</v>
      </c>
      <c r="H11" s="84">
        <v>0.37096774193548387</v>
      </c>
      <c r="I11" s="84">
        <v>0.40895393887214809</v>
      </c>
      <c r="J11" s="97">
        <v>0.3799938819210768</v>
      </c>
    </row>
    <row r="12" spans="1:10" s="39" customFormat="1">
      <c r="A12" s="80" t="s">
        <v>38</v>
      </c>
      <c r="B12" s="81">
        <v>507</v>
      </c>
      <c r="C12" s="81">
        <v>551</v>
      </c>
      <c r="D12" s="81">
        <v>358</v>
      </c>
      <c r="E12" s="81">
        <v>242</v>
      </c>
      <c r="F12" s="81">
        <v>354</v>
      </c>
      <c r="G12" s="81">
        <v>1239</v>
      </c>
      <c r="H12" s="81">
        <v>30</v>
      </c>
      <c r="I12" s="81">
        <v>526</v>
      </c>
      <c r="J12" s="96">
        <v>3807</v>
      </c>
    </row>
    <row r="13" spans="1:10" s="39" customFormat="1">
      <c r="A13" s="83"/>
      <c r="B13" s="84">
        <v>0.27933884297520661</v>
      </c>
      <c r="C13" s="84">
        <v>0.25905030559473435</v>
      </c>
      <c r="D13" s="84">
        <v>0.25140449438202245</v>
      </c>
      <c r="E13" s="84">
        <v>0.15522771007055805</v>
      </c>
      <c r="F13" s="84">
        <v>0.24668989547038328</v>
      </c>
      <c r="G13" s="84">
        <v>0.22626004382761139</v>
      </c>
      <c r="H13" s="84">
        <v>0.16129032258064516</v>
      </c>
      <c r="I13" s="84">
        <v>0.22643133878605251</v>
      </c>
      <c r="J13" s="97">
        <v>0.23291526460691342</v>
      </c>
    </row>
    <row r="14" spans="1:10" s="39" customFormat="1">
      <c r="A14" s="80" t="s">
        <v>39</v>
      </c>
      <c r="B14" s="81">
        <v>75</v>
      </c>
      <c r="C14" s="81">
        <v>123</v>
      </c>
      <c r="D14" s="81">
        <v>110</v>
      </c>
      <c r="E14" s="81">
        <v>39</v>
      </c>
      <c r="F14" s="81">
        <v>134</v>
      </c>
      <c r="G14" s="81">
        <v>253</v>
      </c>
      <c r="H14" s="81">
        <v>5</v>
      </c>
      <c r="I14" s="81">
        <v>66</v>
      </c>
      <c r="J14" s="96">
        <v>805</v>
      </c>
    </row>
    <row r="15" spans="1:10" s="39" customFormat="1">
      <c r="A15" s="83"/>
      <c r="B15" s="84">
        <v>4.1322314049586778E-2</v>
      </c>
      <c r="C15" s="84">
        <v>5.7827926657263752E-2</v>
      </c>
      <c r="D15" s="84">
        <v>7.7247191011235949E-2</v>
      </c>
      <c r="E15" s="84">
        <v>2.5016035920461834E-2</v>
      </c>
      <c r="F15" s="84">
        <v>9.3379790940766552E-2</v>
      </c>
      <c r="G15" s="84">
        <v>4.6201607012417822E-2</v>
      </c>
      <c r="H15" s="84">
        <v>2.6881720430107527E-2</v>
      </c>
      <c r="I15" s="84">
        <v>2.8411536805854499E-2</v>
      </c>
      <c r="J15" s="97">
        <v>4.9250535331905779E-2</v>
      </c>
    </row>
    <row r="16" spans="1:10" s="39" customFormat="1">
      <c r="A16" s="89" t="s">
        <v>11</v>
      </c>
      <c r="B16" s="90">
        <v>1815</v>
      </c>
      <c r="C16" s="90">
        <v>2127</v>
      </c>
      <c r="D16" s="90">
        <v>1424</v>
      </c>
      <c r="E16" s="90">
        <v>1559</v>
      </c>
      <c r="F16" s="90">
        <v>1435</v>
      </c>
      <c r="G16" s="90">
        <v>5476</v>
      </c>
      <c r="H16" s="90">
        <v>186</v>
      </c>
      <c r="I16" s="90">
        <v>2323</v>
      </c>
      <c r="J16" s="94">
        <v>16345</v>
      </c>
    </row>
    <row r="17" spans="1:10" s="39" customFormat="1">
      <c r="A17" s="91"/>
      <c r="B17" s="92">
        <v>0.99999999999999989</v>
      </c>
      <c r="C17" s="92">
        <v>1</v>
      </c>
      <c r="D17" s="92">
        <v>1</v>
      </c>
      <c r="E17" s="92">
        <v>1</v>
      </c>
      <c r="F17" s="92">
        <v>1</v>
      </c>
      <c r="G17" s="92">
        <v>1</v>
      </c>
      <c r="H17" s="92">
        <v>0.99999999999999989</v>
      </c>
      <c r="I17" s="92">
        <v>1</v>
      </c>
      <c r="J17" s="95">
        <v>1</v>
      </c>
    </row>
    <row r="20" spans="1:10">
      <c r="A20" s="99"/>
      <c r="B20" s="42"/>
      <c r="C20" s="42"/>
      <c r="D20" s="42"/>
      <c r="E20" s="42"/>
      <c r="F20" s="42"/>
      <c r="G20" s="42"/>
      <c r="H20" s="42"/>
      <c r="I20" s="42"/>
    </row>
    <row r="21" spans="1:10">
      <c r="A21" s="43"/>
      <c r="G21" s="2"/>
    </row>
    <row r="22" spans="1:10">
      <c r="A22" s="44"/>
    </row>
    <row r="23" spans="1:10">
      <c r="A23" s="44"/>
      <c r="G23" s="2"/>
    </row>
    <row r="24" spans="1:10">
      <c r="A24" s="44"/>
    </row>
    <row r="25" spans="1:10">
      <c r="A25" s="44"/>
    </row>
    <row r="26" spans="1:10">
      <c r="A26" s="44"/>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17"/>
  <sheetViews>
    <sheetView view="pageBreakPreview" zoomScaleNormal="100" zoomScaleSheetLayoutView="100" workbookViewId="0">
      <selection activeCell="C14" sqref="C14"/>
    </sheetView>
  </sheetViews>
  <sheetFormatPr defaultColWidth="13.75" defaultRowHeight="13.5"/>
  <cols>
    <col min="1" max="1" width="13.75" style="10" customWidth="1"/>
    <col min="2" max="9" width="7.5" style="10" customWidth="1"/>
    <col min="10" max="10" width="8.625" style="10" bestFit="1" customWidth="1"/>
    <col min="11" max="16384" width="13.75" style="10"/>
  </cols>
  <sheetData>
    <row r="1" spans="1:10" s="26" customFormat="1" ht="14.25">
      <c r="A1" s="25" t="s">
        <v>438</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c r="A4" s="80" t="s">
        <v>69</v>
      </c>
      <c r="B4" s="81">
        <v>33</v>
      </c>
      <c r="C4" s="81">
        <v>28</v>
      </c>
      <c r="D4" s="81">
        <v>7</v>
      </c>
      <c r="E4" s="81">
        <v>14</v>
      </c>
      <c r="F4" s="81">
        <v>5</v>
      </c>
      <c r="G4" s="81">
        <v>28</v>
      </c>
      <c r="H4" s="81">
        <v>10</v>
      </c>
      <c r="I4" s="81">
        <v>10</v>
      </c>
      <c r="J4" s="96">
        <v>135</v>
      </c>
    </row>
    <row r="5" spans="1:10" s="39" customFormat="1">
      <c r="A5" s="83"/>
      <c r="B5" s="84">
        <v>1.8181818181818181E-2</v>
      </c>
      <c r="C5" s="84">
        <v>1.3164080865068171E-2</v>
      </c>
      <c r="D5" s="84">
        <v>4.9157303370786515E-3</v>
      </c>
      <c r="E5" s="84">
        <v>8.9801154586273257E-3</v>
      </c>
      <c r="F5" s="84">
        <v>3.4843205574912892E-3</v>
      </c>
      <c r="G5" s="84">
        <v>5.1132213294375461E-3</v>
      </c>
      <c r="H5" s="84">
        <v>5.3763440860215055E-2</v>
      </c>
      <c r="I5" s="84">
        <v>4.3047783039173483E-3</v>
      </c>
      <c r="J5" s="97">
        <v>8.2594065463444475E-3</v>
      </c>
    </row>
    <row r="6" spans="1:10" s="39" customFormat="1">
      <c r="A6" s="80" t="s">
        <v>179</v>
      </c>
      <c r="B6" s="81">
        <v>23</v>
      </c>
      <c r="C6" s="81">
        <v>20</v>
      </c>
      <c r="D6" s="81">
        <v>12</v>
      </c>
      <c r="E6" s="81">
        <v>9</v>
      </c>
      <c r="F6" s="81">
        <v>18</v>
      </c>
      <c r="G6" s="81">
        <v>24</v>
      </c>
      <c r="H6" s="81">
        <v>22</v>
      </c>
      <c r="I6" s="81">
        <v>8</v>
      </c>
      <c r="J6" s="96">
        <v>136</v>
      </c>
    </row>
    <row r="7" spans="1:10" s="39" customFormat="1">
      <c r="A7" s="83" t="s">
        <v>180</v>
      </c>
      <c r="B7" s="84">
        <v>1.2672176308539946E-2</v>
      </c>
      <c r="C7" s="84">
        <v>9.4029149036201215E-3</v>
      </c>
      <c r="D7" s="84">
        <v>8.4269662921348312E-3</v>
      </c>
      <c r="E7" s="84">
        <v>5.7729313662604233E-3</v>
      </c>
      <c r="F7" s="84">
        <v>1.2543554006968641E-2</v>
      </c>
      <c r="G7" s="84">
        <v>4.3827611395178961E-3</v>
      </c>
      <c r="H7" s="84">
        <v>0.11827956989247312</v>
      </c>
      <c r="I7" s="84">
        <v>3.4438226431338786E-3</v>
      </c>
      <c r="J7" s="97">
        <v>8.3205873355766298E-3</v>
      </c>
    </row>
    <row r="8" spans="1:10" s="39" customFormat="1">
      <c r="A8" s="80" t="s">
        <v>71</v>
      </c>
      <c r="B8" s="81">
        <v>1759</v>
      </c>
      <c r="C8" s="81">
        <v>2079</v>
      </c>
      <c r="D8" s="81">
        <v>1405</v>
      </c>
      <c r="E8" s="81">
        <v>1536</v>
      </c>
      <c r="F8" s="81">
        <v>1412</v>
      </c>
      <c r="G8" s="81">
        <v>5424</v>
      </c>
      <c r="H8" s="81">
        <v>154</v>
      </c>
      <c r="I8" s="81">
        <v>2305</v>
      </c>
      <c r="J8" s="96">
        <v>16074</v>
      </c>
    </row>
    <row r="9" spans="1:10" s="39" customFormat="1">
      <c r="A9" s="83"/>
      <c r="B9" s="84">
        <v>0.96914600550964192</v>
      </c>
      <c r="C9" s="84">
        <v>0.97743300423131174</v>
      </c>
      <c r="D9" s="84">
        <v>0.9866573033707865</v>
      </c>
      <c r="E9" s="84">
        <v>0.98524695317511224</v>
      </c>
      <c r="F9" s="84">
        <v>0.98397212543554002</v>
      </c>
      <c r="G9" s="84">
        <v>0.99050401753104456</v>
      </c>
      <c r="H9" s="84">
        <v>0.82795698924731187</v>
      </c>
      <c r="I9" s="84">
        <v>0.99225139905294879</v>
      </c>
      <c r="J9" s="97">
        <v>0.98342000611807889</v>
      </c>
    </row>
    <row r="10" spans="1:10" s="39" customFormat="1">
      <c r="A10" s="89" t="s">
        <v>11</v>
      </c>
      <c r="B10" s="90">
        <v>1815</v>
      </c>
      <c r="C10" s="90">
        <v>2127</v>
      </c>
      <c r="D10" s="90">
        <v>1424</v>
      </c>
      <c r="E10" s="90">
        <v>1559</v>
      </c>
      <c r="F10" s="90">
        <v>1435</v>
      </c>
      <c r="G10" s="90">
        <v>5476</v>
      </c>
      <c r="H10" s="90">
        <v>186</v>
      </c>
      <c r="I10" s="90">
        <v>2323</v>
      </c>
      <c r="J10" s="94">
        <v>16345</v>
      </c>
    </row>
    <row r="11" spans="1:10" s="39" customFormat="1">
      <c r="A11" s="91"/>
      <c r="B11" s="92">
        <v>1</v>
      </c>
      <c r="C11" s="92">
        <v>1</v>
      </c>
      <c r="D11" s="92">
        <v>1</v>
      </c>
      <c r="E11" s="92">
        <v>1</v>
      </c>
      <c r="F11" s="92">
        <v>1</v>
      </c>
      <c r="G11" s="92">
        <v>1</v>
      </c>
      <c r="H11" s="92">
        <v>1</v>
      </c>
      <c r="I11" s="92">
        <v>1</v>
      </c>
      <c r="J11" s="95">
        <v>1</v>
      </c>
    </row>
    <row r="14" spans="1:10">
      <c r="A14" s="41"/>
      <c r="B14" s="42"/>
      <c r="C14" s="42"/>
      <c r="D14" s="42"/>
      <c r="E14" s="42"/>
      <c r="F14" s="42"/>
      <c r="G14" s="42"/>
      <c r="H14" s="42"/>
      <c r="I14" s="42"/>
    </row>
    <row r="15" spans="1:10">
      <c r="A15" s="43"/>
      <c r="G15" s="2"/>
    </row>
    <row r="16" spans="1:10">
      <c r="A16" s="44"/>
    </row>
    <row r="17" spans="1:7">
      <c r="A17" s="44"/>
      <c r="G17"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77"/>
  <sheetViews>
    <sheetView view="pageBreakPreview" zoomScaleNormal="100" zoomScaleSheetLayoutView="100" workbookViewId="0">
      <selection activeCell="K57" sqref="K57"/>
    </sheetView>
  </sheetViews>
  <sheetFormatPr defaultRowHeight="13.5"/>
  <cols>
    <col min="1" max="1" width="22" customWidth="1"/>
    <col min="2" max="7" width="7.875" bestFit="1" customWidth="1"/>
    <col min="8" max="8" width="7.75" bestFit="1" customWidth="1"/>
    <col min="9" max="9" width="7.875" bestFit="1" customWidth="1"/>
    <col min="10" max="10" width="9" bestFit="1" customWidth="1"/>
    <col min="11" max="11" width="47.875" bestFit="1" customWidth="1"/>
    <col min="12" max="12" width="34" customWidth="1"/>
    <col min="13" max="13" width="25.25" customWidth="1"/>
    <col min="14" max="14" width="55.25" customWidth="1"/>
    <col min="15" max="15" width="41.5" customWidth="1"/>
    <col min="16" max="16" width="32.75" customWidth="1"/>
    <col min="17" max="18" width="47.875" bestFit="1" customWidth="1"/>
    <col min="19" max="19" width="29" bestFit="1" customWidth="1"/>
    <col min="20" max="20" width="55.25" bestFit="1" customWidth="1"/>
    <col min="21" max="21" width="41.5" bestFit="1" customWidth="1"/>
    <col min="22" max="22" width="32.75" bestFit="1" customWidth="1"/>
  </cols>
  <sheetData>
    <row r="1" spans="1:10" s="26" customFormat="1" ht="14.25">
      <c r="A1" s="25" t="s">
        <v>208</v>
      </c>
    </row>
    <row r="2" spans="1:10">
      <c r="A2" s="1"/>
    </row>
    <row r="3" spans="1:10">
      <c r="A3" s="93"/>
      <c r="B3" s="93" t="s">
        <v>131</v>
      </c>
      <c r="C3" s="93" t="s">
        <v>132</v>
      </c>
      <c r="D3" s="93" t="s">
        <v>133</v>
      </c>
      <c r="E3" s="93" t="s">
        <v>134</v>
      </c>
      <c r="F3" s="93" t="s">
        <v>135</v>
      </c>
      <c r="G3" s="93" t="s">
        <v>136</v>
      </c>
      <c r="H3" s="93" t="s">
        <v>137</v>
      </c>
      <c r="I3" s="93" t="s">
        <v>138</v>
      </c>
      <c r="J3" s="93" t="s">
        <v>92</v>
      </c>
    </row>
    <row r="4" spans="1:10" s="39" customFormat="1">
      <c r="A4" s="682" t="s">
        <v>40</v>
      </c>
      <c r="B4" s="82">
        <v>596</v>
      </c>
      <c r="C4" s="82">
        <v>655</v>
      </c>
      <c r="D4" s="82">
        <v>429</v>
      </c>
      <c r="E4" s="82">
        <v>699</v>
      </c>
      <c r="F4" s="82">
        <v>569</v>
      </c>
      <c r="G4" s="82">
        <v>1102</v>
      </c>
      <c r="H4" s="82">
        <v>15</v>
      </c>
      <c r="I4" s="82">
        <v>966</v>
      </c>
      <c r="J4" s="96">
        <v>5031</v>
      </c>
    </row>
    <row r="5" spans="1:10" s="39" customFormat="1">
      <c r="A5" s="683"/>
      <c r="B5" s="100">
        <v>0.32837465564738294</v>
      </c>
      <c r="C5" s="100">
        <v>0.30794546309355902</v>
      </c>
      <c r="D5" s="100">
        <v>0.3012640449438202</v>
      </c>
      <c r="E5" s="100">
        <v>0.44836433611289289</v>
      </c>
      <c r="F5" s="100">
        <v>0.39651567944250871</v>
      </c>
      <c r="G5" s="100">
        <v>0.20124178232286341</v>
      </c>
      <c r="H5" s="100">
        <v>8.0645161290322578E-2</v>
      </c>
      <c r="I5" s="100">
        <v>0.41584158415841582</v>
      </c>
      <c r="J5" s="97">
        <v>0.3078005506271031</v>
      </c>
    </row>
    <row r="6" spans="1:10" s="39" customFormat="1">
      <c r="A6" s="682" t="s">
        <v>41</v>
      </c>
      <c r="B6" s="82">
        <v>27</v>
      </c>
      <c r="C6" s="82">
        <v>38</v>
      </c>
      <c r="D6" s="82">
        <v>31</v>
      </c>
      <c r="E6" s="82">
        <v>76</v>
      </c>
      <c r="F6" s="82">
        <v>64</v>
      </c>
      <c r="G6" s="82">
        <v>63</v>
      </c>
      <c r="H6" s="82">
        <v>12</v>
      </c>
      <c r="I6" s="82">
        <v>40</v>
      </c>
      <c r="J6" s="96">
        <v>351</v>
      </c>
    </row>
    <row r="7" spans="1:10" s="39" customFormat="1">
      <c r="A7" s="683"/>
      <c r="B7" s="100">
        <v>1.487603305785124E-2</v>
      </c>
      <c r="C7" s="100">
        <v>1.7865538316878232E-2</v>
      </c>
      <c r="D7" s="100">
        <v>2.1769662921348316E-2</v>
      </c>
      <c r="E7" s="100">
        <v>4.8749198203976905E-2</v>
      </c>
      <c r="F7" s="100">
        <v>4.4599303135888502E-2</v>
      </c>
      <c r="G7" s="100">
        <v>1.1504747991234477E-2</v>
      </c>
      <c r="H7" s="100">
        <v>6.4516129032258063E-2</v>
      </c>
      <c r="I7" s="100">
        <v>1.7219113215669393E-2</v>
      </c>
      <c r="J7" s="100">
        <v>2.1474457020495566E-2</v>
      </c>
    </row>
    <row r="8" spans="1:10" s="39" customFormat="1">
      <c r="A8" s="682" t="s">
        <v>42</v>
      </c>
      <c r="B8" s="82">
        <v>1041</v>
      </c>
      <c r="C8" s="82">
        <v>1140</v>
      </c>
      <c r="D8" s="82">
        <v>787</v>
      </c>
      <c r="E8" s="82">
        <v>572</v>
      </c>
      <c r="F8" s="82">
        <v>656</v>
      </c>
      <c r="G8" s="82">
        <v>3985</v>
      </c>
      <c r="H8" s="82">
        <v>136</v>
      </c>
      <c r="I8" s="82">
        <v>1045</v>
      </c>
      <c r="J8" s="96">
        <v>9362</v>
      </c>
    </row>
    <row r="9" spans="1:10" s="39" customFormat="1">
      <c r="A9" s="683"/>
      <c r="B9" s="100">
        <v>0.57355371900826446</v>
      </c>
      <c r="C9" s="100">
        <v>0.53596614950634702</v>
      </c>
      <c r="D9" s="100">
        <v>0.5526685393258427</v>
      </c>
      <c r="E9" s="100">
        <v>0.36690186016677356</v>
      </c>
      <c r="F9" s="100">
        <v>0.45714285714285713</v>
      </c>
      <c r="G9" s="100">
        <v>0.72772096420745069</v>
      </c>
      <c r="H9" s="100">
        <v>0.73118279569892475</v>
      </c>
      <c r="I9" s="100">
        <v>0.4498493327593629</v>
      </c>
      <c r="J9" s="100">
        <v>0.57277454879167944</v>
      </c>
    </row>
    <row r="10" spans="1:10" s="39" customFormat="1">
      <c r="A10" s="682" t="s">
        <v>43</v>
      </c>
      <c r="B10" s="82">
        <v>151</v>
      </c>
      <c r="C10" s="82">
        <v>294</v>
      </c>
      <c r="D10" s="82">
        <v>177</v>
      </c>
      <c r="E10" s="82">
        <v>212</v>
      </c>
      <c r="F10" s="82">
        <v>146</v>
      </c>
      <c r="G10" s="82">
        <v>326</v>
      </c>
      <c r="H10" s="82">
        <v>23</v>
      </c>
      <c r="I10" s="82">
        <v>272</v>
      </c>
      <c r="J10" s="96">
        <v>1601</v>
      </c>
    </row>
    <row r="11" spans="1:10" s="39" customFormat="1">
      <c r="A11" s="683"/>
      <c r="B11" s="100">
        <v>8.3195592286501377E-2</v>
      </c>
      <c r="C11" s="100">
        <v>0.1382228490832158</v>
      </c>
      <c r="D11" s="100">
        <v>0.12429775280898876</v>
      </c>
      <c r="E11" s="100">
        <v>0.13598460551635663</v>
      </c>
      <c r="F11" s="100">
        <v>0.10174216027874565</v>
      </c>
      <c r="G11" s="100">
        <v>5.9532505478451424E-2</v>
      </c>
      <c r="H11" s="100">
        <v>0.12365591397849462</v>
      </c>
      <c r="I11" s="100">
        <v>0.11708996986655187</v>
      </c>
      <c r="J11" s="100">
        <v>9.7950443560721939E-2</v>
      </c>
    </row>
    <row r="12" spans="1:10" s="39" customFormat="1">
      <c r="A12" s="89" t="s">
        <v>11</v>
      </c>
      <c r="B12" s="90">
        <v>1815</v>
      </c>
      <c r="C12" s="90">
        <v>2127</v>
      </c>
      <c r="D12" s="90">
        <v>1424</v>
      </c>
      <c r="E12" s="90">
        <v>1559</v>
      </c>
      <c r="F12" s="90">
        <v>1435</v>
      </c>
      <c r="G12" s="90">
        <v>5476</v>
      </c>
      <c r="H12" s="90">
        <v>186</v>
      </c>
      <c r="I12" s="90">
        <v>2323</v>
      </c>
      <c r="J12" s="90">
        <v>16345</v>
      </c>
    </row>
    <row r="13" spans="1:10" s="39" customFormat="1">
      <c r="A13" s="91"/>
      <c r="B13" s="92">
        <v>1</v>
      </c>
      <c r="C13" s="92">
        <v>1</v>
      </c>
      <c r="D13" s="92">
        <v>1</v>
      </c>
      <c r="E13" s="92">
        <v>0.99999999999999989</v>
      </c>
      <c r="F13" s="92">
        <v>1</v>
      </c>
      <c r="G13" s="92">
        <v>1</v>
      </c>
      <c r="H13" s="92">
        <v>1</v>
      </c>
      <c r="I13" s="92">
        <v>0.99999999999999989</v>
      </c>
      <c r="J13" s="92">
        <v>1</v>
      </c>
    </row>
    <row r="14" spans="1:10">
      <c r="A14" s="1"/>
    </row>
    <row r="15" spans="1:10" s="26" customFormat="1" ht="14.25">
      <c r="A15" s="25" t="s">
        <v>209</v>
      </c>
    </row>
    <row r="16" spans="1:10">
      <c r="A16" s="1"/>
    </row>
    <row r="17" spans="1:10">
      <c r="A17" s="93"/>
      <c r="B17" s="93" t="s">
        <v>131</v>
      </c>
      <c r="C17" s="93" t="s">
        <v>132</v>
      </c>
      <c r="D17" s="93" t="s">
        <v>133</v>
      </c>
      <c r="E17" s="93" t="s">
        <v>134</v>
      </c>
      <c r="F17" s="93" t="s">
        <v>135</v>
      </c>
      <c r="G17" s="93" t="s">
        <v>136</v>
      </c>
      <c r="H17" s="93" t="s">
        <v>137</v>
      </c>
      <c r="I17" s="93" t="s">
        <v>138</v>
      </c>
      <c r="J17" s="93" t="s">
        <v>92</v>
      </c>
    </row>
    <row r="18" spans="1:10">
      <c r="A18" s="680" t="s">
        <v>181</v>
      </c>
      <c r="B18" s="82">
        <v>283</v>
      </c>
      <c r="C18" s="82">
        <v>224</v>
      </c>
      <c r="D18" s="82">
        <v>166</v>
      </c>
      <c r="E18" s="82">
        <v>346</v>
      </c>
      <c r="F18" s="82">
        <v>261</v>
      </c>
      <c r="G18" s="82">
        <v>535</v>
      </c>
      <c r="H18" s="82">
        <v>4</v>
      </c>
      <c r="I18" s="82">
        <v>526</v>
      </c>
      <c r="J18" s="96">
        <v>2345</v>
      </c>
    </row>
    <row r="19" spans="1:10">
      <c r="A19" s="681"/>
      <c r="B19" s="100">
        <v>0.47483221476510068</v>
      </c>
      <c r="C19" s="100">
        <v>0.34198473282442748</v>
      </c>
      <c r="D19" s="100">
        <v>0.38694638694638694</v>
      </c>
      <c r="E19" s="100">
        <v>0.49499284692417739</v>
      </c>
      <c r="F19" s="100">
        <v>0.45869947275922673</v>
      </c>
      <c r="G19" s="100">
        <v>0.48548094373865697</v>
      </c>
      <c r="H19" s="100">
        <v>0.26666666666666666</v>
      </c>
      <c r="I19" s="100">
        <v>0.54451345755693581</v>
      </c>
      <c r="J19" s="100">
        <v>0.46611011727290796</v>
      </c>
    </row>
    <row r="20" spans="1:10" ht="13.5" customHeight="1">
      <c r="A20" s="680" t="s">
        <v>182</v>
      </c>
      <c r="B20" s="82">
        <v>189</v>
      </c>
      <c r="C20" s="82">
        <v>142</v>
      </c>
      <c r="D20" s="82">
        <v>124</v>
      </c>
      <c r="E20" s="82">
        <v>243</v>
      </c>
      <c r="F20" s="82">
        <v>230</v>
      </c>
      <c r="G20" s="82">
        <v>397</v>
      </c>
      <c r="H20" s="82">
        <v>1</v>
      </c>
      <c r="I20" s="82">
        <v>275</v>
      </c>
      <c r="J20" s="96">
        <v>1601</v>
      </c>
    </row>
    <row r="21" spans="1:10">
      <c r="A21" s="681"/>
      <c r="B21" s="100">
        <v>0.31711409395973156</v>
      </c>
      <c r="C21" s="100">
        <v>0.21679389312977099</v>
      </c>
      <c r="D21" s="100">
        <v>0.28904428904428903</v>
      </c>
      <c r="E21" s="100">
        <v>0.34763948497854075</v>
      </c>
      <c r="F21" s="100">
        <v>0.40421792618629176</v>
      </c>
      <c r="G21" s="100">
        <v>0.3602540834845735</v>
      </c>
      <c r="H21" s="100">
        <v>6.6666666666666666E-2</v>
      </c>
      <c r="I21" s="100">
        <v>0.28467908902691513</v>
      </c>
      <c r="J21" s="100">
        <v>0.31822699264559728</v>
      </c>
    </row>
    <row r="22" spans="1:10" ht="13.5" customHeight="1">
      <c r="A22" s="680" t="s">
        <v>183</v>
      </c>
      <c r="B22" s="82">
        <v>49</v>
      </c>
      <c r="C22" s="82">
        <v>46</v>
      </c>
      <c r="D22" s="82">
        <v>46</v>
      </c>
      <c r="E22" s="82">
        <v>89</v>
      </c>
      <c r="F22" s="82">
        <v>83</v>
      </c>
      <c r="G22" s="82">
        <v>109</v>
      </c>
      <c r="H22" s="82">
        <v>0</v>
      </c>
      <c r="I22" s="82">
        <v>78</v>
      </c>
      <c r="J22" s="96">
        <v>500</v>
      </c>
    </row>
    <row r="23" spans="1:10">
      <c r="A23" s="681"/>
      <c r="B23" s="100">
        <v>8.2214765100671147E-2</v>
      </c>
      <c r="C23" s="100">
        <v>7.0229007633587789E-2</v>
      </c>
      <c r="D23" s="100">
        <v>0.10722610722610723</v>
      </c>
      <c r="E23" s="100">
        <v>0.12732474964234622</v>
      </c>
      <c r="F23" s="100">
        <v>0.14586994727592267</v>
      </c>
      <c r="G23" s="100">
        <v>9.8911070780399277E-2</v>
      </c>
      <c r="H23" s="100">
        <v>0</v>
      </c>
      <c r="I23" s="100">
        <v>8.0745341614906832E-2</v>
      </c>
      <c r="J23" s="100">
        <v>9.9383820314052879E-2</v>
      </c>
    </row>
    <row r="24" spans="1:10">
      <c r="A24" s="680" t="s">
        <v>184</v>
      </c>
      <c r="B24" s="82">
        <v>115</v>
      </c>
      <c r="C24" s="82">
        <v>188</v>
      </c>
      <c r="D24" s="82">
        <v>93</v>
      </c>
      <c r="E24" s="82">
        <v>226</v>
      </c>
      <c r="F24" s="82">
        <v>113</v>
      </c>
      <c r="G24" s="82">
        <v>384</v>
      </c>
      <c r="H24" s="82">
        <v>1</v>
      </c>
      <c r="I24" s="82">
        <v>364</v>
      </c>
      <c r="J24" s="96">
        <v>1484</v>
      </c>
    </row>
    <row r="25" spans="1:10">
      <c r="A25" s="681"/>
      <c r="B25" s="100">
        <v>0.19295302013422819</v>
      </c>
      <c r="C25" s="100">
        <v>0.28702290076335879</v>
      </c>
      <c r="D25" s="100">
        <v>0.21678321678321677</v>
      </c>
      <c r="E25" s="100">
        <v>0.32331902718168815</v>
      </c>
      <c r="F25" s="100">
        <v>0.19859402460456943</v>
      </c>
      <c r="G25" s="100">
        <v>0.34845735027223229</v>
      </c>
      <c r="H25" s="100">
        <v>6.6666666666666666E-2</v>
      </c>
      <c r="I25" s="100">
        <v>0.37681159420289856</v>
      </c>
      <c r="J25" s="100">
        <v>0.29497117869210893</v>
      </c>
    </row>
    <row r="26" spans="1:10">
      <c r="A26" s="680" t="s">
        <v>185</v>
      </c>
      <c r="B26" s="82">
        <v>242</v>
      </c>
      <c r="C26" s="82">
        <v>248</v>
      </c>
      <c r="D26" s="82">
        <v>184</v>
      </c>
      <c r="E26" s="82">
        <v>324</v>
      </c>
      <c r="F26" s="82">
        <v>253</v>
      </c>
      <c r="G26" s="82">
        <v>526</v>
      </c>
      <c r="H26" s="82">
        <v>1</v>
      </c>
      <c r="I26" s="82">
        <v>409</v>
      </c>
      <c r="J26" s="96">
        <v>2187</v>
      </c>
    </row>
    <row r="27" spans="1:10">
      <c r="A27" s="681"/>
      <c r="B27" s="100">
        <v>0.40604026845637586</v>
      </c>
      <c r="C27" s="100">
        <v>0.37862595419847328</v>
      </c>
      <c r="D27" s="100">
        <v>0.42890442890442892</v>
      </c>
      <c r="E27" s="100">
        <v>0.46351931330472101</v>
      </c>
      <c r="F27" s="100">
        <v>0.44463971880492092</v>
      </c>
      <c r="G27" s="100">
        <v>0.47731397459165154</v>
      </c>
      <c r="H27" s="100">
        <v>6.6666666666666666E-2</v>
      </c>
      <c r="I27" s="100">
        <v>0.42339544513457555</v>
      </c>
      <c r="J27" s="100">
        <v>0.43470483005366728</v>
      </c>
    </row>
    <row r="28" spans="1:10" ht="13.5" customHeight="1">
      <c r="A28" s="680" t="s">
        <v>186</v>
      </c>
      <c r="B28" s="82">
        <v>77</v>
      </c>
      <c r="C28" s="82">
        <v>117</v>
      </c>
      <c r="D28" s="82">
        <v>72</v>
      </c>
      <c r="E28" s="82">
        <v>180</v>
      </c>
      <c r="F28" s="82">
        <v>89</v>
      </c>
      <c r="G28" s="82">
        <v>338</v>
      </c>
      <c r="H28" s="82">
        <v>5</v>
      </c>
      <c r="I28" s="82">
        <v>254</v>
      </c>
      <c r="J28" s="96">
        <v>1132</v>
      </c>
    </row>
    <row r="29" spans="1:10">
      <c r="A29" s="681"/>
      <c r="B29" s="100">
        <v>0.12919463087248323</v>
      </c>
      <c r="C29" s="100">
        <v>0.17862595419847327</v>
      </c>
      <c r="D29" s="100">
        <v>0.16783216783216784</v>
      </c>
      <c r="E29" s="100">
        <v>0.25751072961373389</v>
      </c>
      <c r="F29" s="100">
        <v>0.15641476274165203</v>
      </c>
      <c r="G29" s="100">
        <v>0.30671506352087113</v>
      </c>
      <c r="H29" s="100">
        <v>0.33333333333333331</v>
      </c>
      <c r="I29" s="100">
        <v>0.26293995859213248</v>
      </c>
      <c r="J29" s="100">
        <v>0.2250049691910157</v>
      </c>
    </row>
    <row r="30" spans="1:10" ht="13.5" customHeight="1">
      <c r="A30" s="680" t="s">
        <v>187</v>
      </c>
      <c r="B30" s="82">
        <v>76</v>
      </c>
      <c r="C30" s="82">
        <v>48</v>
      </c>
      <c r="D30" s="82">
        <v>37</v>
      </c>
      <c r="E30" s="82">
        <v>80</v>
      </c>
      <c r="F30" s="82">
        <v>54</v>
      </c>
      <c r="G30" s="82">
        <v>124</v>
      </c>
      <c r="H30" s="82">
        <v>3</v>
      </c>
      <c r="I30" s="82">
        <v>84</v>
      </c>
      <c r="J30" s="96">
        <v>506</v>
      </c>
    </row>
    <row r="31" spans="1:10">
      <c r="A31" s="681"/>
      <c r="B31" s="100">
        <v>0.12751677852348994</v>
      </c>
      <c r="C31" s="100">
        <v>7.3282442748091606E-2</v>
      </c>
      <c r="D31" s="100">
        <v>8.6247086247086241E-2</v>
      </c>
      <c r="E31" s="100">
        <v>0.11444921316165951</v>
      </c>
      <c r="F31" s="100">
        <v>9.4903339191564143E-2</v>
      </c>
      <c r="G31" s="100">
        <v>0.11252268602540835</v>
      </c>
      <c r="H31" s="100">
        <v>0.2</v>
      </c>
      <c r="I31" s="100">
        <v>8.6956521739130432E-2</v>
      </c>
      <c r="J31" s="100">
        <v>0.1005764261578215</v>
      </c>
    </row>
    <row r="32" spans="1:10" ht="13.5" customHeight="1">
      <c r="A32" s="680" t="s">
        <v>188</v>
      </c>
      <c r="B32" s="82">
        <v>175</v>
      </c>
      <c r="C32" s="82">
        <v>126</v>
      </c>
      <c r="D32" s="82">
        <v>175</v>
      </c>
      <c r="E32" s="82">
        <v>221</v>
      </c>
      <c r="F32" s="82">
        <v>116</v>
      </c>
      <c r="G32" s="82">
        <v>394</v>
      </c>
      <c r="H32" s="82">
        <v>1</v>
      </c>
      <c r="I32" s="82">
        <v>231</v>
      </c>
      <c r="J32" s="96">
        <v>1439</v>
      </c>
    </row>
    <row r="33" spans="1:10">
      <c r="A33" s="681"/>
      <c r="B33" s="100">
        <v>0.2936241610738255</v>
      </c>
      <c r="C33" s="100">
        <v>0.19236641221374046</v>
      </c>
      <c r="D33" s="100">
        <v>0.40792540792540793</v>
      </c>
      <c r="E33" s="100">
        <v>0.31616595135908443</v>
      </c>
      <c r="F33" s="100">
        <v>0.20386643233743409</v>
      </c>
      <c r="G33" s="100">
        <v>0.35753176043557167</v>
      </c>
      <c r="H33" s="100">
        <v>6.6666666666666666E-2</v>
      </c>
      <c r="I33" s="100">
        <v>0.2391304347826087</v>
      </c>
      <c r="J33" s="100">
        <v>0.28602663486384416</v>
      </c>
    </row>
    <row r="34" spans="1:10" ht="13.5" customHeight="1">
      <c r="A34" s="680" t="s">
        <v>189</v>
      </c>
      <c r="B34" s="82">
        <v>156</v>
      </c>
      <c r="C34" s="82">
        <v>119</v>
      </c>
      <c r="D34" s="82">
        <v>87</v>
      </c>
      <c r="E34" s="82">
        <v>103</v>
      </c>
      <c r="F34" s="82">
        <v>69</v>
      </c>
      <c r="G34" s="82">
        <v>205</v>
      </c>
      <c r="H34" s="82">
        <v>1</v>
      </c>
      <c r="I34" s="82">
        <v>169</v>
      </c>
      <c r="J34" s="96">
        <v>909</v>
      </c>
    </row>
    <row r="35" spans="1:10">
      <c r="A35" s="681"/>
      <c r="B35" s="100">
        <v>0.26174496644295303</v>
      </c>
      <c r="C35" s="100">
        <v>0.18167938931297709</v>
      </c>
      <c r="D35" s="100">
        <v>0.20279720279720279</v>
      </c>
      <c r="E35" s="100">
        <v>0.14735336194563661</v>
      </c>
      <c r="F35" s="100">
        <v>0.12126537785588752</v>
      </c>
      <c r="G35" s="100">
        <v>0.18602540834845735</v>
      </c>
      <c r="H35" s="100">
        <v>6.6666666666666666E-2</v>
      </c>
      <c r="I35" s="100">
        <v>0.17494824016563146</v>
      </c>
      <c r="J35" s="100">
        <v>0.18067978533094811</v>
      </c>
    </row>
    <row r="36" spans="1:10" ht="13.5" customHeight="1">
      <c r="A36" s="680" t="s">
        <v>190</v>
      </c>
      <c r="B36" s="82">
        <v>101</v>
      </c>
      <c r="C36" s="82">
        <v>74</v>
      </c>
      <c r="D36" s="82">
        <v>101</v>
      </c>
      <c r="E36" s="82">
        <v>138</v>
      </c>
      <c r="F36" s="82">
        <v>79</v>
      </c>
      <c r="G36" s="82">
        <v>193</v>
      </c>
      <c r="H36" s="82">
        <v>3</v>
      </c>
      <c r="I36" s="82">
        <v>151</v>
      </c>
      <c r="J36" s="96">
        <v>840</v>
      </c>
    </row>
    <row r="37" spans="1:10">
      <c r="A37" s="681"/>
      <c r="B37" s="100">
        <v>0.16946308724832215</v>
      </c>
      <c r="C37" s="100">
        <v>0.11297709923664122</v>
      </c>
      <c r="D37" s="100">
        <v>0.23543123543123542</v>
      </c>
      <c r="E37" s="100">
        <v>0.19742489270386265</v>
      </c>
      <c r="F37" s="100">
        <v>0.13884007029876977</v>
      </c>
      <c r="G37" s="100">
        <v>0.17513611615245009</v>
      </c>
      <c r="H37" s="100">
        <v>0.2</v>
      </c>
      <c r="I37" s="100">
        <v>0.15631469979296067</v>
      </c>
      <c r="J37" s="100">
        <v>0.16696481812760883</v>
      </c>
    </row>
    <row r="38" spans="1:10">
      <c r="A38" s="680" t="s">
        <v>191</v>
      </c>
      <c r="B38" s="82">
        <v>134</v>
      </c>
      <c r="C38" s="82">
        <v>152</v>
      </c>
      <c r="D38" s="82">
        <v>139</v>
      </c>
      <c r="E38" s="82">
        <v>121</v>
      </c>
      <c r="F38" s="82">
        <v>32</v>
      </c>
      <c r="G38" s="82">
        <v>271</v>
      </c>
      <c r="H38" s="82">
        <v>1</v>
      </c>
      <c r="I38" s="82">
        <v>159</v>
      </c>
      <c r="J38" s="96">
        <v>1009</v>
      </c>
    </row>
    <row r="39" spans="1:10">
      <c r="A39" s="681"/>
      <c r="B39" s="100">
        <v>0.22483221476510068</v>
      </c>
      <c r="C39" s="100">
        <v>0.23206106870229007</v>
      </c>
      <c r="D39" s="100">
        <v>0.32400932400932403</v>
      </c>
      <c r="E39" s="100">
        <v>0.17310443490701002</v>
      </c>
      <c r="F39" s="100">
        <v>5.6239015817223195E-2</v>
      </c>
      <c r="G39" s="100">
        <v>0.24591651542649728</v>
      </c>
      <c r="H39" s="100">
        <v>6.6666666666666666E-2</v>
      </c>
      <c r="I39" s="100">
        <v>0.16459627329192547</v>
      </c>
      <c r="J39" s="100">
        <v>0.20055654939375869</v>
      </c>
    </row>
    <row r="40" spans="1:10">
      <c r="A40" s="680" t="s">
        <v>192</v>
      </c>
      <c r="B40" s="82">
        <v>27</v>
      </c>
      <c r="C40" s="82">
        <v>43</v>
      </c>
      <c r="D40" s="82">
        <v>47</v>
      </c>
      <c r="E40" s="82">
        <v>40</v>
      </c>
      <c r="F40" s="82">
        <v>7</v>
      </c>
      <c r="G40" s="82">
        <v>51</v>
      </c>
      <c r="H40" s="82">
        <v>0</v>
      </c>
      <c r="I40" s="82">
        <v>35</v>
      </c>
      <c r="J40" s="96">
        <v>250</v>
      </c>
    </row>
    <row r="41" spans="1:10">
      <c r="A41" s="681"/>
      <c r="B41" s="100">
        <v>4.5302013422818789E-2</v>
      </c>
      <c r="C41" s="100">
        <v>6.5648854961832065E-2</v>
      </c>
      <c r="D41" s="100">
        <v>0.10955710955710955</v>
      </c>
      <c r="E41" s="100">
        <v>5.7224606580829757E-2</v>
      </c>
      <c r="F41" s="100">
        <v>1.2302284710017574E-2</v>
      </c>
      <c r="G41" s="100">
        <v>4.6279491833030852E-2</v>
      </c>
      <c r="H41" s="100">
        <v>0</v>
      </c>
      <c r="I41" s="100">
        <v>3.6231884057971016E-2</v>
      </c>
      <c r="J41" s="100">
        <v>4.9691910157026439E-2</v>
      </c>
    </row>
    <row r="42" spans="1:10" ht="13.5" customHeight="1">
      <c r="A42" s="680" t="s">
        <v>193</v>
      </c>
      <c r="B42" s="82">
        <v>53</v>
      </c>
      <c r="C42" s="82">
        <v>38</v>
      </c>
      <c r="D42" s="82">
        <v>28</v>
      </c>
      <c r="E42" s="82">
        <v>60</v>
      </c>
      <c r="F42" s="82">
        <v>12</v>
      </c>
      <c r="G42" s="82">
        <v>72</v>
      </c>
      <c r="H42" s="82">
        <v>1</v>
      </c>
      <c r="I42" s="82">
        <v>16</v>
      </c>
      <c r="J42" s="96">
        <v>280</v>
      </c>
    </row>
    <row r="43" spans="1:10">
      <c r="A43" s="681"/>
      <c r="B43" s="100">
        <v>8.8926174496644292E-2</v>
      </c>
      <c r="C43" s="100">
        <v>5.8015267175572517E-2</v>
      </c>
      <c r="D43" s="100">
        <v>6.5268065268065265E-2</v>
      </c>
      <c r="E43" s="100">
        <v>8.5836909871244635E-2</v>
      </c>
      <c r="F43" s="100">
        <v>2.10896309314587E-2</v>
      </c>
      <c r="G43" s="100">
        <v>6.5335753176043551E-2</v>
      </c>
      <c r="H43" s="100">
        <v>6.6666666666666666E-2</v>
      </c>
      <c r="I43" s="100">
        <v>1.6563146997929608E-2</v>
      </c>
      <c r="J43" s="100">
        <v>5.5654939375869607E-2</v>
      </c>
    </row>
    <row r="44" spans="1:10">
      <c r="A44" s="680" t="s">
        <v>194</v>
      </c>
      <c r="B44" s="82">
        <v>1</v>
      </c>
      <c r="C44" s="82">
        <v>6</v>
      </c>
      <c r="D44" s="82">
        <v>2</v>
      </c>
      <c r="E44" s="82">
        <v>1</v>
      </c>
      <c r="F44" s="82">
        <v>5</v>
      </c>
      <c r="G44" s="82">
        <v>4</v>
      </c>
      <c r="H44" s="82">
        <v>0</v>
      </c>
      <c r="I44" s="82">
        <v>2</v>
      </c>
      <c r="J44" s="96">
        <v>21</v>
      </c>
    </row>
    <row r="45" spans="1:10">
      <c r="A45" s="681"/>
      <c r="B45" s="100">
        <v>1.6778523489932886E-3</v>
      </c>
      <c r="C45" s="100">
        <v>9.1603053435114507E-3</v>
      </c>
      <c r="D45" s="100">
        <v>4.662004662004662E-3</v>
      </c>
      <c r="E45" s="100">
        <v>1.4306151645207439E-3</v>
      </c>
      <c r="F45" s="100">
        <v>8.7873462214411256E-3</v>
      </c>
      <c r="G45" s="100">
        <v>3.629764065335753E-3</v>
      </c>
      <c r="H45" s="100">
        <v>0</v>
      </c>
      <c r="I45" s="100">
        <v>2.070393374741201E-3</v>
      </c>
      <c r="J45" s="100">
        <v>4.1741204531902205E-3</v>
      </c>
    </row>
    <row r="46" spans="1:10" ht="13.5" customHeight="1">
      <c r="A46" s="680" t="s">
        <v>195</v>
      </c>
      <c r="B46" s="82">
        <v>39</v>
      </c>
      <c r="C46" s="82">
        <v>33</v>
      </c>
      <c r="D46" s="82">
        <v>57</v>
      </c>
      <c r="E46" s="82">
        <v>96</v>
      </c>
      <c r="F46" s="82">
        <v>10</v>
      </c>
      <c r="G46" s="82">
        <v>58</v>
      </c>
      <c r="H46" s="82">
        <v>0</v>
      </c>
      <c r="I46" s="82">
        <v>77</v>
      </c>
      <c r="J46" s="96">
        <v>370</v>
      </c>
    </row>
    <row r="47" spans="1:10">
      <c r="A47" s="681"/>
      <c r="B47" s="100">
        <v>6.5436241610738258E-2</v>
      </c>
      <c r="C47" s="100">
        <v>5.0381679389312976E-2</v>
      </c>
      <c r="D47" s="100">
        <v>0.13286713286713286</v>
      </c>
      <c r="E47" s="100">
        <v>0.13733905579399142</v>
      </c>
      <c r="F47" s="100">
        <v>1.7574692442882251E-2</v>
      </c>
      <c r="G47" s="100">
        <v>5.2631578947368418E-2</v>
      </c>
      <c r="H47" s="100">
        <v>0</v>
      </c>
      <c r="I47" s="100">
        <v>7.9710144927536225E-2</v>
      </c>
      <c r="J47" s="100">
        <v>7.3544027032399123E-2</v>
      </c>
    </row>
    <row r="48" spans="1:10" ht="13.5" customHeight="1">
      <c r="A48" s="680" t="s">
        <v>196</v>
      </c>
      <c r="B48" s="82">
        <v>32</v>
      </c>
      <c r="C48" s="82">
        <v>37</v>
      </c>
      <c r="D48" s="82">
        <v>62</v>
      </c>
      <c r="E48" s="82">
        <v>46</v>
      </c>
      <c r="F48" s="82">
        <v>15</v>
      </c>
      <c r="G48" s="82">
        <v>71</v>
      </c>
      <c r="H48" s="82">
        <v>0</v>
      </c>
      <c r="I48" s="82">
        <v>17</v>
      </c>
      <c r="J48" s="96">
        <v>280</v>
      </c>
    </row>
    <row r="49" spans="1:10">
      <c r="A49" s="681"/>
      <c r="B49" s="100">
        <v>5.3691275167785234E-2</v>
      </c>
      <c r="C49" s="100">
        <v>5.6488549618320609E-2</v>
      </c>
      <c r="D49" s="100">
        <v>0.14452214452214451</v>
      </c>
      <c r="E49" s="100">
        <v>6.5808297567954227E-2</v>
      </c>
      <c r="F49" s="100">
        <v>2.6362038664323375E-2</v>
      </c>
      <c r="G49" s="100">
        <v>6.4428312159709622E-2</v>
      </c>
      <c r="H49" s="100">
        <v>0</v>
      </c>
      <c r="I49" s="100">
        <v>1.7598343685300208E-2</v>
      </c>
      <c r="J49" s="100">
        <v>5.5654939375869607E-2</v>
      </c>
    </row>
    <row r="50" spans="1:10" ht="13.5" customHeight="1">
      <c r="A50" s="680" t="s">
        <v>197</v>
      </c>
      <c r="B50" s="82">
        <v>5</v>
      </c>
      <c r="C50" s="82">
        <v>7</v>
      </c>
      <c r="D50" s="82">
        <v>8</v>
      </c>
      <c r="E50" s="82">
        <v>6</v>
      </c>
      <c r="F50" s="82">
        <v>2</v>
      </c>
      <c r="G50" s="82">
        <v>25</v>
      </c>
      <c r="H50" s="82">
        <v>1</v>
      </c>
      <c r="I50" s="82">
        <v>7</v>
      </c>
      <c r="J50" s="96">
        <v>61</v>
      </c>
    </row>
    <row r="51" spans="1:10">
      <c r="A51" s="681"/>
      <c r="B51" s="100">
        <v>8.389261744966443E-3</v>
      </c>
      <c r="C51" s="100">
        <v>1.0687022900763359E-2</v>
      </c>
      <c r="D51" s="100">
        <v>1.8648018648018648E-2</v>
      </c>
      <c r="E51" s="100">
        <v>8.5836909871244635E-3</v>
      </c>
      <c r="F51" s="100">
        <v>3.5149384885764497E-3</v>
      </c>
      <c r="G51" s="100">
        <v>2.2686025408348458E-2</v>
      </c>
      <c r="H51" s="100">
        <v>6.6666666666666666E-2</v>
      </c>
      <c r="I51" s="100">
        <v>7.246376811594203E-3</v>
      </c>
      <c r="J51" s="100">
        <v>1.212482607831445E-2</v>
      </c>
    </row>
    <row r="52" spans="1:10" ht="13.5" customHeight="1">
      <c r="A52" s="680" t="s">
        <v>198</v>
      </c>
      <c r="B52" s="82">
        <v>16</v>
      </c>
      <c r="C52" s="82">
        <v>89</v>
      </c>
      <c r="D52" s="82">
        <v>30</v>
      </c>
      <c r="E52" s="82">
        <v>33</v>
      </c>
      <c r="F52" s="82">
        <v>112</v>
      </c>
      <c r="G52" s="82">
        <v>25</v>
      </c>
      <c r="H52" s="82">
        <v>2</v>
      </c>
      <c r="I52" s="82">
        <v>100</v>
      </c>
      <c r="J52" s="96">
        <v>407</v>
      </c>
    </row>
    <row r="53" spans="1:10">
      <c r="A53" s="681"/>
      <c r="B53" s="100">
        <v>2.6845637583892617E-2</v>
      </c>
      <c r="C53" s="100">
        <v>0.13587786259541984</v>
      </c>
      <c r="D53" s="100">
        <v>6.9930069930069935E-2</v>
      </c>
      <c r="E53" s="100">
        <v>4.7210300429184553E-2</v>
      </c>
      <c r="F53" s="100">
        <v>0.19683655536028119</v>
      </c>
      <c r="G53" s="100">
        <v>2.2686025408348458E-2</v>
      </c>
      <c r="H53" s="100">
        <v>0.13333333333333333</v>
      </c>
      <c r="I53" s="100">
        <v>0.10351966873706005</v>
      </c>
      <c r="J53" s="100">
        <v>8.0898429735639044E-2</v>
      </c>
    </row>
    <row r="55" spans="1:10">
      <c r="A55" s="41"/>
      <c r="B55" s="42"/>
      <c r="C55" s="42"/>
      <c r="D55" s="42"/>
      <c r="E55" s="42"/>
      <c r="F55" s="42"/>
      <c r="G55" s="42"/>
      <c r="H55" s="42"/>
      <c r="I55" s="42"/>
    </row>
    <row r="56" spans="1:10">
      <c r="A56" s="43"/>
    </row>
    <row r="57" spans="1:10">
      <c r="A57" s="43"/>
    </row>
    <row r="58" spans="1:10">
      <c r="A58" s="43"/>
    </row>
    <row r="59" spans="1:10">
      <c r="A59" s="43"/>
    </row>
    <row r="60" spans="1:10">
      <c r="A60" s="43"/>
    </row>
    <row r="61" spans="1:10">
      <c r="A61" s="43"/>
    </row>
    <row r="62" spans="1:10">
      <c r="A62" s="43"/>
    </row>
    <row r="63" spans="1:10">
      <c r="A63" s="43"/>
    </row>
    <row r="64" spans="1:10">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sheetData>
  <mergeCells count="22">
    <mergeCell ref="A46:A47"/>
    <mergeCell ref="A48:A49"/>
    <mergeCell ref="A50:A51"/>
    <mergeCell ref="A52:A53"/>
    <mergeCell ref="A34:A35"/>
    <mergeCell ref="A36:A37"/>
    <mergeCell ref="A38:A39"/>
    <mergeCell ref="A40:A41"/>
    <mergeCell ref="A42:A43"/>
    <mergeCell ref="A44:A45"/>
    <mergeCell ref="A32:A33"/>
    <mergeCell ref="A4:A5"/>
    <mergeCell ref="A6:A7"/>
    <mergeCell ref="A8:A9"/>
    <mergeCell ref="A10:A11"/>
    <mergeCell ref="A18:A19"/>
    <mergeCell ref="A20:A21"/>
    <mergeCell ref="A22:A23"/>
    <mergeCell ref="A24:A25"/>
    <mergeCell ref="A26:A27"/>
    <mergeCell ref="A28:A29"/>
    <mergeCell ref="A30:A31"/>
  </mergeCells>
  <phoneticPr fontId="4"/>
  <pageMargins left="0.70866141732283472" right="0.70866141732283472" top="0.74803149606299213" bottom="0.74803149606299213" header="0.31496062992125984" footer="0.31496062992125984"/>
  <pageSetup paperSize="9" scale="94" orientation="portrait" r:id="rId1"/>
  <rowBreaks count="1" manualBreakCount="1">
    <brk id="14" max="9"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17"/>
  <sheetViews>
    <sheetView view="pageBreakPreview" topLeftCell="A8" zoomScaleNormal="100" zoomScaleSheetLayoutView="100" workbookViewId="0">
      <selection activeCell="L11" sqref="L11:L14"/>
    </sheetView>
  </sheetViews>
  <sheetFormatPr defaultColWidth="13.75" defaultRowHeight="13.5"/>
  <cols>
    <col min="1" max="1" width="13.75" style="10" customWidth="1"/>
    <col min="2" max="9" width="7.5" style="10" customWidth="1"/>
    <col min="10" max="10" width="8.625" style="10" bestFit="1" customWidth="1"/>
    <col min="11" max="16384" width="13.75" style="10"/>
  </cols>
  <sheetData>
    <row r="1" spans="1:10" s="26" customFormat="1" ht="14.25">
      <c r="A1" s="25" t="s">
        <v>210</v>
      </c>
    </row>
    <row r="2" spans="1:10" customFormat="1">
      <c r="A2" s="1"/>
      <c r="B2" s="2"/>
      <c r="C2" s="2"/>
      <c r="D2" s="2"/>
      <c r="E2" s="2"/>
      <c r="F2" s="2"/>
      <c r="G2" s="2"/>
      <c r="H2" s="2"/>
    </row>
    <row r="3" spans="1:10" customFormat="1">
      <c r="A3" s="93"/>
      <c r="B3" s="93" t="s">
        <v>131</v>
      </c>
      <c r="C3" s="93" t="s">
        <v>132</v>
      </c>
      <c r="D3" s="93" t="s">
        <v>133</v>
      </c>
      <c r="E3" s="93" t="s">
        <v>134</v>
      </c>
      <c r="F3" s="93" t="s">
        <v>135</v>
      </c>
      <c r="G3" s="93" t="s">
        <v>136</v>
      </c>
      <c r="H3" s="93" t="s">
        <v>137</v>
      </c>
      <c r="I3" s="93" t="s">
        <v>138</v>
      </c>
      <c r="J3" s="93" t="s">
        <v>92</v>
      </c>
    </row>
    <row r="4" spans="1:10" s="39" customFormat="1">
      <c r="A4" s="80" t="s">
        <v>73</v>
      </c>
      <c r="B4" s="81">
        <v>220</v>
      </c>
      <c r="C4" s="81">
        <v>293</v>
      </c>
      <c r="D4" s="81">
        <v>248</v>
      </c>
      <c r="E4" s="81">
        <v>177</v>
      </c>
      <c r="F4" s="81">
        <v>124</v>
      </c>
      <c r="G4" s="81">
        <v>316</v>
      </c>
      <c r="H4" s="81">
        <v>26</v>
      </c>
      <c r="I4" s="81">
        <v>473</v>
      </c>
      <c r="J4" s="96">
        <v>1877</v>
      </c>
    </row>
    <row r="5" spans="1:10" s="39" customFormat="1">
      <c r="A5" s="83"/>
      <c r="B5" s="84">
        <v>0.12121212121212122</v>
      </c>
      <c r="C5" s="84">
        <v>0.1377527033380348</v>
      </c>
      <c r="D5" s="84">
        <v>0.17415730337078653</v>
      </c>
      <c r="E5" s="84">
        <v>0.11353431686978832</v>
      </c>
      <c r="F5" s="84">
        <v>8.6411149825783976E-2</v>
      </c>
      <c r="G5" s="84">
        <v>5.7706355003652302E-2</v>
      </c>
      <c r="H5" s="84">
        <v>0.13978494623655913</v>
      </c>
      <c r="I5" s="84">
        <v>0.20361601377529057</v>
      </c>
      <c r="J5" s="97">
        <v>0.11483634138880391</v>
      </c>
    </row>
    <row r="6" spans="1:10" s="39" customFormat="1">
      <c r="A6" s="80" t="s">
        <v>74</v>
      </c>
      <c r="B6" s="81">
        <v>1374</v>
      </c>
      <c r="C6" s="81">
        <v>1213</v>
      </c>
      <c r="D6" s="81">
        <v>1064</v>
      </c>
      <c r="E6" s="81">
        <v>978</v>
      </c>
      <c r="F6" s="81">
        <v>781</v>
      </c>
      <c r="G6" s="81">
        <v>4447</v>
      </c>
      <c r="H6" s="81">
        <v>153</v>
      </c>
      <c r="I6" s="81">
        <v>1395</v>
      </c>
      <c r="J6" s="96">
        <v>11405</v>
      </c>
    </row>
    <row r="7" spans="1:10" s="39" customFormat="1">
      <c r="A7" s="83"/>
      <c r="B7" s="84">
        <v>0.75702479338842976</v>
      </c>
      <c r="C7" s="84">
        <v>0.57028678890456042</v>
      </c>
      <c r="D7" s="84">
        <v>0.7471910112359551</v>
      </c>
      <c r="E7" s="84">
        <v>0.62732520846696604</v>
      </c>
      <c r="F7" s="84">
        <v>0.54425087108013936</v>
      </c>
      <c r="G7" s="84">
        <v>0.81208911614317014</v>
      </c>
      <c r="H7" s="84">
        <v>0.82258064516129037</v>
      </c>
      <c r="I7" s="84">
        <v>0.60051657339647013</v>
      </c>
      <c r="J7" s="97">
        <v>0.69776690119302542</v>
      </c>
    </row>
    <row r="8" spans="1:10" s="39" customFormat="1">
      <c r="A8" s="80" t="s">
        <v>75</v>
      </c>
      <c r="B8" s="81">
        <v>221</v>
      </c>
      <c r="C8" s="81">
        <v>621</v>
      </c>
      <c r="D8" s="81">
        <v>112</v>
      </c>
      <c r="E8" s="81">
        <v>404</v>
      </c>
      <c r="F8" s="81">
        <v>530</v>
      </c>
      <c r="G8" s="81">
        <v>713</v>
      </c>
      <c r="H8" s="81">
        <v>7</v>
      </c>
      <c r="I8" s="81">
        <v>455</v>
      </c>
      <c r="J8" s="96">
        <v>3063</v>
      </c>
    </row>
    <row r="9" spans="1:10" s="39" customFormat="1">
      <c r="A9" s="83"/>
      <c r="B9" s="84">
        <v>0.12176308539944904</v>
      </c>
      <c r="C9" s="84">
        <v>0.29196050775740479</v>
      </c>
      <c r="D9" s="84">
        <v>7.8651685393258425E-2</v>
      </c>
      <c r="E9" s="84">
        <v>0.25914047466324569</v>
      </c>
      <c r="F9" s="84">
        <v>0.36933797909407667</v>
      </c>
      <c r="G9" s="84">
        <v>0.13020452885317751</v>
      </c>
      <c r="H9" s="84">
        <v>3.7634408602150539E-2</v>
      </c>
      <c r="I9" s="84">
        <v>0.19586741282823936</v>
      </c>
      <c r="J9" s="97">
        <v>0.18739675741817069</v>
      </c>
    </row>
    <row r="10" spans="1:10" s="39" customFormat="1">
      <c r="A10" s="89" t="s">
        <v>11</v>
      </c>
      <c r="B10" s="90">
        <v>1815</v>
      </c>
      <c r="C10" s="90">
        <v>2127</v>
      </c>
      <c r="D10" s="90">
        <v>1424</v>
      </c>
      <c r="E10" s="90">
        <v>1559</v>
      </c>
      <c r="F10" s="90">
        <v>1435</v>
      </c>
      <c r="G10" s="90">
        <v>5476</v>
      </c>
      <c r="H10" s="90">
        <v>186</v>
      </c>
      <c r="I10" s="90">
        <v>2323</v>
      </c>
      <c r="J10" s="94">
        <v>16345</v>
      </c>
    </row>
    <row r="11" spans="1:10" s="39" customFormat="1">
      <c r="A11" s="91"/>
      <c r="B11" s="92">
        <v>1</v>
      </c>
      <c r="C11" s="92">
        <v>1</v>
      </c>
      <c r="D11" s="92">
        <v>1</v>
      </c>
      <c r="E11" s="92">
        <v>1</v>
      </c>
      <c r="F11" s="92">
        <v>1</v>
      </c>
      <c r="G11" s="92">
        <v>1</v>
      </c>
      <c r="H11" s="92">
        <v>1</v>
      </c>
      <c r="I11" s="92">
        <v>1</v>
      </c>
      <c r="J11" s="95">
        <v>1</v>
      </c>
    </row>
    <row r="14" spans="1:10">
      <c r="A14" s="41"/>
      <c r="B14" s="42"/>
      <c r="C14" s="42"/>
      <c r="D14" s="42"/>
      <c r="E14" s="42"/>
      <c r="F14" s="42"/>
      <c r="G14" s="42"/>
      <c r="H14" s="42"/>
      <c r="I14" s="42"/>
    </row>
    <row r="15" spans="1:10">
      <c r="A15" s="43"/>
      <c r="G15" s="2"/>
    </row>
    <row r="16" spans="1:10">
      <c r="A16" s="44"/>
      <c r="B16" s="101"/>
      <c r="C16" s="101"/>
      <c r="D16" s="101"/>
      <c r="G16" s="101"/>
      <c r="I16" s="101"/>
    </row>
    <row r="17" spans="1:7">
      <c r="A17" s="44"/>
      <c r="G17"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H38"/>
  <sheetViews>
    <sheetView view="pageBreakPreview" topLeftCell="A19" zoomScaleNormal="100" zoomScaleSheetLayoutView="100" workbookViewId="0">
      <selection activeCell="L30" sqref="L30"/>
    </sheetView>
  </sheetViews>
  <sheetFormatPr defaultColWidth="13.75" defaultRowHeight="13.5"/>
  <cols>
    <col min="1" max="1" width="13.125" style="10" customWidth="1"/>
    <col min="2" max="10" width="6.75" style="10" customWidth="1"/>
    <col min="11" max="11" width="7.625" style="10" bestFit="1" customWidth="1"/>
    <col min="12" max="12" width="7.25" style="10" bestFit="1" customWidth="1"/>
    <col min="13" max="13" width="6.5" style="10" bestFit="1" customWidth="1"/>
    <col min="14" max="16384" width="13.75" style="10"/>
  </cols>
  <sheetData>
    <row r="1" spans="1:34" s="26" customFormat="1" ht="14.25">
      <c r="A1" s="25" t="s">
        <v>211</v>
      </c>
    </row>
    <row r="2" spans="1:34" customFormat="1">
      <c r="A2" s="1"/>
      <c r="B2" s="2"/>
      <c r="C2" s="2"/>
      <c r="D2" s="2"/>
      <c r="E2" s="2"/>
      <c r="F2" s="2"/>
      <c r="G2" s="2"/>
      <c r="H2" s="2"/>
    </row>
    <row r="3" spans="1:34" customFormat="1" ht="24">
      <c r="A3" s="104"/>
      <c r="B3" s="104" t="s">
        <v>131</v>
      </c>
      <c r="C3" s="104" t="s">
        <v>132</v>
      </c>
      <c r="D3" s="104" t="s">
        <v>133</v>
      </c>
      <c r="E3" s="104" t="s">
        <v>134</v>
      </c>
      <c r="F3" s="104" t="s">
        <v>135</v>
      </c>
      <c r="G3" s="104" t="s">
        <v>136</v>
      </c>
      <c r="H3" s="104" t="s">
        <v>137</v>
      </c>
      <c r="I3" s="104" t="s">
        <v>138</v>
      </c>
      <c r="J3" s="105" t="s">
        <v>201</v>
      </c>
      <c r="K3" s="104" t="s">
        <v>92</v>
      </c>
    </row>
    <row r="4" spans="1:34" s="39" customFormat="1">
      <c r="A4" s="106" t="s">
        <v>2</v>
      </c>
      <c r="B4" s="107">
        <v>13</v>
      </c>
      <c r="C4" s="107">
        <v>7</v>
      </c>
      <c r="D4" s="107">
        <v>23</v>
      </c>
      <c r="E4" s="107">
        <v>10</v>
      </c>
      <c r="F4" s="107">
        <v>10</v>
      </c>
      <c r="G4" s="107">
        <v>15</v>
      </c>
      <c r="H4" s="107">
        <v>65</v>
      </c>
      <c r="I4" s="107">
        <v>11</v>
      </c>
      <c r="J4" s="107">
        <v>6</v>
      </c>
      <c r="K4" s="108">
        <v>160</v>
      </c>
    </row>
    <row r="5" spans="1:34" s="39" customFormat="1">
      <c r="A5" s="109"/>
      <c r="B5" s="110">
        <v>9.6870342771982112E-3</v>
      </c>
      <c r="C5" s="110">
        <v>5.5379746835443038E-3</v>
      </c>
      <c r="D5" s="110">
        <v>1.609517144856543E-2</v>
      </c>
      <c r="E5" s="110">
        <v>7.8926598263614842E-3</v>
      </c>
      <c r="F5" s="110">
        <v>9.1074681238615673E-3</v>
      </c>
      <c r="G5" s="110">
        <v>5.005005005005005E-3</v>
      </c>
      <c r="H5" s="110">
        <v>1.7060367454068241E-2</v>
      </c>
      <c r="I5" s="110">
        <v>6.7733990147783255E-3</v>
      </c>
      <c r="J5" s="110">
        <v>3.9630118890356669E-3</v>
      </c>
      <c r="K5" s="110">
        <v>9.7889262771489755E-3</v>
      </c>
    </row>
    <row r="6" spans="1:34" s="39" customFormat="1">
      <c r="A6" s="106" t="s">
        <v>3</v>
      </c>
      <c r="B6" s="107">
        <v>37</v>
      </c>
      <c r="C6" s="107">
        <v>28</v>
      </c>
      <c r="D6" s="107">
        <v>39</v>
      </c>
      <c r="E6" s="107">
        <v>45</v>
      </c>
      <c r="F6" s="107">
        <v>23</v>
      </c>
      <c r="G6" s="107">
        <v>31</v>
      </c>
      <c r="H6" s="107">
        <v>78</v>
      </c>
      <c r="I6" s="107">
        <v>21</v>
      </c>
      <c r="J6" s="107">
        <v>33</v>
      </c>
      <c r="K6" s="108">
        <v>335</v>
      </c>
    </row>
    <row r="7" spans="1:34" s="39" customFormat="1">
      <c r="A7" s="109"/>
      <c r="B7" s="110">
        <v>2.7570789865871834E-2</v>
      </c>
      <c r="C7" s="110">
        <v>2.2151898734177215E-2</v>
      </c>
      <c r="D7" s="110">
        <v>2.729181245626312E-2</v>
      </c>
      <c r="E7" s="110">
        <v>3.5516969218626675E-2</v>
      </c>
      <c r="F7" s="110">
        <v>2.0947176684881604E-2</v>
      </c>
      <c r="G7" s="110">
        <v>1.0343677010343676E-2</v>
      </c>
      <c r="H7" s="110">
        <v>2.0472440944881889E-2</v>
      </c>
      <c r="I7" s="110">
        <v>1.2931034482758621E-2</v>
      </c>
      <c r="J7" s="110">
        <v>2.1796565389696168E-2</v>
      </c>
      <c r="K7" s="110">
        <v>2.0495564392780666E-2</v>
      </c>
    </row>
    <row r="8" spans="1:34" s="39" customFormat="1">
      <c r="A8" s="106" t="s">
        <v>4</v>
      </c>
      <c r="B8" s="107">
        <v>78</v>
      </c>
      <c r="C8" s="107">
        <v>62</v>
      </c>
      <c r="D8" s="107">
        <v>103</v>
      </c>
      <c r="E8" s="107">
        <v>70</v>
      </c>
      <c r="F8" s="107">
        <v>67</v>
      </c>
      <c r="G8" s="107">
        <v>131</v>
      </c>
      <c r="H8" s="107">
        <v>207</v>
      </c>
      <c r="I8" s="107">
        <v>85</v>
      </c>
      <c r="J8" s="107">
        <v>69</v>
      </c>
      <c r="K8" s="108">
        <v>872</v>
      </c>
    </row>
    <row r="9" spans="1:34" s="39" customFormat="1">
      <c r="A9" s="109"/>
      <c r="B9" s="110">
        <v>5.8122205663189271E-2</v>
      </c>
      <c r="C9" s="110">
        <v>4.9050632911392403E-2</v>
      </c>
      <c r="D9" s="110">
        <v>7.2078376487053883E-2</v>
      </c>
      <c r="E9" s="110">
        <v>5.5248618784530384E-2</v>
      </c>
      <c r="F9" s="110">
        <v>6.1020036429872498E-2</v>
      </c>
      <c r="G9" s="110">
        <v>4.3710377043710377E-2</v>
      </c>
      <c r="H9" s="110">
        <v>5.4330708661417322E-2</v>
      </c>
      <c r="I9" s="110">
        <v>5.2339901477832511E-2</v>
      </c>
      <c r="J9" s="110">
        <v>4.557463672391017E-2</v>
      </c>
      <c r="K9" s="110">
        <v>5.3349648210461918E-2</v>
      </c>
    </row>
    <row r="10" spans="1:34" s="39" customFormat="1">
      <c r="A10" s="106" t="s">
        <v>5</v>
      </c>
      <c r="B10" s="107">
        <v>172</v>
      </c>
      <c r="C10" s="107">
        <v>141</v>
      </c>
      <c r="D10" s="107">
        <v>220</v>
      </c>
      <c r="E10" s="107">
        <v>200</v>
      </c>
      <c r="F10" s="107">
        <v>150</v>
      </c>
      <c r="G10" s="107">
        <v>269</v>
      </c>
      <c r="H10" s="107">
        <v>486</v>
      </c>
      <c r="I10" s="107">
        <v>211</v>
      </c>
      <c r="J10" s="107">
        <v>176</v>
      </c>
      <c r="K10" s="108">
        <v>2025</v>
      </c>
    </row>
    <row r="11" spans="1:34" s="39" customFormat="1">
      <c r="A11" s="109"/>
      <c r="B11" s="110">
        <v>0.12816691505216096</v>
      </c>
      <c r="C11" s="110">
        <v>0.1115506329113924</v>
      </c>
      <c r="D11" s="110">
        <v>0.15395381385584325</v>
      </c>
      <c r="E11" s="110">
        <v>0.15785319652722968</v>
      </c>
      <c r="F11" s="110">
        <v>0.13661202185792351</v>
      </c>
      <c r="G11" s="110">
        <v>8.9756423089756426E-2</v>
      </c>
      <c r="H11" s="110">
        <v>0.12755905511811025</v>
      </c>
      <c r="I11" s="110">
        <v>0.12992610837438423</v>
      </c>
      <c r="J11" s="110">
        <v>0.11624834874504623</v>
      </c>
      <c r="K11" s="110">
        <v>0.12389109819516672</v>
      </c>
    </row>
    <row r="12" spans="1:34" s="39" customFormat="1">
      <c r="A12" s="106" t="s">
        <v>6</v>
      </c>
      <c r="B12" s="107">
        <v>202</v>
      </c>
      <c r="C12" s="107">
        <v>163</v>
      </c>
      <c r="D12" s="107">
        <v>237</v>
      </c>
      <c r="E12" s="107">
        <v>212</v>
      </c>
      <c r="F12" s="107">
        <v>187</v>
      </c>
      <c r="G12" s="107">
        <v>357</v>
      </c>
      <c r="H12" s="107">
        <v>694</v>
      </c>
      <c r="I12" s="107">
        <v>252</v>
      </c>
      <c r="J12" s="107">
        <v>265</v>
      </c>
      <c r="K12" s="108">
        <v>2569</v>
      </c>
    </row>
    <row r="13" spans="1:34" s="39" customFormat="1">
      <c r="A13" s="109"/>
      <c r="B13" s="110">
        <v>0.15052160953800298</v>
      </c>
      <c r="C13" s="110">
        <v>0.12895569620253164</v>
      </c>
      <c r="D13" s="110">
        <v>0.16585024492652203</v>
      </c>
      <c r="E13" s="110">
        <v>0.16732438831886345</v>
      </c>
      <c r="F13" s="110">
        <v>0.17030965391621131</v>
      </c>
      <c r="G13" s="110">
        <v>0.11911911911911911</v>
      </c>
      <c r="H13" s="110">
        <v>0.18215223097112862</v>
      </c>
      <c r="I13" s="110">
        <v>0.15517241379310345</v>
      </c>
      <c r="J13" s="110">
        <v>0.17503302509907528</v>
      </c>
      <c r="K13" s="110">
        <v>0.15717344753747323</v>
      </c>
    </row>
    <row r="14" spans="1:34" s="39" customFormat="1">
      <c r="A14" s="106" t="s">
        <v>7</v>
      </c>
      <c r="B14" s="107">
        <v>328</v>
      </c>
      <c r="C14" s="107">
        <v>256</v>
      </c>
      <c r="D14" s="107">
        <v>303</v>
      </c>
      <c r="E14" s="107">
        <v>299</v>
      </c>
      <c r="F14" s="107">
        <v>246</v>
      </c>
      <c r="G14" s="107">
        <v>628</v>
      </c>
      <c r="H14" s="107">
        <v>968</v>
      </c>
      <c r="I14" s="107">
        <v>383</v>
      </c>
      <c r="J14" s="107">
        <v>410</v>
      </c>
      <c r="K14" s="108">
        <v>3821</v>
      </c>
    </row>
    <row r="15" spans="1:34" s="39" customFormat="1">
      <c r="A15" s="109"/>
      <c r="B15" s="110">
        <v>0.24441132637853949</v>
      </c>
      <c r="C15" s="110">
        <v>0.20253164556962025</v>
      </c>
      <c r="D15" s="110">
        <v>0.21203638908327502</v>
      </c>
      <c r="E15" s="110">
        <v>0.23599052880820837</v>
      </c>
      <c r="F15" s="110">
        <v>0.22404371584699453</v>
      </c>
      <c r="G15" s="110">
        <v>0.20954287620954287</v>
      </c>
      <c r="H15" s="110">
        <v>0.25406824146981627</v>
      </c>
      <c r="I15" s="110">
        <v>0.23583743842364532</v>
      </c>
      <c r="J15" s="110">
        <v>0.27080581241743723</v>
      </c>
      <c r="K15" s="110">
        <v>0.23377179565616396</v>
      </c>
      <c r="M15"/>
      <c r="N15"/>
      <c r="O15" s="221"/>
      <c r="P15"/>
      <c r="Q15"/>
      <c r="R15"/>
      <c r="S15"/>
      <c r="T15"/>
      <c r="U15"/>
      <c r="V15"/>
      <c r="W15"/>
      <c r="X15"/>
      <c r="Y15"/>
      <c r="Z15"/>
      <c r="AA15"/>
      <c r="AB15"/>
      <c r="AC15"/>
      <c r="AD15"/>
      <c r="AE15"/>
      <c r="AF15"/>
      <c r="AG15"/>
      <c r="AH15"/>
    </row>
    <row r="16" spans="1:34" s="39" customFormat="1">
      <c r="A16" s="106" t="s">
        <v>8</v>
      </c>
      <c r="B16" s="107">
        <v>310</v>
      </c>
      <c r="C16" s="107">
        <v>302</v>
      </c>
      <c r="D16" s="107">
        <v>305</v>
      </c>
      <c r="E16" s="107">
        <v>258</v>
      </c>
      <c r="F16" s="107">
        <v>265</v>
      </c>
      <c r="G16" s="107">
        <v>716</v>
      </c>
      <c r="H16" s="107">
        <v>830</v>
      </c>
      <c r="I16" s="107">
        <v>407</v>
      </c>
      <c r="J16" s="107">
        <v>339</v>
      </c>
      <c r="K16" s="108">
        <v>3732</v>
      </c>
      <c r="M16"/>
      <c r="N16"/>
      <c r="O16" s="221"/>
      <c r="P16"/>
      <c r="Q16"/>
      <c r="R16"/>
      <c r="S16"/>
      <c r="T16"/>
      <c r="U16"/>
      <c r="V16"/>
      <c r="W16"/>
      <c r="X16"/>
      <c r="Y16"/>
      <c r="Z16"/>
      <c r="AA16"/>
      <c r="AB16"/>
      <c r="AC16"/>
      <c r="AD16"/>
      <c r="AE16"/>
      <c r="AF16"/>
      <c r="AG16"/>
      <c r="AH16"/>
    </row>
    <row r="17" spans="1:34" s="39" customFormat="1">
      <c r="A17" s="109"/>
      <c r="B17" s="110">
        <v>0.23099850968703428</v>
      </c>
      <c r="C17" s="110">
        <v>0.23892405063291139</v>
      </c>
      <c r="D17" s="110">
        <v>0.21343596920923724</v>
      </c>
      <c r="E17" s="110">
        <v>0.20363062352012629</v>
      </c>
      <c r="F17" s="110">
        <v>0.24134790528233152</v>
      </c>
      <c r="G17" s="110">
        <v>0.23890557223890557</v>
      </c>
      <c r="H17" s="110">
        <v>0.2178477690288714</v>
      </c>
      <c r="I17" s="110">
        <v>0.25061576354679804</v>
      </c>
      <c r="J17" s="110">
        <v>0.2239101717305152</v>
      </c>
      <c r="K17" s="110">
        <v>0.22832670541449984</v>
      </c>
      <c r="M17"/>
      <c r="N17"/>
      <c r="O17"/>
      <c r="P17"/>
      <c r="Q17"/>
      <c r="R17"/>
      <c r="S17"/>
      <c r="T17"/>
      <c r="U17"/>
      <c r="V17"/>
      <c r="W17"/>
      <c r="X17"/>
      <c r="Y17"/>
      <c r="Z17"/>
      <c r="AA17"/>
      <c r="AB17"/>
      <c r="AC17"/>
      <c r="AD17"/>
      <c r="AE17"/>
      <c r="AF17"/>
      <c r="AG17"/>
      <c r="AH17"/>
    </row>
    <row r="18" spans="1:34" s="39" customFormat="1">
      <c r="A18" s="106" t="s">
        <v>9</v>
      </c>
      <c r="B18" s="107">
        <v>178</v>
      </c>
      <c r="C18" s="107">
        <v>231</v>
      </c>
      <c r="D18" s="107">
        <v>179</v>
      </c>
      <c r="E18" s="107">
        <v>149</v>
      </c>
      <c r="F18" s="107">
        <v>129</v>
      </c>
      <c r="G18" s="107">
        <v>653</v>
      </c>
      <c r="H18" s="107">
        <v>418</v>
      </c>
      <c r="I18" s="107">
        <v>216</v>
      </c>
      <c r="J18" s="107">
        <v>181</v>
      </c>
      <c r="K18" s="108">
        <v>2334</v>
      </c>
      <c r="M18"/>
      <c r="N18"/>
      <c r="O18"/>
      <c r="P18"/>
      <c r="Q18"/>
      <c r="R18"/>
      <c r="S18"/>
      <c r="T18"/>
      <c r="U18"/>
      <c r="V18"/>
      <c r="W18"/>
      <c r="X18"/>
      <c r="Y18"/>
      <c r="Z18"/>
      <c r="AA18"/>
      <c r="AB18"/>
      <c r="AC18"/>
      <c r="AD18"/>
      <c r="AE18"/>
      <c r="AF18"/>
      <c r="AG18"/>
      <c r="AH18"/>
    </row>
    <row r="19" spans="1:34" s="39" customFormat="1">
      <c r="A19" s="109"/>
      <c r="B19" s="110">
        <v>0.13263785394932937</v>
      </c>
      <c r="C19" s="110">
        <v>0.18275316455696203</v>
      </c>
      <c r="D19" s="110">
        <v>0.12526242127361792</v>
      </c>
      <c r="E19" s="110">
        <v>0.11760063141278611</v>
      </c>
      <c r="F19" s="110">
        <v>0.11748633879781421</v>
      </c>
      <c r="G19" s="110">
        <v>0.21788455121788455</v>
      </c>
      <c r="H19" s="110">
        <v>0.10971128608923884</v>
      </c>
      <c r="I19" s="110">
        <v>0.13300492610837439</v>
      </c>
      <c r="J19" s="110">
        <v>0.11955085865257596</v>
      </c>
      <c r="K19" s="110">
        <v>0.14279596206791068</v>
      </c>
      <c r="M19"/>
      <c r="N19"/>
      <c r="O19"/>
      <c r="P19"/>
      <c r="Q19"/>
      <c r="R19"/>
      <c r="S19"/>
      <c r="T19"/>
      <c r="U19"/>
      <c r="V19"/>
      <c r="W19"/>
      <c r="X19"/>
      <c r="Y19"/>
      <c r="Z19"/>
      <c r="AA19"/>
      <c r="AB19"/>
      <c r="AC19"/>
      <c r="AD19"/>
      <c r="AE19"/>
      <c r="AF19"/>
      <c r="AG19"/>
      <c r="AH19"/>
    </row>
    <row r="20" spans="1:34" s="39" customFormat="1">
      <c r="A20" s="106" t="s">
        <v>10</v>
      </c>
      <c r="B20" s="107">
        <v>24</v>
      </c>
      <c r="C20" s="107">
        <v>74</v>
      </c>
      <c r="D20" s="107">
        <v>20</v>
      </c>
      <c r="E20" s="107">
        <v>24</v>
      </c>
      <c r="F20" s="107">
        <v>21</v>
      </c>
      <c r="G20" s="107">
        <v>197</v>
      </c>
      <c r="H20" s="107">
        <v>64</v>
      </c>
      <c r="I20" s="107">
        <v>38</v>
      </c>
      <c r="J20" s="107">
        <v>35</v>
      </c>
      <c r="K20" s="108">
        <v>497</v>
      </c>
      <c r="M20" s="4"/>
      <c r="N20" s="149"/>
      <c r="O20" s="149"/>
      <c r="P20" s="149"/>
      <c r="Q20" s="149"/>
      <c r="R20" s="149"/>
      <c r="S20" s="149"/>
      <c r="T20" s="149"/>
      <c r="U20" s="149"/>
      <c r="V20" s="149"/>
      <c r="W20" s="149"/>
      <c r="X20" s="149"/>
      <c r="Y20" s="149"/>
      <c r="Z20" s="149"/>
      <c r="AA20" s="149"/>
      <c r="AB20" s="149"/>
      <c r="AC20" s="149"/>
      <c r="AD20" s="149"/>
      <c r="AE20" s="149"/>
      <c r="AF20" s="149"/>
      <c r="AG20" s="149"/>
      <c r="AH20" s="149"/>
    </row>
    <row r="21" spans="1:34" s="39" customFormat="1">
      <c r="A21" s="109"/>
      <c r="B21" s="110">
        <v>1.7883755588673621E-2</v>
      </c>
      <c r="C21" s="110">
        <v>5.8544303797468354E-2</v>
      </c>
      <c r="D21" s="110">
        <v>1.3995801259622114E-2</v>
      </c>
      <c r="E21" s="110">
        <v>1.8942383583267563E-2</v>
      </c>
      <c r="F21" s="110">
        <v>1.912568306010929E-2</v>
      </c>
      <c r="G21" s="110">
        <v>6.5732399065732403E-2</v>
      </c>
      <c r="H21" s="110">
        <v>1.6797900262467191E-2</v>
      </c>
      <c r="I21" s="110">
        <v>2.3399014778325122E-2</v>
      </c>
      <c r="J21" s="110">
        <v>2.3117569352708058E-2</v>
      </c>
      <c r="K21" s="110">
        <v>3.0406852248394005E-2</v>
      </c>
      <c r="M21" s="4"/>
      <c r="N21" s="149"/>
      <c r="O21" s="149"/>
      <c r="P21" s="149"/>
      <c r="Q21" s="149"/>
      <c r="R21" s="149"/>
      <c r="S21" s="149"/>
      <c r="T21" s="149"/>
      <c r="U21" s="149"/>
      <c r="V21" s="149"/>
      <c r="W21" s="149"/>
      <c r="X21" s="149"/>
      <c r="Y21" s="149"/>
      <c r="Z21" s="149"/>
      <c r="AA21" s="149"/>
      <c r="AB21" s="149"/>
      <c r="AC21" s="149"/>
      <c r="AD21" s="149"/>
      <c r="AE21" s="149"/>
      <c r="AF21" s="149"/>
      <c r="AG21" s="149"/>
      <c r="AH21" s="149"/>
    </row>
    <row r="22" spans="1:34" s="39" customFormat="1">
      <c r="A22" s="111" t="s">
        <v>11</v>
      </c>
      <c r="B22" s="112">
        <v>1342</v>
      </c>
      <c r="C22" s="112">
        <v>1264</v>
      </c>
      <c r="D22" s="112">
        <v>1429</v>
      </c>
      <c r="E22" s="112">
        <v>1267</v>
      </c>
      <c r="F22" s="112">
        <v>1098</v>
      </c>
      <c r="G22" s="112">
        <v>2997</v>
      </c>
      <c r="H22" s="112">
        <v>3810</v>
      </c>
      <c r="I22" s="112">
        <v>1624</v>
      </c>
      <c r="J22" s="112">
        <v>1514</v>
      </c>
      <c r="K22" s="113">
        <v>16345</v>
      </c>
      <c r="M22" s="4"/>
      <c r="N22" s="149"/>
      <c r="O22" s="149"/>
      <c r="P22" s="149"/>
      <c r="Q22" s="149"/>
      <c r="R22" s="149"/>
      <c r="S22" s="149"/>
      <c r="T22" s="149"/>
      <c r="U22" s="149"/>
      <c r="V22" s="149"/>
      <c r="W22" s="149"/>
      <c r="X22" s="149"/>
      <c r="Y22" s="149"/>
      <c r="Z22" s="149"/>
      <c r="AA22" s="149"/>
      <c r="AB22" s="149"/>
      <c r="AC22" s="149"/>
      <c r="AD22" s="149"/>
      <c r="AE22" s="149"/>
      <c r="AF22" s="149"/>
      <c r="AG22" s="149"/>
      <c r="AH22" s="149"/>
    </row>
    <row r="23" spans="1:34" s="39" customFormat="1">
      <c r="A23" s="114"/>
      <c r="B23" s="115">
        <v>1</v>
      </c>
      <c r="C23" s="115">
        <v>0.99999999999999989</v>
      </c>
      <c r="D23" s="115">
        <v>0.99999999999999989</v>
      </c>
      <c r="E23" s="115">
        <v>1</v>
      </c>
      <c r="F23" s="115">
        <v>1</v>
      </c>
      <c r="G23" s="115">
        <v>0.99999999999999989</v>
      </c>
      <c r="H23" s="115">
        <v>1</v>
      </c>
      <c r="I23" s="115">
        <v>1</v>
      </c>
      <c r="J23" s="115">
        <v>0.99999999999999989</v>
      </c>
      <c r="K23" s="115">
        <v>1</v>
      </c>
    </row>
    <row r="24" spans="1:34">
      <c r="A24" s="227" t="s">
        <v>344</v>
      </c>
      <c r="B24" s="228">
        <v>619</v>
      </c>
      <c r="C24" s="228">
        <v>505</v>
      </c>
      <c r="D24" s="228">
        <v>737</v>
      </c>
      <c r="E24" s="228">
        <v>669</v>
      </c>
      <c r="F24" s="228">
        <v>535</v>
      </c>
      <c r="G24" s="228">
        <v>1040</v>
      </c>
      <c r="H24" s="228">
        <v>1904</v>
      </c>
      <c r="I24" s="228">
        <v>740</v>
      </c>
      <c r="J24" s="228">
        <v>701</v>
      </c>
      <c r="K24" s="229">
        <v>7450</v>
      </c>
    </row>
    <row r="25" spans="1:34">
      <c r="A25" s="88"/>
      <c r="B25" s="230">
        <v>0.46125186289120718</v>
      </c>
      <c r="C25" s="230">
        <v>0.39952531645569622</v>
      </c>
      <c r="D25" s="230">
        <v>0.5157452764170749</v>
      </c>
      <c r="E25" s="230">
        <v>0.52801894238358327</v>
      </c>
      <c r="F25" s="230">
        <v>0.48724954462659381</v>
      </c>
      <c r="G25" s="230">
        <v>0.34701368034701369</v>
      </c>
      <c r="H25" s="230">
        <v>0.49973753280839894</v>
      </c>
      <c r="I25" s="230">
        <v>0.45566502463054187</v>
      </c>
      <c r="J25" s="230">
        <v>0.46301188903566709</v>
      </c>
      <c r="K25" s="230">
        <v>0.45579687977974914</v>
      </c>
    </row>
    <row r="26" spans="1:34">
      <c r="A26" s="227" t="s">
        <v>341</v>
      </c>
      <c r="B26" s="228">
        <v>723</v>
      </c>
      <c r="C26" s="228">
        <v>759</v>
      </c>
      <c r="D26" s="228">
        <v>692</v>
      </c>
      <c r="E26" s="228">
        <v>598</v>
      </c>
      <c r="F26" s="228">
        <v>563</v>
      </c>
      <c r="G26" s="228">
        <v>1957</v>
      </c>
      <c r="H26" s="228">
        <v>1906</v>
      </c>
      <c r="I26" s="228">
        <v>884</v>
      </c>
      <c r="J26" s="228">
        <v>813</v>
      </c>
      <c r="K26" s="228">
        <v>8895</v>
      </c>
    </row>
    <row r="27" spans="1:34">
      <c r="A27" s="88"/>
      <c r="B27" s="230">
        <v>0.53874813710879288</v>
      </c>
      <c r="C27" s="230">
        <v>0.60047468354430378</v>
      </c>
      <c r="D27" s="230">
        <v>0.4842547235829251</v>
      </c>
      <c r="E27" s="230">
        <v>0.47198105761641673</v>
      </c>
      <c r="F27" s="230">
        <v>0.51275045537340624</v>
      </c>
      <c r="G27" s="230">
        <v>0.65298631965298637</v>
      </c>
      <c r="H27" s="230">
        <v>0.50026246719160106</v>
      </c>
      <c r="I27" s="230">
        <v>0.54433497536945807</v>
      </c>
      <c r="J27" s="230">
        <v>0.53698811096433285</v>
      </c>
      <c r="K27" s="230">
        <v>0.54420312022025086</v>
      </c>
    </row>
    <row r="29" spans="1:34">
      <c r="A29" s="41"/>
      <c r="B29" s="42"/>
      <c r="C29" s="42"/>
      <c r="D29" s="42"/>
      <c r="E29" s="42"/>
      <c r="F29" s="42"/>
      <c r="G29" s="42"/>
      <c r="H29" s="42"/>
      <c r="I29" s="42"/>
      <c r="J29" s="42"/>
      <c r="K29" s="42"/>
      <c r="L29" s="42"/>
    </row>
    <row r="30" spans="1:34">
      <c r="A30" s="43"/>
      <c r="G30" s="2"/>
    </row>
    <row r="31" spans="1:34">
      <c r="A31" s="44"/>
      <c r="G31" s="2"/>
    </row>
    <row r="32" spans="1:34">
      <c r="A32" s="44"/>
      <c r="G32" s="2"/>
    </row>
    <row r="33" spans="1:13">
      <c r="A33" s="44"/>
      <c r="G33" s="2"/>
    </row>
    <row r="34" spans="1:13">
      <c r="A34" s="44"/>
      <c r="G34" s="2"/>
    </row>
    <row r="35" spans="1:13" customFormat="1">
      <c r="A35" s="44"/>
      <c r="B35" s="10"/>
      <c r="C35" s="10"/>
      <c r="D35" s="10"/>
      <c r="E35" s="10"/>
      <c r="F35" s="10"/>
      <c r="G35" s="2"/>
      <c r="H35" s="102"/>
      <c r="L35" s="10"/>
      <c r="M35" s="10"/>
    </row>
    <row r="36" spans="1:13">
      <c r="A36" s="44"/>
      <c r="G36" s="2"/>
    </row>
    <row r="37" spans="1:13">
      <c r="A37" s="44"/>
      <c r="G37" s="2"/>
    </row>
    <row r="38" spans="1:13">
      <c r="A38" s="44"/>
      <c r="G38"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47"/>
  <sheetViews>
    <sheetView view="pageBreakPreview" zoomScaleNormal="100" zoomScaleSheetLayoutView="100" workbookViewId="0">
      <selection activeCell="A27" sqref="A27:L47"/>
    </sheetView>
  </sheetViews>
  <sheetFormatPr defaultRowHeight="13.5"/>
  <cols>
    <col min="1" max="1" width="22.75" style="10" bestFit="1" customWidth="1"/>
    <col min="2" max="2" width="8.625" style="10" bestFit="1" customWidth="1"/>
    <col min="3" max="3" width="8.375" style="10" customWidth="1"/>
    <col min="4" max="4" width="6.625" style="10" customWidth="1"/>
    <col min="5" max="5" width="22.75" style="10" bestFit="1" customWidth="1"/>
    <col min="6" max="6" width="5.875" style="10" bestFit="1" customWidth="1"/>
    <col min="7" max="7" width="9.75" style="10" bestFit="1" customWidth="1"/>
    <col min="8" max="8" width="7.5" style="10" bestFit="1" customWidth="1"/>
    <col min="9" max="9" width="7.875" style="10" bestFit="1" customWidth="1"/>
    <col min="10" max="16384" width="9" style="10"/>
  </cols>
  <sheetData>
    <row r="1" spans="1:9" s="26" customFormat="1" ht="14.25">
      <c r="A1" s="25" t="s">
        <v>453</v>
      </c>
    </row>
    <row r="2" spans="1:9" customFormat="1">
      <c r="A2" s="1"/>
      <c r="B2" s="2"/>
      <c r="C2" s="2"/>
    </row>
    <row r="3" spans="1:9" s="9" customFormat="1" ht="14.25">
      <c r="A3" s="1" t="s">
        <v>13</v>
      </c>
      <c r="E3" s="1" t="s">
        <v>454</v>
      </c>
      <c r="F3" s="1"/>
      <c r="G3" s="1"/>
    </row>
    <row r="4" spans="1:9" customFormat="1">
      <c r="A4" s="3"/>
      <c r="B4" s="3" t="s">
        <v>0</v>
      </c>
      <c r="C4" s="3" t="s">
        <v>1</v>
      </c>
      <c r="E4" s="3"/>
      <c r="F4" s="3" t="s">
        <v>455</v>
      </c>
      <c r="G4" s="21" t="s">
        <v>456</v>
      </c>
      <c r="H4" s="3" t="s">
        <v>12</v>
      </c>
      <c r="I4" s="3" t="s">
        <v>1</v>
      </c>
    </row>
    <row r="5" spans="1:9" customFormat="1">
      <c r="A5" s="4" t="s">
        <v>457</v>
      </c>
      <c r="B5" s="64">
        <v>1819</v>
      </c>
      <c r="C5" s="22">
        <f>B5/B$21</f>
        <v>0.11128785561333741</v>
      </c>
      <c r="E5" s="4" t="s">
        <v>457</v>
      </c>
      <c r="F5" s="64">
        <v>86</v>
      </c>
      <c r="G5" s="64">
        <v>338</v>
      </c>
      <c r="H5" s="13">
        <f>SUM(F5:G5)</f>
        <v>424</v>
      </c>
      <c r="I5" s="22">
        <f>H5/H$21</f>
        <v>0.20927936821322804</v>
      </c>
    </row>
    <row r="6" spans="1:9" customFormat="1">
      <c r="A6" s="4" t="s">
        <v>458</v>
      </c>
      <c r="B6" s="64">
        <v>2138</v>
      </c>
      <c r="C6" s="22">
        <f t="shared" ref="C6:C20" si="0">B6/B$21</f>
        <v>0.13080452737840317</v>
      </c>
      <c r="E6" s="4" t="s">
        <v>459</v>
      </c>
      <c r="F6" s="64">
        <v>135</v>
      </c>
      <c r="G6" s="64">
        <v>402</v>
      </c>
      <c r="H6" s="13">
        <f t="shared" ref="H6:H20" si="1">SUM(F6:G6)</f>
        <v>537</v>
      </c>
      <c r="I6" s="22">
        <f t="shared" ref="I6:I20" si="2">H6/H$21</f>
        <v>0.26505429417571569</v>
      </c>
    </row>
    <row r="7" spans="1:9" customFormat="1">
      <c r="A7" s="4" t="s">
        <v>460</v>
      </c>
      <c r="B7" s="64">
        <v>1189</v>
      </c>
      <c r="C7" s="22">
        <f t="shared" si="0"/>
        <v>7.2743958397063324E-2</v>
      </c>
      <c r="E7" s="4" t="s">
        <v>460</v>
      </c>
      <c r="F7" s="64">
        <v>54</v>
      </c>
      <c r="G7" s="64">
        <v>142</v>
      </c>
      <c r="H7" s="13">
        <f t="shared" si="1"/>
        <v>196</v>
      </c>
      <c r="I7" s="22">
        <f t="shared" si="2"/>
        <v>9.6742349457058244E-2</v>
      </c>
    </row>
    <row r="8" spans="1:9" customFormat="1">
      <c r="A8" s="4" t="s">
        <v>461</v>
      </c>
      <c r="B8" s="64">
        <v>1376</v>
      </c>
      <c r="C8" s="22">
        <f t="shared" si="0"/>
        <v>8.418476598348118E-2</v>
      </c>
      <c r="E8" s="4" t="s">
        <v>461</v>
      </c>
      <c r="F8" s="64">
        <v>33</v>
      </c>
      <c r="G8" s="64">
        <v>106</v>
      </c>
      <c r="H8" s="13">
        <f t="shared" si="1"/>
        <v>139</v>
      </c>
      <c r="I8" s="22">
        <f t="shared" si="2"/>
        <v>6.8608094768015798E-2</v>
      </c>
    </row>
    <row r="9" spans="1:9" customFormat="1" ht="13.5" customHeight="1">
      <c r="A9" s="4" t="s">
        <v>462</v>
      </c>
      <c r="B9" s="64">
        <v>1078</v>
      </c>
      <c r="C9" s="22">
        <f t="shared" si="0"/>
        <v>6.5952890792291219E-2</v>
      </c>
      <c r="E9" s="4" t="s">
        <v>462</v>
      </c>
      <c r="F9" s="64">
        <v>20</v>
      </c>
      <c r="G9" s="64">
        <v>99</v>
      </c>
      <c r="H9" s="13">
        <f t="shared" si="1"/>
        <v>119</v>
      </c>
      <c r="I9" s="22">
        <f t="shared" si="2"/>
        <v>5.8736426456071078E-2</v>
      </c>
    </row>
    <row r="10" spans="1:9" customFormat="1">
      <c r="A10" s="4" t="s">
        <v>463</v>
      </c>
      <c r="B10" s="64">
        <v>788</v>
      </c>
      <c r="C10" s="22">
        <f t="shared" si="0"/>
        <v>4.8210461914958702E-2</v>
      </c>
      <c r="E10" s="4" t="s">
        <v>463</v>
      </c>
      <c r="F10" s="64">
        <v>14</v>
      </c>
      <c r="G10" s="64">
        <v>71</v>
      </c>
      <c r="H10" s="13">
        <f t="shared" si="1"/>
        <v>85</v>
      </c>
      <c r="I10" s="22">
        <f t="shared" si="2"/>
        <v>4.1954590325765054E-2</v>
      </c>
    </row>
    <row r="11" spans="1:9" customFormat="1">
      <c r="A11" s="4" t="s">
        <v>464</v>
      </c>
      <c r="B11" s="64">
        <v>1224</v>
      </c>
      <c r="C11" s="22">
        <f t="shared" si="0"/>
        <v>7.4885286020189665E-2</v>
      </c>
      <c r="E11" s="4" t="s">
        <v>29</v>
      </c>
      <c r="F11" s="64">
        <v>22</v>
      </c>
      <c r="G11" s="64">
        <v>68</v>
      </c>
      <c r="H11" s="13">
        <f t="shared" si="1"/>
        <v>90</v>
      </c>
      <c r="I11" s="22">
        <f t="shared" si="2"/>
        <v>4.4422507403751234E-2</v>
      </c>
    </row>
    <row r="12" spans="1:9" customFormat="1">
      <c r="A12" s="4" t="s">
        <v>30</v>
      </c>
      <c r="B12" s="64">
        <v>926</v>
      </c>
      <c r="C12" s="22">
        <f t="shared" si="0"/>
        <v>5.6653410828999697E-2</v>
      </c>
      <c r="E12" s="4" t="s">
        <v>30</v>
      </c>
      <c r="F12" s="64">
        <v>11</v>
      </c>
      <c r="G12" s="64">
        <v>53</v>
      </c>
      <c r="H12" s="13">
        <f t="shared" si="1"/>
        <v>64</v>
      </c>
      <c r="I12" s="22">
        <f t="shared" si="2"/>
        <v>3.1589338598223098E-2</v>
      </c>
    </row>
    <row r="13" spans="1:9" customFormat="1">
      <c r="A13" s="4" t="s">
        <v>465</v>
      </c>
      <c r="B13" s="64">
        <v>752</v>
      </c>
      <c r="C13" s="22">
        <f t="shared" si="0"/>
        <v>4.6007953502600181E-2</v>
      </c>
      <c r="E13" s="4" t="s">
        <v>465</v>
      </c>
      <c r="F13" s="64">
        <v>13</v>
      </c>
      <c r="G13" s="64">
        <v>34</v>
      </c>
      <c r="H13" s="13">
        <f t="shared" si="1"/>
        <v>47</v>
      </c>
      <c r="I13" s="22">
        <f t="shared" si="2"/>
        <v>2.3198420533070089E-2</v>
      </c>
    </row>
    <row r="14" spans="1:9" customFormat="1" ht="13.5" customHeight="1">
      <c r="A14" s="4" t="s">
        <v>466</v>
      </c>
      <c r="B14" s="64">
        <v>601</v>
      </c>
      <c r="C14" s="22">
        <f t="shared" si="0"/>
        <v>3.6769654328540839E-2</v>
      </c>
      <c r="E14" s="4" t="s">
        <v>466</v>
      </c>
      <c r="F14" s="64">
        <v>6</v>
      </c>
      <c r="G14" s="64">
        <v>30</v>
      </c>
      <c r="H14" s="13">
        <f t="shared" si="1"/>
        <v>36</v>
      </c>
      <c r="I14" s="22">
        <f t="shared" si="2"/>
        <v>1.7769002961500493E-2</v>
      </c>
    </row>
    <row r="15" spans="1:9" customFormat="1">
      <c r="A15" s="4" t="s">
        <v>467</v>
      </c>
      <c r="B15" s="64">
        <v>502</v>
      </c>
      <c r="C15" s="22">
        <f t="shared" si="0"/>
        <v>3.0712756194554911E-2</v>
      </c>
      <c r="E15" s="4" t="s">
        <v>467</v>
      </c>
      <c r="F15" s="64">
        <v>4</v>
      </c>
      <c r="G15" s="64">
        <v>24</v>
      </c>
      <c r="H15" s="13">
        <f t="shared" si="1"/>
        <v>28</v>
      </c>
      <c r="I15" s="22">
        <f t="shared" si="2"/>
        <v>1.3820335636722606E-2</v>
      </c>
    </row>
    <row r="16" spans="1:9" customFormat="1">
      <c r="A16" s="4" t="s">
        <v>468</v>
      </c>
      <c r="B16" s="64">
        <v>398</v>
      </c>
      <c r="C16" s="22">
        <f t="shared" si="0"/>
        <v>2.4349954114408077E-2</v>
      </c>
      <c r="E16" s="4" t="s">
        <v>468</v>
      </c>
      <c r="F16" s="13">
        <v>0</v>
      </c>
      <c r="G16" s="64">
        <v>27</v>
      </c>
      <c r="H16" s="13">
        <f t="shared" si="1"/>
        <v>27</v>
      </c>
      <c r="I16" s="22">
        <f t="shared" si="2"/>
        <v>1.332675222112537E-2</v>
      </c>
    </row>
    <row r="17" spans="1:14" customFormat="1">
      <c r="A17" s="4" t="s">
        <v>469</v>
      </c>
      <c r="B17" s="64">
        <v>355</v>
      </c>
      <c r="C17" s="22">
        <f t="shared" si="0"/>
        <v>2.1719180177424288E-2</v>
      </c>
      <c r="E17" s="4" t="s">
        <v>469</v>
      </c>
      <c r="F17" s="64">
        <v>6</v>
      </c>
      <c r="G17" s="64">
        <v>12</v>
      </c>
      <c r="H17" s="13">
        <f t="shared" si="1"/>
        <v>18</v>
      </c>
      <c r="I17" s="22">
        <f t="shared" si="2"/>
        <v>8.8845014807502464E-3</v>
      </c>
    </row>
    <row r="18" spans="1:14" customFormat="1">
      <c r="A18" s="4" t="s">
        <v>470</v>
      </c>
      <c r="B18" s="64">
        <v>361</v>
      </c>
      <c r="C18" s="22">
        <f t="shared" si="0"/>
        <v>2.2086264912817375E-2</v>
      </c>
      <c r="E18" s="4" t="s">
        <v>470</v>
      </c>
      <c r="F18" s="64">
        <v>2</v>
      </c>
      <c r="G18" s="64">
        <v>12</v>
      </c>
      <c r="H18" s="13">
        <f t="shared" si="1"/>
        <v>14</v>
      </c>
      <c r="I18" s="22">
        <f t="shared" si="2"/>
        <v>6.9101678183613032E-3</v>
      </c>
    </row>
    <row r="19" spans="1:14" customFormat="1">
      <c r="A19" s="4" t="s">
        <v>471</v>
      </c>
      <c r="B19" s="64">
        <v>1745</v>
      </c>
      <c r="C19" s="22">
        <f t="shared" si="0"/>
        <v>0.10676047721015601</v>
      </c>
      <c r="E19" s="4" t="s">
        <v>471</v>
      </c>
      <c r="F19" s="64">
        <v>23</v>
      </c>
      <c r="G19" s="64">
        <v>109</v>
      </c>
      <c r="H19" s="13">
        <f t="shared" si="1"/>
        <v>132</v>
      </c>
      <c r="I19" s="22">
        <f t="shared" si="2"/>
        <v>6.5153010858835139E-2</v>
      </c>
    </row>
    <row r="20" spans="1:14" customFormat="1">
      <c r="A20" s="4" t="s">
        <v>472</v>
      </c>
      <c r="B20" s="64">
        <v>1093</v>
      </c>
      <c r="C20" s="22">
        <f t="shared" si="0"/>
        <v>6.6870602630773934E-2</v>
      </c>
      <c r="E20" s="4" t="s">
        <v>472</v>
      </c>
      <c r="F20" s="64">
        <v>10</v>
      </c>
      <c r="G20" s="64">
        <v>60</v>
      </c>
      <c r="H20" s="13">
        <f t="shared" si="1"/>
        <v>70</v>
      </c>
      <c r="I20" s="22">
        <f t="shared" si="2"/>
        <v>3.4550839091806514E-2</v>
      </c>
    </row>
    <row r="21" spans="1:14" customFormat="1">
      <c r="A21" s="27" t="s">
        <v>11</v>
      </c>
      <c r="B21" s="28">
        <f>SUM(B5:B20)</f>
        <v>16345</v>
      </c>
      <c r="C21" s="29">
        <f>SUM(C5:C20)</f>
        <v>1</v>
      </c>
      <c r="E21" s="5" t="s">
        <v>11</v>
      </c>
      <c r="F21" s="15">
        <f>SUM(F5:F20)</f>
        <v>439</v>
      </c>
      <c r="G21" s="15">
        <f>SUM(G5:G20)</f>
        <v>1587</v>
      </c>
      <c r="H21" s="15">
        <f>SUM(H5:H20)</f>
        <v>2026</v>
      </c>
      <c r="I21" s="24">
        <f>SUM(I5:I20)</f>
        <v>1</v>
      </c>
    </row>
    <row r="22" spans="1:14">
      <c r="A22" s="4" t="s">
        <v>65</v>
      </c>
      <c r="B22" s="13">
        <f>SUM(B5:B8)</f>
        <v>6522</v>
      </c>
      <c r="C22" s="22">
        <f>B22/B$21</f>
        <v>0.39902110737228508</v>
      </c>
      <c r="E22" s="33" t="s">
        <v>65</v>
      </c>
      <c r="F22" s="34">
        <f>SUM(F5:F8)</f>
        <v>308</v>
      </c>
      <c r="G22" s="34">
        <f>SUM(G5:G8)</f>
        <v>988</v>
      </c>
      <c r="H22" s="34">
        <f>SUM(H5:H8)</f>
        <v>1296</v>
      </c>
      <c r="I22" s="35">
        <f>H22/H$21</f>
        <v>0.63968410661401776</v>
      </c>
    </row>
    <row r="23" spans="1:14">
      <c r="A23" s="4" t="s">
        <v>66</v>
      </c>
      <c r="B23" s="13">
        <f>SUM(B9:B13)</f>
        <v>4768</v>
      </c>
      <c r="C23" s="22">
        <f t="shared" ref="C23:C25" si="3">B23/B$21</f>
        <v>0.29171000305903944</v>
      </c>
      <c r="E23" s="36" t="s">
        <v>66</v>
      </c>
      <c r="F23" s="37">
        <f>SUM(F9:F13)</f>
        <v>80</v>
      </c>
      <c r="G23" s="37">
        <f>SUM(G9:G13)</f>
        <v>325</v>
      </c>
      <c r="H23" s="37">
        <f>SUM(H9:H13)</f>
        <v>405</v>
      </c>
      <c r="I23" s="38">
        <f t="shared" ref="I23:I25" si="4">H23/H$21</f>
        <v>0.19990128331688056</v>
      </c>
    </row>
    <row r="24" spans="1:14">
      <c r="A24" s="4" t="s">
        <v>67</v>
      </c>
      <c r="B24" s="13">
        <f>SUM(B14:B18)</f>
        <v>2217</v>
      </c>
      <c r="C24" s="22">
        <f t="shared" si="3"/>
        <v>0.1356378097277455</v>
      </c>
      <c r="E24" s="36" t="s">
        <v>67</v>
      </c>
      <c r="F24" s="37">
        <f>SUM(F14:F18)</f>
        <v>18</v>
      </c>
      <c r="G24" s="37">
        <f>SUM(G14:G18)</f>
        <v>105</v>
      </c>
      <c r="H24" s="37">
        <f>SUM(H14:H18)</f>
        <v>123</v>
      </c>
      <c r="I24" s="38">
        <f t="shared" si="4"/>
        <v>6.0710760118460022E-2</v>
      </c>
    </row>
    <row r="25" spans="1:14">
      <c r="A25" s="30" t="s">
        <v>68</v>
      </c>
      <c r="B25" s="31">
        <f>SUM(B19:B20)</f>
        <v>2838</v>
      </c>
      <c r="C25" s="32">
        <f t="shared" si="3"/>
        <v>0.17363107984092996</v>
      </c>
      <c r="E25" s="30" t="s">
        <v>68</v>
      </c>
      <c r="F25" s="31">
        <f>SUM(F19:F20)</f>
        <v>33</v>
      </c>
      <c r="G25" s="31">
        <f>SUM(G19:G20)</f>
        <v>169</v>
      </c>
      <c r="H25" s="31">
        <f>SUM(H19:H20)</f>
        <v>202</v>
      </c>
      <c r="I25" s="32">
        <f t="shared" si="4"/>
        <v>9.970384995064166E-2</v>
      </c>
    </row>
    <row r="26" spans="1:14" customFormat="1"/>
    <row r="28" spans="1:14">
      <c r="E28" s="146"/>
    </row>
    <row r="29" spans="1:14">
      <c r="A29" s="303"/>
      <c r="B29" s="304"/>
      <c r="C29" s="304"/>
      <c r="E29" s="303"/>
      <c r="F29" s="304"/>
      <c r="G29" s="304"/>
      <c r="I29" s="303"/>
      <c r="J29" s="304"/>
      <c r="K29" s="304"/>
    </row>
    <row r="30" spans="1:14">
      <c r="A30" s="36"/>
      <c r="B30" s="193"/>
      <c r="C30" s="306"/>
      <c r="D30" s="87"/>
      <c r="E30" s="36"/>
      <c r="F30" s="193"/>
      <c r="G30" s="306"/>
      <c r="H30" s="87"/>
      <c r="I30" s="36"/>
      <c r="J30" s="193"/>
      <c r="K30" s="306"/>
      <c r="L30" s="87"/>
      <c r="M30" s="87"/>
      <c r="N30" s="87"/>
    </row>
    <row r="31" spans="1:14">
      <c r="A31" s="36"/>
      <c r="B31" s="193"/>
      <c r="C31" s="306"/>
      <c r="D31" s="87"/>
      <c r="E31" s="36"/>
      <c r="F31" s="193"/>
      <c r="G31" s="306"/>
      <c r="H31" s="87"/>
      <c r="I31" s="36"/>
      <c r="J31" s="193"/>
      <c r="K31" s="306"/>
      <c r="L31" s="87"/>
      <c r="M31" s="87"/>
      <c r="N31" s="87"/>
    </row>
    <row r="32" spans="1:14">
      <c r="A32" s="36"/>
      <c r="B32" s="193"/>
      <c r="C32" s="306"/>
      <c r="D32" s="87"/>
      <c r="E32" s="36"/>
      <c r="F32" s="193"/>
      <c r="G32" s="306"/>
      <c r="H32" s="87"/>
      <c r="I32" s="36"/>
      <c r="J32" s="193"/>
      <c r="K32" s="306"/>
      <c r="L32" s="87"/>
      <c r="M32" s="87"/>
      <c r="N32" s="87"/>
    </row>
    <row r="33" spans="1:14">
      <c r="A33" s="36"/>
      <c r="B33" s="193"/>
      <c r="C33" s="306"/>
      <c r="D33" s="87"/>
      <c r="E33" s="36"/>
      <c r="F33" s="193"/>
      <c r="G33" s="306"/>
      <c r="H33" s="87"/>
      <c r="I33" s="36"/>
      <c r="J33" s="193"/>
      <c r="K33" s="306"/>
      <c r="L33" s="87"/>
      <c r="M33" s="87"/>
      <c r="N33" s="87"/>
    </row>
    <row r="34" spans="1:14">
      <c r="A34" s="36"/>
      <c r="B34" s="193"/>
      <c r="C34" s="306"/>
      <c r="D34" s="87"/>
      <c r="E34" s="36"/>
      <c r="F34" s="193"/>
      <c r="G34" s="306"/>
      <c r="H34" s="87"/>
      <c r="I34" s="36"/>
      <c r="J34" s="193"/>
      <c r="K34" s="306"/>
      <c r="L34" s="87"/>
      <c r="M34" s="87"/>
      <c r="N34" s="87"/>
    </row>
    <row r="35" spans="1:14">
      <c r="A35" s="36"/>
      <c r="B35" s="193"/>
      <c r="C35" s="306"/>
      <c r="D35" s="87"/>
      <c r="E35" s="36"/>
      <c r="F35" s="193"/>
      <c r="G35" s="306"/>
      <c r="H35" s="87"/>
      <c r="I35" s="36"/>
      <c r="J35" s="193"/>
      <c r="K35" s="306"/>
      <c r="L35" s="87"/>
      <c r="M35" s="87"/>
      <c r="N35" s="87"/>
    </row>
    <row r="36" spans="1:14">
      <c r="A36" s="36"/>
      <c r="B36" s="193"/>
      <c r="C36" s="306"/>
      <c r="D36" s="87"/>
      <c r="E36" s="36"/>
      <c r="F36" s="193"/>
      <c r="G36" s="306"/>
      <c r="H36" s="87"/>
      <c r="I36" s="36"/>
      <c r="J36" s="193"/>
      <c r="K36" s="306"/>
      <c r="L36" s="87"/>
      <c r="M36" s="87"/>
      <c r="N36" s="87"/>
    </row>
    <row r="37" spans="1:14">
      <c r="A37" s="36"/>
      <c r="B37" s="193"/>
      <c r="C37" s="306"/>
      <c r="D37" s="87"/>
      <c r="E37" s="36"/>
      <c r="F37" s="193"/>
      <c r="G37" s="306"/>
      <c r="H37" s="87"/>
      <c r="I37" s="36"/>
      <c r="J37" s="193"/>
      <c r="K37" s="306"/>
      <c r="L37" s="87"/>
      <c r="M37" s="87"/>
      <c r="N37" s="87"/>
    </row>
    <row r="38" spans="1:14">
      <c r="A38" s="36"/>
      <c r="B38" s="193"/>
      <c r="C38" s="306"/>
      <c r="D38" s="87"/>
      <c r="E38" s="36"/>
      <c r="F38" s="193"/>
      <c r="G38" s="306"/>
      <c r="H38" s="87"/>
      <c r="I38" s="36"/>
      <c r="J38" s="193"/>
      <c r="K38" s="306"/>
      <c r="L38" s="87"/>
      <c r="M38" s="87"/>
      <c r="N38" s="87"/>
    </row>
    <row r="39" spans="1:14">
      <c r="A39" s="36"/>
      <c r="B39" s="193"/>
      <c r="C39" s="306"/>
      <c r="D39" s="87"/>
      <c r="E39" s="36"/>
      <c r="F39" s="193"/>
      <c r="G39" s="306"/>
      <c r="H39" s="87"/>
      <c r="I39" s="36"/>
      <c r="J39" s="193"/>
      <c r="K39" s="306"/>
      <c r="L39" s="87"/>
      <c r="M39" s="87"/>
      <c r="N39" s="87"/>
    </row>
    <row r="40" spans="1:14">
      <c r="A40" s="36"/>
      <c r="B40" s="193"/>
      <c r="C40" s="306"/>
      <c r="D40" s="87"/>
      <c r="E40" s="36"/>
      <c r="F40" s="193"/>
      <c r="G40" s="306"/>
      <c r="H40" s="87"/>
      <c r="I40" s="36"/>
      <c r="J40" s="193"/>
      <c r="K40" s="306"/>
      <c r="L40" s="87"/>
      <c r="M40" s="87"/>
      <c r="N40" s="87"/>
    </row>
    <row r="41" spans="1:14">
      <c r="A41" s="36"/>
      <c r="B41" s="193"/>
      <c r="C41" s="306"/>
      <c r="D41" s="87"/>
      <c r="E41" s="36"/>
      <c r="F41" s="193"/>
      <c r="G41" s="306"/>
      <c r="H41" s="87"/>
      <c r="I41" s="36"/>
      <c r="J41" s="193"/>
      <c r="K41" s="306"/>
      <c r="L41" s="87"/>
      <c r="M41" s="87"/>
      <c r="N41" s="87"/>
    </row>
    <row r="42" spans="1:14">
      <c r="A42" s="36"/>
      <c r="B42" s="193"/>
      <c r="C42" s="306"/>
      <c r="D42" s="87"/>
      <c r="E42" s="36"/>
      <c r="F42" s="193"/>
      <c r="G42" s="306"/>
      <c r="H42" s="87"/>
      <c r="I42" s="36"/>
      <c r="J42" s="193"/>
      <c r="K42" s="306"/>
      <c r="L42" s="87"/>
      <c r="M42" s="87"/>
      <c r="N42" s="87"/>
    </row>
    <row r="43" spans="1:14">
      <c r="A43" s="36"/>
      <c r="B43" s="193"/>
      <c r="C43" s="306"/>
      <c r="D43" s="87"/>
      <c r="E43" s="36"/>
      <c r="F43" s="193"/>
      <c r="G43" s="306"/>
      <c r="H43" s="87"/>
      <c r="I43" s="36"/>
      <c r="J43" s="193"/>
      <c r="K43" s="306"/>
      <c r="L43" s="87"/>
      <c r="M43" s="87"/>
      <c r="N43" s="87"/>
    </row>
    <row r="44" spans="1:14">
      <c r="A44" s="36"/>
      <c r="B44" s="193"/>
      <c r="C44" s="306"/>
      <c r="D44" s="87"/>
      <c r="E44" s="36"/>
      <c r="F44" s="193"/>
      <c r="G44" s="306"/>
      <c r="H44" s="87"/>
      <c r="I44" s="36"/>
      <c r="J44" s="193"/>
      <c r="K44" s="306"/>
      <c r="L44" s="87"/>
      <c r="M44" s="87"/>
      <c r="N44" s="87"/>
    </row>
    <row r="45" spans="1:14">
      <c r="A45" s="4"/>
      <c r="B45" s="64"/>
      <c r="C45" s="144"/>
      <c r="E45" s="299"/>
      <c r="F45" s="300"/>
      <c r="G45" s="308"/>
      <c r="I45" s="4"/>
      <c r="J45" s="64"/>
      <c r="K45" s="144"/>
    </row>
    <row r="46" spans="1:14">
      <c r="A46" s="299"/>
      <c r="B46" s="300"/>
      <c r="C46" s="308"/>
      <c r="D46" s="87"/>
      <c r="E46" s="87"/>
      <c r="F46" s="87"/>
      <c r="G46" s="87"/>
      <c r="H46" s="87"/>
      <c r="I46" s="299"/>
      <c r="J46" s="300"/>
      <c r="K46" s="308"/>
      <c r="L46" s="87"/>
      <c r="M46" s="87"/>
    </row>
    <row r="47" spans="1:14">
      <c r="A47" s="87"/>
      <c r="B47" s="87"/>
      <c r="C47" s="87"/>
      <c r="D47" s="87"/>
      <c r="E47" s="87"/>
      <c r="F47" s="87"/>
      <c r="G47" s="87"/>
      <c r="H47" s="87"/>
      <c r="I47" s="87"/>
      <c r="J47" s="87"/>
      <c r="K47" s="87"/>
      <c r="L47" s="87"/>
      <c r="M47" s="87"/>
    </row>
  </sheetData>
  <phoneticPr fontId="4"/>
  <pageMargins left="0.70866141732283472" right="0.70866141732283472" top="0.74803149606299213" bottom="0.74803149606299213" header="0.31496062992125984" footer="0.31496062992125984"/>
  <pageSetup paperSize="9" scale="87" fitToHeight="0" orientation="portrait" r:id="rId1"/>
  <colBreaks count="1" manualBreakCount="1">
    <brk id="4" max="24"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3"/>
  <sheetViews>
    <sheetView view="pageBreakPreview" zoomScaleNormal="100" zoomScaleSheetLayoutView="100" workbookViewId="0">
      <selection activeCell="M6" sqref="M6"/>
    </sheetView>
  </sheetViews>
  <sheetFormatPr defaultColWidth="13.75" defaultRowHeight="13.5"/>
  <cols>
    <col min="1" max="1" width="13.125" style="10" customWidth="1"/>
    <col min="2" max="10" width="6.875" style="10" customWidth="1"/>
    <col min="11" max="11" width="7.5" style="10" customWidth="1"/>
    <col min="12" max="16384" width="13.75" style="10"/>
  </cols>
  <sheetData>
    <row r="1" spans="1:11" s="26" customFormat="1" ht="14.25">
      <c r="A1" s="25" t="s">
        <v>334</v>
      </c>
    </row>
    <row r="2" spans="1:11" customFormat="1">
      <c r="A2" s="1"/>
      <c r="B2" s="2"/>
      <c r="C2" s="2"/>
      <c r="D2" s="2"/>
      <c r="E2" s="2"/>
      <c r="F2" s="2"/>
      <c r="G2" s="2"/>
      <c r="H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212</v>
      </c>
      <c r="B4" s="107">
        <v>3</v>
      </c>
      <c r="C4" s="107">
        <v>2</v>
      </c>
      <c r="D4" s="107">
        <v>3</v>
      </c>
      <c r="E4" s="107">
        <v>2</v>
      </c>
      <c r="F4" s="107">
        <v>2</v>
      </c>
      <c r="G4" s="107">
        <v>2</v>
      </c>
      <c r="H4" s="107">
        <v>23</v>
      </c>
      <c r="I4" s="107">
        <v>3</v>
      </c>
      <c r="J4" s="107">
        <v>5</v>
      </c>
      <c r="K4" s="108">
        <v>45</v>
      </c>
    </row>
    <row r="5" spans="1:11" s="39" customFormat="1">
      <c r="A5" s="109" t="s">
        <v>213</v>
      </c>
      <c r="B5" s="110">
        <v>2.2354694485842027E-3</v>
      </c>
      <c r="C5" s="110">
        <v>1.5822784810126582E-3</v>
      </c>
      <c r="D5" s="110">
        <v>2.0993701889433169E-3</v>
      </c>
      <c r="E5" s="110">
        <v>1.5785319652722968E-3</v>
      </c>
      <c r="F5" s="110">
        <v>1.8214936247723133E-3</v>
      </c>
      <c r="G5" s="110">
        <v>6.6733400066733403E-4</v>
      </c>
      <c r="H5" s="110">
        <v>6.0367454068241469E-3</v>
      </c>
      <c r="I5" s="110">
        <v>1.8472906403940886E-3</v>
      </c>
      <c r="J5" s="110">
        <v>3.3025099075297227E-3</v>
      </c>
      <c r="K5" s="110">
        <v>2.7531355154481493E-3</v>
      </c>
    </row>
    <row r="6" spans="1:11" s="39" customFormat="1">
      <c r="A6" s="106" t="s">
        <v>15</v>
      </c>
      <c r="B6" s="107">
        <v>680</v>
      </c>
      <c r="C6" s="107">
        <v>804</v>
      </c>
      <c r="D6" s="107">
        <v>799</v>
      </c>
      <c r="E6" s="107">
        <v>573</v>
      </c>
      <c r="F6" s="107">
        <v>513</v>
      </c>
      <c r="G6" s="107">
        <v>1638</v>
      </c>
      <c r="H6" s="107">
        <v>1802</v>
      </c>
      <c r="I6" s="107">
        <v>877</v>
      </c>
      <c r="J6" s="107">
        <v>701</v>
      </c>
      <c r="K6" s="108">
        <v>8387</v>
      </c>
    </row>
    <row r="7" spans="1:11" s="39" customFormat="1">
      <c r="A7" s="109"/>
      <c r="B7" s="110">
        <v>0.50670640834575265</v>
      </c>
      <c r="C7" s="110">
        <v>0.63607594936708856</v>
      </c>
      <c r="D7" s="110">
        <v>0.55913226032190344</v>
      </c>
      <c r="E7" s="110">
        <v>0.452249408050513</v>
      </c>
      <c r="F7" s="110">
        <v>0.46721311475409838</v>
      </c>
      <c r="G7" s="110">
        <v>0.54654654654654655</v>
      </c>
      <c r="H7" s="110">
        <v>0.47296587926509187</v>
      </c>
      <c r="I7" s="110">
        <v>0.54002463054187189</v>
      </c>
      <c r="J7" s="110">
        <v>0.46301188903566709</v>
      </c>
      <c r="K7" s="110">
        <v>0.51312327929030288</v>
      </c>
    </row>
    <row r="8" spans="1:11" s="39" customFormat="1">
      <c r="A8" s="106" t="s">
        <v>16</v>
      </c>
      <c r="B8" s="107">
        <v>654</v>
      </c>
      <c r="C8" s="107">
        <v>455</v>
      </c>
      <c r="D8" s="107">
        <v>619</v>
      </c>
      <c r="E8" s="107">
        <v>691</v>
      </c>
      <c r="F8" s="107">
        <v>582</v>
      </c>
      <c r="G8" s="107">
        <v>1356</v>
      </c>
      <c r="H8" s="107">
        <v>1974</v>
      </c>
      <c r="I8" s="107">
        <v>737</v>
      </c>
      <c r="J8" s="107">
        <v>790</v>
      </c>
      <c r="K8" s="108">
        <v>7858</v>
      </c>
    </row>
    <row r="9" spans="1:11" s="39" customFormat="1">
      <c r="A9" s="109"/>
      <c r="B9" s="110">
        <v>0.48733233979135621</v>
      </c>
      <c r="C9" s="110">
        <v>0.35996835443037972</v>
      </c>
      <c r="D9" s="110">
        <v>0.43317004898530442</v>
      </c>
      <c r="E9" s="110">
        <v>0.54538279400157852</v>
      </c>
      <c r="F9" s="110">
        <v>0.5300546448087432</v>
      </c>
      <c r="G9" s="110">
        <v>0.45245245245245247</v>
      </c>
      <c r="H9" s="110">
        <v>0.51811023622047248</v>
      </c>
      <c r="I9" s="110">
        <v>0.4538177339901478</v>
      </c>
      <c r="J9" s="110">
        <v>0.52179656538969621</v>
      </c>
      <c r="K9" s="110">
        <v>0.48075864178647904</v>
      </c>
    </row>
    <row r="10" spans="1:11" s="39" customFormat="1">
      <c r="A10" s="106" t="s">
        <v>17</v>
      </c>
      <c r="B10" s="107">
        <v>1</v>
      </c>
      <c r="C10" s="107">
        <v>0</v>
      </c>
      <c r="D10" s="107">
        <v>0</v>
      </c>
      <c r="E10" s="107">
        <v>0</v>
      </c>
      <c r="F10" s="107">
        <v>0</v>
      </c>
      <c r="G10" s="107">
        <v>0</v>
      </c>
      <c r="H10" s="107">
        <v>0</v>
      </c>
      <c r="I10" s="107">
        <v>2</v>
      </c>
      <c r="J10" s="107">
        <v>0</v>
      </c>
      <c r="K10" s="108">
        <v>3</v>
      </c>
    </row>
    <row r="11" spans="1:11" s="39" customFormat="1">
      <c r="A11" s="109"/>
      <c r="B11" s="110">
        <v>7.4515648286140089E-4</v>
      </c>
      <c r="C11" s="110">
        <v>0</v>
      </c>
      <c r="D11" s="110">
        <v>0</v>
      </c>
      <c r="E11" s="110">
        <v>0</v>
      </c>
      <c r="F11" s="110">
        <v>0</v>
      </c>
      <c r="G11" s="110">
        <v>0</v>
      </c>
      <c r="H11" s="110">
        <v>0</v>
      </c>
      <c r="I11" s="110">
        <v>1.2315270935960591E-3</v>
      </c>
      <c r="J11" s="110">
        <v>0</v>
      </c>
      <c r="K11" s="110">
        <v>1.835423676965433E-4</v>
      </c>
    </row>
    <row r="12" spans="1:11" s="39" customFormat="1">
      <c r="A12" s="106" t="s">
        <v>18</v>
      </c>
      <c r="B12" s="107">
        <v>4</v>
      </c>
      <c r="C12" s="107">
        <v>3</v>
      </c>
      <c r="D12" s="107">
        <v>8</v>
      </c>
      <c r="E12" s="107">
        <v>1</v>
      </c>
      <c r="F12" s="107">
        <v>1</v>
      </c>
      <c r="G12" s="107">
        <v>1</v>
      </c>
      <c r="H12" s="107">
        <v>11</v>
      </c>
      <c r="I12" s="107">
        <v>5</v>
      </c>
      <c r="J12" s="107">
        <v>18</v>
      </c>
      <c r="K12" s="108">
        <v>52</v>
      </c>
    </row>
    <row r="13" spans="1:11" s="39" customFormat="1">
      <c r="A13" s="109"/>
      <c r="B13" s="110">
        <v>2.9806259314456036E-3</v>
      </c>
      <c r="C13" s="110">
        <v>2.3734177215189874E-3</v>
      </c>
      <c r="D13" s="110">
        <v>5.598320503848845E-3</v>
      </c>
      <c r="E13" s="110">
        <v>7.8926598263614838E-4</v>
      </c>
      <c r="F13" s="110">
        <v>9.1074681238615665E-4</v>
      </c>
      <c r="G13" s="110">
        <v>3.3366700033366702E-4</v>
      </c>
      <c r="H13" s="110">
        <v>2.8871391076115485E-3</v>
      </c>
      <c r="I13" s="110">
        <v>3.0788177339901479E-3</v>
      </c>
      <c r="J13" s="110">
        <v>1.1889035667107001E-2</v>
      </c>
      <c r="K13" s="110">
        <v>3.1814010400734167E-3</v>
      </c>
    </row>
    <row r="14" spans="1:11" s="39" customFormat="1">
      <c r="A14" s="111" t="s">
        <v>11</v>
      </c>
      <c r="B14" s="112">
        <v>1342</v>
      </c>
      <c r="C14" s="112">
        <v>1264</v>
      </c>
      <c r="D14" s="112">
        <v>1429</v>
      </c>
      <c r="E14" s="112">
        <v>1267</v>
      </c>
      <c r="F14" s="112">
        <v>1098</v>
      </c>
      <c r="G14" s="112">
        <v>2997</v>
      </c>
      <c r="H14" s="112">
        <v>3810</v>
      </c>
      <c r="I14" s="112">
        <v>1624</v>
      </c>
      <c r="J14" s="112">
        <v>1514</v>
      </c>
      <c r="K14" s="113">
        <v>16345</v>
      </c>
    </row>
    <row r="15" spans="1:11" s="39" customFormat="1">
      <c r="A15" s="114"/>
      <c r="B15" s="115">
        <v>1.0000000000000002</v>
      </c>
      <c r="C15" s="115">
        <v>0.99999999999999989</v>
      </c>
      <c r="D15" s="115">
        <v>1</v>
      </c>
      <c r="E15" s="115">
        <v>1</v>
      </c>
      <c r="F15" s="115">
        <v>1</v>
      </c>
      <c r="G15" s="115">
        <v>1</v>
      </c>
      <c r="H15" s="115">
        <v>1</v>
      </c>
      <c r="I15" s="115">
        <v>1</v>
      </c>
      <c r="J15" s="115">
        <v>1</v>
      </c>
      <c r="K15" s="115">
        <v>1.0000000000000002</v>
      </c>
    </row>
    <row r="18" spans="1:11">
      <c r="A18" s="41"/>
      <c r="B18" s="42"/>
      <c r="C18" s="42"/>
      <c r="D18" s="42"/>
      <c r="E18" s="42"/>
      <c r="F18" s="42"/>
      <c r="G18" s="42"/>
      <c r="H18" s="42"/>
      <c r="I18" s="42"/>
      <c r="J18" s="42"/>
      <c r="K18" s="42"/>
    </row>
    <row r="19" spans="1:11">
      <c r="A19" s="43"/>
      <c r="G19" s="2"/>
    </row>
    <row r="20" spans="1:11">
      <c r="A20" s="44"/>
      <c r="G20" s="2"/>
      <c r="H20" s="101"/>
    </row>
    <row r="21" spans="1:11">
      <c r="A21" s="44"/>
      <c r="G21" s="2"/>
      <c r="H21" s="101"/>
    </row>
    <row r="22" spans="1:11">
      <c r="A22" s="44"/>
      <c r="G22" s="2"/>
    </row>
    <row r="23" spans="1:11">
      <c r="A23" s="44"/>
      <c r="G23"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V69"/>
  <sheetViews>
    <sheetView view="pageBreakPreview" topLeftCell="A28" zoomScaleNormal="100" zoomScaleSheetLayoutView="100" workbookViewId="0">
      <selection activeCell="O35" sqref="O35"/>
    </sheetView>
  </sheetViews>
  <sheetFormatPr defaultColWidth="13.75" defaultRowHeight="13.5"/>
  <cols>
    <col min="1" max="1" width="17.75" style="10" customWidth="1"/>
    <col min="2" max="10" width="7" style="10" customWidth="1"/>
    <col min="11" max="11" width="8.25" style="10" customWidth="1"/>
    <col min="12" max="12" width="7.25" style="10" bestFit="1" customWidth="1"/>
    <col min="13" max="13" width="6.5" style="10" bestFit="1" customWidth="1"/>
    <col min="14" max="16384" width="13.75" style="10"/>
  </cols>
  <sheetData>
    <row r="1" spans="1:11" s="26" customFormat="1" ht="14.25">
      <c r="A1" s="25" t="s">
        <v>214</v>
      </c>
    </row>
    <row r="2" spans="1:11" customFormat="1">
      <c r="A2" s="1"/>
      <c r="B2" s="2"/>
      <c r="C2" s="2"/>
      <c r="D2" s="2"/>
      <c r="E2" s="2"/>
      <c r="F2" s="2"/>
      <c r="G2" s="2"/>
      <c r="H2" s="2"/>
      <c r="I2" s="2"/>
    </row>
    <row r="3" spans="1:11" customFormat="1" ht="24">
      <c r="A3" s="93"/>
      <c r="B3" s="104" t="s">
        <v>131</v>
      </c>
      <c r="C3" s="104" t="s">
        <v>132</v>
      </c>
      <c r="D3" s="104" t="s">
        <v>133</v>
      </c>
      <c r="E3" s="104" t="s">
        <v>134</v>
      </c>
      <c r="F3" s="104" t="s">
        <v>135</v>
      </c>
      <c r="G3" s="104" t="s">
        <v>136</v>
      </c>
      <c r="H3" s="104" t="s">
        <v>137</v>
      </c>
      <c r="I3" s="104" t="s">
        <v>138</v>
      </c>
      <c r="J3" s="105" t="s">
        <v>201</v>
      </c>
      <c r="K3" s="104" t="s">
        <v>92</v>
      </c>
    </row>
    <row r="4" spans="1:11" s="39" customFormat="1" ht="18" customHeight="1">
      <c r="A4" s="674" t="s">
        <v>101</v>
      </c>
      <c r="B4" s="85">
        <v>235</v>
      </c>
      <c r="C4" s="85">
        <v>383</v>
      </c>
      <c r="D4" s="85">
        <v>316</v>
      </c>
      <c r="E4" s="85">
        <v>235</v>
      </c>
      <c r="F4" s="85">
        <v>184</v>
      </c>
      <c r="G4" s="85">
        <v>1135</v>
      </c>
      <c r="H4" s="85">
        <v>750</v>
      </c>
      <c r="I4" s="85">
        <v>302</v>
      </c>
      <c r="J4" s="85">
        <v>306</v>
      </c>
      <c r="K4" s="96">
        <v>3846</v>
      </c>
    </row>
    <row r="5" spans="1:11" s="39" customFormat="1" ht="18" customHeight="1">
      <c r="A5" s="675"/>
      <c r="B5" s="97">
        <v>0.17511177347242921</v>
      </c>
      <c r="C5" s="97">
        <v>0.30300632911392406</v>
      </c>
      <c r="D5" s="97">
        <v>0.22113365990202938</v>
      </c>
      <c r="E5" s="97">
        <v>0.18547750591949486</v>
      </c>
      <c r="F5" s="97">
        <v>0.16757741347905283</v>
      </c>
      <c r="G5" s="97">
        <v>0.37871204537871206</v>
      </c>
      <c r="H5" s="97">
        <v>0.19685039370078741</v>
      </c>
      <c r="I5" s="97">
        <v>0.18596059113300492</v>
      </c>
      <c r="J5" s="97">
        <v>0.20211360634081901</v>
      </c>
      <c r="K5" s="97">
        <v>0.2353013153869685</v>
      </c>
    </row>
    <row r="6" spans="1:11" s="39" customFormat="1" ht="18" customHeight="1">
      <c r="A6" s="677" t="s">
        <v>102</v>
      </c>
      <c r="B6" s="85">
        <v>105</v>
      </c>
      <c r="C6" s="85">
        <v>225</v>
      </c>
      <c r="D6" s="85">
        <v>118</v>
      </c>
      <c r="E6" s="85">
        <v>109</v>
      </c>
      <c r="F6" s="85">
        <v>81</v>
      </c>
      <c r="G6" s="85">
        <v>541</v>
      </c>
      <c r="H6" s="85">
        <v>295</v>
      </c>
      <c r="I6" s="85">
        <v>159</v>
      </c>
      <c r="J6" s="85">
        <v>122</v>
      </c>
      <c r="K6" s="96">
        <v>1755</v>
      </c>
    </row>
    <row r="7" spans="1:11" s="39" customFormat="1" ht="18" customHeight="1">
      <c r="A7" s="678"/>
      <c r="B7" s="97">
        <v>7.824143070044709E-2</v>
      </c>
      <c r="C7" s="97">
        <v>0.17800632911392406</v>
      </c>
      <c r="D7" s="97">
        <v>8.2575227431770468E-2</v>
      </c>
      <c r="E7" s="97">
        <v>8.6029992107340178E-2</v>
      </c>
      <c r="F7" s="97">
        <v>7.3770491803278687E-2</v>
      </c>
      <c r="G7" s="97">
        <v>0.18051384718051386</v>
      </c>
      <c r="H7" s="97">
        <v>7.7427821522309717E-2</v>
      </c>
      <c r="I7" s="97">
        <v>9.7906403940886705E-2</v>
      </c>
      <c r="J7" s="97">
        <v>8.0581241743725232E-2</v>
      </c>
      <c r="K7" s="97">
        <v>0.10737228510247782</v>
      </c>
    </row>
    <row r="8" spans="1:11" s="39" customFormat="1" ht="18" customHeight="1">
      <c r="A8" s="679" t="s">
        <v>103</v>
      </c>
      <c r="B8" s="85">
        <v>20</v>
      </c>
      <c r="C8" s="85">
        <v>22</v>
      </c>
      <c r="D8" s="85">
        <v>37</v>
      </c>
      <c r="E8" s="85">
        <v>8</v>
      </c>
      <c r="F8" s="85">
        <v>15</v>
      </c>
      <c r="G8" s="85">
        <v>157</v>
      </c>
      <c r="H8" s="85">
        <v>89</v>
      </c>
      <c r="I8" s="85">
        <v>21</v>
      </c>
      <c r="J8" s="85">
        <v>45</v>
      </c>
      <c r="K8" s="96">
        <v>414</v>
      </c>
    </row>
    <row r="9" spans="1:11" s="39" customFormat="1" ht="18" customHeight="1">
      <c r="A9" s="678"/>
      <c r="B9" s="97">
        <v>1.4903129657228018E-2</v>
      </c>
      <c r="C9" s="97">
        <v>1.740506329113924E-2</v>
      </c>
      <c r="D9" s="97">
        <v>2.5892232330300909E-2</v>
      </c>
      <c r="E9" s="97">
        <v>6.314127861089187E-3</v>
      </c>
      <c r="F9" s="97">
        <v>1.3661202185792349E-2</v>
      </c>
      <c r="G9" s="97">
        <v>5.2385719052385718E-2</v>
      </c>
      <c r="H9" s="97">
        <v>2.3359580052493438E-2</v>
      </c>
      <c r="I9" s="97">
        <v>1.2931034482758621E-2</v>
      </c>
      <c r="J9" s="97">
        <v>2.9722589167767502E-2</v>
      </c>
      <c r="K9" s="97">
        <v>2.5328846742122973E-2</v>
      </c>
    </row>
    <row r="10" spans="1:11" s="39" customFormat="1" ht="21" customHeight="1">
      <c r="A10" s="679" t="s">
        <v>139</v>
      </c>
      <c r="B10" s="85">
        <v>110</v>
      </c>
      <c r="C10" s="85">
        <v>136</v>
      </c>
      <c r="D10" s="85">
        <v>161</v>
      </c>
      <c r="E10" s="85">
        <v>118</v>
      </c>
      <c r="F10" s="85">
        <v>88</v>
      </c>
      <c r="G10" s="85">
        <v>437</v>
      </c>
      <c r="H10" s="85">
        <v>366</v>
      </c>
      <c r="I10" s="85">
        <v>122</v>
      </c>
      <c r="J10" s="85">
        <v>139</v>
      </c>
      <c r="K10" s="96">
        <v>1677</v>
      </c>
    </row>
    <row r="11" spans="1:11" s="39" customFormat="1" ht="21" customHeight="1">
      <c r="A11" s="678"/>
      <c r="B11" s="97">
        <v>8.1967213114754092E-2</v>
      </c>
      <c r="C11" s="97">
        <v>0.10759493670886076</v>
      </c>
      <c r="D11" s="97">
        <v>0.11266620013995801</v>
      </c>
      <c r="E11" s="97">
        <v>9.3133385951065503E-2</v>
      </c>
      <c r="F11" s="97">
        <v>8.0145719489981782E-2</v>
      </c>
      <c r="G11" s="97">
        <v>0.14581247914581247</v>
      </c>
      <c r="H11" s="97">
        <v>9.6062992125984251E-2</v>
      </c>
      <c r="I11" s="97">
        <v>7.5123152709359611E-2</v>
      </c>
      <c r="J11" s="97">
        <v>9.1809775429326293E-2</v>
      </c>
      <c r="K11" s="97">
        <v>0.10260018354236769</v>
      </c>
    </row>
    <row r="12" spans="1:11" s="39" customFormat="1" ht="18" customHeight="1">
      <c r="A12" s="674" t="s">
        <v>20</v>
      </c>
      <c r="B12" s="85">
        <v>45</v>
      </c>
      <c r="C12" s="85">
        <v>54</v>
      </c>
      <c r="D12" s="85">
        <v>59</v>
      </c>
      <c r="E12" s="85">
        <v>64</v>
      </c>
      <c r="F12" s="85">
        <v>67</v>
      </c>
      <c r="G12" s="85">
        <v>151</v>
      </c>
      <c r="H12" s="85">
        <v>311</v>
      </c>
      <c r="I12" s="85">
        <v>121</v>
      </c>
      <c r="J12" s="85">
        <v>146</v>
      </c>
      <c r="K12" s="96">
        <v>1018</v>
      </c>
    </row>
    <row r="13" spans="1:11" s="39" customFormat="1" ht="18" customHeight="1">
      <c r="A13" s="675"/>
      <c r="B13" s="97">
        <v>3.3532041728763042E-2</v>
      </c>
      <c r="C13" s="97">
        <v>4.2721518987341771E-2</v>
      </c>
      <c r="D13" s="97">
        <v>4.1287613715885234E-2</v>
      </c>
      <c r="E13" s="97">
        <v>5.0513022888713496E-2</v>
      </c>
      <c r="F13" s="97">
        <v>6.1020036429872498E-2</v>
      </c>
      <c r="G13" s="97">
        <v>5.038371705038372E-2</v>
      </c>
      <c r="H13" s="97">
        <v>8.1627296587926515E-2</v>
      </c>
      <c r="I13" s="97">
        <v>7.4507389162561583E-2</v>
      </c>
      <c r="J13" s="97">
        <v>9.64332892998679E-2</v>
      </c>
      <c r="K13" s="97">
        <v>6.2282043438360357E-2</v>
      </c>
    </row>
    <row r="14" spans="1:11" s="39" customFormat="1" ht="18" customHeight="1">
      <c r="A14" s="676" t="s">
        <v>21</v>
      </c>
      <c r="B14" s="85">
        <v>838</v>
      </c>
      <c r="C14" s="85">
        <v>658</v>
      </c>
      <c r="D14" s="85">
        <v>807</v>
      </c>
      <c r="E14" s="85">
        <v>741</v>
      </c>
      <c r="F14" s="85">
        <v>616</v>
      </c>
      <c r="G14" s="85">
        <v>1296</v>
      </c>
      <c r="H14" s="85">
        <v>2112</v>
      </c>
      <c r="I14" s="85">
        <v>900</v>
      </c>
      <c r="J14" s="85">
        <v>863</v>
      </c>
      <c r="K14" s="96">
        <v>8831</v>
      </c>
    </row>
    <row r="15" spans="1:11" s="39" customFormat="1" ht="18" customHeight="1">
      <c r="A15" s="675"/>
      <c r="B15" s="97">
        <v>0.62444113263785395</v>
      </c>
      <c r="C15" s="97">
        <v>0.52056962025316456</v>
      </c>
      <c r="D15" s="97">
        <v>0.56473058082575223</v>
      </c>
      <c r="E15" s="97">
        <v>0.58484609313338598</v>
      </c>
      <c r="F15" s="97">
        <v>0.56102003642987253</v>
      </c>
      <c r="G15" s="97">
        <v>0.43243243243243246</v>
      </c>
      <c r="H15" s="97">
        <v>0.55433070866141732</v>
      </c>
      <c r="I15" s="97">
        <v>0.55418719211822665</v>
      </c>
      <c r="J15" s="97">
        <v>0.57001321003963012</v>
      </c>
      <c r="K15" s="97">
        <v>0.5402875497093913</v>
      </c>
    </row>
    <row r="16" spans="1:11" s="39" customFormat="1" ht="18" customHeight="1">
      <c r="A16" s="676" t="s">
        <v>22</v>
      </c>
      <c r="B16" s="85">
        <v>113</v>
      </c>
      <c r="C16" s="85">
        <v>105</v>
      </c>
      <c r="D16" s="85">
        <v>140</v>
      </c>
      <c r="E16" s="85">
        <v>135</v>
      </c>
      <c r="F16" s="85">
        <v>124</v>
      </c>
      <c r="G16" s="85">
        <v>269</v>
      </c>
      <c r="H16" s="85">
        <v>400</v>
      </c>
      <c r="I16" s="85">
        <v>205</v>
      </c>
      <c r="J16" s="85">
        <v>118</v>
      </c>
      <c r="K16" s="96">
        <v>1609</v>
      </c>
    </row>
    <row r="17" spans="1:11" s="39" customFormat="1" ht="18" customHeight="1">
      <c r="A17" s="675"/>
      <c r="B17" s="97">
        <v>8.4202682563338307E-2</v>
      </c>
      <c r="C17" s="97">
        <v>8.3069620253164556E-2</v>
      </c>
      <c r="D17" s="97">
        <v>9.7970608817354796E-2</v>
      </c>
      <c r="E17" s="97">
        <v>0.10655090765588003</v>
      </c>
      <c r="F17" s="97">
        <v>0.11293260473588343</v>
      </c>
      <c r="G17" s="97">
        <v>8.9756423089756426E-2</v>
      </c>
      <c r="H17" s="97">
        <v>0.10498687664041995</v>
      </c>
      <c r="I17" s="97">
        <v>0.12623152709359606</v>
      </c>
      <c r="J17" s="97">
        <v>7.7939233817701459E-2</v>
      </c>
      <c r="K17" s="97">
        <v>9.8439889874579384E-2</v>
      </c>
    </row>
    <row r="18" spans="1:11" s="39" customFormat="1" ht="18" customHeight="1">
      <c r="A18" s="676" t="s">
        <v>104</v>
      </c>
      <c r="B18" s="85">
        <v>26</v>
      </c>
      <c r="C18" s="85">
        <v>20</v>
      </c>
      <c r="D18" s="85">
        <v>42</v>
      </c>
      <c r="E18" s="85">
        <v>22</v>
      </c>
      <c r="F18" s="85">
        <v>23</v>
      </c>
      <c r="G18" s="85">
        <v>28</v>
      </c>
      <c r="H18" s="85">
        <v>73</v>
      </c>
      <c r="I18" s="85">
        <v>27</v>
      </c>
      <c r="J18" s="85">
        <v>21</v>
      </c>
      <c r="K18" s="96">
        <v>282</v>
      </c>
    </row>
    <row r="19" spans="1:11" s="39" customFormat="1" ht="18" customHeight="1">
      <c r="A19" s="675"/>
      <c r="B19" s="97">
        <v>1.9374068554396422E-2</v>
      </c>
      <c r="C19" s="97">
        <v>1.5822784810126583E-2</v>
      </c>
      <c r="D19" s="97">
        <v>2.9391182645206439E-2</v>
      </c>
      <c r="E19" s="97">
        <v>1.7363851617995266E-2</v>
      </c>
      <c r="F19" s="97">
        <v>2.0947176684881604E-2</v>
      </c>
      <c r="G19" s="97">
        <v>9.3426760093426754E-3</v>
      </c>
      <c r="H19" s="97">
        <v>1.916010498687664E-2</v>
      </c>
      <c r="I19" s="97">
        <v>1.6625615763546799E-2</v>
      </c>
      <c r="J19" s="97">
        <v>1.3870541611624834E-2</v>
      </c>
      <c r="K19" s="97">
        <v>1.7252982563475069E-2</v>
      </c>
    </row>
    <row r="20" spans="1:11" s="39" customFormat="1" ht="18" customHeight="1">
      <c r="A20" s="676" t="s">
        <v>105</v>
      </c>
      <c r="B20" s="85">
        <v>6</v>
      </c>
      <c r="C20" s="85">
        <v>5</v>
      </c>
      <c r="D20" s="85">
        <v>4</v>
      </c>
      <c r="E20" s="85">
        <v>3</v>
      </c>
      <c r="F20" s="85">
        <v>3</v>
      </c>
      <c r="G20" s="85">
        <v>6</v>
      </c>
      <c r="H20" s="85">
        <v>9</v>
      </c>
      <c r="I20" s="85">
        <v>3</v>
      </c>
      <c r="J20" s="85">
        <v>9</v>
      </c>
      <c r="K20" s="96">
        <v>48</v>
      </c>
    </row>
    <row r="21" spans="1:11" s="39" customFormat="1" ht="18" customHeight="1">
      <c r="A21" s="675"/>
      <c r="B21" s="97">
        <v>4.4709388971684054E-3</v>
      </c>
      <c r="C21" s="97">
        <v>3.9556962025316458E-3</v>
      </c>
      <c r="D21" s="97">
        <v>2.7991602519244225E-3</v>
      </c>
      <c r="E21" s="97">
        <v>2.3677979479084454E-3</v>
      </c>
      <c r="F21" s="97">
        <v>2.7322404371584699E-3</v>
      </c>
      <c r="G21" s="97">
        <v>2.002002002002002E-3</v>
      </c>
      <c r="H21" s="97">
        <v>2.3622047244094488E-3</v>
      </c>
      <c r="I21" s="97">
        <v>1.8472906403940886E-3</v>
      </c>
      <c r="J21" s="97">
        <v>5.9445178335535004E-3</v>
      </c>
      <c r="K21" s="97">
        <v>2.9366778831446927E-3</v>
      </c>
    </row>
    <row r="22" spans="1:11" s="39" customFormat="1" ht="18" customHeight="1">
      <c r="A22" s="676" t="s">
        <v>140</v>
      </c>
      <c r="B22" s="85">
        <v>4</v>
      </c>
      <c r="C22" s="85">
        <v>4</v>
      </c>
      <c r="D22" s="85">
        <v>4</v>
      </c>
      <c r="E22" s="85">
        <v>9</v>
      </c>
      <c r="F22" s="85">
        <v>5</v>
      </c>
      <c r="G22" s="85">
        <v>5</v>
      </c>
      <c r="H22" s="85">
        <v>14</v>
      </c>
      <c r="I22" s="85">
        <v>5</v>
      </c>
      <c r="J22" s="85">
        <v>3</v>
      </c>
      <c r="K22" s="96">
        <v>53</v>
      </c>
    </row>
    <row r="23" spans="1:11" s="39" customFormat="1" ht="18" customHeight="1">
      <c r="A23" s="675"/>
      <c r="B23" s="97">
        <v>2.9806259314456036E-3</v>
      </c>
      <c r="C23" s="97">
        <v>3.1645569620253164E-3</v>
      </c>
      <c r="D23" s="97">
        <v>2.7991602519244225E-3</v>
      </c>
      <c r="E23" s="97">
        <v>7.1033938437253356E-3</v>
      </c>
      <c r="F23" s="97">
        <v>4.5537340619307837E-3</v>
      </c>
      <c r="G23" s="97">
        <v>1.6683350016683349E-3</v>
      </c>
      <c r="H23" s="97">
        <v>3.6745406824146981E-3</v>
      </c>
      <c r="I23" s="97">
        <v>3.0788177339901479E-3</v>
      </c>
      <c r="J23" s="97">
        <v>1.9815059445178335E-3</v>
      </c>
      <c r="K23" s="97">
        <v>3.2425818293055982E-3</v>
      </c>
    </row>
    <row r="24" spans="1:11" s="39" customFormat="1" ht="18" customHeight="1">
      <c r="A24" s="676" t="s">
        <v>141</v>
      </c>
      <c r="B24" s="85">
        <v>40</v>
      </c>
      <c r="C24" s="85">
        <v>8</v>
      </c>
      <c r="D24" s="85">
        <v>33</v>
      </c>
      <c r="E24" s="85">
        <v>37</v>
      </c>
      <c r="F24" s="85">
        <v>50</v>
      </c>
      <c r="G24" s="85">
        <v>70</v>
      </c>
      <c r="H24" s="85">
        <v>79</v>
      </c>
      <c r="I24" s="85">
        <v>39</v>
      </c>
      <c r="J24" s="85">
        <v>19</v>
      </c>
      <c r="K24" s="96">
        <v>375</v>
      </c>
    </row>
    <row r="25" spans="1:11" s="39" customFormat="1" ht="18" customHeight="1">
      <c r="A25" s="675"/>
      <c r="B25" s="97">
        <v>2.9806259314456036E-2</v>
      </c>
      <c r="C25" s="97">
        <v>6.3291139240506328E-3</v>
      </c>
      <c r="D25" s="97">
        <v>2.3093072078376489E-2</v>
      </c>
      <c r="E25" s="97">
        <v>2.9202841357537489E-2</v>
      </c>
      <c r="F25" s="97">
        <v>4.553734061930783E-2</v>
      </c>
      <c r="G25" s="97">
        <v>2.3356690023356691E-2</v>
      </c>
      <c r="H25" s="97">
        <v>2.0734908136482939E-2</v>
      </c>
      <c r="I25" s="97">
        <v>2.4014778325123151E-2</v>
      </c>
      <c r="J25" s="97">
        <v>1.2549537648612946E-2</v>
      </c>
      <c r="K25" s="97">
        <v>2.294279596206791E-2</v>
      </c>
    </row>
    <row r="26" spans="1:11" s="39" customFormat="1" ht="18" customHeight="1">
      <c r="A26" s="676" t="s">
        <v>142</v>
      </c>
      <c r="B26" s="85">
        <v>12</v>
      </c>
      <c r="C26" s="85">
        <v>8</v>
      </c>
      <c r="D26" s="85">
        <v>14</v>
      </c>
      <c r="E26" s="85">
        <v>12</v>
      </c>
      <c r="F26" s="85">
        <v>7</v>
      </c>
      <c r="G26" s="85">
        <v>13</v>
      </c>
      <c r="H26" s="85">
        <v>26</v>
      </c>
      <c r="I26" s="85">
        <v>6</v>
      </c>
      <c r="J26" s="85">
        <v>8</v>
      </c>
      <c r="K26" s="96">
        <v>106</v>
      </c>
    </row>
    <row r="27" spans="1:11" s="39" customFormat="1" ht="18" customHeight="1">
      <c r="A27" s="675"/>
      <c r="B27" s="97">
        <v>8.9418777943368107E-3</v>
      </c>
      <c r="C27" s="97">
        <v>6.3291139240506328E-3</v>
      </c>
      <c r="D27" s="97">
        <v>9.7970608817354796E-3</v>
      </c>
      <c r="E27" s="97">
        <v>9.4711917916337814E-3</v>
      </c>
      <c r="F27" s="97">
        <v>6.375227686703097E-3</v>
      </c>
      <c r="G27" s="97">
        <v>4.3376710043376713E-3</v>
      </c>
      <c r="H27" s="97">
        <v>6.8241469816272965E-3</v>
      </c>
      <c r="I27" s="97">
        <v>3.6945812807881772E-3</v>
      </c>
      <c r="J27" s="97">
        <v>5.2840158520475562E-3</v>
      </c>
      <c r="K27" s="97">
        <v>6.4851636586111963E-3</v>
      </c>
    </row>
    <row r="28" spans="1:11" s="39" customFormat="1" ht="22.5" customHeight="1">
      <c r="A28" s="676" t="s">
        <v>143</v>
      </c>
      <c r="B28" s="85">
        <v>4</v>
      </c>
      <c r="C28" s="85">
        <v>10</v>
      </c>
      <c r="D28" s="85">
        <v>3</v>
      </c>
      <c r="E28" s="85">
        <v>1</v>
      </c>
      <c r="F28" s="85">
        <v>1</v>
      </c>
      <c r="G28" s="85">
        <v>5</v>
      </c>
      <c r="H28" s="85">
        <v>6</v>
      </c>
      <c r="I28" s="85">
        <v>1</v>
      </c>
      <c r="J28" s="85">
        <v>2</v>
      </c>
      <c r="K28" s="96">
        <v>33</v>
      </c>
    </row>
    <row r="29" spans="1:11" s="39" customFormat="1" ht="22.5" customHeight="1">
      <c r="A29" s="675"/>
      <c r="B29" s="97">
        <v>2.9806259314456036E-3</v>
      </c>
      <c r="C29" s="97">
        <v>7.9113924050632917E-3</v>
      </c>
      <c r="D29" s="97">
        <v>2.0993701889433169E-3</v>
      </c>
      <c r="E29" s="97">
        <v>7.8926598263614838E-4</v>
      </c>
      <c r="F29" s="97">
        <v>9.1074681238615665E-4</v>
      </c>
      <c r="G29" s="97">
        <v>1.6683350016683349E-3</v>
      </c>
      <c r="H29" s="97">
        <v>1.5748031496062992E-3</v>
      </c>
      <c r="I29" s="97">
        <v>6.1576354679802956E-4</v>
      </c>
      <c r="J29" s="97">
        <v>1.321003963011889E-3</v>
      </c>
      <c r="K29" s="97">
        <v>2.018966044661976E-3</v>
      </c>
    </row>
    <row r="30" spans="1:11" s="39" customFormat="1" ht="18" customHeight="1">
      <c r="A30" s="676" t="s">
        <v>144</v>
      </c>
      <c r="B30" s="85">
        <v>11</v>
      </c>
      <c r="C30" s="85">
        <v>7</v>
      </c>
      <c r="D30" s="85">
        <v>2</v>
      </c>
      <c r="E30" s="85">
        <v>2</v>
      </c>
      <c r="F30" s="85">
        <v>3</v>
      </c>
      <c r="G30" s="85">
        <v>6</v>
      </c>
      <c r="H30" s="85">
        <v>12</v>
      </c>
      <c r="I30" s="85">
        <v>6</v>
      </c>
      <c r="J30" s="85">
        <v>7</v>
      </c>
      <c r="K30" s="96">
        <v>56</v>
      </c>
    </row>
    <row r="31" spans="1:11" s="39" customFormat="1" ht="18" customHeight="1">
      <c r="A31" s="675"/>
      <c r="B31" s="97">
        <v>8.1967213114754103E-3</v>
      </c>
      <c r="C31" s="97">
        <v>5.5379746835443038E-3</v>
      </c>
      <c r="D31" s="97">
        <v>1.3995801259622112E-3</v>
      </c>
      <c r="E31" s="97">
        <v>1.5785319652722968E-3</v>
      </c>
      <c r="F31" s="97">
        <v>2.7322404371584699E-3</v>
      </c>
      <c r="G31" s="97">
        <v>2.002002002002002E-3</v>
      </c>
      <c r="H31" s="97">
        <v>3.1496062992125984E-3</v>
      </c>
      <c r="I31" s="97">
        <v>3.6945812807881772E-3</v>
      </c>
      <c r="J31" s="97">
        <v>4.623513870541612E-3</v>
      </c>
      <c r="K31" s="97">
        <v>3.4261241970021412E-3</v>
      </c>
    </row>
    <row r="32" spans="1:11" s="39" customFormat="1" ht="18" customHeight="1">
      <c r="A32" s="676" t="s">
        <v>145</v>
      </c>
      <c r="B32" s="85">
        <v>8</v>
      </c>
      <c r="C32" s="85">
        <v>2</v>
      </c>
      <c r="D32" s="85">
        <v>5</v>
      </c>
      <c r="E32" s="85">
        <v>6</v>
      </c>
      <c r="F32" s="85">
        <v>15</v>
      </c>
      <c r="G32" s="85">
        <v>13</v>
      </c>
      <c r="H32" s="85">
        <v>18</v>
      </c>
      <c r="I32" s="85">
        <v>9</v>
      </c>
      <c r="J32" s="85">
        <v>12</v>
      </c>
      <c r="K32" s="96">
        <v>88</v>
      </c>
    </row>
    <row r="33" spans="1:13" s="39" customFormat="1" ht="18" customHeight="1">
      <c r="A33" s="675"/>
      <c r="B33" s="97">
        <v>5.9612518628912071E-3</v>
      </c>
      <c r="C33" s="97">
        <v>1.5822784810126582E-3</v>
      </c>
      <c r="D33" s="97">
        <v>3.4989503149055285E-3</v>
      </c>
      <c r="E33" s="97">
        <v>4.7355958958168907E-3</v>
      </c>
      <c r="F33" s="97">
        <v>1.3661202185792349E-2</v>
      </c>
      <c r="G33" s="97">
        <v>4.3376710043376713E-3</v>
      </c>
      <c r="H33" s="97">
        <v>4.7244094488188976E-3</v>
      </c>
      <c r="I33" s="97">
        <v>5.5418719211822662E-3</v>
      </c>
      <c r="J33" s="97">
        <v>7.9260237780713338E-3</v>
      </c>
      <c r="K33" s="97">
        <v>5.3839094524319366E-3</v>
      </c>
    </row>
    <row r="34" spans="1:13" s="39" customFormat="1">
      <c r="A34" s="119" t="s">
        <v>11</v>
      </c>
      <c r="B34" s="282">
        <v>1342</v>
      </c>
      <c r="C34" s="282">
        <v>1264</v>
      </c>
      <c r="D34" s="282">
        <v>1429</v>
      </c>
      <c r="E34" s="282">
        <v>1267</v>
      </c>
      <c r="F34" s="282">
        <v>1098</v>
      </c>
      <c r="G34" s="282">
        <v>2997</v>
      </c>
      <c r="H34" s="282">
        <v>3810</v>
      </c>
      <c r="I34" s="282">
        <v>1624</v>
      </c>
      <c r="J34" s="282">
        <v>1514</v>
      </c>
      <c r="K34" s="94">
        <v>16345</v>
      </c>
    </row>
    <row r="35" spans="1:13" s="39" customFormat="1">
      <c r="A35" s="91"/>
      <c r="B35" s="95">
        <v>1.0000000000000002</v>
      </c>
      <c r="C35" s="95">
        <v>1.0000000000000002</v>
      </c>
      <c r="D35" s="95">
        <v>1</v>
      </c>
      <c r="E35" s="95">
        <v>1</v>
      </c>
      <c r="F35" s="95">
        <v>0.99999999999999989</v>
      </c>
      <c r="G35" s="95">
        <v>0.99999999999999989</v>
      </c>
      <c r="H35" s="95">
        <v>0.99999999999999978</v>
      </c>
      <c r="I35" s="95">
        <v>1</v>
      </c>
      <c r="J35" s="95">
        <v>1.0000000000000002</v>
      </c>
      <c r="K35" s="95">
        <v>1</v>
      </c>
    </row>
    <row r="38" spans="1:13">
      <c r="A38" s="41"/>
      <c r="B38" s="42"/>
      <c r="C38" s="42"/>
      <c r="D38" s="42"/>
      <c r="E38" s="42"/>
      <c r="F38" s="42"/>
      <c r="G38" s="42"/>
      <c r="H38" s="42"/>
      <c r="I38" s="42"/>
      <c r="J38" s="42"/>
      <c r="K38" s="42"/>
    </row>
    <row r="39" spans="1:13">
      <c r="A39" s="43"/>
      <c r="G39" s="2"/>
    </row>
    <row r="40" spans="1:13">
      <c r="A40" s="44"/>
      <c r="G40" s="2"/>
      <c r="H40" s="101"/>
    </row>
    <row r="41" spans="1:13">
      <c r="A41" s="44"/>
      <c r="G41" s="2"/>
    </row>
    <row r="42" spans="1:13">
      <c r="A42" s="44"/>
      <c r="G42" s="2"/>
    </row>
    <row r="43" spans="1:13">
      <c r="A43" s="44"/>
      <c r="G43" s="2"/>
    </row>
    <row r="44" spans="1:13" customFormat="1">
      <c r="A44" s="44"/>
      <c r="B44" s="10"/>
      <c r="C44" s="10"/>
      <c r="D44" s="10"/>
      <c r="E44" s="10"/>
      <c r="F44" s="10"/>
      <c r="G44" s="2"/>
      <c r="L44" s="10"/>
      <c r="M44" s="10"/>
    </row>
    <row r="45" spans="1:13">
      <c r="A45" s="44"/>
      <c r="G45" s="2"/>
    </row>
    <row r="46" spans="1:13">
      <c r="A46" s="44"/>
      <c r="G46" s="2"/>
    </row>
    <row r="47" spans="1:13">
      <c r="A47" s="44"/>
      <c r="G47" s="2"/>
    </row>
    <row r="48" spans="1:13">
      <c r="A48" s="44"/>
      <c r="G48" s="2"/>
    </row>
    <row r="49" spans="1:22">
      <c r="A49" s="44"/>
      <c r="G49" s="2"/>
    </row>
    <row r="50" spans="1:22">
      <c r="A50" s="44"/>
      <c r="G50" s="2"/>
    </row>
    <row r="51" spans="1:22">
      <c r="A51" s="44"/>
      <c r="G51" s="2"/>
    </row>
    <row r="52" spans="1:22">
      <c r="A52" s="44"/>
      <c r="G52" s="2"/>
    </row>
    <row r="55" spans="1:22">
      <c r="R55" s="10" t="s">
        <v>329</v>
      </c>
      <c r="S55" s="10" t="s">
        <v>330</v>
      </c>
      <c r="T55" s="10" t="s">
        <v>331</v>
      </c>
      <c r="U55" s="10" t="s">
        <v>332</v>
      </c>
    </row>
    <row r="56" spans="1:22">
      <c r="R56" s="10">
        <v>311</v>
      </c>
      <c r="S56" s="10">
        <v>121</v>
      </c>
      <c r="T56" s="10">
        <v>125</v>
      </c>
      <c r="U56" s="10">
        <v>21</v>
      </c>
      <c r="V56" s="10">
        <v>1018</v>
      </c>
    </row>
    <row r="57" spans="1:22">
      <c r="R57" s="10">
        <v>2112</v>
      </c>
      <c r="S57" s="10">
        <v>900</v>
      </c>
      <c r="T57" s="10">
        <v>743</v>
      </c>
      <c r="U57" s="10">
        <v>120</v>
      </c>
      <c r="V57" s="10">
        <v>8831</v>
      </c>
    </row>
    <row r="58" spans="1:22">
      <c r="R58" s="10">
        <v>400</v>
      </c>
      <c r="S58" s="10">
        <v>205</v>
      </c>
      <c r="T58" s="10">
        <v>111</v>
      </c>
      <c r="U58" s="10">
        <v>7</v>
      </c>
      <c r="V58" s="10">
        <v>1609</v>
      </c>
    </row>
    <row r="59" spans="1:22">
      <c r="R59" s="10">
        <v>73</v>
      </c>
      <c r="S59" s="10">
        <v>27</v>
      </c>
      <c r="T59" s="10">
        <v>17</v>
      </c>
      <c r="U59" s="10">
        <v>4</v>
      </c>
      <c r="V59" s="10">
        <v>282</v>
      </c>
    </row>
    <row r="60" spans="1:22">
      <c r="R60" s="10">
        <v>9</v>
      </c>
      <c r="S60" s="10">
        <v>3</v>
      </c>
      <c r="T60" s="10">
        <v>8</v>
      </c>
      <c r="U60" s="10">
        <v>1</v>
      </c>
      <c r="V60" s="10">
        <v>48</v>
      </c>
    </row>
    <row r="61" spans="1:22">
      <c r="R61" s="10">
        <v>14</v>
      </c>
      <c r="S61" s="10">
        <v>5</v>
      </c>
      <c r="T61" s="10">
        <v>1</v>
      </c>
      <c r="U61" s="10">
        <v>2</v>
      </c>
      <c r="V61" s="10">
        <v>53</v>
      </c>
    </row>
    <row r="62" spans="1:22">
      <c r="R62" s="10">
        <v>79</v>
      </c>
      <c r="S62" s="10">
        <v>39</v>
      </c>
      <c r="T62" s="10">
        <v>16</v>
      </c>
      <c r="U62" s="10">
        <v>3</v>
      </c>
      <c r="V62" s="10">
        <v>375</v>
      </c>
    </row>
    <row r="63" spans="1:22">
      <c r="R63" s="10">
        <v>26</v>
      </c>
      <c r="S63" s="10">
        <v>6</v>
      </c>
      <c r="T63" s="10">
        <v>7</v>
      </c>
      <c r="U63" s="10">
        <v>1</v>
      </c>
      <c r="V63" s="10">
        <v>106</v>
      </c>
    </row>
    <row r="64" spans="1:22">
      <c r="R64" s="10">
        <v>6</v>
      </c>
      <c r="S64" s="10">
        <v>1</v>
      </c>
      <c r="T64" s="10">
        <v>2</v>
      </c>
      <c r="V64" s="10">
        <v>33</v>
      </c>
    </row>
    <row r="65" spans="18:22">
      <c r="R65" s="10">
        <v>295</v>
      </c>
      <c r="S65" s="10">
        <v>159</v>
      </c>
      <c r="T65" s="10">
        <v>112</v>
      </c>
      <c r="U65" s="10">
        <v>10</v>
      </c>
      <c r="V65" s="10">
        <v>1755</v>
      </c>
    </row>
    <row r="66" spans="18:22">
      <c r="R66" s="10">
        <v>89</v>
      </c>
      <c r="S66" s="10">
        <v>21</v>
      </c>
      <c r="T66" s="10">
        <v>37</v>
      </c>
      <c r="U66" s="10">
        <v>8</v>
      </c>
      <c r="V66" s="10">
        <v>414</v>
      </c>
    </row>
    <row r="67" spans="18:22">
      <c r="R67" s="10">
        <v>366</v>
      </c>
      <c r="S67" s="10">
        <v>122</v>
      </c>
      <c r="T67" s="10">
        <v>128</v>
      </c>
      <c r="U67" s="10">
        <v>11</v>
      </c>
      <c r="V67" s="10">
        <v>1677</v>
      </c>
    </row>
    <row r="68" spans="18:22">
      <c r="R68" s="10">
        <v>12</v>
      </c>
      <c r="S68" s="10">
        <v>6</v>
      </c>
      <c r="T68" s="10">
        <v>6</v>
      </c>
      <c r="U68" s="10">
        <v>1</v>
      </c>
      <c r="V68" s="10">
        <v>56</v>
      </c>
    </row>
    <row r="69" spans="18:22">
      <c r="R69" s="10">
        <v>18</v>
      </c>
      <c r="S69" s="10">
        <v>9</v>
      </c>
      <c r="T69" s="10">
        <v>10</v>
      </c>
      <c r="U69" s="10">
        <v>2</v>
      </c>
      <c r="V69" s="10">
        <v>88</v>
      </c>
    </row>
  </sheetData>
  <mergeCells count="15">
    <mergeCell ref="A14:A15"/>
    <mergeCell ref="A4:A5"/>
    <mergeCell ref="A6:A7"/>
    <mergeCell ref="A8:A9"/>
    <mergeCell ref="A10:A11"/>
    <mergeCell ref="A12:A13"/>
    <mergeCell ref="A28:A29"/>
    <mergeCell ref="A30:A31"/>
    <mergeCell ref="A32:A33"/>
    <mergeCell ref="A16:A17"/>
    <mergeCell ref="A18:A19"/>
    <mergeCell ref="A20:A21"/>
    <mergeCell ref="A22:A23"/>
    <mergeCell ref="A24:A25"/>
    <mergeCell ref="A26:A27"/>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64"/>
  <sheetViews>
    <sheetView view="pageBreakPreview" zoomScaleNormal="100" zoomScaleSheetLayoutView="100" workbookViewId="0">
      <selection activeCell="U22" sqref="U22"/>
    </sheetView>
  </sheetViews>
  <sheetFormatPr defaultColWidth="13.75" defaultRowHeight="13.5"/>
  <cols>
    <col min="1" max="1" width="12.875" style="10" customWidth="1"/>
    <col min="2" max="10" width="6.875" style="10" customWidth="1"/>
    <col min="11" max="11" width="7.625" style="10" customWidth="1"/>
    <col min="12" max="12" width="9.125" style="10" bestFit="1" customWidth="1"/>
    <col min="13" max="13" width="7.25" style="10" bestFit="1" customWidth="1"/>
    <col min="14" max="16384" width="13.75" style="10"/>
  </cols>
  <sheetData>
    <row r="1" spans="1:11" s="26" customFormat="1" ht="14.25">
      <c r="A1" s="25" t="s">
        <v>215</v>
      </c>
    </row>
    <row r="2" spans="1:11" customFormat="1">
      <c r="A2" s="1"/>
      <c r="B2" s="2"/>
      <c r="C2" s="2"/>
      <c r="D2" s="2"/>
      <c r="E2" s="2"/>
      <c r="F2" s="2"/>
      <c r="G2" s="2"/>
      <c r="H2" s="2"/>
      <c r="I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76</v>
      </c>
      <c r="B4" s="107">
        <v>160</v>
      </c>
      <c r="C4" s="107">
        <v>142</v>
      </c>
      <c r="D4" s="107">
        <v>186</v>
      </c>
      <c r="E4" s="107">
        <v>185</v>
      </c>
      <c r="F4" s="107">
        <v>128</v>
      </c>
      <c r="G4" s="107">
        <v>219</v>
      </c>
      <c r="H4" s="107">
        <v>469</v>
      </c>
      <c r="I4" s="107">
        <v>190</v>
      </c>
      <c r="J4" s="107">
        <v>140</v>
      </c>
      <c r="K4" s="108">
        <v>1819</v>
      </c>
    </row>
    <row r="5" spans="1:11" s="39" customFormat="1">
      <c r="A5" s="109"/>
      <c r="B5" s="110">
        <v>0.11922503725782414</v>
      </c>
      <c r="C5" s="110">
        <v>0.11234177215189874</v>
      </c>
      <c r="D5" s="110">
        <v>0.13016095171448566</v>
      </c>
      <c r="E5" s="110">
        <v>0.14601420678768745</v>
      </c>
      <c r="F5" s="110">
        <v>0.11657559198542805</v>
      </c>
      <c r="G5" s="110">
        <v>7.3073073073073078E-2</v>
      </c>
      <c r="H5" s="110">
        <v>0.12309711286089239</v>
      </c>
      <c r="I5" s="110">
        <v>0.11699507389162561</v>
      </c>
      <c r="J5" s="110">
        <v>9.2470277410832233E-2</v>
      </c>
      <c r="K5" s="110">
        <v>0.11128785561333741</v>
      </c>
    </row>
    <row r="6" spans="1:11" s="39" customFormat="1">
      <c r="A6" s="106" t="s">
        <v>146</v>
      </c>
      <c r="B6" s="107">
        <v>183</v>
      </c>
      <c r="C6" s="107">
        <v>177</v>
      </c>
      <c r="D6" s="107">
        <v>205</v>
      </c>
      <c r="E6" s="107">
        <v>206</v>
      </c>
      <c r="F6" s="107">
        <v>145</v>
      </c>
      <c r="G6" s="107">
        <v>316</v>
      </c>
      <c r="H6" s="107">
        <v>522</v>
      </c>
      <c r="I6" s="107">
        <v>215</v>
      </c>
      <c r="J6" s="107">
        <v>169</v>
      </c>
      <c r="K6" s="108">
        <v>2138</v>
      </c>
    </row>
    <row r="7" spans="1:11" s="39" customFormat="1">
      <c r="A7" s="109" t="s">
        <v>147</v>
      </c>
      <c r="B7" s="110">
        <v>0.13636363636363635</v>
      </c>
      <c r="C7" s="110">
        <v>0.14003164556962025</v>
      </c>
      <c r="D7" s="110">
        <v>0.14345696291112667</v>
      </c>
      <c r="E7" s="110">
        <v>0.16258879242304658</v>
      </c>
      <c r="F7" s="110">
        <v>0.13205828779599271</v>
      </c>
      <c r="G7" s="110">
        <v>0.10543877210543877</v>
      </c>
      <c r="H7" s="110">
        <v>0.13700787401574804</v>
      </c>
      <c r="I7" s="110">
        <v>0.13238916256157635</v>
      </c>
      <c r="J7" s="110">
        <v>0.11162483487450463</v>
      </c>
      <c r="K7" s="110">
        <v>0.13080452737840317</v>
      </c>
    </row>
    <row r="8" spans="1:11" s="39" customFormat="1">
      <c r="A8" s="106" t="s">
        <v>148</v>
      </c>
      <c r="B8" s="107">
        <v>95</v>
      </c>
      <c r="C8" s="107">
        <v>116</v>
      </c>
      <c r="D8" s="107">
        <v>113</v>
      </c>
      <c r="E8" s="107">
        <v>112</v>
      </c>
      <c r="F8" s="107">
        <v>79</v>
      </c>
      <c r="G8" s="107">
        <v>222</v>
      </c>
      <c r="H8" s="107">
        <v>274</v>
      </c>
      <c r="I8" s="107">
        <v>94</v>
      </c>
      <c r="J8" s="107">
        <v>84</v>
      </c>
      <c r="K8" s="108">
        <v>1189</v>
      </c>
    </row>
    <row r="9" spans="1:11" s="39" customFormat="1">
      <c r="A9" s="109" t="s">
        <v>149</v>
      </c>
      <c r="B9" s="110">
        <v>7.0789865871833085E-2</v>
      </c>
      <c r="C9" s="110">
        <v>9.1772151898734181E-2</v>
      </c>
      <c r="D9" s="110">
        <v>7.9076277116864935E-2</v>
      </c>
      <c r="E9" s="110">
        <v>8.8397790055248615E-2</v>
      </c>
      <c r="F9" s="110">
        <v>7.1948998178506376E-2</v>
      </c>
      <c r="G9" s="110">
        <v>7.407407407407407E-2</v>
      </c>
      <c r="H9" s="110">
        <v>7.1916010498687663E-2</v>
      </c>
      <c r="I9" s="110">
        <v>5.7881773399014777E-2</v>
      </c>
      <c r="J9" s="110">
        <v>5.5482166446499337E-2</v>
      </c>
      <c r="K9" s="110">
        <v>7.2743958397063324E-2</v>
      </c>
    </row>
    <row r="10" spans="1:11" s="39" customFormat="1">
      <c r="A10" s="106" t="s">
        <v>150</v>
      </c>
      <c r="B10" s="107">
        <v>118</v>
      </c>
      <c r="C10" s="107">
        <v>131</v>
      </c>
      <c r="D10" s="107">
        <v>121</v>
      </c>
      <c r="E10" s="107">
        <v>106</v>
      </c>
      <c r="F10" s="107">
        <v>92</v>
      </c>
      <c r="G10" s="107">
        <v>303</v>
      </c>
      <c r="H10" s="107">
        <v>292</v>
      </c>
      <c r="I10" s="107">
        <v>111</v>
      </c>
      <c r="J10" s="107">
        <v>102</v>
      </c>
      <c r="K10" s="108">
        <v>1376</v>
      </c>
    </row>
    <row r="11" spans="1:11" s="39" customFormat="1">
      <c r="A11" s="109" t="s">
        <v>112</v>
      </c>
      <c r="B11" s="110">
        <v>8.792846497764531E-2</v>
      </c>
      <c r="C11" s="110">
        <v>0.10363924050632911</v>
      </c>
      <c r="D11" s="110">
        <v>8.467459762071379E-2</v>
      </c>
      <c r="E11" s="110">
        <v>8.3662194159431727E-2</v>
      </c>
      <c r="F11" s="110">
        <v>8.3788706739526417E-2</v>
      </c>
      <c r="G11" s="110">
        <v>0.1011011011011011</v>
      </c>
      <c r="H11" s="110">
        <v>7.6640419947506561E-2</v>
      </c>
      <c r="I11" s="110">
        <v>6.8349753694581281E-2</v>
      </c>
      <c r="J11" s="110">
        <v>6.7371202113606338E-2</v>
      </c>
      <c r="K11" s="110">
        <v>8.418476598348118E-2</v>
      </c>
    </row>
    <row r="12" spans="1:11" s="39" customFormat="1">
      <c r="A12" s="106" t="s">
        <v>152</v>
      </c>
      <c r="B12" s="107">
        <v>87</v>
      </c>
      <c r="C12" s="107">
        <v>69</v>
      </c>
      <c r="D12" s="107">
        <v>140</v>
      </c>
      <c r="E12" s="107">
        <v>62</v>
      </c>
      <c r="F12" s="107">
        <v>88</v>
      </c>
      <c r="G12" s="107">
        <v>217</v>
      </c>
      <c r="H12" s="107">
        <v>223</v>
      </c>
      <c r="I12" s="107">
        <v>104</v>
      </c>
      <c r="J12" s="107">
        <v>88</v>
      </c>
      <c r="K12" s="108">
        <v>1078</v>
      </c>
    </row>
    <row r="13" spans="1:11" s="39" customFormat="1">
      <c r="A13" s="109" t="s">
        <v>153</v>
      </c>
      <c r="B13" s="110">
        <v>6.4828614008941882E-2</v>
      </c>
      <c r="C13" s="110">
        <v>5.4588607594936708E-2</v>
      </c>
      <c r="D13" s="110">
        <v>9.7970608817354796E-2</v>
      </c>
      <c r="E13" s="110">
        <v>4.8934490923441203E-2</v>
      </c>
      <c r="F13" s="110">
        <v>8.0145719489981782E-2</v>
      </c>
      <c r="G13" s="110">
        <v>7.2405739072405745E-2</v>
      </c>
      <c r="H13" s="110">
        <v>5.853018372703412E-2</v>
      </c>
      <c r="I13" s="110">
        <v>6.4039408866995079E-2</v>
      </c>
      <c r="J13" s="110">
        <v>5.8124174372523117E-2</v>
      </c>
      <c r="K13" s="110">
        <v>6.5952890792291219E-2</v>
      </c>
    </row>
    <row r="14" spans="1:11" s="39" customFormat="1">
      <c r="A14" s="106" t="s">
        <v>154</v>
      </c>
      <c r="B14" s="107">
        <v>76</v>
      </c>
      <c r="C14" s="107">
        <v>48</v>
      </c>
      <c r="D14" s="107">
        <v>67</v>
      </c>
      <c r="E14" s="107">
        <v>67</v>
      </c>
      <c r="F14" s="107">
        <v>57</v>
      </c>
      <c r="G14" s="107">
        <v>167</v>
      </c>
      <c r="H14" s="107">
        <v>171</v>
      </c>
      <c r="I14" s="107">
        <v>69</v>
      </c>
      <c r="J14" s="107">
        <v>66</v>
      </c>
      <c r="K14" s="108">
        <v>788</v>
      </c>
    </row>
    <row r="15" spans="1:11" s="39" customFormat="1">
      <c r="A15" s="109" t="s">
        <v>155</v>
      </c>
      <c r="B15" s="110">
        <v>5.663189269746647E-2</v>
      </c>
      <c r="C15" s="110">
        <v>3.7974683544303799E-2</v>
      </c>
      <c r="D15" s="110">
        <v>4.6885934219734082E-2</v>
      </c>
      <c r="E15" s="110">
        <v>5.288082083662194E-2</v>
      </c>
      <c r="F15" s="110">
        <v>5.1912568306010931E-2</v>
      </c>
      <c r="G15" s="110">
        <v>5.5722389055722389E-2</v>
      </c>
      <c r="H15" s="110">
        <v>4.4881889763779527E-2</v>
      </c>
      <c r="I15" s="110">
        <v>4.2487684729064036E-2</v>
      </c>
      <c r="J15" s="110">
        <v>4.3593130779392336E-2</v>
      </c>
      <c r="K15" s="110">
        <v>4.8210461914958702E-2</v>
      </c>
    </row>
    <row r="16" spans="1:11" s="39" customFormat="1">
      <c r="A16" s="106" t="s">
        <v>156</v>
      </c>
      <c r="B16" s="107">
        <v>94</v>
      </c>
      <c r="C16" s="107">
        <v>92</v>
      </c>
      <c r="D16" s="107">
        <v>79</v>
      </c>
      <c r="E16" s="107">
        <v>62</v>
      </c>
      <c r="F16" s="107">
        <v>84</v>
      </c>
      <c r="G16" s="107">
        <v>297</v>
      </c>
      <c r="H16" s="107">
        <v>269</v>
      </c>
      <c r="I16" s="107">
        <v>114</v>
      </c>
      <c r="J16" s="107">
        <v>133</v>
      </c>
      <c r="K16" s="108">
        <v>1224</v>
      </c>
    </row>
    <row r="17" spans="1:11" s="39" customFormat="1">
      <c r="A17" s="109" t="s">
        <v>157</v>
      </c>
      <c r="B17" s="110">
        <v>7.0044709388971685E-2</v>
      </c>
      <c r="C17" s="110">
        <v>7.2784810126582278E-2</v>
      </c>
      <c r="D17" s="110">
        <v>5.5283414975507345E-2</v>
      </c>
      <c r="E17" s="110">
        <v>4.8934490923441203E-2</v>
      </c>
      <c r="F17" s="110">
        <v>7.650273224043716E-2</v>
      </c>
      <c r="G17" s="110">
        <v>9.90990990990991E-2</v>
      </c>
      <c r="H17" s="110">
        <v>7.0603674540682421E-2</v>
      </c>
      <c r="I17" s="110">
        <v>7.0197044334975367E-2</v>
      </c>
      <c r="J17" s="110">
        <v>8.7846763540290626E-2</v>
      </c>
      <c r="K17" s="110">
        <v>7.4885286020189665E-2</v>
      </c>
    </row>
    <row r="18" spans="1:11" s="39" customFormat="1">
      <c r="A18" s="106" t="s">
        <v>158</v>
      </c>
      <c r="B18" s="107">
        <v>82</v>
      </c>
      <c r="C18" s="107">
        <v>61</v>
      </c>
      <c r="D18" s="107">
        <v>91</v>
      </c>
      <c r="E18" s="107">
        <v>63</v>
      </c>
      <c r="F18" s="107">
        <v>47</v>
      </c>
      <c r="G18" s="107">
        <v>201</v>
      </c>
      <c r="H18" s="107">
        <v>213</v>
      </c>
      <c r="I18" s="107">
        <v>79</v>
      </c>
      <c r="J18" s="107">
        <v>89</v>
      </c>
      <c r="K18" s="108">
        <v>926</v>
      </c>
    </row>
    <row r="19" spans="1:11" s="39" customFormat="1">
      <c r="A19" s="109" t="s">
        <v>159</v>
      </c>
      <c r="B19" s="110">
        <v>6.1102831594634872E-2</v>
      </c>
      <c r="C19" s="110">
        <v>4.8259493670886076E-2</v>
      </c>
      <c r="D19" s="110">
        <v>6.3680895731280621E-2</v>
      </c>
      <c r="E19" s="110">
        <v>4.9723756906077346E-2</v>
      </c>
      <c r="F19" s="110">
        <v>4.2805100182149364E-2</v>
      </c>
      <c r="G19" s="110">
        <v>6.7067067067067068E-2</v>
      </c>
      <c r="H19" s="110">
        <v>5.5905511811023621E-2</v>
      </c>
      <c r="I19" s="110">
        <v>4.8645320197044338E-2</v>
      </c>
      <c r="J19" s="110">
        <v>5.8784676354029064E-2</v>
      </c>
      <c r="K19" s="110">
        <v>5.6653410828999697E-2</v>
      </c>
    </row>
    <row r="20" spans="1:11" s="39" customFormat="1">
      <c r="A20" s="106" t="s">
        <v>160</v>
      </c>
      <c r="B20" s="107">
        <v>49</v>
      </c>
      <c r="C20" s="107">
        <v>54</v>
      </c>
      <c r="D20" s="107">
        <v>60</v>
      </c>
      <c r="E20" s="107">
        <v>52</v>
      </c>
      <c r="F20" s="107">
        <v>45</v>
      </c>
      <c r="G20" s="107">
        <v>181</v>
      </c>
      <c r="H20" s="107">
        <v>172</v>
      </c>
      <c r="I20" s="107">
        <v>70</v>
      </c>
      <c r="J20" s="107">
        <v>69</v>
      </c>
      <c r="K20" s="108">
        <v>752</v>
      </c>
    </row>
    <row r="21" spans="1:11" s="39" customFormat="1">
      <c r="A21" s="109" t="s">
        <v>161</v>
      </c>
      <c r="B21" s="110">
        <v>3.6512667660208643E-2</v>
      </c>
      <c r="C21" s="110">
        <v>4.2721518987341771E-2</v>
      </c>
      <c r="D21" s="110">
        <v>4.1987403778866339E-2</v>
      </c>
      <c r="E21" s="110">
        <v>4.1041831097079713E-2</v>
      </c>
      <c r="F21" s="110">
        <v>4.0983606557377046E-2</v>
      </c>
      <c r="G21" s="110">
        <v>6.0393727060393726E-2</v>
      </c>
      <c r="H21" s="110">
        <v>4.5144356955380577E-2</v>
      </c>
      <c r="I21" s="110">
        <v>4.3103448275862072E-2</v>
      </c>
      <c r="J21" s="110">
        <v>4.557463672391017E-2</v>
      </c>
      <c r="K21" s="110">
        <v>4.6007953502600181E-2</v>
      </c>
    </row>
    <row r="22" spans="1:11" s="39" customFormat="1">
      <c r="A22" s="106" t="s">
        <v>162</v>
      </c>
      <c r="B22" s="107">
        <v>41</v>
      </c>
      <c r="C22" s="107">
        <v>50</v>
      </c>
      <c r="D22" s="107">
        <v>47</v>
      </c>
      <c r="E22" s="107">
        <v>43</v>
      </c>
      <c r="F22" s="107">
        <v>30</v>
      </c>
      <c r="G22" s="107">
        <v>131</v>
      </c>
      <c r="H22" s="107">
        <v>138</v>
      </c>
      <c r="I22" s="107">
        <v>56</v>
      </c>
      <c r="J22" s="107">
        <v>65</v>
      </c>
      <c r="K22" s="108">
        <v>601</v>
      </c>
    </row>
    <row r="23" spans="1:11" s="39" customFormat="1">
      <c r="A23" s="109" t="s">
        <v>163</v>
      </c>
      <c r="B23" s="110">
        <v>3.0551415797317436E-2</v>
      </c>
      <c r="C23" s="110">
        <v>3.9556962025316458E-2</v>
      </c>
      <c r="D23" s="110">
        <v>3.2890132960111965E-2</v>
      </c>
      <c r="E23" s="110">
        <v>3.3938437253354381E-2</v>
      </c>
      <c r="F23" s="110">
        <v>2.7322404371584699E-2</v>
      </c>
      <c r="G23" s="110">
        <v>4.3710377043710377E-2</v>
      </c>
      <c r="H23" s="110">
        <v>3.6220472440944881E-2</v>
      </c>
      <c r="I23" s="110">
        <v>3.4482758620689655E-2</v>
      </c>
      <c r="J23" s="110">
        <v>4.2932628797886396E-2</v>
      </c>
      <c r="K23" s="110">
        <v>3.6769654328540839E-2</v>
      </c>
    </row>
    <row r="24" spans="1:11" s="39" customFormat="1">
      <c r="A24" s="106" t="s">
        <v>164</v>
      </c>
      <c r="B24" s="107">
        <v>28</v>
      </c>
      <c r="C24" s="107">
        <v>46</v>
      </c>
      <c r="D24" s="107">
        <v>38</v>
      </c>
      <c r="E24" s="107">
        <v>35</v>
      </c>
      <c r="F24" s="107">
        <v>34</v>
      </c>
      <c r="G24" s="107">
        <v>108</v>
      </c>
      <c r="H24" s="107">
        <v>115</v>
      </c>
      <c r="I24" s="107">
        <v>45</v>
      </c>
      <c r="J24" s="107">
        <v>53</v>
      </c>
      <c r="K24" s="108">
        <v>502</v>
      </c>
    </row>
    <row r="25" spans="1:11" s="39" customFormat="1">
      <c r="A25" s="109" t="s">
        <v>165</v>
      </c>
      <c r="B25" s="110">
        <v>2.0864381520119227E-2</v>
      </c>
      <c r="C25" s="110">
        <v>3.6392405063291139E-2</v>
      </c>
      <c r="D25" s="110">
        <v>2.6592022393282014E-2</v>
      </c>
      <c r="E25" s="110">
        <v>2.7624309392265192E-2</v>
      </c>
      <c r="F25" s="110">
        <v>3.0965391621129327E-2</v>
      </c>
      <c r="G25" s="110">
        <v>3.6036036036036036E-2</v>
      </c>
      <c r="H25" s="110">
        <v>3.0183727034120734E-2</v>
      </c>
      <c r="I25" s="110">
        <v>2.7709359605911331E-2</v>
      </c>
      <c r="J25" s="110">
        <v>3.5006605019815062E-2</v>
      </c>
      <c r="K25" s="110">
        <v>3.0712756194554911E-2</v>
      </c>
    </row>
    <row r="26" spans="1:11" s="39" customFormat="1">
      <c r="A26" s="106" t="s">
        <v>166</v>
      </c>
      <c r="B26" s="107">
        <v>29</v>
      </c>
      <c r="C26" s="107">
        <v>25</v>
      </c>
      <c r="D26" s="107">
        <v>33</v>
      </c>
      <c r="E26" s="107">
        <v>27</v>
      </c>
      <c r="F26" s="107">
        <v>27</v>
      </c>
      <c r="G26" s="107">
        <v>70</v>
      </c>
      <c r="H26" s="107">
        <v>109</v>
      </c>
      <c r="I26" s="107">
        <v>38</v>
      </c>
      <c r="J26" s="107">
        <v>40</v>
      </c>
      <c r="K26" s="108">
        <v>398</v>
      </c>
    </row>
    <row r="27" spans="1:11" s="39" customFormat="1">
      <c r="A27" s="109" t="s">
        <v>167</v>
      </c>
      <c r="B27" s="110">
        <v>2.1609538002980627E-2</v>
      </c>
      <c r="C27" s="110">
        <v>1.9778481012658229E-2</v>
      </c>
      <c r="D27" s="110">
        <v>2.3093072078376489E-2</v>
      </c>
      <c r="E27" s="110">
        <v>2.1310181531176007E-2</v>
      </c>
      <c r="F27" s="110">
        <v>2.4590163934426229E-2</v>
      </c>
      <c r="G27" s="110">
        <v>2.3356690023356691E-2</v>
      </c>
      <c r="H27" s="110">
        <v>2.8608923884514435E-2</v>
      </c>
      <c r="I27" s="110">
        <v>2.3399014778325122E-2</v>
      </c>
      <c r="J27" s="110">
        <v>2.6420079260237782E-2</v>
      </c>
      <c r="K27" s="110">
        <v>2.4349954114408077E-2</v>
      </c>
    </row>
    <row r="28" spans="1:11" s="39" customFormat="1">
      <c r="A28" s="106" t="s">
        <v>168</v>
      </c>
      <c r="B28" s="107">
        <v>28</v>
      </c>
      <c r="C28" s="107">
        <v>29</v>
      </c>
      <c r="D28" s="107">
        <v>40</v>
      </c>
      <c r="E28" s="107">
        <v>16</v>
      </c>
      <c r="F28" s="107">
        <v>24</v>
      </c>
      <c r="G28" s="107">
        <v>63</v>
      </c>
      <c r="H28" s="107">
        <v>75</v>
      </c>
      <c r="I28" s="107">
        <v>36</v>
      </c>
      <c r="J28" s="107">
        <v>44</v>
      </c>
      <c r="K28" s="108">
        <v>355</v>
      </c>
    </row>
    <row r="29" spans="1:11" s="39" customFormat="1">
      <c r="A29" s="109" t="s">
        <v>169</v>
      </c>
      <c r="B29" s="110">
        <v>2.0864381520119227E-2</v>
      </c>
      <c r="C29" s="110">
        <v>2.2943037974683545E-2</v>
      </c>
      <c r="D29" s="110">
        <v>2.7991602519244228E-2</v>
      </c>
      <c r="E29" s="110">
        <v>1.2628255722178374E-2</v>
      </c>
      <c r="F29" s="110">
        <v>2.185792349726776E-2</v>
      </c>
      <c r="G29" s="110">
        <v>2.1021021021021023E-2</v>
      </c>
      <c r="H29" s="110">
        <v>1.968503937007874E-2</v>
      </c>
      <c r="I29" s="110">
        <v>2.2167487684729065E-2</v>
      </c>
      <c r="J29" s="110">
        <v>2.9062087186261559E-2</v>
      </c>
      <c r="K29" s="110">
        <v>2.1719180177424288E-2</v>
      </c>
    </row>
    <row r="30" spans="1:11" s="39" customFormat="1">
      <c r="A30" s="106" t="s">
        <v>172</v>
      </c>
      <c r="B30" s="107">
        <v>36</v>
      </c>
      <c r="C30" s="107">
        <v>30</v>
      </c>
      <c r="D30" s="107">
        <v>30</v>
      </c>
      <c r="E30" s="107">
        <v>34</v>
      </c>
      <c r="F30" s="107">
        <v>40</v>
      </c>
      <c r="G30" s="107">
        <v>49</v>
      </c>
      <c r="H30" s="107">
        <v>70</v>
      </c>
      <c r="I30" s="107">
        <v>38</v>
      </c>
      <c r="J30" s="107">
        <v>34</v>
      </c>
      <c r="K30" s="108">
        <v>361</v>
      </c>
    </row>
    <row r="31" spans="1:11" s="39" customFormat="1">
      <c r="A31" s="109" t="s">
        <v>173</v>
      </c>
      <c r="B31" s="110">
        <v>2.6825633383010434E-2</v>
      </c>
      <c r="C31" s="110">
        <v>2.3734177215189875E-2</v>
      </c>
      <c r="D31" s="110">
        <v>2.099370188943317E-2</v>
      </c>
      <c r="E31" s="110">
        <v>2.6835043409629045E-2</v>
      </c>
      <c r="F31" s="110">
        <v>3.6429872495446269E-2</v>
      </c>
      <c r="G31" s="110">
        <v>1.6349683016349682E-2</v>
      </c>
      <c r="H31" s="110">
        <v>1.8372703412073491E-2</v>
      </c>
      <c r="I31" s="110">
        <v>2.3399014778325122E-2</v>
      </c>
      <c r="J31" s="110">
        <v>2.2457067371202115E-2</v>
      </c>
      <c r="K31" s="110">
        <v>2.2086264912817375E-2</v>
      </c>
    </row>
    <row r="32" spans="1:11" s="39" customFormat="1">
      <c r="A32" s="106" t="s">
        <v>170</v>
      </c>
      <c r="B32" s="107">
        <v>143</v>
      </c>
      <c r="C32" s="107">
        <v>152</v>
      </c>
      <c r="D32" s="107">
        <v>128</v>
      </c>
      <c r="E32" s="107">
        <v>127</v>
      </c>
      <c r="F32" s="107">
        <v>112</v>
      </c>
      <c r="G32" s="107">
        <v>277</v>
      </c>
      <c r="H32" s="107">
        <v>427</v>
      </c>
      <c r="I32" s="107">
        <v>199</v>
      </c>
      <c r="J32" s="107">
        <v>180</v>
      </c>
      <c r="K32" s="108">
        <v>1745</v>
      </c>
    </row>
    <row r="33" spans="1:11" s="39" customFormat="1">
      <c r="A33" s="109" t="s">
        <v>171</v>
      </c>
      <c r="B33" s="110">
        <v>0.10655737704918032</v>
      </c>
      <c r="C33" s="110">
        <v>0.12025316455696203</v>
      </c>
      <c r="D33" s="110">
        <v>8.957312806158152E-2</v>
      </c>
      <c r="E33" s="110">
        <v>0.10023677979479084</v>
      </c>
      <c r="F33" s="110">
        <v>0.10200364298724955</v>
      </c>
      <c r="G33" s="110">
        <v>9.2425759092425758E-2</v>
      </c>
      <c r="H33" s="110">
        <v>0.1120734908136483</v>
      </c>
      <c r="I33" s="110">
        <v>0.12253694581280788</v>
      </c>
      <c r="J33" s="110">
        <v>0.11889035667107001</v>
      </c>
      <c r="K33" s="110">
        <v>0.10676047721015601</v>
      </c>
    </row>
    <row r="34" spans="1:11" s="39" customFormat="1">
      <c r="A34" s="106" t="s">
        <v>91</v>
      </c>
      <c r="B34" s="107">
        <v>93</v>
      </c>
      <c r="C34" s="107">
        <v>42</v>
      </c>
      <c r="D34" s="107">
        <v>51</v>
      </c>
      <c r="E34" s="107">
        <v>70</v>
      </c>
      <c r="F34" s="107">
        <v>66</v>
      </c>
      <c r="G34" s="107">
        <v>176</v>
      </c>
      <c r="H34" s="107">
        <v>271</v>
      </c>
      <c r="I34" s="107">
        <v>166</v>
      </c>
      <c r="J34" s="107">
        <v>158</v>
      </c>
      <c r="K34" s="108">
        <v>1093</v>
      </c>
    </row>
    <row r="35" spans="1:11" s="39" customFormat="1">
      <c r="A35" s="109"/>
      <c r="B35" s="110">
        <v>6.9299552906110284E-2</v>
      </c>
      <c r="C35" s="110">
        <v>3.3227848101265819E-2</v>
      </c>
      <c r="D35" s="110">
        <v>3.5689293212036392E-2</v>
      </c>
      <c r="E35" s="110">
        <v>5.5248618784530384E-2</v>
      </c>
      <c r="F35" s="110">
        <v>6.0109289617486336E-2</v>
      </c>
      <c r="G35" s="110">
        <v>5.8725392058725394E-2</v>
      </c>
      <c r="H35" s="110">
        <v>7.112860892388452E-2</v>
      </c>
      <c r="I35" s="110">
        <v>0.10221674876847291</v>
      </c>
      <c r="J35" s="110">
        <v>0.10435931307793923</v>
      </c>
      <c r="K35" s="110">
        <v>6.6870602630773934E-2</v>
      </c>
    </row>
    <row r="36" spans="1:11" s="39" customFormat="1">
      <c r="A36" s="111" t="s">
        <v>11</v>
      </c>
      <c r="B36" s="112">
        <v>1342</v>
      </c>
      <c r="C36" s="112">
        <v>1264</v>
      </c>
      <c r="D36" s="112">
        <v>1429</v>
      </c>
      <c r="E36" s="112">
        <v>1267</v>
      </c>
      <c r="F36" s="112">
        <v>1098</v>
      </c>
      <c r="G36" s="112">
        <v>2997</v>
      </c>
      <c r="H36" s="112">
        <v>3810</v>
      </c>
      <c r="I36" s="112">
        <v>1624</v>
      </c>
      <c r="J36" s="112">
        <v>1514</v>
      </c>
      <c r="K36" s="113">
        <v>16345</v>
      </c>
    </row>
    <row r="37" spans="1:11" s="39" customFormat="1">
      <c r="A37" s="114"/>
      <c r="B37" s="115">
        <v>1.0000000000000002</v>
      </c>
      <c r="C37" s="115">
        <v>1</v>
      </c>
      <c r="D37" s="115">
        <v>1.0000000000000002</v>
      </c>
      <c r="E37" s="115">
        <v>0.99999999999999989</v>
      </c>
      <c r="F37" s="115">
        <v>1</v>
      </c>
      <c r="G37" s="115">
        <v>1</v>
      </c>
      <c r="H37" s="115">
        <v>0.99999999999999989</v>
      </c>
      <c r="I37" s="115">
        <v>1</v>
      </c>
      <c r="J37" s="115">
        <v>1.0000000000000002</v>
      </c>
      <c r="K37" s="115">
        <v>1</v>
      </c>
    </row>
    <row r="38" spans="1:11" s="86" customFormat="1" ht="14.25">
      <c r="A38" s="116" t="s">
        <v>65</v>
      </c>
      <c r="B38" s="107">
        <v>556</v>
      </c>
      <c r="C38" s="107">
        <v>566</v>
      </c>
      <c r="D38" s="107">
        <v>625</v>
      </c>
      <c r="E38" s="107">
        <v>609</v>
      </c>
      <c r="F38" s="107">
        <v>444</v>
      </c>
      <c r="G38" s="107">
        <v>1060</v>
      </c>
      <c r="H38" s="107">
        <v>1557</v>
      </c>
      <c r="I38" s="107">
        <v>610</v>
      </c>
      <c r="J38" s="107">
        <v>495</v>
      </c>
      <c r="K38" s="107">
        <v>6522</v>
      </c>
    </row>
    <row r="39" spans="1:11" s="86" customFormat="1" ht="14.25">
      <c r="A39" s="117"/>
      <c r="B39" s="110">
        <v>0.41430700447093888</v>
      </c>
      <c r="C39" s="110">
        <v>0.44778481012658228</v>
      </c>
      <c r="D39" s="110">
        <v>0.43736878936319107</v>
      </c>
      <c r="E39" s="110">
        <v>0.48066298342541436</v>
      </c>
      <c r="F39" s="110">
        <v>0.40437158469945356</v>
      </c>
      <c r="G39" s="110">
        <v>0.35368702035368704</v>
      </c>
      <c r="H39" s="110">
        <v>0.40866141732283462</v>
      </c>
      <c r="I39" s="110">
        <v>0.37561576354679804</v>
      </c>
      <c r="J39" s="110">
        <v>0.32694848084544254</v>
      </c>
      <c r="K39" s="110">
        <v>0.39902110737228508</v>
      </c>
    </row>
    <row r="40" spans="1:11" s="87" customFormat="1">
      <c r="A40" s="116" t="s">
        <v>174</v>
      </c>
      <c r="B40" s="107">
        <v>388</v>
      </c>
      <c r="C40" s="107">
        <v>324</v>
      </c>
      <c r="D40" s="107">
        <v>437</v>
      </c>
      <c r="E40" s="107">
        <v>306</v>
      </c>
      <c r="F40" s="107">
        <v>321</v>
      </c>
      <c r="G40" s="107">
        <v>1063</v>
      </c>
      <c r="H40" s="107">
        <v>1048</v>
      </c>
      <c r="I40" s="107">
        <v>436</v>
      </c>
      <c r="J40" s="107">
        <v>445</v>
      </c>
      <c r="K40" s="107">
        <v>4768</v>
      </c>
    </row>
    <row r="41" spans="1:11" s="87" customFormat="1">
      <c r="A41" s="118" t="s">
        <v>176</v>
      </c>
      <c r="B41" s="110">
        <v>0.28912071535022354</v>
      </c>
      <c r="C41" s="110">
        <v>0.25632911392405061</v>
      </c>
      <c r="D41" s="110">
        <v>0.30580825752274315</v>
      </c>
      <c r="E41" s="110">
        <v>0.24151539068666142</v>
      </c>
      <c r="F41" s="110">
        <v>0.29234972677595628</v>
      </c>
      <c r="G41" s="110">
        <v>0.35468802135468802</v>
      </c>
      <c r="H41" s="110">
        <v>0.27506561679790026</v>
      </c>
      <c r="I41" s="110">
        <v>0.26847290640394089</v>
      </c>
      <c r="J41" s="110">
        <v>0.29392338177014532</v>
      </c>
      <c r="K41" s="110">
        <v>0.29171000305903944</v>
      </c>
    </row>
    <row r="42" spans="1:11" s="86" customFormat="1" ht="14.25">
      <c r="A42" s="116" t="s">
        <v>175</v>
      </c>
      <c r="B42" s="107">
        <v>162</v>
      </c>
      <c r="C42" s="107">
        <v>180</v>
      </c>
      <c r="D42" s="107">
        <v>188</v>
      </c>
      <c r="E42" s="107">
        <v>155</v>
      </c>
      <c r="F42" s="107">
        <v>155</v>
      </c>
      <c r="G42" s="107">
        <v>421</v>
      </c>
      <c r="H42" s="107">
        <v>507</v>
      </c>
      <c r="I42" s="107">
        <v>213</v>
      </c>
      <c r="J42" s="107">
        <v>236</v>
      </c>
      <c r="K42" s="107">
        <v>2217</v>
      </c>
    </row>
    <row r="43" spans="1:11" s="86" customFormat="1" ht="14.25">
      <c r="A43" s="117" t="s">
        <v>177</v>
      </c>
      <c r="B43" s="110">
        <v>0.12071535022354694</v>
      </c>
      <c r="C43" s="110">
        <v>0.14240506329113925</v>
      </c>
      <c r="D43" s="110">
        <v>0.13156053184044786</v>
      </c>
      <c r="E43" s="110">
        <v>0.122336227308603</v>
      </c>
      <c r="F43" s="110">
        <v>0.14116575591985428</v>
      </c>
      <c r="G43" s="110">
        <v>0.14047380714047381</v>
      </c>
      <c r="H43" s="110">
        <v>0.13307086614173227</v>
      </c>
      <c r="I43" s="110">
        <v>0.13115763546798029</v>
      </c>
      <c r="J43" s="110">
        <v>0.15587846763540292</v>
      </c>
      <c r="K43" s="110">
        <v>0.1356378097277455</v>
      </c>
    </row>
    <row r="44" spans="1:11" s="87" customFormat="1">
      <c r="A44" s="116" t="s">
        <v>178</v>
      </c>
      <c r="B44" s="107">
        <v>236</v>
      </c>
      <c r="C44" s="107">
        <v>194</v>
      </c>
      <c r="D44" s="107">
        <v>179</v>
      </c>
      <c r="E44" s="107">
        <v>197</v>
      </c>
      <c r="F44" s="107">
        <v>178</v>
      </c>
      <c r="G44" s="107">
        <v>453</v>
      </c>
      <c r="H44" s="107">
        <v>698</v>
      </c>
      <c r="I44" s="107">
        <v>365</v>
      </c>
      <c r="J44" s="107">
        <v>338</v>
      </c>
      <c r="K44" s="107">
        <v>2838</v>
      </c>
    </row>
    <row r="45" spans="1:11" s="87" customFormat="1">
      <c r="A45" s="118"/>
      <c r="B45" s="110">
        <v>0.17585692995529062</v>
      </c>
      <c r="C45" s="110">
        <v>0.15348101265822786</v>
      </c>
      <c r="D45" s="110">
        <v>0.12526242127361792</v>
      </c>
      <c r="E45" s="110">
        <v>0.15548539857932123</v>
      </c>
      <c r="F45" s="110">
        <v>0.16211293260473589</v>
      </c>
      <c r="G45" s="110">
        <v>0.15115115115115116</v>
      </c>
      <c r="H45" s="110">
        <v>0.18320209973753282</v>
      </c>
      <c r="I45" s="110">
        <v>0.22475369458128078</v>
      </c>
      <c r="J45" s="110">
        <v>0.22324966974900926</v>
      </c>
      <c r="K45" s="110">
        <v>0.17363107984092996</v>
      </c>
    </row>
    <row r="46" spans="1:11">
      <c r="B46" s="98"/>
    </row>
    <row r="48" spans="1:11">
      <c r="A48" s="41"/>
      <c r="B48" s="42"/>
      <c r="C48" s="42"/>
      <c r="D48" s="42"/>
      <c r="E48" s="42"/>
      <c r="F48" s="42"/>
      <c r="G48" s="42"/>
      <c r="H48" s="42"/>
      <c r="I48" s="42"/>
      <c r="J48" s="42"/>
      <c r="K48" s="42"/>
    </row>
    <row r="49" spans="1:13">
      <c r="A49" s="43"/>
      <c r="G49" s="2"/>
    </row>
    <row r="50" spans="1:13">
      <c r="A50" s="44"/>
      <c r="G50" s="2"/>
    </row>
    <row r="51" spans="1:13">
      <c r="A51" s="44"/>
      <c r="G51" s="2"/>
    </row>
    <row r="52" spans="1:13">
      <c r="A52" s="44"/>
      <c r="G52" s="2"/>
    </row>
    <row r="53" spans="1:13">
      <c r="A53" s="44"/>
      <c r="G53" s="2"/>
    </row>
    <row r="54" spans="1:13" customFormat="1">
      <c r="A54" s="44"/>
      <c r="B54" s="10"/>
      <c r="C54" s="10"/>
      <c r="D54" s="10"/>
      <c r="E54" s="10"/>
      <c r="F54" s="10"/>
      <c r="G54" s="2"/>
      <c r="L54" s="10"/>
      <c r="M54" s="10"/>
    </row>
    <row r="55" spans="1:13">
      <c r="A55" s="44"/>
      <c r="G55" s="2"/>
    </row>
    <row r="56" spans="1:13">
      <c r="A56" s="44"/>
      <c r="G56" s="2"/>
    </row>
    <row r="57" spans="1:13">
      <c r="A57" s="44"/>
      <c r="G57" s="2"/>
    </row>
    <row r="58" spans="1:13">
      <c r="A58" s="44"/>
      <c r="G58" s="2"/>
    </row>
    <row r="59" spans="1:13">
      <c r="A59" s="44"/>
      <c r="G59" s="2"/>
    </row>
    <row r="60" spans="1:13">
      <c r="A60" s="44"/>
      <c r="G60" s="2"/>
    </row>
    <row r="61" spans="1:13">
      <c r="A61" s="44"/>
      <c r="G61" s="2"/>
    </row>
    <row r="62" spans="1:13">
      <c r="A62" s="44"/>
      <c r="G62" s="2"/>
    </row>
    <row r="63" spans="1:13">
      <c r="A63" s="44"/>
      <c r="G63" s="2"/>
    </row>
    <row r="64" spans="1:13">
      <c r="A64" s="44"/>
      <c r="G64"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7"/>
  <sheetViews>
    <sheetView view="pageBreakPreview" zoomScaleNormal="100" zoomScaleSheetLayoutView="100" workbookViewId="0">
      <selection activeCell="N9" sqref="N9"/>
    </sheetView>
  </sheetViews>
  <sheetFormatPr defaultColWidth="13.75" defaultRowHeight="13.5"/>
  <cols>
    <col min="1" max="1" width="12.375" style="10" customWidth="1"/>
    <col min="2" max="10" width="6.875" style="10" customWidth="1"/>
    <col min="11" max="11" width="7.5" style="10" customWidth="1"/>
    <col min="12" max="12" width="7.25" style="10" bestFit="1" customWidth="1"/>
    <col min="13" max="13" width="6.5" style="10" bestFit="1" customWidth="1"/>
    <col min="14" max="16384" width="13.75" style="10"/>
  </cols>
  <sheetData>
    <row r="1" spans="1:11" s="26" customFormat="1" ht="14.25">
      <c r="A1" s="25" t="s">
        <v>216</v>
      </c>
    </row>
    <row r="2" spans="1:11" customFormat="1">
      <c r="A2" s="1"/>
      <c r="B2" s="2"/>
      <c r="C2" s="2"/>
      <c r="D2" s="2"/>
      <c r="E2" s="2"/>
      <c r="F2" s="2"/>
      <c r="G2" s="2"/>
      <c r="H2" s="2"/>
      <c r="I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31</v>
      </c>
      <c r="B4" s="107">
        <v>627</v>
      </c>
      <c r="C4" s="107">
        <v>696</v>
      </c>
      <c r="D4" s="107">
        <v>821</v>
      </c>
      <c r="E4" s="107">
        <v>631</v>
      </c>
      <c r="F4" s="107">
        <v>579</v>
      </c>
      <c r="G4" s="107">
        <v>1777</v>
      </c>
      <c r="H4" s="107">
        <v>2013</v>
      </c>
      <c r="I4" s="107">
        <v>968</v>
      </c>
      <c r="J4" s="107">
        <v>739</v>
      </c>
      <c r="K4" s="108">
        <v>8851</v>
      </c>
    </row>
    <row r="5" spans="1:11" s="39" customFormat="1">
      <c r="A5" s="109"/>
      <c r="B5" s="110">
        <v>0.46721311475409838</v>
      </c>
      <c r="C5" s="110">
        <v>0.55063291139240511</v>
      </c>
      <c r="D5" s="110">
        <v>0.57452764170748771</v>
      </c>
      <c r="E5" s="110">
        <v>0.49802683504340961</v>
      </c>
      <c r="F5" s="110">
        <v>0.52732240437158473</v>
      </c>
      <c r="G5" s="110">
        <v>0.59292625959292622</v>
      </c>
      <c r="H5" s="110">
        <v>0.52834645669291336</v>
      </c>
      <c r="I5" s="110">
        <v>0.59605911330049266</v>
      </c>
      <c r="J5" s="110">
        <v>0.48811096433289297</v>
      </c>
      <c r="K5" s="110">
        <v>0.54151116549403489</v>
      </c>
    </row>
    <row r="6" spans="1:11" s="39" customFormat="1">
      <c r="A6" s="106" t="s">
        <v>32</v>
      </c>
      <c r="B6" s="107">
        <v>365</v>
      </c>
      <c r="C6" s="107">
        <v>186</v>
      </c>
      <c r="D6" s="107">
        <v>152</v>
      </c>
      <c r="E6" s="107">
        <v>213</v>
      </c>
      <c r="F6" s="107">
        <v>106</v>
      </c>
      <c r="G6" s="107">
        <v>233</v>
      </c>
      <c r="H6" s="107">
        <v>540</v>
      </c>
      <c r="I6" s="107">
        <v>155</v>
      </c>
      <c r="J6" s="107">
        <v>229</v>
      </c>
      <c r="K6" s="108">
        <v>2179</v>
      </c>
    </row>
    <row r="7" spans="1:11" s="39" customFormat="1">
      <c r="A7" s="109"/>
      <c r="B7" s="110">
        <v>0.27198211624441132</v>
      </c>
      <c r="C7" s="110">
        <v>0.14715189873417722</v>
      </c>
      <c r="D7" s="110">
        <v>0.10636808957312806</v>
      </c>
      <c r="E7" s="110">
        <v>0.1681136543014996</v>
      </c>
      <c r="F7" s="110">
        <v>9.6539162112932606E-2</v>
      </c>
      <c r="G7" s="110">
        <v>7.7744411077744408E-2</v>
      </c>
      <c r="H7" s="110">
        <v>0.14173228346456693</v>
      </c>
      <c r="I7" s="110">
        <v>9.5443349753694576E-2</v>
      </c>
      <c r="J7" s="110">
        <v>0.15125495376486128</v>
      </c>
      <c r="K7" s="110">
        <v>0.1333129397369226</v>
      </c>
    </row>
    <row r="8" spans="1:11" s="39" customFormat="1">
      <c r="A8" s="106" t="s">
        <v>33</v>
      </c>
      <c r="B8" s="107">
        <v>350</v>
      </c>
      <c r="C8" s="107">
        <v>382</v>
      </c>
      <c r="D8" s="107">
        <v>456</v>
      </c>
      <c r="E8" s="107">
        <v>423</v>
      </c>
      <c r="F8" s="107">
        <v>413</v>
      </c>
      <c r="G8" s="107">
        <v>987</v>
      </c>
      <c r="H8" s="107">
        <v>1257</v>
      </c>
      <c r="I8" s="107">
        <v>501</v>
      </c>
      <c r="J8" s="107">
        <v>546</v>
      </c>
      <c r="K8" s="108">
        <v>5315</v>
      </c>
    </row>
    <row r="9" spans="1:11" s="39" customFormat="1">
      <c r="A9" s="109"/>
      <c r="B9" s="110">
        <v>0.2608047690014903</v>
      </c>
      <c r="C9" s="110">
        <v>0.30221518987341772</v>
      </c>
      <c r="D9" s="110">
        <v>0.31910426871938419</v>
      </c>
      <c r="E9" s="110">
        <v>0.33385951065509079</v>
      </c>
      <c r="F9" s="110">
        <v>0.37613843351548271</v>
      </c>
      <c r="G9" s="110">
        <v>0.32932932932932935</v>
      </c>
      <c r="H9" s="110">
        <v>0.32992125984251969</v>
      </c>
      <c r="I9" s="110">
        <v>0.30849753694581283</v>
      </c>
      <c r="J9" s="110">
        <v>0.36063408190224572</v>
      </c>
      <c r="K9" s="110">
        <v>0.32517589476904252</v>
      </c>
    </row>
    <row r="10" spans="1:11" s="39" customFormat="1">
      <c r="A10" s="111" t="s">
        <v>11</v>
      </c>
      <c r="B10" s="112">
        <v>1342</v>
      </c>
      <c r="C10" s="112">
        <v>1264</v>
      </c>
      <c r="D10" s="112">
        <v>1429</v>
      </c>
      <c r="E10" s="112">
        <v>1267</v>
      </c>
      <c r="F10" s="112">
        <v>1098</v>
      </c>
      <c r="G10" s="112">
        <v>2997</v>
      </c>
      <c r="H10" s="112">
        <v>3810</v>
      </c>
      <c r="I10" s="112">
        <v>1624</v>
      </c>
      <c r="J10" s="112">
        <v>1514</v>
      </c>
      <c r="K10" s="113">
        <v>16345</v>
      </c>
    </row>
    <row r="11" spans="1:11" s="39" customFormat="1">
      <c r="A11" s="114"/>
      <c r="B11" s="115">
        <v>1</v>
      </c>
      <c r="C11" s="115">
        <v>1</v>
      </c>
      <c r="D11" s="115">
        <v>1</v>
      </c>
      <c r="E11" s="115">
        <v>1</v>
      </c>
      <c r="F11" s="115">
        <v>1</v>
      </c>
      <c r="G11" s="115">
        <v>1</v>
      </c>
      <c r="H11" s="115">
        <v>1</v>
      </c>
      <c r="I11" s="115">
        <v>1</v>
      </c>
      <c r="J11" s="115">
        <v>1</v>
      </c>
      <c r="K11" s="115">
        <v>1</v>
      </c>
    </row>
    <row r="14" spans="1:11">
      <c r="A14" s="41"/>
      <c r="B14" s="42"/>
      <c r="C14" s="42"/>
      <c r="D14" s="42"/>
      <c r="E14" s="42"/>
      <c r="F14" s="42"/>
      <c r="G14" s="42"/>
      <c r="H14" s="42"/>
      <c r="I14" s="42"/>
      <c r="J14" s="42"/>
      <c r="K14" s="42"/>
    </row>
    <row r="15" spans="1:11">
      <c r="A15" s="43"/>
      <c r="G15" s="103"/>
      <c r="H15" s="101"/>
    </row>
    <row r="16" spans="1:11">
      <c r="A16" s="44"/>
      <c r="G16" s="103"/>
    </row>
    <row r="17" spans="1:8">
      <c r="A17" s="44"/>
      <c r="G17" s="103"/>
      <c r="H17" s="101"/>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view="pageBreakPreview" zoomScaleNormal="100" zoomScaleSheetLayoutView="100" workbookViewId="0">
      <selection activeCell="N25" sqref="N25"/>
    </sheetView>
  </sheetViews>
  <sheetFormatPr defaultColWidth="13.75" defaultRowHeight="13.5"/>
  <cols>
    <col min="1" max="1" width="10" style="10" customWidth="1"/>
    <col min="2" max="10" width="7.5" style="10" customWidth="1"/>
    <col min="11" max="11" width="8.625" style="10" bestFit="1" customWidth="1"/>
    <col min="12" max="12" width="7.25" style="10" bestFit="1" customWidth="1"/>
    <col min="13" max="13" width="6.5" style="10" bestFit="1" customWidth="1"/>
    <col min="14" max="16384" width="13.75" style="10"/>
  </cols>
  <sheetData>
    <row r="1" spans="1:11" s="26" customFormat="1" ht="14.25">
      <c r="A1" s="25" t="s">
        <v>217</v>
      </c>
    </row>
    <row r="2" spans="1:11" customFormat="1">
      <c r="A2" s="1"/>
      <c r="B2" s="2"/>
      <c r="C2" s="2"/>
      <c r="D2" s="2"/>
      <c r="E2" s="2"/>
      <c r="F2" s="2"/>
      <c r="G2" s="2"/>
      <c r="H2" s="2"/>
      <c r="I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34</v>
      </c>
      <c r="B4" s="107">
        <v>35</v>
      </c>
      <c r="C4" s="107">
        <v>59</v>
      </c>
      <c r="D4" s="107">
        <v>59</v>
      </c>
      <c r="E4" s="107">
        <v>50</v>
      </c>
      <c r="F4" s="107">
        <v>38</v>
      </c>
      <c r="G4" s="107">
        <v>36</v>
      </c>
      <c r="H4" s="107">
        <v>77</v>
      </c>
      <c r="I4" s="107">
        <v>42</v>
      </c>
      <c r="J4" s="107">
        <v>43</v>
      </c>
      <c r="K4" s="108">
        <v>439</v>
      </c>
    </row>
    <row r="5" spans="1:11" s="39" customFormat="1">
      <c r="A5" s="109"/>
      <c r="B5" s="110">
        <v>2.608047690014903E-2</v>
      </c>
      <c r="C5" s="110">
        <v>4.6677215189873417E-2</v>
      </c>
      <c r="D5" s="110">
        <v>4.1287613715885234E-2</v>
      </c>
      <c r="E5" s="110">
        <v>3.9463299131807419E-2</v>
      </c>
      <c r="F5" s="110">
        <v>3.4608378870673952E-2</v>
      </c>
      <c r="G5" s="110">
        <v>1.2012012012012012E-2</v>
      </c>
      <c r="H5" s="110">
        <v>2.020997375328084E-2</v>
      </c>
      <c r="I5" s="110">
        <v>2.5862068965517241E-2</v>
      </c>
      <c r="J5" s="110">
        <v>2.8401585204755615E-2</v>
      </c>
      <c r="K5" s="110">
        <v>2.6858366472927501E-2</v>
      </c>
    </row>
    <row r="6" spans="1:11" s="39" customFormat="1">
      <c r="A6" s="106" t="s">
        <v>35</v>
      </c>
      <c r="B6" s="107">
        <v>104</v>
      </c>
      <c r="C6" s="107">
        <v>124</v>
      </c>
      <c r="D6" s="107">
        <v>150</v>
      </c>
      <c r="E6" s="107">
        <v>172</v>
      </c>
      <c r="F6" s="107">
        <v>127</v>
      </c>
      <c r="G6" s="107">
        <v>180</v>
      </c>
      <c r="H6" s="107">
        <v>386</v>
      </c>
      <c r="I6" s="107">
        <v>166</v>
      </c>
      <c r="J6" s="107">
        <v>178</v>
      </c>
      <c r="K6" s="108">
        <v>1587</v>
      </c>
    </row>
    <row r="7" spans="1:11" s="39" customFormat="1">
      <c r="A7" s="109"/>
      <c r="B7" s="110">
        <v>7.7496274217585689E-2</v>
      </c>
      <c r="C7" s="110">
        <v>9.8101265822784806E-2</v>
      </c>
      <c r="D7" s="110">
        <v>0.10496850944716585</v>
      </c>
      <c r="E7" s="110">
        <v>0.13575374901341752</v>
      </c>
      <c r="F7" s="110">
        <v>0.11566484517304189</v>
      </c>
      <c r="G7" s="110">
        <v>6.006006006006006E-2</v>
      </c>
      <c r="H7" s="110">
        <v>0.10131233595800525</v>
      </c>
      <c r="I7" s="110">
        <v>0.10221674876847291</v>
      </c>
      <c r="J7" s="110">
        <v>0.11756935270805813</v>
      </c>
      <c r="K7" s="110">
        <v>9.7093912511471397E-2</v>
      </c>
    </row>
    <row r="8" spans="1:11" s="39" customFormat="1">
      <c r="A8" s="106" t="s">
        <v>36</v>
      </c>
      <c r="B8" s="107">
        <v>222</v>
      </c>
      <c r="C8" s="107">
        <v>217</v>
      </c>
      <c r="D8" s="107">
        <v>277</v>
      </c>
      <c r="E8" s="107">
        <v>387</v>
      </c>
      <c r="F8" s="107">
        <v>222</v>
      </c>
      <c r="G8" s="107">
        <v>677</v>
      </c>
      <c r="H8" s="107">
        <v>839</v>
      </c>
      <c r="I8" s="107">
        <v>367</v>
      </c>
      <c r="J8" s="107">
        <v>288</v>
      </c>
      <c r="K8" s="108">
        <v>3496</v>
      </c>
    </row>
    <row r="9" spans="1:11" s="39" customFormat="1">
      <c r="A9" s="109"/>
      <c r="B9" s="110">
        <v>0.16542473919523099</v>
      </c>
      <c r="C9" s="110">
        <v>0.17167721518987342</v>
      </c>
      <c r="D9" s="110">
        <v>0.19384184744576627</v>
      </c>
      <c r="E9" s="110">
        <v>0.30544593528018943</v>
      </c>
      <c r="F9" s="110">
        <v>0.20218579234972678</v>
      </c>
      <c r="G9" s="110">
        <v>0.22589255922589255</v>
      </c>
      <c r="H9" s="110">
        <v>0.22020997375328083</v>
      </c>
      <c r="I9" s="110">
        <v>0.22598522167487683</v>
      </c>
      <c r="J9" s="110">
        <v>0.19022457067371201</v>
      </c>
      <c r="K9" s="110">
        <v>0.21388803915570512</v>
      </c>
    </row>
    <row r="10" spans="1:11" s="39" customFormat="1">
      <c r="A10" s="106" t="s">
        <v>37</v>
      </c>
      <c r="B10" s="107">
        <v>531</v>
      </c>
      <c r="C10" s="107">
        <v>459</v>
      </c>
      <c r="D10" s="107">
        <v>506</v>
      </c>
      <c r="E10" s="107">
        <v>386</v>
      </c>
      <c r="F10" s="107">
        <v>379</v>
      </c>
      <c r="G10" s="107">
        <v>1233</v>
      </c>
      <c r="H10" s="107">
        <v>1500</v>
      </c>
      <c r="I10" s="107">
        <v>628</v>
      </c>
      <c r="J10" s="107">
        <v>589</v>
      </c>
      <c r="K10" s="108">
        <v>6211</v>
      </c>
    </row>
    <row r="11" spans="1:11" s="39" customFormat="1">
      <c r="A11" s="109"/>
      <c r="B11" s="110">
        <v>0.39567809239940388</v>
      </c>
      <c r="C11" s="110">
        <v>0.36313291139240506</v>
      </c>
      <c r="D11" s="110">
        <v>0.35409377186843949</v>
      </c>
      <c r="E11" s="110">
        <v>0.30465666929755325</v>
      </c>
      <c r="F11" s="110">
        <v>0.34517304189435338</v>
      </c>
      <c r="G11" s="110">
        <v>0.41141141141141141</v>
      </c>
      <c r="H11" s="110">
        <v>0.39370078740157483</v>
      </c>
      <c r="I11" s="110">
        <v>0.38669950738916259</v>
      </c>
      <c r="J11" s="110">
        <v>0.38903566710700133</v>
      </c>
      <c r="K11" s="110">
        <v>0.3799938819210768</v>
      </c>
    </row>
    <row r="12" spans="1:11" s="39" customFormat="1">
      <c r="A12" s="106" t="s">
        <v>38</v>
      </c>
      <c r="B12" s="107">
        <v>374</v>
      </c>
      <c r="C12" s="107">
        <v>334</v>
      </c>
      <c r="D12" s="107">
        <v>334</v>
      </c>
      <c r="E12" s="107">
        <v>223</v>
      </c>
      <c r="F12" s="107">
        <v>270</v>
      </c>
      <c r="G12" s="107">
        <v>729</v>
      </c>
      <c r="H12" s="107">
        <v>848</v>
      </c>
      <c r="I12" s="107">
        <v>362</v>
      </c>
      <c r="J12" s="107">
        <v>333</v>
      </c>
      <c r="K12" s="108">
        <v>3807</v>
      </c>
    </row>
    <row r="13" spans="1:11" s="39" customFormat="1">
      <c r="A13" s="109"/>
      <c r="B13" s="110">
        <v>0.27868852459016391</v>
      </c>
      <c r="C13" s="110">
        <v>0.26424050632911394</v>
      </c>
      <c r="D13" s="110">
        <v>0.23372988103568929</v>
      </c>
      <c r="E13" s="110">
        <v>0.17600631412786108</v>
      </c>
      <c r="F13" s="110">
        <v>0.24590163934426229</v>
      </c>
      <c r="G13" s="110">
        <v>0.24324324324324326</v>
      </c>
      <c r="H13" s="110">
        <v>0.22257217847769029</v>
      </c>
      <c r="I13" s="110">
        <v>0.2229064039408867</v>
      </c>
      <c r="J13" s="110">
        <v>0.21994715984147953</v>
      </c>
      <c r="K13" s="110">
        <v>0.23291526460691342</v>
      </c>
    </row>
    <row r="14" spans="1:11" s="39" customFormat="1">
      <c r="A14" s="106" t="s">
        <v>39</v>
      </c>
      <c r="B14" s="107">
        <v>76</v>
      </c>
      <c r="C14" s="107">
        <v>71</v>
      </c>
      <c r="D14" s="107">
        <v>103</v>
      </c>
      <c r="E14" s="107">
        <v>49</v>
      </c>
      <c r="F14" s="107">
        <v>62</v>
      </c>
      <c r="G14" s="107">
        <v>142</v>
      </c>
      <c r="H14" s="107">
        <v>160</v>
      </c>
      <c r="I14" s="107">
        <v>59</v>
      </c>
      <c r="J14" s="107">
        <v>83</v>
      </c>
      <c r="K14" s="108">
        <v>805</v>
      </c>
    </row>
    <row r="15" spans="1:11" s="39" customFormat="1">
      <c r="A15" s="109"/>
      <c r="B15" s="110">
        <v>5.663189269746647E-2</v>
      </c>
      <c r="C15" s="110">
        <v>5.6170886075949368E-2</v>
      </c>
      <c r="D15" s="110">
        <v>7.2078376487053883E-2</v>
      </c>
      <c r="E15" s="110">
        <v>3.8674033149171269E-2</v>
      </c>
      <c r="F15" s="110">
        <v>5.6466302367941715E-2</v>
      </c>
      <c r="G15" s="110">
        <v>4.7380714047380715E-2</v>
      </c>
      <c r="H15" s="110">
        <v>4.1994750656167978E-2</v>
      </c>
      <c r="I15" s="110">
        <v>3.6330049261083741E-2</v>
      </c>
      <c r="J15" s="110">
        <v>5.4821664464993397E-2</v>
      </c>
      <c r="K15" s="110">
        <v>4.9250535331905779E-2</v>
      </c>
    </row>
    <row r="16" spans="1:11" s="39" customFormat="1">
      <c r="A16" s="111" t="s">
        <v>11</v>
      </c>
      <c r="B16" s="112">
        <v>1342</v>
      </c>
      <c r="C16" s="112">
        <v>1264</v>
      </c>
      <c r="D16" s="112">
        <v>1429</v>
      </c>
      <c r="E16" s="112">
        <v>1267</v>
      </c>
      <c r="F16" s="112">
        <v>1098</v>
      </c>
      <c r="G16" s="112">
        <v>2997</v>
      </c>
      <c r="H16" s="112">
        <v>3810</v>
      </c>
      <c r="I16" s="112">
        <v>1624</v>
      </c>
      <c r="J16" s="112">
        <v>1514</v>
      </c>
      <c r="K16" s="113">
        <v>16345</v>
      </c>
    </row>
    <row r="17" spans="1:11" s="39" customFormat="1">
      <c r="A17" s="114"/>
      <c r="B17" s="115">
        <v>1</v>
      </c>
      <c r="C17" s="115">
        <v>1</v>
      </c>
      <c r="D17" s="115">
        <v>0.99999999999999989</v>
      </c>
      <c r="E17" s="115">
        <v>0.99999999999999989</v>
      </c>
      <c r="F17" s="115">
        <v>1</v>
      </c>
      <c r="G17" s="115">
        <v>1</v>
      </c>
      <c r="H17" s="115">
        <v>1</v>
      </c>
      <c r="I17" s="115">
        <v>1</v>
      </c>
      <c r="J17" s="115">
        <v>0.99999999999999989</v>
      </c>
      <c r="K17" s="115">
        <v>1</v>
      </c>
    </row>
    <row r="20" spans="1:11">
      <c r="A20" s="99"/>
      <c r="B20" s="42"/>
      <c r="C20" s="42"/>
      <c r="D20" s="42"/>
      <c r="E20" s="42"/>
      <c r="F20" s="42"/>
      <c r="G20" s="42"/>
      <c r="H20" s="42"/>
      <c r="I20" s="42"/>
      <c r="J20" s="42"/>
      <c r="K20" s="42"/>
    </row>
    <row r="21" spans="1:11">
      <c r="A21" s="43"/>
    </row>
    <row r="22" spans="1:11">
      <c r="A22" s="44"/>
    </row>
    <row r="23" spans="1:11">
      <c r="A23" s="44"/>
    </row>
    <row r="24" spans="1:11">
      <c r="A24" s="44"/>
      <c r="H24" s="101"/>
    </row>
    <row r="25" spans="1:11">
      <c r="A25" s="44"/>
    </row>
    <row r="26" spans="1:11">
      <c r="A26" s="44"/>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7"/>
  <sheetViews>
    <sheetView view="pageBreakPreview" zoomScaleNormal="100" zoomScaleSheetLayoutView="100" workbookViewId="0">
      <selection activeCell="O16" sqref="O16"/>
    </sheetView>
  </sheetViews>
  <sheetFormatPr defaultColWidth="13.75" defaultRowHeight="13.5"/>
  <cols>
    <col min="1" max="1" width="11.125" style="10" customWidth="1"/>
    <col min="2" max="10" width="6.875" style="10" customWidth="1"/>
    <col min="11" max="11" width="7.625" style="10" customWidth="1"/>
    <col min="12" max="12" width="7.25" style="10" bestFit="1" customWidth="1"/>
    <col min="13" max="13" width="6.5" style="10" bestFit="1" customWidth="1"/>
    <col min="14" max="16384" width="13.75" style="10"/>
  </cols>
  <sheetData>
    <row r="1" spans="1:11" s="26" customFormat="1" ht="14.25">
      <c r="A1" s="25" t="s">
        <v>437</v>
      </c>
    </row>
    <row r="2" spans="1:11" customFormat="1">
      <c r="A2" s="1"/>
      <c r="B2" s="2"/>
      <c r="C2" s="2"/>
      <c r="D2" s="2"/>
      <c r="E2" s="2"/>
      <c r="F2" s="2"/>
      <c r="G2" s="2"/>
      <c r="H2" s="2"/>
      <c r="I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69</v>
      </c>
      <c r="B4" s="107">
        <v>21</v>
      </c>
      <c r="C4" s="107">
        <v>21</v>
      </c>
      <c r="D4" s="107">
        <v>5</v>
      </c>
      <c r="E4" s="107">
        <v>16</v>
      </c>
      <c r="F4" s="107">
        <v>7</v>
      </c>
      <c r="G4" s="107">
        <v>15</v>
      </c>
      <c r="H4" s="107">
        <v>30</v>
      </c>
      <c r="I4" s="107">
        <v>7</v>
      </c>
      <c r="J4" s="107">
        <v>13</v>
      </c>
      <c r="K4" s="108">
        <v>135</v>
      </c>
    </row>
    <row r="5" spans="1:11" s="39" customFormat="1">
      <c r="A5" s="109"/>
      <c r="B5" s="110">
        <v>1.564828614008942E-2</v>
      </c>
      <c r="C5" s="110">
        <v>1.661392405063291E-2</v>
      </c>
      <c r="D5" s="110">
        <v>3.4989503149055285E-3</v>
      </c>
      <c r="E5" s="110">
        <v>1.2628255722178374E-2</v>
      </c>
      <c r="F5" s="110">
        <v>6.375227686703097E-3</v>
      </c>
      <c r="G5" s="110">
        <v>5.005005005005005E-3</v>
      </c>
      <c r="H5" s="110">
        <v>7.874015748031496E-3</v>
      </c>
      <c r="I5" s="110">
        <v>4.3103448275862068E-3</v>
      </c>
      <c r="J5" s="110">
        <v>8.5865257595772789E-3</v>
      </c>
      <c r="K5" s="110">
        <v>8.2594065463444475E-3</v>
      </c>
    </row>
    <row r="6" spans="1:11" s="39" customFormat="1">
      <c r="A6" s="106" t="s">
        <v>179</v>
      </c>
      <c r="B6" s="107">
        <v>19</v>
      </c>
      <c r="C6" s="107">
        <v>14</v>
      </c>
      <c r="D6" s="107">
        <v>14</v>
      </c>
      <c r="E6" s="107">
        <v>8</v>
      </c>
      <c r="F6" s="107">
        <v>13</v>
      </c>
      <c r="G6" s="107">
        <v>15</v>
      </c>
      <c r="H6" s="107">
        <v>38</v>
      </c>
      <c r="I6" s="107">
        <v>3</v>
      </c>
      <c r="J6" s="107">
        <v>12</v>
      </c>
      <c r="K6" s="108">
        <v>136</v>
      </c>
    </row>
    <row r="7" spans="1:11" s="39" customFormat="1">
      <c r="A7" s="109" t="s">
        <v>180</v>
      </c>
      <c r="B7" s="110">
        <v>1.4157973174366617E-2</v>
      </c>
      <c r="C7" s="110">
        <v>1.1075949367088608E-2</v>
      </c>
      <c r="D7" s="110">
        <v>9.7970608817354796E-3</v>
      </c>
      <c r="E7" s="110">
        <v>6.314127861089187E-3</v>
      </c>
      <c r="F7" s="110">
        <v>1.1839708561020037E-2</v>
      </c>
      <c r="G7" s="110">
        <v>5.005005005005005E-3</v>
      </c>
      <c r="H7" s="110">
        <v>9.9737532808398949E-3</v>
      </c>
      <c r="I7" s="110">
        <v>1.8472906403940886E-3</v>
      </c>
      <c r="J7" s="110">
        <v>7.9260237780713338E-3</v>
      </c>
      <c r="K7" s="110">
        <v>8.3205873355766298E-3</v>
      </c>
    </row>
    <row r="8" spans="1:11" s="39" customFormat="1">
      <c r="A8" s="106" t="s">
        <v>71</v>
      </c>
      <c r="B8" s="107">
        <v>1302</v>
      </c>
      <c r="C8" s="107">
        <v>1229</v>
      </c>
      <c r="D8" s="107">
        <v>1410</v>
      </c>
      <c r="E8" s="107">
        <v>1243</v>
      </c>
      <c r="F8" s="107">
        <v>1078</v>
      </c>
      <c r="G8" s="107">
        <v>2967</v>
      </c>
      <c r="H8" s="107">
        <v>3742</v>
      </c>
      <c r="I8" s="107">
        <v>1614</v>
      </c>
      <c r="J8" s="107">
        <v>1489</v>
      </c>
      <c r="K8" s="108">
        <v>16074</v>
      </c>
    </row>
    <row r="9" spans="1:11" s="39" customFormat="1">
      <c r="A9" s="109"/>
      <c r="B9" s="110">
        <v>0.97019374068554398</v>
      </c>
      <c r="C9" s="110">
        <v>0.97231012658227844</v>
      </c>
      <c r="D9" s="110">
        <v>0.98670398880335897</v>
      </c>
      <c r="E9" s="110">
        <v>0.98105761641673239</v>
      </c>
      <c r="F9" s="110">
        <v>0.98178506375227692</v>
      </c>
      <c r="G9" s="110">
        <v>0.98998998998998999</v>
      </c>
      <c r="H9" s="110">
        <v>0.98215223097112858</v>
      </c>
      <c r="I9" s="110">
        <v>0.99384236453201968</v>
      </c>
      <c r="J9" s="110">
        <v>0.98348745046235142</v>
      </c>
      <c r="K9" s="110">
        <v>0.98342000611807889</v>
      </c>
    </row>
    <row r="10" spans="1:11" s="39" customFormat="1">
      <c r="A10" s="111" t="s">
        <v>11</v>
      </c>
      <c r="B10" s="112">
        <v>1342</v>
      </c>
      <c r="C10" s="112">
        <v>1264</v>
      </c>
      <c r="D10" s="112">
        <v>1429</v>
      </c>
      <c r="E10" s="112">
        <v>1267</v>
      </c>
      <c r="F10" s="112">
        <v>1098</v>
      </c>
      <c r="G10" s="112">
        <v>2997</v>
      </c>
      <c r="H10" s="112">
        <v>3810</v>
      </c>
      <c r="I10" s="112">
        <v>1624</v>
      </c>
      <c r="J10" s="112">
        <v>1514</v>
      </c>
      <c r="K10" s="113">
        <v>16345</v>
      </c>
    </row>
    <row r="11" spans="1:11" s="39" customFormat="1">
      <c r="A11" s="114"/>
      <c r="B11" s="115">
        <v>1</v>
      </c>
      <c r="C11" s="115">
        <v>1</v>
      </c>
      <c r="D11" s="115">
        <v>1</v>
      </c>
      <c r="E11" s="115">
        <v>1</v>
      </c>
      <c r="F11" s="115">
        <v>1</v>
      </c>
      <c r="G11" s="115">
        <v>1</v>
      </c>
      <c r="H11" s="115">
        <v>1</v>
      </c>
      <c r="I11" s="115">
        <v>1</v>
      </c>
      <c r="J11" s="115">
        <v>1</v>
      </c>
      <c r="K11" s="115">
        <v>1</v>
      </c>
    </row>
    <row r="14" spans="1:11">
      <c r="A14" s="41"/>
      <c r="B14" s="42"/>
      <c r="C14" s="42"/>
      <c r="D14" s="42"/>
      <c r="E14" s="42"/>
      <c r="F14" s="42"/>
      <c r="G14" s="42"/>
      <c r="H14" s="42"/>
      <c r="I14" s="42"/>
      <c r="J14" s="42"/>
      <c r="K14" s="42"/>
    </row>
    <row r="15" spans="1:11">
      <c r="A15" s="43"/>
      <c r="B15" s="101"/>
      <c r="C15" s="101"/>
      <c r="D15" s="101"/>
      <c r="E15" s="101"/>
      <c r="F15" s="101"/>
      <c r="G15" s="103"/>
      <c r="H15" s="101"/>
      <c r="I15" s="101"/>
      <c r="J15" s="101"/>
    </row>
    <row r="16" spans="1:11">
      <c r="A16" s="44"/>
      <c r="B16" s="101"/>
      <c r="C16" s="101"/>
      <c r="D16" s="101"/>
      <c r="E16" s="101"/>
      <c r="F16" s="101"/>
      <c r="G16" s="103"/>
    </row>
    <row r="17" spans="1:7">
      <c r="A17" s="44"/>
      <c r="B17" s="101"/>
      <c r="C17" s="101"/>
      <c r="D17" s="101"/>
      <c r="E17" s="101"/>
      <c r="F17" s="101"/>
      <c r="G17" s="103"/>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77"/>
  <sheetViews>
    <sheetView view="pageBreakPreview" zoomScaleNormal="100" zoomScaleSheetLayoutView="100" workbookViewId="0">
      <selection activeCell="Y78" sqref="Y78"/>
    </sheetView>
  </sheetViews>
  <sheetFormatPr defaultRowHeight="13.5"/>
  <cols>
    <col min="1" max="1" width="20.125" customWidth="1"/>
    <col min="2" max="10" width="6.875" customWidth="1"/>
    <col min="11" max="11" width="7.875" customWidth="1"/>
    <col min="12" max="12" width="7.25" bestFit="1" customWidth="1"/>
    <col min="13" max="13" width="6.5" bestFit="1" customWidth="1"/>
    <col min="14" max="14" width="7" customWidth="1"/>
    <col min="15" max="16" width="7.25" customWidth="1"/>
    <col min="17" max="17" width="6.25" customWidth="1"/>
    <col min="18" max="18" width="6.75" customWidth="1"/>
    <col min="19" max="19" width="8.125" customWidth="1"/>
    <col min="20" max="20" width="6.375" customWidth="1"/>
    <col min="21" max="21" width="8.625" customWidth="1"/>
    <col min="22" max="22" width="7.125" customWidth="1"/>
    <col min="23" max="23" width="7.375" customWidth="1"/>
  </cols>
  <sheetData>
    <row r="1" spans="1:11" s="26" customFormat="1" ht="14.25">
      <c r="A1" s="25" t="s">
        <v>218</v>
      </c>
    </row>
    <row r="2" spans="1:11">
      <c r="A2" s="1"/>
    </row>
    <row r="3" spans="1:1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684" t="s">
        <v>40</v>
      </c>
      <c r="B4" s="108">
        <v>415</v>
      </c>
      <c r="C4" s="108">
        <v>408</v>
      </c>
      <c r="D4" s="108">
        <v>436</v>
      </c>
      <c r="E4" s="108">
        <v>543</v>
      </c>
      <c r="F4" s="108">
        <v>379</v>
      </c>
      <c r="G4" s="108">
        <v>678</v>
      </c>
      <c r="H4" s="108">
        <v>1075</v>
      </c>
      <c r="I4" s="108">
        <v>589</v>
      </c>
      <c r="J4" s="108">
        <v>508</v>
      </c>
      <c r="K4" s="108">
        <v>5031</v>
      </c>
    </row>
    <row r="5" spans="1:11" s="39" customFormat="1">
      <c r="A5" s="681"/>
      <c r="B5" s="120">
        <v>0.30923994038748137</v>
      </c>
      <c r="C5" s="120">
        <v>0.32278481012658228</v>
      </c>
      <c r="D5" s="120">
        <v>0.30510846745976206</v>
      </c>
      <c r="E5" s="120">
        <v>0.42857142857142855</v>
      </c>
      <c r="F5" s="120">
        <v>0.34517304189435338</v>
      </c>
      <c r="G5" s="120">
        <v>0.22622622622622623</v>
      </c>
      <c r="H5" s="120">
        <v>0.28215223097112863</v>
      </c>
      <c r="I5" s="120">
        <v>0.36268472906403942</v>
      </c>
      <c r="J5" s="120">
        <v>0.33553500660501984</v>
      </c>
      <c r="K5" s="110">
        <v>0.3078005506271031</v>
      </c>
    </row>
    <row r="6" spans="1:11" s="39" customFormat="1">
      <c r="A6" s="684" t="s">
        <v>41</v>
      </c>
      <c r="B6" s="108">
        <v>20</v>
      </c>
      <c r="C6" s="108">
        <v>23</v>
      </c>
      <c r="D6" s="108">
        <v>23</v>
      </c>
      <c r="E6" s="108">
        <v>52</v>
      </c>
      <c r="F6" s="108">
        <v>36</v>
      </c>
      <c r="G6" s="108">
        <v>41</v>
      </c>
      <c r="H6" s="108">
        <v>74</v>
      </c>
      <c r="I6" s="108">
        <v>46</v>
      </c>
      <c r="J6" s="108">
        <v>36</v>
      </c>
      <c r="K6" s="108">
        <v>351</v>
      </c>
    </row>
    <row r="7" spans="1:11" s="39" customFormat="1">
      <c r="A7" s="681"/>
      <c r="B7" s="120">
        <v>1.4903129657228018E-2</v>
      </c>
      <c r="C7" s="120">
        <v>1.8196202531645569E-2</v>
      </c>
      <c r="D7" s="120">
        <v>1.609517144856543E-2</v>
      </c>
      <c r="E7" s="120">
        <v>4.1041831097079713E-2</v>
      </c>
      <c r="F7" s="120">
        <v>3.2786885245901641E-2</v>
      </c>
      <c r="G7" s="120">
        <v>1.3680347013680347E-2</v>
      </c>
      <c r="H7" s="120">
        <v>1.942257217847769E-2</v>
      </c>
      <c r="I7" s="120">
        <v>2.832512315270936E-2</v>
      </c>
      <c r="J7" s="120">
        <v>2.3778071334214002E-2</v>
      </c>
      <c r="K7" s="120">
        <v>2.1474457020495566E-2</v>
      </c>
    </row>
    <row r="8" spans="1:11" s="39" customFormat="1">
      <c r="A8" s="684" t="s">
        <v>42</v>
      </c>
      <c r="B8" s="108">
        <v>763</v>
      </c>
      <c r="C8" s="108">
        <v>663</v>
      </c>
      <c r="D8" s="108">
        <v>801</v>
      </c>
      <c r="E8" s="108">
        <v>521</v>
      </c>
      <c r="F8" s="108">
        <v>567</v>
      </c>
      <c r="G8" s="108">
        <v>2116</v>
      </c>
      <c r="H8" s="108">
        <v>2243</v>
      </c>
      <c r="I8" s="108">
        <v>838</v>
      </c>
      <c r="J8" s="108">
        <v>850</v>
      </c>
      <c r="K8" s="108">
        <v>9362</v>
      </c>
    </row>
    <row r="9" spans="1:11" s="39" customFormat="1">
      <c r="A9" s="681"/>
      <c r="B9" s="120">
        <v>0.5685543964232489</v>
      </c>
      <c r="C9" s="120">
        <v>0.52452531645569622</v>
      </c>
      <c r="D9" s="120">
        <v>0.56053184044786564</v>
      </c>
      <c r="E9" s="120">
        <v>0.4112075769534333</v>
      </c>
      <c r="F9" s="120">
        <v>0.51639344262295084</v>
      </c>
      <c r="G9" s="120">
        <v>0.70603937270603934</v>
      </c>
      <c r="H9" s="120">
        <v>0.58871391076115487</v>
      </c>
      <c r="I9" s="120">
        <v>0.51600985221674878</v>
      </c>
      <c r="J9" s="120">
        <v>0.56142668428005282</v>
      </c>
      <c r="K9" s="120">
        <v>0.57277454879167944</v>
      </c>
    </row>
    <row r="10" spans="1:11" s="39" customFormat="1">
      <c r="A10" s="684" t="s">
        <v>43</v>
      </c>
      <c r="B10" s="108">
        <v>144</v>
      </c>
      <c r="C10" s="108">
        <v>170</v>
      </c>
      <c r="D10" s="108">
        <v>169</v>
      </c>
      <c r="E10" s="108">
        <v>151</v>
      </c>
      <c r="F10" s="108">
        <v>116</v>
      </c>
      <c r="G10" s="108">
        <v>162</v>
      </c>
      <c r="H10" s="108">
        <v>418</v>
      </c>
      <c r="I10" s="108">
        <v>151</v>
      </c>
      <c r="J10" s="108">
        <v>120</v>
      </c>
      <c r="K10" s="108">
        <v>1601</v>
      </c>
    </row>
    <row r="11" spans="1:11" s="39" customFormat="1">
      <c r="A11" s="681"/>
      <c r="B11" s="120">
        <v>0.10730253353204174</v>
      </c>
      <c r="C11" s="120">
        <v>0.13449367088607594</v>
      </c>
      <c r="D11" s="120">
        <v>0.11826452064380685</v>
      </c>
      <c r="E11" s="120">
        <v>0.11917916337805841</v>
      </c>
      <c r="F11" s="120">
        <v>0.10564663023679417</v>
      </c>
      <c r="G11" s="120">
        <v>5.4054054054054057E-2</v>
      </c>
      <c r="H11" s="120">
        <v>0.10971128608923884</v>
      </c>
      <c r="I11" s="120">
        <v>9.2980295566502461E-2</v>
      </c>
      <c r="J11" s="120">
        <v>7.9260237780713338E-2</v>
      </c>
      <c r="K11" s="120">
        <v>9.7950443560721939E-2</v>
      </c>
    </row>
    <row r="12" spans="1:11" s="39" customFormat="1">
      <c r="A12" s="111" t="s">
        <v>11</v>
      </c>
      <c r="B12" s="112">
        <v>1342</v>
      </c>
      <c r="C12" s="112">
        <v>1264</v>
      </c>
      <c r="D12" s="112">
        <v>1429</v>
      </c>
      <c r="E12" s="112">
        <v>1267</v>
      </c>
      <c r="F12" s="112">
        <v>1098</v>
      </c>
      <c r="G12" s="112">
        <v>2997</v>
      </c>
      <c r="H12" s="112">
        <v>3810</v>
      </c>
      <c r="I12" s="112">
        <v>1624</v>
      </c>
      <c r="J12" s="112">
        <v>1514</v>
      </c>
      <c r="K12" s="112">
        <v>16345</v>
      </c>
    </row>
    <row r="13" spans="1:11" s="39" customFormat="1">
      <c r="A13" s="114"/>
      <c r="B13" s="115">
        <v>1</v>
      </c>
      <c r="C13" s="115">
        <v>1</v>
      </c>
      <c r="D13" s="115">
        <v>1</v>
      </c>
      <c r="E13" s="115">
        <v>1</v>
      </c>
      <c r="F13" s="115">
        <v>1</v>
      </c>
      <c r="G13" s="115">
        <v>1</v>
      </c>
      <c r="H13" s="115">
        <v>1</v>
      </c>
      <c r="I13" s="115">
        <v>1</v>
      </c>
      <c r="J13" s="115">
        <v>1</v>
      </c>
      <c r="K13" s="115">
        <v>1</v>
      </c>
    </row>
    <row r="14" spans="1:11">
      <c r="A14" s="1"/>
    </row>
    <row r="15" spans="1:11" s="26" customFormat="1" ht="14.25">
      <c r="A15" s="25" t="s">
        <v>219</v>
      </c>
    </row>
    <row r="16" spans="1:11">
      <c r="A16" s="1"/>
    </row>
    <row r="17" spans="1:11" ht="24">
      <c r="A17" s="104"/>
      <c r="B17" s="104" t="s">
        <v>131</v>
      </c>
      <c r="C17" s="104" t="s">
        <v>132</v>
      </c>
      <c r="D17" s="104" t="s">
        <v>133</v>
      </c>
      <c r="E17" s="104" t="s">
        <v>134</v>
      </c>
      <c r="F17" s="104" t="s">
        <v>135</v>
      </c>
      <c r="G17" s="104" t="s">
        <v>136</v>
      </c>
      <c r="H17" s="104" t="s">
        <v>137</v>
      </c>
      <c r="I17" s="104" t="s">
        <v>138</v>
      </c>
      <c r="J17" s="105" t="s">
        <v>201</v>
      </c>
      <c r="K17" s="104" t="s">
        <v>92</v>
      </c>
    </row>
    <row r="18" spans="1:11">
      <c r="A18" s="684" t="s">
        <v>181</v>
      </c>
      <c r="B18" s="108">
        <v>169</v>
      </c>
      <c r="C18" s="108">
        <v>141</v>
      </c>
      <c r="D18" s="108">
        <v>170</v>
      </c>
      <c r="E18" s="108">
        <v>269</v>
      </c>
      <c r="F18" s="108">
        <v>180</v>
      </c>
      <c r="G18" s="108">
        <v>346</v>
      </c>
      <c r="H18" s="108">
        <v>521</v>
      </c>
      <c r="I18" s="108">
        <v>314</v>
      </c>
      <c r="J18" s="108">
        <v>235</v>
      </c>
      <c r="K18" s="108">
        <v>2345</v>
      </c>
    </row>
    <row r="19" spans="1:11">
      <c r="A19" s="681"/>
      <c r="B19" s="120">
        <v>0.40722891566265063</v>
      </c>
      <c r="C19" s="120">
        <v>0.34558823529411764</v>
      </c>
      <c r="D19" s="120">
        <v>0.38990825688073394</v>
      </c>
      <c r="E19" s="120">
        <v>0.49539594843462248</v>
      </c>
      <c r="F19" s="120">
        <v>0.47493403693931396</v>
      </c>
      <c r="G19" s="120">
        <v>0.51032448377581119</v>
      </c>
      <c r="H19" s="120">
        <v>0.4846511627906977</v>
      </c>
      <c r="I19" s="120">
        <v>0.53310696095076404</v>
      </c>
      <c r="J19" s="120">
        <v>0.4625984251968504</v>
      </c>
      <c r="K19" s="120">
        <v>0.46611011727290796</v>
      </c>
    </row>
    <row r="20" spans="1:11" ht="13.5" customHeight="1">
      <c r="A20" s="684" t="s">
        <v>99</v>
      </c>
      <c r="B20" s="108">
        <v>115</v>
      </c>
      <c r="C20" s="108">
        <v>91</v>
      </c>
      <c r="D20" s="108">
        <v>130</v>
      </c>
      <c r="E20" s="108">
        <v>185</v>
      </c>
      <c r="F20" s="108">
        <v>147</v>
      </c>
      <c r="G20" s="108">
        <v>246</v>
      </c>
      <c r="H20" s="108">
        <v>340</v>
      </c>
      <c r="I20" s="108">
        <v>192</v>
      </c>
      <c r="J20" s="108">
        <v>155</v>
      </c>
      <c r="K20" s="108">
        <v>1601</v>
      </c>
    </row>
    <row r="21" spans="1:11">
      <c r="A21" s="681"/>
      <c r="B21" s="120">
        <v>0.27710843373493976</v>
      </c>
      <c r="C21" s="120">
        <v>0.22303921568627452</v>
      </c>
      <c r="D21" s="120">
        <v>0.29816513761467889</v>
      </c>
      <c r="E21" s="120">
        <v>0.3406998158379374</v>
      </c>
      <c r="F21" s="120">
        <v>0.38786279683377306</v>
      </c>
      <c r="G21" s="120">
        <v>0.36283185840707965</v>
      </c>
      <c r="H21" s="120">
        <v>0.31627906976744186</v>
      </c>
      <c r="I21" s="120">
        <v>0.32597623089983024</v>
      </c>
      <c r="J21" s="120">
        <v>0.30511811023622049</v>
      </c>
      <c r="K21" s="120">
        <v>0.31822699264559728</v>
      </c>
    </row>
    <row r="22" spans="1:11" ht="13.5" customHeight="1">
      <c r="A22" s="684" t="s">
        <v>183</v>
      </c>
      <c r="B22" s="108">
        <v>42</v>
      </c>
      <c r="C22" s="108">
        <v>18</v>
      </c>
      <c r="D22" s="108">
        <v>39</v>
      </c>
      <c r="E22" s="108">
        <v>70</v>
      </c>
      <c r="F22" s="108">
        <v>52</v>
      </c>
      <c r="G22" s="108">
        <v>62</v>
      </c>
      <c r="H22" s="108">
        <v>119</v>
      </c>
      <c r="I22" s="108">
        <v>55</v>
      </c>
      <c r="J22" s="108">
        <v>43</v>
      </c>
      <c r="K22" s="108">
        <v>500</v>
      </c>
    </row>
    <row r="23" spans="1:11">
      <c r="A23" s="681"/>
      <c r="B23" s="120">
        <v>0.10120481927710843</v>
      </c>
      <c r="C23" s="120">
        <v>4.4117647058823532E-2</v>
      </c>
      <c r="D23" s="120">
        <v>8.9449541284403675E-2</v>
      </c>
      <c r="E23" s="120">
        <v>0.12891344383057091</v>
      </c>
      <c r="F23" s="120">
        <v>0.13720316622691292</v>
      </c>
      <c r="G23" s="120">
        <v>9.1445427728613568E-2</v>
      </c>
      <c r="H23" s="120">
        <v>0.11069767441860465</v>
      </c>
      <c r="I23" s="120">
        <v>9.3378607809847206E-2</v>
      </c>
      <c r="J23" s="120">
        <v>8.4645669291338585E-2</v>
      </c>
      <c r="K23" s="120">
        <v>9.9383820314052879E-2</v>
      </c>
    </row>
    <row r="24" spans="1:11">
      <c r="A24" s="684" t="s">
        <v>184</v>
      </c>
      <c r="B24" s="108">
        <v>87</v>
      </c>
      <c r="C24" s="108">
        <v>123</v>
      </c>
      <c r="D24" s="108">
        <v>100</v>
      </c>
      <c r="E24" s="108">
        <v>171</v>
      </c>
      <c r="F24" s="108">
        <v>106</v>
      </c>
      <c r="G24" s="108">
        <v>240</v>
      </c>
      <c r="H24" s="108">
        <v>317</v>
      </c>
      <c r="I24" s="108">
        <v>204</v>
      </c>
      <c r="J24" s="108">
        <v>136</v>
      </c>
      <c r="K24" s="108">
        <v>1484</v>
      </c>
    </row>
    <row r="25" spans="1:11">
      <c r="A25" s="681"/>
      <c r="B25" s="120">
        <v>0.20963855421686747</v>
      </c>
      <c r="C25" s="120">
        <v>0.3014705882352941</v>
      </c>
      <c r="D25" s="120">
        <v>0.22935779816513763</v>
      </c>
      <c r="E25" s="120">
        <v>0.31491712707182318</v>
      </c>
      <c r="F25" s="120">
        <v>0.27968337730870713</v>
      </c>
      <c r="G25" s="120">
        <v>0.35398230088495575</v>
      </c>
      <c r="H25" s="120">
        <v>0.29488372093023257</v>
      </c>
      <c r="I25" s="120">
        <v>0.3463497453310696</v>
      </c>
      <c r="J25" s="120">
        <v>0.26771653543307089</v>
      </c>
      <c r="K25" s="120">
        <v>0.29497117869210893</v>
      </c>
    </row>
    <row r="26" spans="1:11">
      <c r="A26" s="684" t="s">
        <v>185</v>
      </c>
      <c r="B26" s="108">
        <v>162</v>
      </c>
      <c r="C26" s="108">
        <v>157</v>
      </c>
      <c r="D26" s="108">
        <v>192</v>
      </c>
      <c r="E26" s="108">
        <v>254</v>
      </c>
      <c r="F26" s="108">
        <v>186</v>
      </c>
      <c r="G26" s="108">
        <v>310</v>
      </c>
      <c r="H26" s="108">
        <v>460</v>
      </c>
      <c r="I26" s="108">
        <v>253</v>
      </c>
      <c r="J26" s="108">
        <v>213</v>
      </c>
      <c r="K26" s="108">
        <v>2187</v>
      </c>
    </row>
    <row r="27" spans="1:11">
      <c r="A27" s="681"/>
      <c r="B27" s="120">
        <v>0.39036144578313253</v>
      </c>
      <c r="C27" s="120">
        <v>0.38480392156862747</v>
      </c>
      <c r="D27" s="120">
        <v>0.44036697247706424</v>
      </c>
      <c r="E27" s="120">
        <v>0.4677716390423573</v>
      </c>
      <c r="F27" s="120">
        <v>0.49076517150395776</v>
      </c>
      <c r="G27" s="120">
        <v>0.45722713864306785</v>
      </c>
      <c r="H27" s="120">
        <v>0.42790697674418604</v>
      </c>
      <c r="I27" s="120">
        <v>0.42954159592529711</v>
      </c>
      <c r="J27" s="120">
        <v>0.41929133858267714</v>
      </c>
      <c r="K27" s="120">
        <v>0.43470483005366728</v>
      </c>
    </row>
    <row r="28" spans="1:11" ht="13.5" customHeight="1">
      <c r="A28" s="684" t="s">
        <v>186</v>
      </c>
      <c r="B28" s="108">
        <v>64</v>
      </c>
      <c r="C28" s="108">
        <v>78</v>
      </c>
      <c r="D28" s="108">
        <v>61</v>
      </c>
      <c r="E28" s="108">
        <v>129</v>
      </c>
      <c r="F28" s="108">
        <v>76</v>
      </c>
      <c r="G28" s="108">
        <v>224</v>
      </c>
      <c r="H28" s="108">
        <v>254</v>
      </c>
      <c r="I28" s="108">
        <v>144</v>
      </c>
      <c r="J28" s="108">
        <v>102</v>
      </c>
      <c r="K28" s="108">
        <v>1132</v>
      </c>
    </row>
    <row r="29" spans="1:11">
      <c r="A29" s="681"/>
      <c r="B29" s="120">
        <v>0.15421686746987953</v>
      </c>
      <c r="C29" s="120">
        <v>0.19117647058823528</v>
      </c>
      <c r="D29" s="120">
        <v>0.13990825688073394</v>
      </c>
      <c r="E29" s="120">
        <v>0.23756906077348067</v>
      </c>
      <c r="F29" s="120">
        <v>0.20052770448548812</v>
      </c>
      <c r="G29" s="120">
        <v>0.3303834808259587</v>
      </c>
      <c r="H29" s="120">
        <v>0.23627906976744187</v>
      </c>
      <c r="I29" s="120">
        <v>0.24448217317487267</v>
      </c>
      <c r="J29" s="120">
        <v>0.20078740157480315</v>
      </c>
      <c r="K29" s="120">
        <v>0.2250049691910157</v>
      </c>
    </row>
    <row r="30" spans="1:11" ht="13.5" customHeight="1">
      <c r="A30" s="684" t="s">
        <v>187</v>
      </c>
      <c r="B30" s="108">
        <v>46</v>
      </c>
      <c r="C30" s="108">
        <v>28</v>
      </c>
      <c r="D30" s="108">
        <v>41</v>
      </c>
      <c r="E30" s="108">
        <v>58</v>
      </c>
      <c r="F30" s="108">
        <v>42</v>
      </c>
      <c r="G30" s="108">
        <v>73</v>
      </c>
      <c r="H30" s="108">
        <v>117</v>
      </c>
      <c r="I30" s="108">
        <v>53</v>
      </c>
      <c r="J30" s="108">
        <v>48</v>
      </c>
      <c r="K30" s="108">
        <v>506</v>
      </c>
    </row>
    <row r="31" spans="1:11">
      <c r="A31" s="681"/>
      <c r="B31" s="120">
        <v>0.1108433734939759</v>
      </c>
      <c r="C31" s="120">
        <v>6.8627450980392163E-2</v>
      </c>
      <c r="D31" s="120">
        <v>9.4036697247706427E-2</v>
      </c>
      <c r="E31" s="120">
        <v>0.10681399631675875</v>
      </c>
      <c r="F31" s="120">
        <v>0.11081794195250659</v>
      </c>
      <c r="G31" s="120">
        <v>0.10766961651917405</v>
      </c>
      <c r="H31" s="120">
        <v>0.10883720930232559</v>
      </c>
      <c r="I31" s="120">
        <v>8.9983022071307303E-2</v>
      </c>
      <c r="J31" s="120">
        <v>9.4488188976377951E-2</v>
      </c>
      <c r="K31" s="120">
        <v>0.1005764261578215</v>
      </c>
    </row>
    <row r="32" spans="1:11" ht="13.5" customHeight="1">
      <c r="A32" s="684" t="s">
        <v>188</v>
      </c>
      <c r="B32" s="108">
        <v>105</v>
      </c>
      <c r="C32" s="108">
        <v>76</v>
      </c>
      <c r="D32" s="108">
        <v>148</v>
      </c>
      <c r="E32" s="108">
        <v>165</v>
      </c>
      <c r="F32" s="108">
        <v>104</v>
      </c>
      <c r="G32" s="108">
        <v>239</v>
      </c>
      <c r="H32" s="108">
        <v>302</v>
      </c>
      <c r="I32" s="108">
        <v>156</v>
      </c>
      <c r="J32" s="108">
        <v>144</v>
      </c>
      <c r="K32" s="108">
        <v>1439</v>
      </c>
    </row>
    <row r="33" spans="1:11">
      <c r="A33" s="681"/>
      <c r="B33" s="120">
        <v>0.25301204819277107</v>
      </c>
      <c r="C33" s="120">
        <v>0.18627450980392157</v>
      </c>
      <c r="D33" s="120">
        <v>0.33944954128440369</v>
      </c>
      <c r="E33" s="120">
        <v>0.30386740331491713</v>
      </c>
      <c r="F33" s="120">
        <v>0.27440633245382584</v>
      </c>
      <c r="G33" s="120">
        <v>0.35250737463126841</v>
      </c>
      <c r="H33" s="120">
        <v>0.28093023255813954</v>
      </c>
      <c r="I33" s="120">
        <v>0.26485568760611206</v>
      </c>
      <c r="J33" s="120">
        <v>0.28346456692913385</v>
      </c>
      <c r="K33" s="120">
        <v>0.28602663486384416</v>
      </c>
    </row>
    <row r="34" spans="1:11" ht="13.5" customHeight="1">
      <c r="A34" s="684" t="s">
        <v>189</v>
      </c>
      <c r="B34" s="108">
        <v>105</v>
      </c>
      <c r="C34" s="108">
        <v>65</v>
      </c>
      <c r="D34" s="108">
        <v>75</v>
      </c>
      <c r="E34" s="108">
        <v>82</v>
      </c>
      <c r="F34" s="108">
        <v>55</v>
      </c>
      <c r="G34" s="108">
        <v>132</v>
      </c>
      <c r="H34" s="108">
        <v>194</v>
      </c>
      <c r="I34" s="108">
        <v>107</v>
      </c>
      <c r="J34" s="108">
        <v>94</v>
      </c>
      <c r="K34" s="108">
        <v>909</v>
      </c>
    </row>
    <row r="35" spans="1:11">
      <c r="A35" s="681"/>
      <c r="B35" s="120">
        <v>0.25301204819277107</v>
      </c>
      <c r="C35" s="120">
        <v>0.15931372549019607</v>
      </c>
      <c r="D35" s="120">
        <v>0.17201834862385321</v>
      </c>
      <c r="E35" s="120">
        <v>0.15101289134438306</v>
      </c>
      <c r="F35" s="120">
        <v>0.14511873350923482</v>
      </c>
      <c r="G35" s="120">
        <v>0.19469026548672566</v>
      </c>
      <c r="H35" s="120">
        <v>0.18046511627906978</v>
      </c>
      <c r="I35" s="120">
        <v>0.18166383701188454</v>
      </c>
      <c r="J35" s="120">
        <v>0.18503937007874016</v>
      </c>
      <c r="K35" s="120">
        <v>0.18067978533094811</v>
      </c>
    </row>
    <row r="36" spans="1:11" ht="13.5" customHeight="1">
      <c r="A36" s="684" t="s">
        <v>190</v>
      </c>
      <c r="B36" s="108">
        <v>65</v>
      </c>
      <c r="C36" s="108">
        <v>50</v>
      </c>
      <c r="D36" s="108">
        <v>80</v>
      </c>
      <c r="E36" s="108">
        <v>101</v>
      </c>
      <c r="F36" s="108">
        <v>60</v>
      </c>
      <c r="G36" s="108">
        <v>134</v>
      </c>
      <c r="H36" s="108">
        <v>179</v>
      </c>
      <c r="I36" s="108">
        <v>78</v>
      </c>
      <c r="J36" s="108">
        <v>93</v>
      </c>
      <c r="K36" s="108">
        <v>840</v>
      </c>
    </row>
    <row r="37" spans="1:11">
      <c r="A37" s="681"/>
      <c r="B37" s="120">
        <v>0.15662650602409639</v>
      </c>
      <c r="C37" s="120">
        <v>0.12254901960784313</v>
      </c>
      <c r="D37" s="120">
        <v>0.1834862385321101</v>
      </c>
      <c r="E37" s="120">
        <v>0.1860036832412523</v>
      </c>
      <c r="F37" s="120">
        <v>0.15831134564643801</v>
      </c>
      <c r="G37" s="120">
        <v>0.19764011799410031</v>
      </c>
      <c r="H37" s="120">
        <v>0.16651162790697674</v>
      </c>
      <c r="I37" s="120">
        <v>0.13242784380305603</v>
      </c>
      <c r="J37" s="120">
        <v>0.18307086614173229</v>
      </c>
      <c r="K37" s="120">
        <v>0.16696481812760883</v>
      </c>
    </row>
    <row r="38" spans="1:11">
      <c r="A38" s="684" t="s">
        <v>191</v>
      </c>
      <c r="B38" s="108">
        <v>94</v>
      </c>
      <c r="C38" s="108">
        <v>96</v>
      </c>
      <c r="D38" s="108">
        <v>126</v>
      </c>
      <c r="E38" s="108">
        <v>95</v>
      </c>
      <c r="F38" s="108">
        <v>57</v>
      </c>
      <c r="G38" s="108">
        <v>134</v>
      </c>
      <c r="H38" s="108">
        <v>232</v>
      </c>
      <c r="I38" s="108">
        <v>70</v>
      </c>
      <c r="J38" s="108">
        <v>105</v>
      </c>
      <c r="K38" s="108">
        <v>1009</v>
      </c>
    </row>
    <row r="39" spans="1:11">
      <c r="A39" s="681"/>
      <c r="B39" s="120">
        <v>0.22650602409638554</v>
      </c>
      <c r="C39" s="120">
        <v>0.23529411764705882</v>
      </c>
      <c r="D39" s="120">
        <v>0.28899082568807338</v>
      </c>
      <c r="E39" s="120">
        <v>0.17495395948434622</v>
      </c>
      <c r="F39" s="120">
        <v>0.15039577836411611</v>
      </c>
      <c r="G39" s="120">
        <v>0.19764011799410031</v>
      </c>
      <c r="H39" s="120">
        <v>0.2158139534883721</v>
      </c>
      <c r="I39" s="120">
        <v>0.11884550084889643</v>
      </c>
      <c r="J39" s="120">
        <v>0.20669291338582677</v>
      </c>
      <c r="K39" s="120">
        <v>0.20055654939375869</v>
      </c>
    </row>
    <row r="40" spans="1:11">
      <c r="A40" s="684" t="s">
        <v>192</v>
      </c>
      <c r="B40" s="108">
        <v>18</v>
      </c>
      <c r="C40" s="108">
        <v>25</v>
      </c>
      <c r="D40" s="108">
        <v>40</v>
      </c>
      <c r="E40" s="108">
        <v>25</v>
      </c>
      <c r="F40" s="108">
        <v>6</v>
      </c>
      <c r="G40" s="108">
        <v>29</v>
      </c>
      <c r="H40" s="108">
        <v>54</v>
      </c>
      <c r="I40" s="108">
        <v>23</v>
      </c>
      <c r="J40" s="108">
        <v>30</v>
      </c>
      <c r="K40" s="108">
        <v>250</v>
      </c>
    </row>
    <row r="41" spans="1:11">
      <c r="A41" s="681"/>
      <c r="B41" s="120">
        <v>4.3373493975903614E-2</v>
      </c>
      <c r="C41" s="120">
        <v>6.1274509803921566E-2</v>
      </c>
      <c r="D41" s="120">
        <v>9.1743119266055051E-2</v>
      </c>
      <c r="E41" s="120">
        <v>4.6040515653775323E-2</v>
      </c>
      <c r="F41" s="120">
        <v>1.5831134564643801E-2</v>
      </c>
      <c r="G41" s="120">
        <v>4.2772861356932153E-2</v>
      </c>
      <c r="H41" s="120">
        <v>5.0232558139534887E-2</v>
      </c>
      <c r="I41" s="120">
        <v>3.9049235993208829E-2</v>
      </c>
      <c r="J41" s="120">
        <v>5.905511811023622E-2</v>
      </c>
      <c r="K41" s="120">
        <v>4.9691910157026439E-2</v>
      </c>
    </row>
    <row r="42" spans="1:11" ht="13.5" customHeight="1">
      <c r="A42" s="684" t="s">
        <v>193</v>
      </c>
      <c r="B42" s="108">
        <v>34</v>
      </c>
      <c r="C42" s="108">
        <v>26</v>
      </c>
      <c r="D42" s="108">
        <v>20</v>
      </c>
      <c r="E42" s="108">
        <v>41</v>
      </c>
      <c r="F42" s="108">
        <v>13</v>
      </c>
      <c r="G42" s="108">
        <v>40</v>
      </c>
      <c r="H42" s="108">
        <v>62</v>
      </c>
      <c r="I42" s="108">
        <v>12</v>
      </c>
      <c r="J42" s="108">
        <v>32</v>
      </c>
      <c r="K42" s="108">
        <v>280</v>
      </c>
    </row>
    <row r="43" spans="1:11">
      <c r="A43" s="681"/>
      <c r="B43" s="120">
        <v>8.1927710843373497E-2</v>
      </c>
      <c r="C43" s="120">
        <v>6.3725490196078427E-2</v>
      </c>
      <c r="D43" s="120">
        <v>4.5871559633027525E-2</v>
      </c>
      <c r="E43" s="120">
        <v>7.550644567219153E-2</v>
      </c>
      <c r="F43" s="120">
        <v>3.430079155672823E-2</v>
      </c>
      <c r="G43" s="120">
        <v>5.8997050147492625E-2</v>
      </c>
      <c r="H43" s="120">
        <v>5.7674418604651161E-2</v>
      </c>
      <c r="I43" s="120">
        <v>2.037351443123939E-2</v>
      </c>
      <c r="J43" s="120">
        <v>6.2992125984251968E-2</v>
      </c>
      <c r="K43" s="120">
        <v>5.5654939375869607E-2</v>
      </c>
    </row>
    <row r="44" spans="1:11">
      <c r="A44" s="684" t="s">
        <v>194</v>
      </c>
      <c r="B44" s="108">
        <v>2</v>
      </c>
      <c r="C44" s="108">
        <v>2</v>
      </c>
      <c r="D44" s="108">
        <v>3</v>
      </c>
      <c r="E44" s="108">
        <v>2</v>
      </c>
      <c r="F44" s="108">
        <v>3</v>
      </c>
      <c r="G44" s="108">
        <v>2</v>
      </c>
      <c r="H44" s="108">
        <v>4</v>
      </c>
      <c r="I44" s="108">
        <v>1</v>
      </c>
      <c r="J44" s="108">
        <v>2</v>
      </c>
      <c r="K44" s="108">
        <v>21</v>
      </c>
    </row>
    <row r="45" spans="1:11">
      <c r="A45" s="681"/>
      <c r="B45" s="120">
        <v>4.8192771084337354E-3</v>
      </c>
      <c r="C45" s="120">
        <v>4.9019607843137254E-3</v>
      </c>
      <c r="D45" s="120">
        <v>6.8807339449541288E-3</v>
      </c>
      <c r="E45" s="120">
        <v>3.6832412523020259E-3</v>
      </c>
      <c r="F45" s="120">
        <v>7.9155672823219003E-3</v>
      </c>
      <c r="G45" s="120">
        <v>2.9498525073746312E-3</v>
      </c>
      <c r="H45" s="120">
        <v>3.7209302325581397E-3</v>
      </c>
      <c r="I45" s="120">
        <v>1.697792869269949E-3</v>
      </c>
      <c r="J45" s="120">
        <v>3.937007874015748E-3</v>
      </c>
      <c r="K45" s="120">
        <v>4.1741204531902205E-3</v>
      </c>
    </row>
    <row r="46" spans="1:11" ht="13.5" customHeight="1">
      <c r="A46" s="684" t="s">
        <v>195</v>
      </c>
      <c r="B46" s="108">
        <v>28</v>
      </c>
      <c r="C46" s="108">
        <v>22</v>
      </c>
      <c r="D46" s="108">
        <v>40</v>
      </c>
      <c r="E46" s="108">
        <v>64</v>
      </c>
      <c r="F46" s="108">
        <v>12</v>
      </c>
      <c r="G46" s="108">
        <v>36</v>
      </c>
      <c r="H46" s="108">
        <v>95</v>
      </c>
      <c r="I46" s="108">
        <v>46</v>
      </c>
      <c r="J46" s="108">
        <v>27</v>
      </c>
      <c r="K46" s="108">
        <v>370</v>
      </c>
    </row>
    <row r="47" spans="1:11">
      <c r="A47" s="681"/>
      <c r="B47" s="120">
        <v>6.746987951807229E-2</v>
      </c>
      <c r="C47" s="120">
        <v>5.3921568627450983E-2</v>
      </c>
      <c r="D47" s="120">
        <v>9.1743119266055051E-2</v>
      </c>
      <c r="E47" s="120">
        <v>0.11786372007366483</v>
      </c>
      <c r="F47" s="120">
        <v>3.1662269129287601E-2</v>
      </c>
      <c r="G47" s="120">
        <v>5.3097345132743362E-2</v>
      </c>
      <c r="H47" s="120">
        <v>8.8372093023255813E-2</v>
      </c>
      <c r="I47" s="120">
        <v>7.8098471986417659E-2</v>
      </c>
      <c r="J47" s="120">
        <v>5.3149606299212601E-2</v>
      </c>
      <c r="K47" s="120">
        <v>7.3544027032399123E-2</v>
      </c>
    </row>
    <row r="48" spans="1:11" ht="13.5" customHeight="1">
      <c r="A48" s="684" t="s">
        <v>196</v>
      </c>
      <c r="B48" s="108">
        <v>24</v>
      </c>
      <c r="C48" s="108">
        <v>26</v>
      </c>
      <c r="D48" s="108">
        <v>44</v>
      </c>
      <c r="E48" s="108">
        <v>37</v>
      </c>
      <c r="F48" s="108">
        <v>9</v>
      </c>
      <c r="G48" s="108">
        <v>43</v>
      </c>
      <c r="H48" s="108">
        <v>53</v>
      </c>
      <c r="I48" s="108">
        <v>12</v>
      </c>
      <c r="J48" s="108">
        <v>32</v>
      </c>
      <c r="K48" s="108">
        <v>280</v>
      </c>
    </row>
    <row r="49" spans="1:12">
      <c r="A49" s="681"/>
      <c r="B49" s="120">
        <v>5.7831325301204821E-2</v>
      </c>
      <c r="C49" s="120">
        <v>6.3725490196078427E-2</v>
      </c>
      <c r="D49" s="120">
        <v>0.10091743119266056</v>
      </c>
      <c r="E49" s="120">
        <v>6.8139963167587483E-2</v>
      </c>
      <c r="F49" s="120">
        <v>2.3746701846965697E-2</v>
      </c>
      <c r="G49" s="120">
        <v>6.3421828908554578E-2</v>
      </c>
      <c r="H49" s="120">
        <v>4.930232558139535E-2</v>
      </c>
      <c r="I49" s="120">
        <v>2.037351443123939E-2</v>
      </c>
      <c r="J49" s="120">
        <v>6.2992125984251968E-2</v>
      </c>
      <c r="K49" s="120">
        <v>5.5654939375869607E-2</v>
      </c>
    </row>
    <row r="50" spans="1:12" ht="13.5" customHeight="1">
      <c r="A50" s="684" t="s">
        <v>197</v>
      </c>
      <c r="B50" s="108">
        <v>3</v>
      </c>
      <c r="C50" s="108">
        <v>2</v>
      </c>
      <c r="D50" s="108">
        <v>3</v>
      </c>
      <c r="E50" s="108">
        <v>2</v>
      </c>
      <c r="F50" s="108">
        <v>4</v>
      </c>
      <c r="G50" s="108">
        <v>5</v>
      </c>
      <c r="H50" s="108">
        <v>17</v>
      </c>
      <c r="I50" s="108">
        <v>3</v>
      </c>
      <c r="J50" s="108">
        <v>22</v>
      </c>
      <c r="K50" s="108">
        <v>61</v>
      </c>
    </row>
    <row r="51" spans="1:12">
      <c r="A51" s="681"/>
      <c r="B51" s="120">
        <v>7.2289156626506026E-3</v>
      </c>
      <c r="C51" s="120">
        <v>4.9019607843137254E-3</v>
      </c>
      <c r="D51" s="120">
        <v>6.8807339449541288E-3</v>
      </c>
      <c r="E51" s="120">
        <v>3.6832412523020259E-3</v>
      </c>
      <c r="F51" s="120">
        <v>1.0554089709762533E-2</v>
      </c>
      <c r="G51" s="120">
        <v>7.3746312684365781E-3</v>
      </c>
      <c r="H51" s="120">
        <v>1.5813953488372091E-2</v>
      </c>
      <c r="I51" s="120">
        <v>5.0933786078098476E-3</v>
      </c>
      <c r="J51" s="120">
        <v>4.3307086614173228E-2</v>
      </c>
      <c r="K51" s="120">
        <v>1.212482607831445E-2</v>
      </c>
    </row>
    <row r="52" spans="1:12" ht="13.5" customHeight="1">
      <c r="A52" s="684" t="s">
        <v>198</v>
      </c>
      <c r="B52" s="108">
        <v>38</v>
      </c>
      <c r="C52" s="108">
        <v>50</v>
      </c>
      <c r="D52" s="108">
        <v>51</v>
      </c>
      <c r="E52" s="108">
        <v>38</v>
      </c>
      <c r="F52" s="108">
        <v>40</v>
      </c>
      <c r="G52" s="108">
        <v>30</v>
      </c>
      <c r="H52" s="108">
        <v>67</v>
      </c>
      <c r="I52" s="108">
        <v>56</v>
      </c>
      <c r="J52" s="108">
        <v>37</v>
      </c>
      <c r="K52" s="108">
        <v>407</v>
      </c>
    </row>
    <row r="53" spans="1:12">
      <c r="A53" s="681"/>
      <c r="B53" s="120">
        <v>9.1566265060240959E-2</v>
      </c>
      <c r="C53" s="120">
        <v>0.12254901960784313</v>
      </c>
      <c r="D53" s="120">
        <v>0.11697247706422019</v>
      </c>
      <c r="E53" s="120">
        <v>6.9981583793738492E-2</v>
      </c>
      <c r="F53" s="120">
        <v>0.10554089709762533</v>
      </c>
      <c r="G53" s="120">
        <v>4.4247787610619468E-2</v>
      </c>
      <c r="H53" s="120">
        <v>6.2325581395348835E-2</v>
      </c>
      <c r="I53" s="120">
        <v>9.5076400679117143E-2</v>
      </c>
      <c r="J53" s="120">
        <v>7.2834645669291334E-2</v>
      </c>
      <c r="K53" s="120">
        <v>8.0898429735639044E-2</v>
      </c>
    </row>
    <row r="55" spans="1:12">
      <c r="A55" s="41"/>
      <c r="B55" s="42"/>
      <c r="C55" s="42"/>
      <c r="D55" s="42"/>
      <c r="E55" s="42"/>
      <c r="F55" s="42"/>
      <c r="G55" s="42"/>
      <c r="H55" s="42"/>
      <c r="I55" s="42"/>
      <c r="J55" s="42"/>
      <c r="K55" s="42"/>
    </row>
    <row r="56" spans="1:12">
      <c r="A56" s="43"/>
      <c r="H56" s="102"/>
      <c r="L56" s="10"/>
    </row>
    <row r="57" spans="1:12">
      <c r="A57" s="43"/>
      <c r="L57" s="10"/>
    </row>
    <row r="58" spans="1:12">
      <c r="A58" s="43"/>
      <c r="L58" s="10"/>
    </row>
    <row r="59" spans="1:12">
      <c r="A59" s="43"/>
      <c r="L59" s="10"/>
    </row>
    <row r="60" spans="1:12">
      <c r="A60" s="43"/>
      <c r="L60" s="10"/>
    </row>
    <row r="61" spans="1:12">
      <c r="A61" s="43"/>
      <c r="L61" s="10"/>
    </row>
    <row r="62" spans="1:12">
      <c r="A62" s="43"/>
      <c r="L62" s="10"/>
    </row>
    <row r="63" spans="1:12">
      <c r="A63" s="43"/>
      <c r="L63" s="10"/>
    </row>
    <row r="64" spans="1:12">
      <c r="A64" s="43"/>
      <c r="L64" s="10"/>
    </row>
    <row r="65" spans="1:12">
      <c r="A65" s="43"/>
      <c r="L65" s="10"/>
    </row>
    <row r="66" spans="1:12">
      <c r="A66" s="43"/>
      <c r="L66" s="10"/>
    </row>
    <row r="67" spans="1:12">
      <c r="A67" s="43"/>
      <c r="L67" s="10"/>
    </row>
    <row r="68" spans="1:12">
      <c r="A68" s="43"/>
      <c r="L68" s="10"/>
    </row>
    <row r="69" spans="1:12">
      <c r="A69" s="43"/>
      <c r="L69" s="10"/>
    </row>
    <row r="70" spans="1:12">
      <c r="A70" s="43"/>
      <c r="L70" s="10"/>
    </row>
    <row r="71" spans="1:12">
      <c r="A71" s="43"/>
      <c r="L71" s="10"/>
    </row>
    <row r="72" spans="1:12">
      <c r="A72" s="43"/>
      <c r="L72" s="10"/>
    </row>
    <row r="73" spans="1:12">
      <c r="A73" s="43"/>
      <c r="L73" s="10"/>
    </row>
    <row r="74" spans="1:12">
      <c r="A74" s="43"/>
      <c r="L74" s="10"/>
    </row>
    <row r="75" spans="1:12">
      <c r="A75" s="43"/>
      <c r="H75" s="102"/>
      <c r="L75" s="10"/>
    </row>
    <row r="76" spans="1:12">
      <c r="A76" s="43"/>
      <c r="L76" s="10"/>
    </row>
    <row r="77" spans="1:12">
      <c r="A77" s="43"/>
      <c r="H77" s="102"/>
      <c r="I77" s="102"/>
      <c r="J77" s="102"/>
      <c r="L77" s="10"/>
    </row>
  </sheetData>
  <mergeCells count="22">
    <mergeCell ref="A32:A33"/>
    <mergeCell ref="A4:A5"/>
    <mergeCell ref="A6:A7"/>
    <mergeCell ref="A8:A9"/>
    <mergeCell ref="A10:A11"/>
    <mergeCell ref="A18:A19"/>
    <mergeCell ref="A20:A21"/>
    <mergeCell ref="A22:A23"/>
    <mergeCell ref="A24:A25"/>
    <mergeCell ref="A26:A27"/>
    <mergeCell ref="A28:A29"/>
    <mergeCell ref="A30:A31"/>
    <mergeCell ref="A46:A47"/>
    <mergeCell ref="A48:A49"/>
    <mergeCell ref="A50:A51"/>
    <mergeCell ref="A52:A53"/>
    <mergeCell ref="A34:A35"/>
    <mergeCell ref="A36:A37"/>
    <mergeCell ref="A38:A39"/>
    <mergeCell ref="A40:A41"/>
    <mergeCell ref="A42:A43"/>
    <mergeCell ref="A44:A45"/>
  </mergeCells>
  <phoneticPr fontId="4"/>
  <pageMargins left="0.70866141732283472" right="0.70866141732283472" top="0.74803149606299213" bottom="0.74803149606299213" header="0.31496062992125984" footer="0.31496062992125984"/>
  <pageSetup paperSize="9" scale="98" orientation="portrait" r:id="rId1"/>
  <rowBreaks count="1" manualBreakCount="1">
    <brk id="14" max="9"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7"/>
  <sheetViews>
    <sheetView view="pageBreakPreview" zoomScaleNormal="100" zoomScaleSheetLayoutView="100" workbookViewId="0">
      <selection activeCell="M4" sqref="M4:W13"/>
    </sheetView>
  </sheetViews>
  <sheetFormatPr defaultColWidth="13.75" defaultRowHeight="13.5"/>
  <cols>
    <col min="1" max="1" width="12.5" style="10" customWidth="1"/>
    <col min="2" max="10" width="6.875" style="10" customWidth="1"/>
    <col min="11" max="11" width="7.625" style="10" customWidth="1"/>
    <col min="12" max="12" width="7.25" style="10" bestFit="1" customWidth="1"/>
    <col min="13" max="13" width="6.5" style="10" bestFit="1" customWidth="1"/>
    <col min="14" max="16384" width="13.75" style="10"/>
  </cols>
  <sheetData>
    <row r="1" spans="1:11" s="26" customFormat="1" ht="14.25">
      <c r="A1" s="25" t="s">
        <v>220</v>
      </c>
    </row>
    <row r="2" spans="1:11" customFormat="1">
      <c r="A2" s="1"/>
      <c r="B2" s="2"/>
      <c r="C2" s="2"/>
      <c r="D2" s="2"/>
      <c r="E2" s="2"/>
      <c r="F2" s="2"/>
      <c r="G2" s="2"/>
      <c r="H2" s="2"/>
      <c r="I2" s="2"/>
    </row>
    <row r="3" spans="1:11" customFormat="1" ht="24">
      <c r="A3" s="104"/>
      <c r="B3" s="104" t="s">
        <v>131</v>
      </c>
      <c r="C3" s="104" t="s">
        <v>132</v>
      </c>
      <c r="D3" s="104" t="s">
        <v>133</v>
      </c>
      <c r="E3" s="104" t="s">
        <v>134</v>
      </c>
      <c r="F3" s="104" t="s">
        <v>135</v>
      </c>
      <c r="G3" s="104" t="s">
        <v>136</v>
      </c>
      <c r="H3" s="104" t="s">
        <v>137</v>
      </c>
      <c r="I3" s="104" t="s">
        <v>138</v>
      </c>
      <c r="J3" s="105" t="s">
        <v>201</v>
      </c>
      <c r="K3" s="104" t="s">
        <v>92</v>
      </c>
    </row>
    <row r="4" spans="1:11" s="39" customFormat="1">
      <c r="A4" s="106" t="s">
        <v>73</v>
      </c>
      <c r="B4" s="107">
        <v>171</v>
      </c>
      <c r="C4" s="107">
        <v>177</v>
      </c>
      <c r="D4" s="107">
        <v>222</v>
      </c>
      <c r="E4" s="107">
        <v>146</v>
      </c>
      <c r="F4" s="107">
        <v>115</v>
      </c>
      <c r="G4" s="107">
        <v>187</v>
      </c>
      <c r="H4" s="107">
        <v>420</v>
      </c>
      <c r="I4" s="107">
        <v>282</v>
      </c>
      <c r="J4" s="107">
        <v>157</v>
      </c>
      <c r="K4" s="108">
        <v>1877</v>
      </c>
    </row>
    <row r="5" spans="1:11" s="39" customFormat="1">
      <c r="A5" s="109"/>
      <c r="B5" s="110">
        <v>0.12742175856929955</v>
      </c>
      <c r="C5" s="110">
        <v>0.14003164556962025</v>
      </c>
      <c r="D5" s="110">
        <v>0.15535339398180545</v>
      </c>
      <c r="E5" s="110">
        <v>0.11523283346487766</v>
      </c>
      <c r="F5" s="110">
        <v>0.10473588342440801</v>
      </c>
      <c r="G5" s="110">
        <v>6.2395729062395731E-2</v>
      </c>
      <c r="H5" s="110">
        <v>0.11023622047244094</v>
      </c>
      <c r="I5" s="110">
        <v>0.17364532019704434</v>
      </c>
      <c r="J5" s="110">
        <v>0.10369881109643329</v>
      </c>
      <c r="K5" s="110">
        <v>0.11483634138880391</v>
      </c>
    </row>
    <row r="6" spans="1:11" s="39" customFormat="1">
      <c r="A6" s="106" t="s">
        <v>74</v>
      </c>
      <c r="B6" s="107">
        <v>968</v>
      </c>
      <c r="C6" s="107">
        <v>718</v>
      </c>
      <c r="D6" s="107">
        <v>1049</v>
      </c>
      <c r="E6" s="107">
        <v>807</v>
      </c>
      <c r="F6" s="107">
        <v>651</v>
      </c>
      <c r="G6" s="107">
        <v>2398</v>
      </c>
      <c r="H6" s="107">
        <v>2743</v>
      </c>
      <c r="I6" s="107">
        <v>994</v>
      </c>
      <c r="J6" s="107">
        <v>1077</v>
      </c>
      <c r="K6" s="108">
        <v>11405</v>
      </c>
    </row>
    <row r="7" spans="1:11" s="39" customFormat="1">
      <c r="A7" s="109"/>
      <c r="B7" s="110">
        <v>0.72131147540983609</v>
      </c>
      <c r="C7" s="110">
        <v>0.56803797468354433</v>
      </c>
      <c r="D7" s="110">
        <v>0.73407977606717989</v>
      </c>
      <c r="E7" s="110">
        <v>0.63693764798737174</v>
      </c>
      <c r="F7" s="110">
        <v>0.59289617486338797</v>
      </c>
      <c r="G7" s="110">
        <v>0.80013346680013342</v>
      </c>
      <c r="H7" s="110">
        <v>0.71994750656167983</v>
      </c>
      <c r="I7" s="110">
        <v>0.61206896551724133</v>
      </c>
      <c r="J7" s="110">
        <v>0.7113606340819022</v>
      </c>
      <c r="K7" s="110">
        <v>0.69776690119302542</v>
      </c>
    </row>
    <row r="8" spans="1:11" s="39" customFormat="1">
      <c r="A8" s="106" t="s">
        <v>75</v>
      </c>
      <c r="B8" s="107">
        <v>203</v>
      </c>
      <c r="C8" s="107">
        <v>369</v>
      </c>
      <c r="D8" s="107">
        <v>158</v>
      </c>
      <c r="E8" s="107">
        <v>314</v>
      </c>
      <c r="F8" s="107">
        <v>332</v>
      </c>
      <c r="G8" s="107">
        <v>412</v>
      </c>
      <c r="H8" s="107">
        <v>647</v>
      </c>
      <c r="I8" s="107">
        <v>348</v>
      </c>
      <c r="J8" s="107">
        <v>280</v>
      </c>
      <c r="K8" s="108">
        <v>3063</v>
      </c>
    </row>
    <row r="9" spans="1:11" s="39" customFormat="1">
      <c r="A9" s="109"/>
      <c r="B9" s="110">
        <v>0.15126676602086439</v>
      </c>
      <c r="C9" s="110">
        <v>0.29193037974683544</v>
      </c>
      <c r="D9" s="110">
        <v>0.11056682995101469</v>
      </c>
      <c r="E9" s="110">
        <v>0.24782951854775059</v>
      </c>
      <c r="F9" s="110">
        <v>0.30236794171220399</v>
      </c>
      <c r="G9" s="110">
        <v>0.13747080413747081</v>
      </c>
      <c r="H9" s="110">
        <v>0.16981627296587926</v>
      </c>
      <c r="I9" s="110">
        <v>0.21428571428571427</v>
      </c>
      <c r="J9" s="110">
        <v>0.18494055482166447</v>
      </c>
      <c r="K9" s="110">
        <v>0.18739675741817069</v>
      </c>
    </row>
    <row r="10" spans="1:11" s="39" customFormat="1">
      <c r="A10" s="111" t="s">
        <v>11</v>
      </c>
      <c r="B10" s="112">
        <v>1342</v>
      </c>
      <c r="C10" s="112">
        <v>1264</v>
      </c>
      <c r="D10" s="112">
        <v>1429</v>
      </c>
      <c r="E10" s="112">
        <v>1267</v>
      </c>
      <c r="F10" s="112">
        <v>1098</v>
      </c>
      <c r="G10" s="112">
        <v>2997</v>
      </c>
      <c r="H10" s="112">
        <v>3810</v>
      </c>
      <c r="I10" s="112">
        <v>1624</v>
      </c>
      <c r="J10" s="112">
        <v>1514</v>
      </c>
      <c r="K10" s="113">
        <v>16345</v>
      </c>
    </row>
    <row r="11" spans="1:11" s="39" customFormat="1">
      <c r="A11" s="114"/>
      <c r="B11" s="115">
        <v>1</v>
      </c>
      <c r="C11" s="115">
        <v>1</v>
      </c>
      <c r="D11" s="115">
        <v>1</v>
      </c>
      <c r="E11" s="115">
        <v>1</v>
      </c>
      <c r="F11" s="115">
        <v>1</v>
      </c>
      <c r="G11" s="115">
        <v>1</v>
      </c>
      <c r="H11" s="115">
        <v>1</v>
      </c>
      <c r="I11" s="115">
        <v>1</v>
      </c>
      <c r="J11" s="115">
        <v>1</v>
      </c>
      <c r="K11" s="115">
        <v>1</v>
      </c>
    </row>
    <row r="13" spans="1:11" ht="69" customHeight="1"/>
    <row r="14" spans="1:11">
      <c r="A14" s="41"/>
      <c r="B14" s="42"/>
      <c r="C14" s="42"/>
      <c r="D14" s="42"/>
      <c r="E14" s="42"/>
      <c r="F14" s="42"/>
      <c r="G14" s="42"/>
      <c r="H14" s="42"/>
      <c r="I14" s="42"/>
      <c r="J14" s="42"/>
      <c r="K14" s="42"/>
    </row>
    <row r="15" spans="1:11">
      <c r="A15" s="43"/>
      <c r="G15" s="2"/>
    </row>
    <row r="16" spans="1:11">
      <c r="A16" s="44"/>
      <c r="G16" s="2"/>
      <c r="H16" s="101"/>
      <c r="I16" s="101"/>
      <c r="J16" s="101"/>
    </row>
    <row r="17" spans="1:7">
      <c r="A17" s="44"/>
      <c r="G17" s="2"/>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33"/>
  <sheetViews>
    <sheetView view="pageBreakPreview" zoomScaleNormal="100" zoomScaleSheetLayoutView="100" workbookViewId="0">
      <selection activeCell="O18" sqref="O18"/>
    </sheetView>
  </sheetViews>
  <sheetFormatPr defaultColWidth="13.75" defaultRowHeight="13.5"/>
  <cols>
    <col min="1" max="1" width="10.5" style="10" customWidth="1"/>
    <col min="2" max="10" width="7" style="10" customWidth="1"/>
    <col min="11" max="11" width="7.75" style="10" customWidth="1"/>
    <col min="12" max="12" width="7.25" style="10" bestFit="1" customWidth="1"/>
    <col min="13" max="13" width="6.5" style="10" bestFit="1" customWidth="1"/>
    <col min="14" max="16384" width="13.75" style="10"/>
  </cols>
  <sheetData>
    <row r="1" spans="1:11" s="26" customFormat="1" ht="14.25">
      <c r="A1" s="25" t="s">
        <v>335</v>
      </c>
    </row>
    <row r="2" spans="1:11" customFormat="1">
      <c r="A2" s="1"/>
      <c r="B2" s="2"/>
      <c r="C2" s="2"/>
      <c r="D2" s="2"/>
      <c r="E2" s="2"/>
      <c r="F2" s="2"/>
      <c r="G2" s="2"/>
      <c r="H2" s="2"/>
      <c r="I2" s="2"/>
    </row>
    <row r="3" spans="1:11" customFormat="1">
      <c r="A3" s="685" t="s">
        <v>199</v>
      </c>
      <c r="B3" s="687" t="s">
        <v>200</v>
      </c>
      <c r="C3" s="688"/>
      <c r="D3" s="688"/>
      <c r="E3" s="688"/>
      <c r="F3" s="688"/>
      <c r="G3" s="688"/>
      <c r="H3" s="688"/>
      <c r="I3" s="688"/>
      <c r="J3" s="688"/>
      <c r="K3" s="689"/>
    </row>
    <row r="4" spans="1:11" customFormat="1" ht="24">
      <c r="A4" s="686"/>
      <c r="B4" s="104" t="s">
        <v>131</v>
      </c>
      <c r="C4" s="104" t="s">
        <v>132</v>
      </c>
      <c r="D4" s="104" t="s">
        <v>133</v>
      </c>
      <c r="E4" s="104" t="s">
        <v>134</v>
      </c>
      <c r="F4" s="104" t="s">
        <v>135</v>
      </c>
      <c r="G4" s="104" t="s">
        <v>136</v>
      </c>
      <c r="H4" s="104" t="s">
        <v>137</v>
      </c>
      <c r="I4" s="104" t="s">
        <v>138</v>
      </c>
      <c r="J4" s="105" t="s">
        <v>201</v>
      </c>
      <c r="K4" s="104" t="s">
        <v>92</v>
      </c>
    </row>
    <row r="5" spans="1:11" s="39" customFormat="1">
      <c r="A5" s="106" t="s">
        <v>131</v>
      </c>
      <c r="B5" s="107">
        <v>937</v>
      </c>
      <c r="C5" s="107">
        <v>69</v>
      </c>
      <c r="D5" s="107">
        <v>27</v>
      </c>
      <c r="E5" s="107">
        <v>10</v>
      </c>
      <c r="F5" s="107">
        <v>8</v>
      </c>
      <c r="G5" s="107">
        <v>4</v>
      </c>
      <c r="H5" s="107">
        <v>422</v>
      </c>
      <c r="I5" s="107">
        <v>8</v>
      </c>
      <c r="J5" s="107">
        <v>330</v>
      </c>
      <c r="K5" s="108">
        <v>1815</v>
      </c>
    </row>
    <row r="6" spans="1:11" s="39" customFormat="1">
      <c r="A6" s="109"/>
      <c r="B6" s="110">
        <v>0.69821162444113261</v>
      </c>
      <c r="C6" s="110">
        <v>5.4588607594936708E-2</v>
      </c>
      <c r="D6" s="110">
        <v>1.8894331700489854E-2</v>
      </c>
      <c r="E6" s="110">
        <v>7.8926598263614842E-3</v>
      </c>
      <c r="F6" s="110">
        <v>7.2859744990892532E-3</v>
      </c>
      <c r="G6" s="110">
        <v>1.3346680013346681E-3</v>
      </c>
      <c r="H6" s="110">
        <v>0.11076115485564304</v>
      </c>
      <c r="I6" s="110">
        <v>4.9261083743842365E-3</v>
      </c>
      <c r="J6" s="110">
        <v>0.21796565389696168</v>
      </c>
      <c r="K6" s="110">
        <v>0.11104313245640869</v>
      </c>
    </row>
    <row r="7" spans="1:11" s="39" customFormat="1">
      <c r="A7" s="106" t="s">
        <v>132</v>
      </c>
      <c r="B7" s="107">
        <v>238</v>
      </c>
      <c r="C7" s="107">
        <v>1100</v>
      </c>
      <c r="D7" s="107">
        <v>181</v>
      </c>
      <c r="E7" s="107">
        <v>33</v>
      </c>
      <c r="F7" s="107">
        <v>12</v>
      </c>
      <c r="G7" s="107">
        <v>7</v>
      </c>
      <c r="H7" s="107">
        <v>294</v>
      </c>
      <c r="I7" s="107">
        <v>3</v>
      </c>
      <c r="J7" s="107">
        <v>259</v>
      </c>
      <c r="K7" s="108">
        <v>2127</v>
      </c>
    </row>
    <row r="8" spans="1:11" s="39" customFormat="1">
      <c r="A8" s="109"/>
      <c r="B8" s="110">
        <v>0.17734724292101342</v>
      </c>
      <c r="C8" s="110">
        <v>0.870253164556962</v>
      </c>
      <c r="D8" s="110">
        <v>0.12666200139958012</v>
      </c>
      <c r="E8" s="110">
        <v>2.6045777426992895E-2</v>
      </c>
      <c r="F8" s="110">
        <v>1.092896174863388E-2</v>
      </c>
      <c r="G8" s="110">
        <v>2.3356690023356688E-3</v>
      </c>
      <c r="H8" s="110">
        <v>7.716535433070866E-2</v>
      </c>
      <c r="I8" s="110">
        <v>1.8472906403940886E-3</v>
      </c>
      <c r="J8" s="110">
        <v>0.17107001321003962</v>
      </c>
      <c r="K8" s="110">
        <v>0.13013153869684918</v>
      </c>
    </row>
    <row r="9" spans="1:11" s="39" customFormat="1">
      <c r="A9" s="106" t="s">
        <v>133</v>
      </c>
      <c r="B9" s="107">
        <v>41</v>
      </c>
      <c r="C9" s="107">
        <v>42</v>
      </c>
      <c r="D9" s="107">
        <v>957</v>
      </c>
      <c r="E9" s="107">
        <v>39</v>
      </c>
      <c r="F9" s="107">
        <v>8</v>
      </c>
      <c r="G9" s="107">
        <v>12</v>
      </c>
      <c r="H9" s="107">
        <v>202</v>
      </c>
      <c r="I9" s="107">
        <v>11</v>
      </c>
      <c r="J9" s="107">
        <v>112</v>
      </c>
      <c r="K9" s="108">
        <v>1424</v>
      </c>
    </row>
    <row r="10" spans="1:11" s="39" customFormat="1">
      <c r="A10" s="109"/>
      <c r="B10" s="110">
        <v>3.0551415797317436E-2</v>
      </c>
      <c r="C10" s="110">
        <v>3.3227848101265819E-2</v>
      </c>
      <c r="D10" s="110">
        <v>0.66969909027291807</v>
      </c>
      <c r="E10" s="110">
        <v>3.0781373322809787E-2</v>
      </c>
      <c r="F10" s="110">
        <v>7.2859744990892532E-3</v>
      </c>
      <c r="G10" s="110">
        <v>4.004004004004004E-3</v>
      </c>
      <c r="H10" s="110">
        <v>5.3018372703412073E-2</v>
      </c>
      <c r="I10" s="110">
        <v>6.7733990147783255E-3</v>
      </c>
      <c r="J10" s="110">
        <v>7.3976221928665792E-2</v>
      </c>
      <c r="K10" s="110">
        <v>8.7121443866625875E-2</v>
      </c>
    </row>
    <row r="11" spans="1:11" s="39" customFormat="1">
      <c r="A11" s="106" t="s">
        <v>134</v>
      </c>
      <c r="B11" s="107">
        <v>10</v>
      </c>
      <c r="C11" s="107">
        <v>5</v>
      </c>
      <c r="D11" s="107">
        <v>73</v>
      </c>
      <c r="E11" s="107">
        <v>899</v>
      </c>
      <c r="F11" s="107">
        <v>64</v>
      </c>
      <c r="G11" s="107">
        <v>6</v>
      </c>
      <c r="H11" s="107">
        <v>415</v>
      </c>
      <c r="I11" s="107">
        <v>20</v>
      </c>
      <c r="J11" s="107">
        <v>67</v>
      </c>
      <c r="K11" s="108">
        <v>1559</v>
      </c>
    </row>
    <row r="12" spans="1:11" s="39" customFormat="1">
      <c r="A12" s="109"/>
      <c r="B12" s="110">
        <v>7.4515648286140089E-3</v>
      </c>
      <c r="C12" s="110">
        <v>3.9556962025316458E-3</v>
      </c>
      <c r="D12" s="110">
        <v>5.1084674597620713E-2</v>
      </c>
      <c r="E12" s="110">
        <v>0.70955011838989734</v>
      </c>
      <c r="F12" s="110">
        <v>5.8287795992714025E-2</v>
      </c>
      <c r="G12" s="110">
        <v>2.002002002002002E-3</v>
      </c>
      <c r="H12" s="110">
        <v>0.1089238845144357</v>
      </c>
      <c r="I12" s="110">
        <v>1.2315270935960592E-2</v>
      </c>
      <c r="J12" s="110">
        <v>4.4253632760898283E-2</v>
      </c>
      <c r="K12" s="110">
        <v>9.5380850412970328E-2</v>
      </c>
    </row>
    <row r="13" spans="1:11" s="39" customFormat="1">
      <c r="A13" s="106" t="s">
        <v>135</v>
      </c>
      <c r="B13" s="107">
        <v>30</v>
      </c>
      <c r="C13" s="107">
        <v>8</v>
      </c>
      <c r="D13" s="107">
        <v>24</v>
      </c>
      <c r="E13" s="107">
        <v>64</v>
      </c>
      <c r="F13" s="107">
        <v>630</v>
      </c>
      <c r="G13" s="107">
        <v>41</v>
      </c>
      <c r="H13" s="107">
        <v>352</v>
      </c>
      <c r="I13" s="107">
        <v>203</v>
      </c>
      <c r="J13" s="107">
        <v>83</v>
      </c>
      <c r="K13" s="108">
        <v>1435</v>
      </c>
    </row>
    <row r="14" spans="1:11" s="39" customFormat="1">
      <c r="A14" s="109"/>
      <c r="B14" s="110">
        <v>2.2354694485842028E-2</v>
      </c>
      <c r="C14" s="110">
        <v>6.3291139240506328E-3</v>
      </c>
      <c r="D14" s="110">
        <v>1.6794961511546535E-2</v>
      </c>
      <c r="E14" s="110">
        <v>5.0513022888713496E-2</v>
      </c>
      <c r="F14" s="110">
        <v>0.57377049180327866</v>
      </c>
      <c r="G14" s="110">
        <v>1.3680347013680347E-2</v>
      </c>
      <c r="H14" s="110">
        <v>9.2388451443569553E-2</v>
      </c>
      <c r="I14" s="110">
        <v>0.125</v>
      </c>
      <c r="J14" s="110">
        <v>5.4821664464993397E-2</v>
      </c>
      <c r="K14" s="110">
        <v>8.7794432548179868E-2</v>
      </c>
    </row>
    <row r="15" spans="1:11" s="39" customFormat="1">
      <c r="A15" s="106" t="s">
        <v>136</v>
      </c>
      <c r="B15" s="107">
        <v>59</v>
      </c>
      <c r="C15" s="107">
        <v>29</v>
      </c>
      <c r="D15" s="107">
        <v>130</v>
      </c>
      <c r="E15" s="107">
        <v>140</v>
      </c>
      <c r="F15" s="107">
        <v>130</v>
      </c>
      <c r="G15" s="107">
        <v>2803</v>
      </c>
      <c r="H15" s="107">
        <v>1321</v>
      </c>
      <c r="I15" s="107">
        <v>337</v>
      </c>
      <c r="J15" s="107">
        <v>527</v>
      </c>
      <c r="K15" s="108">
        <v>5476</v>
      </c>
    </row>
    <row r="16" spans="1:11" s="39" customFormat="1">
      <c r="A16" s="109"/>
      <c r="B16" s="110">
        <v>4.3964232488822655E-2</v>
      </c>
      <c r="C16" s="110">
        <v>2.2943037974683545E-2</v>
      </c>
      <c r="D16" s="110">
        <v>9.0972708187543744E-2</v>
      </c>
      <c r="E16" s="110">
        <v>0.11049723756906077</v>
      </c>
      <c r="F16" s="110">
        <v>0.11839708561020036</v>
      </c>
      <c r="G16" s="110">
        <v>0.93526860193526862</v>
      </c>
      <c r="H16" s="110">
        <v>0.34671916010498688</v>
      </c>
      <c r="I16" s="110">
        <v>0.20751231527093597</v>
      </c>
      <c r="J16" s="110">
        <v>0.34808454425363278</v>
      </c>
      <c r="K16" s="110">
        <v>0.33502600183542369</v>
      </c>
    </row>
    <row r="17" spans="1:13" s="39" customFormat="1">
      <c r="A17" s="106" t="s">
        <v>337</v>
      </c>
      <c r="B17" s="107">
        <v>6</v>
      </c>
      <c r="C17" s="107">
        <v>1</v>
      </c>
      <c r="D17" s="107">
        <v>7</v>
      </c>
      <c r="E17" s="107">
        <v>17</v>
      </c>
      <c r="F17" s="107">
        <v>4</v>
      </c>
      <c r="G17" s="107">
        <v>4</v>
      </c>
      <c r="H17" s="107">
        <v>126</v>
      </c>
      <c r="I17" s="107">
        <v>5</v>
      </c>
      <c r="J17" s="107">
        <v>16</v>
      </c>
      <c r="K17" s="108">
        <v>186</v>
      </c>
    </row>
    <row r="18" spans="1:13" s="39" customFormat="1">
      <c r="A18" s="109"/>
      <c r="B18" s="110">
        <v>4.4709388971684054E-3</v>
      </c>
      <c r="C18" s="110">
        <v>7.911392405063291E-4</v>
      </c>
      <c r="D18" s="110">
        <v>4.8985304408677398E-3</v>
      </c>
      <c r="E18" s="110">
        <v>1.3417521704814523E-2</v>
      </c>
      <c r="F18" s="110">
        <v>3.6429872495446266E-3</v>
      </c>
      <c r="G18" s="110">
        <v>1.3346680013346681E-3</v>
      </c>
      <c r="H18" s="110">
        <v>3.3070866141732283E-2</v>
      </c>
      <c r="I18" s="110">
        <v>3.0788177339901479E-3</v>
      </c>
      <c r="J18" s="110">
        <v>1.0568031704095112E-2</v>
      </c>
      <c r="K18" s="110">
        <v>1.1379626797185684E-2</v>
      </c>
    </row>
    <row r="19" spans="1:13" s="39" customFormat="1">
      <c r="A19" s="106" t="s">
        <v>338</v>
      </c>
      <c r="B19" s="107">
        <v>21</v>
      </c>
      <c r="C19" s="107">
        <v>10</v>
      </c>
      <c r="D19" s="107">
        <v>30</v>
      </c>
      <c r="E19" s="107">
        <v>65</v>
      </c>
      <c r="F19" s="107">
        <v>242</v>
      </c>
      <c r="G19" s="107">
        <v>120</v>
      </c>
      <c r="H19" s="107">
        <v>678</v>
      </c>
      <c r="I19" s="107">
        <v>1037</v>
      </c>
      <c r="J19" s="107">
        <v>120</v>
      </c>
      <c r="K19" s="108">
        <v>2323</v>
      </c>
    </row>
    <row r="20" spans="1:13" s="39" customFormat="1">
      <c r="A20" s="109"/>
      <c r="B20" s="110">
        <v>1.564828614008942E-2</v>
      </c>
      <c r="C20" s="110">
        <v>7.9113924050632917E-3</v>
      </c>
      <c r="D20" s="110">
        <v>2.099370188943317E-2</v>
      </c>
      <c r="E20" s="110">
        <v>5.1302288871349647E-2</v>
      </c>
      <c r="F20" s="110">
        <v>0.22040072859744991</v>
      </c>
      <c r="G20" s="110">
        <v>4.004004004004004E-2</v>
      </c>
      <c r="H20" s="110">
        <v>0.17795275590551182</v>
      </c>
      <c r="I20" s="110">
        <v>0.63854679802955661</v>
      </c>
      <c r="J20" s="110">
        <v>7.9260237780713338E-2</v>
      </c>
      <c r="K20" s="110">
        <v>0.14212297338635668</v>
      </c>
    </row>
    <row r="21" spans="1:13" s="39" customFormat="1">
      <c r="A21" s="111" t="s">
        <v>11</v>
      </c>
      <c r="B21" s="112">
        <v>1342</v>
      </c>
      <c r="C21" s="112">
        <v>1264</v>
      </c>
      <c r="D21" s="112">
        <v>1429</v>
      </c>
      <c r="E21" s="112">
        <v>1267</v>
      </c>
      <c r="F21" s="112">
        <v>1098</v>
      </c>
      <c r="G21" s="112">
        <v>2997</v>
      </c>
      <c r="H21" s="112">
        <v>3810</v>
      </c>
      <c r="I21" s="112">
        <v>1624</v>
      </c>
      <c r="J21" s="112">
        <v>1514</v>
      </c>
      <c r="K21" s="113">
        <v>16345</v>
      </c>
    </row>
    <row r="22" spans="1:13" s="39" customFormat="1">
      <c r="A22" s="114"/>
      <c r="B22" s="115">
        <v>1</v>
      </c>
      <c r="C22" s="115">
        <v>1</v>
      </c>
      <c r="D22" s="115">
        <v>1</v>
      </c>
      <c r="E22" s="115">
        <v>1</v>
      </c>
      <c r="F22" s="115">
        <v>1</v>
      </c>
      <c r="G22" s="115">
        <v>1</v>
      </c>
      <c r="H22" s="115">
        <v>1</v>
      </c>
      <c r="I22" s="115">
        <v>1</v>
      </c>
      <c r="J22" s="115">
        <v>1</v>
      </c>
      <c r="K22" s="115">
        <v>1</v>
      </c>
    </row>
    <row r="25" spans="1:13">
      <c r="A25" s="41"/>
      <c r="B25" s="42"/>
      <c r="C25" s="42"/>
      <c r="D25" s="42"/>
      <c r="E25" s="42"/>
      <c r="F25" s="42"/>
      <c r="G25" s="42"/>
      <c r="H25" s="42"/>
      <c r="I25" s="42"/>
      <c r="J25" s="42"/>
      <c r="K25" s="42"/>
      <c r="L25" s="42"/>
    </row>
    <row r="26" spans="1:13">
      <c r="A26" s="43"/>
      <c r="G26" s="2"/>
    </row>
    <row r="27" spans="1:13">
      <c r="A27" s="44"/>
      <c r="G27" s="2"/>
    </row>
    <row r="28" spans="1:13">
      <c r="A28" s="44"/>
      <c r="G28" s="2"/>
    </row>
    <row r="29" spans="1:13">
      <c r="A29" s="44"/>
      <c r="G29" s="2"/>
    </row>
    <row r="30" spans="1:13">
      <c r="A30" s="44"/>
      <c r="G30" s="2"/>
    </row>
    <row r="31" spans="1:13" customFormat="1">
      <c r="A31" s="44"/>
      <c r="B31" s="10"/>
      <c r="C31" s="10"/>
      <c r="D31" s="10"/>
      <c r="E31" s="10"/>
      <c r="F31" s="10"/>
      <c r="G31" s="2"/>
      <c r="H31" s="102"/>
      <c r="L31" s="10"/>
      <c r="M31" s="10"/>
    </row>
    <row r="32" spans="1:13">
      <c r="A32" s="44"/>
      <c r="G32" s="2"/>
    </row>
    <row r="33" spans="1:7">
      <c r="A33" s="44"/>
      <c r="G33" s="2"/>
    </row>
  </sheetData>
  <mergeCells count="2">
    <mergeCell ref="A3:A4"/>
    <mergeCell ref="B3:K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V44"/>
  <sheetViews>
    <sheetView view="pageBreakPreview" topLeftCell="A13" zoomScaleNormal="100" zoomScaleSheetLayoutView="100" workbookViewId="0">
      <selection activeCell="N51" sqref="N51"/>
    </sheetView>
  </sheetViews>
  <sheetFormatPr defaultColWidth="13.75" defaultRowHeight="13.5"/>
  <cols>
    <col min="1" max="1" width="10.5" style="10" customWidth="1"/>
    <col min="2" max="10" width="7" style="10" customWidth="1"/>
    <col min="11" max="11" width="7.75" style="10" customWidth="1"/>
    <col min="12" max="12" width="7.25" style="10" bestFit="1" customWidth="1"/>
    <col min="13" max="13" width="6.5" style="10" bestFit="1" customWidth="1"/>
    <col min="14" max="16384" width="13.75" style="10"/>
  </cols>
  <sheetData>
    <row r="1" spans="1:11" s="26" customFormat="1" ht="14.25">
      <c r="A1" s="25" t="s">
        <v>336</v>
      </c>
    </row>
    <row r="2" spans="1:11" customFormat="1">
      <c r="A2" s="1"/>
      <c r="B2" s="2"/>
      <c r="C2" s="2"/>
      <c r="D2" s="2"/>
      <c r="E2" s="2"/>
      <c r="F2" s="2"/>
      <c r="G2" s="2"/>
      <c r="H2" s="2"/>
      <c r="I2" s="2"/>
    </row>
    <row r="3" spans="1:11" customFormat="1">
      <c r="A3" s="685" t="s">
        <v>199</v>
      </c>
      <c r="B3" s="687" t="s">
        <v>200</v>
      </c>
      <c r="C3" s="688"/>
      <c r="D3" s="688"/>
      <c r="E3" s="688"/>
      <c r="F3" s="688"/>
      <c r="G3" s="688"/>
      <c r="H3" s="688"/>
      <c r="I3" s="688"/>
      <c r="J3" s="688"/>
      <c r="K3" s="689"/>
    </row>
    <row r="4" spans="1:11" customFormat="1" ht="24">
      <c r="A4" s="686"/>
      <c r="B4" s="104" t="s">
        <v>131</v>
      </c>
      <c r="C4" s="104" t="s">
        <v>132</v>
      </c>
      <c r="D4" s="104" t="s">
        <v>133</v>
      </c>
      <c r="E4" s="104" t="s">
        <v>134</v>
      </c>
      <c r="F4" s="104" t="s">
        <v>135</v>
      </c>
      <c r="G4" s="104" t="s">
        <v>136</v>
      </c>
      <c r="H4" s="104" t="s">
        <v>137</v>
      </c>
      <c r="I4" s="104" t="s">
        <v>138</v>
      </c>
      <c r="J4" s="105" t="s">
        <v>201</v>
      </c>
      <c r="K4" s="104" t="s">
        <v>92</v>
      </c>
    </row>
    <row r="5" spans="1:11" s="39" customFormat="1">
      <c r="A5" s="106" t="s">
        <v>131</v>
      </c>
      <c r="B5" s="107">
        <v>539</v>
      </c>
      <c r="C5" s="107">
        <v>39</v>
      </c>
      <c r="D5" s="107">
        <v>22</v>
      </c>
      <c r="E5" s="107">
        <v>6</v>
      </c>
      <c r="F5" s="107">
        <v>7</v>
      </c>
      <c r="G5" s="107">
        <v>3</v>
      </c>
      <c r="H5" s="107">
        <v>264</v>
      </c>
      <c r="I5" s="107">
        <v>6</v>
      </c>
      <c r="J5" s="107">
        <v>235</v>
      </c>
      <c r="K5" s="108">
        <v>1121</v>
      </c>
    </row>
    <row r="6" spans="1:11" s="39" customFormat="1">
      <c r="A6" s="109"/>
      <c r="B6" s="110">
        <v>0.68575063613231557</v>
      </c>
      <c r="C6" s="110">
        <v>5.5873925501432664E-2</v>
      </c>
      <c r="D6" s="110">
        <v>2.736318407960199E-2</v>
      </c>
      <c r="E6" s="110">
        <v>9.11854103343465E-3</v>
      </c>
      <c r="F6" s="110">
        <v>1.0703363914373088E-2</v>
      </c>
      <c r="G6" s="110">
        <v>1.5487867836861124E-3</v>
      </c>
      <c r="H6" s="110">
        <v>0.11717709720372836</v>
      </c>
      <c r="I6" s="110">
        <v>5.9171597633136093E-3</v>
      </c>
      <c r="J6" s="110">
        <v>0.23061825318940138</v>
      </c>
      <c r="K6" s="110">
        <v>0.11411992263056092</v>
      </c>
    </row>
    <row r="7" spans="1:11" s="39" customFormat="1">
      <c r="A7" s="106" t="s">
        <v>132</v>
      </c>
      <c r="B7" s="107">
        <v>130</v>
      </c>
      <c r="C7" s="107">
        <v>594</v>
      </c>
      <c r="D7" s="107">
        <v>107</v>
      </c>
      <c r="E7" s="107">
        <v>21</v>
      </c>
      <c r="F7" s="107">
        <v>6</v>
      </c>
      <c r="G7" s="107">
        <v>3</v>
      </c>
      <c r="H7" s="107">
        <v>178</v>
      </c>
      <c r="I7" s="107">
        <v>2</v>
      </c>
      <c r="J7" s="107">
        <v>171</v>
      </c>
      <c r="K7" s="108">
        <v>1212</v>
      </c>
    </row>
    <row r="8" spans="1:11" s="39" customFormat="1">
      <c r="A8" s="109"/>
      <c r="B8" s="110">
        <v>0.16539440203562342</v>
      </c>
      <c r="C8" s="110">
        <v>0.85100286532951286</v>
      </c>
      <c r="D8" s="110">
        <v>0.13308457711442787</v>
      </c>
      <c r="E8" s="110">
        <v>3.1914893617021274E-2</v>
      </c>
      <c r="F8" s="110">
        <v>9.1743119266055051E-3</v>
      </c>
      <c r="G8" s="110">
        <v>1.5487867836861124E-3</v>
      </c>
      <c r="H8" s="110">
        <v>7.9005770084332003E-2</v>
      </c>
      <c r="I8" s="110">
        <v>1.9723865877712033E-3</v>
      </c>
      <c r="J8" s="110">
        <v>0.16781157998037291</v>
      </c>
      <c r="K8" s="110">
        <v>0.1233838949404459</v>
      </c>
    </row>
    <row r="9" spans="1:11" s="39" customFormat="1">
      <c r="A9" s="106" t="s">
        <v>133</v>
      </c>
      <c r="B9" s="107">
        <v>25</v>
      </c>
      <c r="C9" s="107">
        <v>29</v>
      </c>
      <c r="D9" s="107">
        <v>508</v>
      </c>
      <c r="E9" s="107">
        <v>24</v>
      </c>
      <c r="F9" s="107">
        <v>2</v>
      </c>
      <c r="G9" s="107">
        <v>7</v>
      </c>
      <c r="H9" s="107">
        <v>114</v>
      </c>
      <c r="I9" s="107">
        <v>6</v>
      </c>
      <c r="J9" s="107">
        <v>63</v>
      </c>
      <c r="K9" s="108">
        <v>778</v>
      </c>
    </row>
    <row r="10" spans="1:11" s="39" customFormat="1">
      <c r="A10" s="109"/>
      <c r="B10" s="110">
        <v>3.1806615776081425E-2</v>
      </c>
      <c r="C10" s="110">
        <v>4.1547277936962751E-2</v>
      </c>
      <c r="D10" s="110">
        <v>0.63184079601990051</v>
      </c>
      <c r="E10" s="110">
        <v>3.64741641337386E-2</v>
      </c>
      <c r="F10" s="110">
        <v>3.0581039755351682E-3</v>
      </c>
      <c r="G10" s="110">
        <v>3.6138358286009293E-3</v>
      </c>
      <c r="H10" s="110">
        <v>5.0599201065246339E-2</v>
      </c>
      <c r="I10" s="110">
        <v>5.9171597633136093E-3</v>
      </c>
      <c r="J10" s="110">
        <v>6.1825318940137389E-2</v>
      </c>
      <c r="K10" s="110">
        <v>7.9201873154840674E-2</v>
      </c>
    </row>
    <row r="11" spans="1:11" s="39" customFormat="1">
      <c r="A11" s="106" t="s">
        <v>134</v>
      </c>
      <c r="B11" s="107">
        <v>7</v>
      </c>
      <c r="C11" s="107">
        <v>3</v>
      </c>
      <c r="D11" s="107">
        <v>35</v>
      </c>
      <c r="E11" s="107">
        <v>436</v>
      </c>
      <c r="F11" s="107">
        <v>28</v>
      </c>
      <c r="G11" s="107">
        <v>3</v>
      </c>
      <c r="H11" s="107">
        <v>187</v>
      </c>
      <c r="I11" s="107">
        <v>8</v>
      </c>
      <c r="J11" s="107">
        <v>34</v>
      </c>
      <c r="K11" s="108">
        <v>741</v>
      </c>
    </row>
    <row r="12" spans="1:11" s="39" customFormat="1">
      <c r="A12" s="109"/>
      <c r="B12" s="110">
        <v>8.9058524173027988E-3</v>
      </c>
      <c r="C12" s="110">
        <v>4.2979942693409743E-3</v>
      </c>
      <c r="D12" s="110">
        <v>4.3532338308457715E-2</v>
      </c>
      <c r="E12" s="110">
        <v>0.66261398176291797</v>
      </c>
      <c r="F12" s="110">
        <v>4.2813455657492352E-2</v>
      </c>
      <c r="G12" s="110">
        <v>1.5487867836861124E-3</v>
      </c>
      <c r="H12" s="110">
        <v>8.3000443852640923E-2</v>
      </c>
      <c r="I12" s="110">
        <v>7.889546351084813E-3</v>
      </c>
      <c r="J12" s="110">
        <v>3.3366045142296366E-2</v>
      </c>
      <c r="K12" s="110">
        <v>7.5435203094777567E-2</v>
      </c>
    </row>
    <row r="13" spans="1:11" s="39" customFormat="1">
      <c r="A13" s="106" t="s">
        <v>135</v>
      </c>
      <c r="B13" s="107">
        <v>27</v>
      </c>
      <c r="C13" s="107">
        <v>8</v>
      </c>
      <c r="D13" s="107">
        <v>18</v>
      </c>
      <c r="E13" s="107">
        <v>46</v>
      </c>
      <c r="F13" s="107">
        <v>381</v>
      </c>
      <c r="G13" s="107">
        <v>30</v>
      </c>
      <c r="H13" s="107">
        <v>224</v>
      </c>
      <c r="I13" s="107">
        <v>132</v>
      </c>
      <c r="J13" s="107">
        <v>55</v>
      </c>
      <c r="K13" s="108">
        <v>921</v>
      </c>
    </row>
    <row r="14" spans="1:11" s="39" customFormat="1">
      <c r="A14" s="109"/>
      <c r="B14" s="110">
        <v>3.4351145038167941E-2</v>
      </c>
      <c r="C14" s="110">
        <v>1.1461318051575931E-2</v>
      </c>
      <c r="D14" s="110">
        <v>2.2388059701492536E-2</v>
      </c>
      <c r="E14" s="110">
        <v>6.9908814589665649E-2</v>
      </c>
      <c r="F14" s="110">
        <v>0.58256880733944949</v>
      </c>
      <c r="G14" s="110">
        <v>1.5487867836861126E-2</v>
      </c>
      <c r="H14" s="110">
        <v>9.9422991566799818E-2</v>
      </c>
      <c r="I14" s="110">
        <v>0.13017751479289941</v>
      </c>
      <c r="J14" s="110">
        <v>5.3974484789008834E-2</v>
      </c>
      <c r="K14" s="110">
        <v>9.375954392751705E-2</v>
      </c>
    </row>
    <row r="15" spans="1:11" s="39" customFormat="1">
      <c r="A15" s="106" t="s">
        <v>136</v>
      </c>
      <c r="B15" s="107">
        <v>44</v>
      </c>
      <c r="C15" s="107">
        <v>19</v>
      </c>
      <c r="D15" s="107">
        <v>99</v>
      </c>
      <c r="E15" s="107">
        <v>83</v>
      </c>
      <c r="F15" s="107">
        <v>89</v>
      </c>
      <c r="G15" s="107">
        <v>1845</v>
      </c>
      <c r="H15" s="107">
        <v>895</v>
      </c>
      <c r="I15" s="107">
        <v>234</v>
      </c>
      <c r="J15" s="107">
        <v>384</v>
      </c>
      <c r="K15" s="108">
        <v>3692</v>
      </c>
    </row>
    <row r="16" spans="1:11" s="39" customFormat="1">
      <c r="A16" s="109"/>
      <c r="B16" s="110">
        <v>5.5979643765903309E-2</v>
      </c>
      <c r="C16" s="110">
        <v>2.7220630372492838E-2</v>
      </c>
      <c r="D16" s="110">
        <v>0.12313432835820895</v>
      </c>
      <c r="E16" s="110">
        <v>0.12613981762917933</v>
      </c>
      <c r="F16" s="110">
        <v>0.13608562691131498</v>
      </c>
      <c r="G16" s="110">
        <v>0.95250387196695918</v>
      </c>
      <c r="H16" s="110">
        <v>0.3972481136262761</v>
      </c>
      <c r="I16" s="110">
        <v>0.23076923076923078</v>
      </c>
      <c r="J16" s="110">
        <v>0.37684003925417076</v>
      </c>
      <c r="K16" s="110">
        <v>0.37585259085818995</v>
      </c>
    </row>
    <row r="17" spans="1:13" s="39" customFormat="1">
      <c r="A17" s="106" t="s">
        <v>337</v>
      </c>
      <c r="B17" s="107">
        <v>0</v>
      </c>
      <c r="C17" s="107">
        <v>0</v>
      </c>
      <c r="D17" s="107">
        <v>0</v>
      </c>
      <c r="E17" s="107">
        <v>0</v>
      </c>
      <c r="F17" s="107">
        <v>0</v>
      </c>
      <c r="G17" s="107">
        <v>0</v>
      </c>
      <c r="H17" s="107">
        <v>0</v>
      </c>
      <c r="I17" s="107">
        <v>0</v>
      </c>
      <c r="J17" s="107">
        <v>0</v>
      </c>
      <c r="K17" s="108">
        <v>0</v>
      </c>
    </row>
    <row r="18" spans="1:13" s="39" customFormat="1">
      <c r="A18" s="109"/>
      <c r="B18" s="110">
        <v>0</v>
      </c>
      <c r="C18" s="110">
        <v>0</v>
      </c>
      <c r="D18" s="110">
        <v>0</v>
      </c>
      <c r="E18" s="110">
        <v>0</v>
      </c>
      <c r="F18" s="110">
        <v>0</v>
      </c>
      <c r="G18" s="110">
        <v>0</v>
      </c>
      <c r="H18" s="110">
        <v>0</v>
      </c>
      <c r="I18" s="110">
        <v>0</v>
      </c>
      <c r="J18" s="110">
        <v>0</v>
      </c>
      <c r="K18" s="110">
        <v>0</v>
      </c>
    </row>
    <row r="19" spans="1:13" s="39" customFormat="1">
      <c r="A19" s="106" t="s">
        <v>338</v>
      </c>
      <c r="B19" s="107">
        <v>14</v>
      </c>
      <c r="C19" s="107">
        <v>6</v>
      </c>
      <c r="D19" s="107">
        <v>15</v>
      </c>
      <c r="E19" s="107">
        <v>42</v>
      </c>
      <c r="F19" s="107">
        <v>141</v>
      </c>
      <c r="G19" s="107">
        <v>46</v>
      </c>
      <c r="H19" s="107">
        <v>391</v>
      </c>
      <c r="I19" s="107">
        <v>626</v>
      </c>
      <c r="J19" s="107">
        <v>77</v>
      </c>
      <c r="K19" s="108">
        <v>1358</v>
      </c>
    </row>
    <row r="20" spans="1:13" s="39" customFormat="1">
      <c r="A20" s="109"/>
      <c r="B20" s="110">
        <v>1.7811704834605598E-2</v>
      </c>
      <c r="C20" s="110">
        <v>8.5959885386819486E-3</v>
      </c>
      <c r="D20" s="110">
        <v>1.8656716417910446E-2</v>
      </c>
      <c r="E20" s="110">
        <v>6.3829787234042548E-2</v>
      </c>
      <c r="F20" s="110">
        <v>0.21559633027522937</v>
      </c>
      <c r="G20" s="110">
        <v>2.3748064016520392E-2</v>
      </c>
      <c r="H20" s="110">
        <v>0.17354638260097646</v>
      </c>
      <c r="I20" s="110">
        <v>0.61735700197238663</v>
      </c>
      <c r="J20" s="110">
        <v>7.5564278704612367E-2</v>
      </c>
      <c r="K20" s="110">
        <v>0.13824697139366793</v>
      </c>
    </row>
    <row r="21" spans="1:13" s="39" customFormat="1">
      <c r="A21" s="111" t="s">
        <v>11</v>
      </c>
      <c r="B21" s="112">
        <v>786</v>
      </c>
      <c r="C21" s="112">
        <v>698</v>
      </c>
      <c r="D21" s="112">
        <v>804</v>
      </c>
      <c r="E21" s="112">
        <v>658</v>
      </c>
      <c r="F21" s="112">
        <v>654</v>
      </c>
      <c r="G21" s="112">
        <v>1937</v>
      </c>
      <c r="H21" s="112">
        <v>2253</v>
      </c>
      <c r="I21" s="112">
        <v>1014</v>
      </c>
      <c r="J21" s="112">
        <v>1019</v>
      </c>
      <c r="K21" s="113">
        <v>9823</v>
      </c>
    </row>
    <row r="22" spans="1:13" s="39" customFormat="1">
      <c r="A22" s="114"/>
      <c r="B22" s="115">
        <v>1</v>
      </c>
      <c r="C22" s="115">
        <v>1</v>
      </c>
      <c r="D22" s="115">
        <v>1</v>
      </c>
      <c r="E22" s="115">
        <v>1.0000000000000002</v>
      </c>
      <c r="F22" s="115">
        <v>1</v>
      </c>
      <c r="G22" s="115">
        <v>1</v>
      </c>
      <c r="H22" s="115">
        <v>1</v>
      </c>
      <c r="I22" s="115">
        <v>1</v>
      </c>
      <c r="J22" s="115">
        <v>1</v>
      </c>
      <c r="K22" s="115">
        <v>1</v>
      </c>
    </row>
    <row r="25" spans="1:13">
      <c r="A25" s="41"/>
      <c r="B25" s="42"/>
      <c r="C25" s="42"/>
      <c r="D25" s="42"/>
      <c r="E25" s="42"/>
      <c r="F25" s="42"/>
      <c r="G25" s="42"/>
      <c r="H25" s="42"/>
      <c r="I25" s="42"/>
      <c r="J25" s="42"/>
      <c r="K25" s="42"/>
      <c r="L25" s="42"/>
    </row>
    <row r="26" spans="1:13">
      <c r="A26" s="43"/>
      <c r="B26" s="208"/>
      <c r="C26" s="208"/>
      <c r="D26" s="208"/>
      <c r="E26" s="208"/>
      <c r="F26" s="208"/>
      <c r="G26" s="209"/>
      <c r="H26" s="149"/>
      <c r="I26" s="149"/>
      <c r="J26" s="149"/>
      <c r="K26" s="149"/>
    </row>
    <row r="27" spans="1:13">
      <c r="A27" s="44"/>
      <c r="B27" s="208"/>
      <c r="C27" s="208"/>
      <c r="D27" s="208"/>
      <c r="E27" s="208"/>
      <c r="F27" s="208"/>
      <c r="G27" s="209"/>
      <c r="H27" s="149"/>
      <c r="I27" s="149"/>
      <c r="J27" s="149"/>
      <c r="K27" s="149"/>
    </row>
    <row r="28" spans="1:13">
      <c r="A28" s="44"/>
      <c r="B28" s="208"/>
      <c r="C28" s="208"/>
      <c r="D28" s="208"/>
      <c r="E28" s="208"/>
      <c r="F28" s="208"/>
      <c r="G28" s="209"/>
      <c r="H28" s="149"/>
      <c r="I28" s="149"/>
      <c r="J28" s="149"/>
      <c r="K28" s="149"/>
    </row>
    <row r="29" spans="1:13">
      <c r="A29" s="44"/>
      <c r="B29" s="208"/>
      <c r="C29" s="208"/>
      <c r="D29" s="208"/>
      <c r="E29" s="208"/>
      <c r="F29" s="208"/>
      <c r="G29" s="209"/>
      <c r="H29" s="149"/>
      <c r="I29" s="149"/>
      <c r="J29" s="149"/>
      <c r="K29" s="149"/>
    </row>
    <row r="30" spans="1:13">
      <c r="A30" s="44"/>
      <c r="B30" s="208"/>
      <c r="C30" s="208"/>
      <c r="D30" s="208"/>
      <c r="E30" s="208"/>
      <c r="F30" s="208"/>
      <c r="G30" s="209"/>
      <c r="H30" s="149"/>
      <c r="I30" s="149"/>
      <c r="J30" s="149"/>
      <c r="K30" s="149"/>
    </row>
    <row r="31" spans="1:13" customFormat="1">
      <c r="A31" s="44"/>
      <c r="B31" s="208"/>
      <c r="C31" s="208"/>
      <c r="D31" s="208"/>
      <c r="E31" s="208"/>
      <c r="F31" s="208"/>
      <c r="G31" s="209"/>
      <c r="H31" s="149"/>
      <c r="I31" s="149"/>
      <c r="J31" s="149"/>
      <c r="K31" s="149"/>
      <c r="L31" s="10"/>
      <c r="M31" s="10"/>
    </row>
    <row r="32" spans="1:13">
      <c r="A32" s="44"/>
      <c r="B32" s="208"/>
      <c r="C32" s="208"/>
      <c r="D32" s="208"/>
      <c r="E32" s="208"/>
      <c r="F32" s="208"/>
      <c r="G32" s="209"/>
      <c r="H32" s="208"/>
      <c r="I32" s="208"/>
      <c r="J32" s="208"/>
      <c r="K32" s="208"/>
    </row>
    <row r="33" spans="1:22">
      <c r="A33" s="44"/>
      <c r="B33" s="208"/>
      <c r="C33" s="208"/>
      <c r="D33" s="208"/>
      <c r="E33" s="208"/>
      <c r="F33" s="208"/>
      <c r="G33" s="209"/>
      <c r="H33" s="149"/>
      <c r="I33" s="149"/>
      <c r="J33" s="149"/>
      <c r="K33" s="149"/>
    </row>
    <row r="37" spans="1:22">
      <c r="B37" s="149"/>
      <c r="C37" s="149"/>
      <c r="D37" s="149"/>
      <c r="E37" s="149"/>
      <c r="F37" s="149"/>
      <c r="G37" s="149"/>
      <c r="H37" s="149"/>
      <c r="I37" s="149"/>
      <c r="J37" s="149"/>
      <c r="K37" s="149"/>
      <c r="L37" s="149"/>
      <c r="M37" s="149"/>
      <c r="N37" s="149"/>
      <c r="O37" s="149"/>
      <c r="P37" s="149"/>
      <c r="Q37" s="149"/>
      <c r="R37" s="149"/>
      <c r="S37" s="149"/>
      <c r="T37" s="149"/>
      <c r="U37" s="149"/>
      <c r="V37" s="149"/>
    </row>
    <row r="38" spans="1:22">
      <c r="B38" s="149"/>
      <c r="C38" s="149"/>
      <c r="D38" s="149"/>
      <c r="E38" s="149"/>
      <c r="F38" s="149"/>
      <c r="G38" s="149"/>
      <c r="H38" s="149"/>
      <c r="I38" s="149"/>
      <c r="J38" s="149"/>
      <c r="K38" s="149"/>
      <c r="L38" s="149"/>
      <c r="M38" s="149"/>
      <c r="N38" s="149"/>
      <c r="O38" s="149"/>
      <c r="P38" s="149"/>
      <c r="Q38" s="149"/>
      <c r="R38" s="149"/>
      <c r="S38" s="149"/>
      <c r="T38" s="149"/>
      <c r="U38" s="149"/>
      <c r="V38" s="149"/>
    </row>
    <row r="39" spans="1:22">
      <c r="B39" s="149"/>
      <c r="C39" s="149"/>
      <c r="D39" s="149"/>
      <c r="E39" s="149"/>
      <c r="F39" s="149"/>
      <c r="G39" s="149"/>
      <c r="H39" s="149"/>
      <c r="I39" s="149"/>
      <c r="J39" s="149"/>
      <c r="K39" s="149"/>
      <c r="L39" s="149"/>
      <c r="M39" s="149"/>
      <c r="N39" s="149"/>
      <c r="O39" s="149"/>
      <c r="P39" s="149"/>
      <c r="Q39" s="149"/>
      <c r="R39" s="149"/>
      <c r="S39" s="149"/>
      <c r="T39" s="149"/>
      <c r="U39" s="149"/>
      <c r="V39" s="149"/>
    </row>
    <row r="40" spans="1:22">
      <c r="B40" s="149"/>
      <c r="C40" s="149"/>
      <c r="D40" s="149"/>
      <c r="E40" s="149"/>
      <c r="F40" s="149"/>
      <c r="G40" s="149"/>
      <c r="H40" s="149"/>
      <c r="I40" s="149"/>
      <c r="J40" s="149"/>
      <c r="K40" s="149"/>
      <c r="L40" s="149"/>
      <c r="M40" s="149"/>
      <c r="N40" s="149"/>
      <c r="O40" s="149"/>
      <c r="P40" s="149"/>
      <c r="Q40" s="149"/>
      <c r="R40" s="149"/>
      <c r="S40" s="149"/>
      <c r="T40" s="149"/>
      <c r="U40" s="149"/>
      <c r="V40" s="149"/>
    </row>
    <row r="41" spans="1:22">
      <c r="B41" s="149"/>
      <c r="C41" s="149"/>
      <c r="D41" s="149"/>
      <c r="E41" s="149"/>
      <c r="F41" s="149"/>
      <c r="G41" s="149"/>
      <c r="H41" s="149"/>
      <c r="I41" s="149"/>
      <c r="J41" s="149"/>
      <c r="K41" s="149"/>
      <c r="L41" s="149"/>
      <c r="M41" s="149"/>
      <c r="N41" s="149"/>
      <c r="O41" s="149"/>
      <c r="P41" s="149"/>
      <c r="Q41" s="149"/>
      <c r="R41" s="149"/>
      <c r="S41" s="149"/>
      <c r="T41" s="149"/>
      <c r="U41" s="149"/>
      <c r="V41" s="149"/>
    </row>
    <row r="42" spans="1:22">
      <c r="B42" s="149"/>
      <c r="C42" s="149"/>
      <c r="D42" s="149"/>
      <c r="E42" s="149"/>
      <c r="F42" s="149"/>
      <c r="G42" s="149"/>
      <c r="H42" s="149"/>
      <c r="I42" s="149"/>
      <c r="J42" s="149"/>
      <c r="K42" s="149"/>
      <c r="L42" s="149"/>
      <c r="M42" s="149"/>
      <c r="N42" s="149"/>
      <c r="O42" s="149"/>
      <c r="P42" s="149"/>
      <c r="Q42" s="149"/>
      <c r="R42" s="149"/>
      <c r="S42" s="149"/>
      <c r="T42" s="149"/>
      <c r="U42" s="149"/>
      <c r="V42" s="149"/>
    </row>
    <row r="43" spans="1:22">
      <c r="B43" s="149"/>
      <c r="C43" s="149"/>
      <c r="D43" s="149"/>
      <c r="E43" s="149"/>
      <c r="F43" s="149"/>
      <c r="G43" s="149"/>
      <c r="H43" s="149"/>
      <c r="I43" s="149"/>
      <c r="J43" s="149"/>
      <c r="K43" s="149"/>
      <c r="L43" s="149"/>
      <c r="M43" s="149"/>
      <c r="N43" s="149"/>
      <c r="O43" s="149"/>
      <c r="P43" s="149"/>
      <c r="Q43" s="149"/>
      <c r="R43" s="149"/>
      <c r="S43" s="149"/>
      <c r="T43" s="149"/>
      <c r="U43" s="149"/>
      <c r="V43" s="149"/>
    </row>
    <row r="44" spans="1:22">
      <c r="B44" s="149"/>
      <c r="C44" s="149"/>
      <c r="D44" s="149"/>
      <c r="E44" s="149"/>
      <c r="F44" s="149"/>
      <c r="G44" s="149"/>
      <c r="H44" s="149"/>
      <c r="I44" s="149"/>
      <c r="J44" s="149"/>
      <c r="K44" s="149"/>
      <c r="L44" s="149"/>
      <c r="M44" s="149"/>
      <c r="N44" s="149"/>
      <c r="O44" s="149"/>
      <c r="P44" s="149"/>
      <c r="Q44" s="149"/>
      <c r="R44" s="149"/>
      <c r="S44" s="149"/>
      <c r="T44" s="149"/>
      <c r="U44" s="149"/>
      <c r="V44" s="149"/>
    </row>
  </sheetData>
  <mergeCells count="2">
    <mergeCell ref="A3:A4"/>
    <mergeCell ref="B3:K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J21"/>
  <sheetViews>
    <sheetView view="pageBreakPreview" zoomScale="120" zoomScaleNormal="100" zoomScaleSheetLayoutView="120" workbookViewId="0">
      <selection activeCell="N10" sqref="N10"/>
    </sheetView>
  </sheetViews>
  <sheetFormatPr defaultRowHeight="13.5"/>
  <cols>
    <col min="1" max="1" width="14.125" style="10" customWidth="1"/>
    <col min="2" max="5" width="10.25" style="10" customWidth="1"/>
    <col min="6" max="6" width="5.875" style="10" bestFit="1" customWidth="1"/>
    <col min="7" max="7" width="9.75" style="10" bestFit="1" customWidth="1"/>
    <col min="8" max="8" width="7.5" style="10" bestFit="1" customWidth="1"/>
    <col min="9" max="9" width="13.75" style="10" customWidth="1"/>
    <col min="10"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10" s="26" customFormat="1" ht="14.25">
      <c r="A1" s="25" t="s">
        <v>473</v>
      </c>
    </row>
    <row r="2" spans="1:10" customFormat="1">
      <c r="A2" s="1"/>
      <c r="B2" s="2"/>
      <c r="C2" s="2"/>
      <c r="D2" s="2"/>
      <c r="E2" s="2"/>
      <c r="F2" s="2"/>
      <c r="G2" s="2"/>
      <c r="H2" s="2"/>
    </row>
    <row r="3" spans="1:10" s="9" customFormat="1" ht="18" customHeight="1">
      <c r="A3" s="1" t="s">
        <v>13</v>
      </c>
      <c r="G3" s="303"/>
      <c r="H3" s="303"/>
      <c r="I3" s="304"/>
    </row>
    <row r="4" spans="1:10" customFormat="1">
      <c r="A4" s="3"/>
      <c r="B4" s="3" t="s">
        <v>0</v>
      </c>
      <c r="C4" s="3" t="s">
        <v>1</v>
      </c>
      <c r="D4" s="2"/>
      <c r="E4" s="10"/>
      <c r="F4" s="10"/>
      <c r="G4" s="36"/>
      <c r="H4" s="193"/>
      <c r="I4" s="302"/>
      <c r="J4" s="39"/>
    </row>
    <row r="5" spans="1:10" customFormat="1">
      <c r="A5" s="4" t="s">
        <v>31</v>
      </c>
      <c r="B5" s="64">
        <v>8851</v>
      </c>
      <c r="C5" s="169">
        <f>B5/B$8</f>
        <v>0.54151116549403489</v>
      </c>
      <c r="D5" s="2"/>
      <c r="E5" s="10"/>
      <c r="F5" s="10"/>
      <c r="G5" s="36"/>
      <c r="H5" s="193"/>
      <c r="I5" s="302"/>
      <c r="J5" s="39"/>
    </row>
    <row r="6" spans="1:10" customFormat="1">
      <c r="A6" s="4" t="s">
        <v>32</v>
      </c>
      <c r="B6" s="64">
        <v>2179</v>
      </c>
      <c r="C6" s="169">
        <f t="shared" ref="C6:C7" si="0">B6/B$8</f>
        <v>0.1333129397369226</v>
      </c>
      <c r="D6" s="2"/>
      <c r="E6" s="10"/>
      <c r="F6" s="10"/>
      <c r="G6" s="36"/>
      <c r="H6" s="193"/>
      <c r="I6" s="302"/>
      <c r="J6" s="39"/>
    </row>
    <row r="7" spans="1:10" customFormat="1">
      <c r="A7" s="4" t="s">
        <v>33</v>
      </c>
      <c r="B7" s="64">
        <v>5315</v>
      </c>
      <c r="C7" s="169">
        <f t="shared" si="0"/>
        <v>0.32517589476904252</v>
      </c>
      <c r="D7" s="2"/>
      <c r="E7" s="10"/>
      <c r="F7" s="10"/>
      <c r="G7" s="299"/>
      <c r="H7" s="300"/>
      <c r="I7" s="301"/>
      <c r="J7" s="39"/>
    </row>
    <row r="8" spans="1:10" customFormat="1">
      <c r="A8" s="5" t="s">
        <v>11</v>
      </c>
      <c r="B8" s="15">
        <f>SUM(B5:B7)</f>
        <v>16345</v>
      </c>
      <c r="C8" s="24">
        <f>SUM(C5:C7)</f>
        <v>1</v>
      </c>
      <c r="D8" s="2"/>
      <c r="E8" s="10"/>
      <c r="F8" s="10"/>
      <c r="G8" s="87"/>
      <c r="H8" s="87"/>
      <c r="I8" s="87"/>
      <c r="J8" s="39"/>
    </row>
    <row r="9" spans="1:10" customFormat="1">
      <c r="A9" s="4"/>
      <c r="B9" s="7"/>
      <c r="C9" s="8"/>
      <c r="G9" s="39"/>
      <c r="H9" s="39"/>
      <c r="I9" s="39"/>
      <c r="J9" s="39"/>
    </row>
    <row r="10" spans="1:10" s="9" customFormat="1" ht="14.25">
      <c r="A10" s="1" t="s">
        <v>474</v>
      </c>
      <c r="G10" s="303"/>
      <c r="H10" s="303"/>
      <c r="I10" s="304"/>
      <c r="J10" s="86"/>
    </row>
    <row r="11" spans="1:10">
      <c r="A11" s="3"/>
      <c r="B11" s="3" t="s">
        <v>475</v>
      </c>
      <c r="C11" s="21" t="s">
        <v>476</v>
      </c>
      <c r="D11" s="3" t="s">
        <v>12</v>
      </c>
      <c r="E11" s="3" t="s">
        <v>1</v>
      </c>
      <c r="G11" s="36"/>
      <c r="H11" s="193"/>
      <c r="I11" s="302"/>
      <c r="J11" s="87"/>
    </row>
    <row r="12" spans="1:10">
      <c r="A12" s="4" t="s">
        <v>31</v>
      </c>
      <c r="B12" s="64">
        <v>75</v>
      </c>
      <c r="C12" s="64">
        <v>358</v>
      </c>
      <c r="D12" s="13">
        <f>SUM(B12:C12)</f>
        <v>433</v>
      </c>
      <c r="E12" s="22">
        <f>D12/D$15</f>
        <v>0.21372161895360317</v>
      </c>
      <c r="G12" s="36"/>
      <c r="H12" s="193"/>
      <c r="I12" s="302"/>
      <c r="J12" s="87"/>
    </row>
    <row r="13" spans="1:10">
      <c r="A13" s="4" t="s">
        <v>32</v>
      </c>
      <c r="B13" s="64">
        <v>62</v>
      </c>
      <c r="C13" s="64">
        <v>245</v>
      </c>
      <c r="D13" s="13">
        <f t="shared" ref="D13:D14" si="1">SUM(B13:C13)</f>
        <v>307</v>
      </c>
      <c r="E13" s="22">
        <f t="shared" ref="E13:E14" si="2">D13/D$15</f>
        <v>0.15153010858835142</v>
      </c>
      <c r="G13" s="36"/>
      <c r="H13" s="193"/>
      <c r="I13" s="302"/>
      <c r="J13" s="87"/>
    </row>
    <row r="14" spans="1:10">
      <c r="A14" s="4" t="s">
        <v>33</v>
      </c>
      <c r="B14" s="64">
        <v>302</v>
      </c>
      <c r="C14" s="64">
        <v>984</v>
      </c>
      <c r="D14" s="13">
        <f t="shared" si="1"/>
        <v>1286</v>
      </c>
      <c r="E14" s="22">
        <f t="shared" si="2"/>
        <v>0.63474827245804544</v>
      </c>
      <c r="G14" s="299"/>
      <c r="H14" s="300"/>
      <c r="I14" s="301"/>
      <c r="J14" s="87"/>
    </row>
    <row r="15" spans="1:10">
      <c r="A15" s="5" t="s">
        <v>11</v>
      </c>
      <c r="B15" s="15">
        <f>SUM(B12:B14)</f>
        <v>439</v>
      </c>
      <c r="C15" s="15">
        <f>SUM(C12:C14)</f>
        <v>1587</v>
      </c>
      <c r="D15" s="15">
        <f>SUM(D12:D14)</f>
        <v>2026</v>
      </c>
      <c r="E15" s="24">
        <f>SUM(E12:E14)</f>
        <v>1</v>
      </c>
      <c r="G15" s="87"/>
      <c r="H15" s="87"/>
      <c r="I15" s="87"/>
      <c r="J15" s="87"/>
    </row>
    <row r="16" spans="1:10" customFormat="1">
      <c r="G16" s="39"/>
      <c r="H16" s="39"/>
      <c r="I16" s="39"/>
      <c r="J16" s="39"/>
    </row>
    <row r="17" spans="7:10">
      <c r="G17" s="303"/>
      <c r="H17" s="303"/>
      <c r="I17" s="304"/>
      <c r="J17" s="87"/>
    </row>
    <row r="18" spans="7:10">
      <c r="G18" s="36"/>
      <c r="H18" s="193"/>
      <c r="I18" s="302"/>
      <c r="J18" s="87"/>
    </row>
    <row r="19" spans="7:10">
      <c r="G19" s="36"/>
      <c r="H19" s="193"/>
      <c r="I19" s="302"/>
      <c r="J19" s="87"/>
    </row>
    <row r="20" spans="7:10">
      <c r="G20" s="36"/>
      <c r="H20" s="193"/>
      <c r="I20" s="302"/>
      <c r="J20" s="87"/>
    </row>
    <row r="21" spans="7:10">
      <c r="G21" s="299"/>
      <c r="H21" s="300"/>
      <c r="I21" s="301"/>
      <c r="J21" s="87"/>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G84"/>
  <sheetViews>
    <sheetView zoomScaleNormal="100" zoomScaleSheetLayoutView="100" workbookViewId="0">
      <pane xSplit="2" ySplit="4" topLeftCell="C5" activePane="bottomRight" state="frozen"/>
      <selection pane="topRight" activeCell="C1" sqref="C1"/>
      <selection pane="bottomLeft" activeCell="A5" sqref="A5"/>
      <selection pane="bottomRight" activeCell="V22" sqref="V22"/>
    </sheetView>
  </sheetViews>
  <sheetFormatPr defaultRowHeight="13.5"/>
  <cols>
    <col min="1" max="1" width="3.5" bestFit="1" customWidth="1"/>
    <col min="2" max="2" width="10.875" style="122" customWidth="1"/>
    <col min="3" max="4" width="4.25" style="122" customWidth="1"/>
    <col min="5" max="7" width="4.75" style="122" customWidth="1"/>
    <col min="8" max="8" width="4.25" style="122" customWidth="1"/>
    <col min="9" max="9" width="5.25" style="122" customWidth="1"/>
    <col min="10" max="11" width="4.25" style="122" customWidth="1"/>
    <col min="12" max="14" width="4.75" style="122" customWidth="1"/>
    <col min="15" max="15" width="4.25" style="122" customWidth="1"/>
    <col min="16" max="17" width="5.25" style="122" customWidth="1"/>
    <col min="18" max="18" width="9" style="121"/>
    <col min="25" max="25" width="7.25" customWidth="1"/>
  </cols>
  <sheetData>
    <row r="1" spans="1:33">
      <c r="B1" s="1" t="s">
        <v>297</v>
      </c>
    </row>
    <row r="2" spans="1:33">
      <c r="AA2" t="s">
        <v>292</v>
      </c>
    </row>
    <row r="3" spans="1:33">
      <c r="B3" s="293"/>
      <c r="C3" s="690" t="s">
        <v>303</v>
      </c>
      <c r="D3" s="691"/>
      <c r="E3" s="691"/>
      <c r="F3" s="691"/>
      <c r="G3" s="691"/>
      <c r="H3" s="691"/>
      <c r="I3" s="692"/>
      <c r="J3" s="690" t="s">
        <v>305</v>
      </c>
      <c r="K3" s="691"/>
      <c r="L3" s="691"/>
      <c r="M3" s="691"/>
      <c r="N3" s="691"/>
      <c r="O3" s="691"/>
      <c r="P3" s="692"/>
      <c r="Q3" s="693" t="s">
        <v>92</v>
      </c>
      <c r="S3" s="12"/>
      <c r="T3" s="12"/>
      <c r="U3" s="12"/>
      <c r="V3" s="12"/>
      <c r="W3" s="12"/>
      <c r="X3" s="12"/>
      <c r="AA3" s="12"/>
      <c r="AB3" s="12"/>
      <c r="AC3" s="12"/>
      <c r="AD3" s="12"/>
      <c r="AE3" s="12"/>
      <c r="AF3" s="12"/>
    </row>
    <row r="4" spans="1:33" ht="18">
      <c r="B4" s="294"/>
      <c r="C4" s="283" t="s">
        <v>298</v>
      </c>
      <c r="D4" s="284" t="s">
        <v>304</v>
      </c>
      <c r="E4" s="283" t="s">
        <v>299</v>
      </c>
      <c r="F4" s="283" t="s">
        <v>300</v>
      </c>
      <c r="G4" s="283" t="s">
        <v>301</v>
      </c>
      <c r="H4" s="283" t="s">
        <v>302</v>
      </c>
      <c r="I4" s="283" t="s">
        <v>345</v>
      </c>
      <c r="J4" s="283" t="s">
        <v>298</v>
      </c>
      <c r="K4" s="284" t="s">
        <v>304</v>
      </c>
      <c r="L4" s="283" t="s">
        <v>299</v>
      </c>
      <c r="M4" s="283" t="s">
        <v>300</v>
      </c>
      <c r="N4" s="283" t="s">
        <v>301</v>
      </c>
      <c r="O4" s="283" t="s">
        <v>302</v>
      </c>
      <c r="P4" s="283" t="s">
        <v>345</v>
      </c>
      <c r="Q4" s="694"/>
      <c r="R4" s="287"/>
      <c r="S4" s="12"/>
      <c r="T4" s="12"/>
      <c r="U4" s="12"/>
      <c r="V4" s="12"/>
      <c r="W4" s="12"/>
      <c r="X4" s="12"/>
      <c r="AA4" s="12"/>
      <c r="AB4" s="12"/>
      <c r="AC4" s="12"/>
      <c r="AD4" s="12"/>
      <c r="AE4" s="12"/>
      <c r="AF4" s="12"/>
    </row>
    <row r="5" spans="1:33">
      <c r="A5">
        <v>1</v>
      </c>
      <c r="B5" s="123" t="s">
        <v>221</v>
      </c>
      <c r="C5" s="124">
        <v>2</v>
      </c>
      <c r="D5" s="124">
        <v>4</v>
      </c>
      <c r="E5" s="124">
        <v>8</v>
      </c>
      <c r="F5" s="124">
        <v>25</v>
      </c>
      <c r="G5" s="124">
        <v>18</v>
      </c>
      <c r="H5" s="124">
        <v>5</v>
      </c>
      <c r="I5" s="231">
        <v>62</v>
      </c>
      <c r="J5" s="124">
        <v>4</v>
      </c>
      <c r="K5" s="124">
        <v>5</v>
      </c>
      <c r="L5" s="124">
        <v>8</v>
      </c>
      <c r="M5" s="124">
        <v>17</v>
      </c>
      <c r="N5" s="124">
        <v>12</v>
      </c>
      <c r="O5" s="124">
        <v>1</v>
      </c>
      <c r="P5" s="124">
        <v>47</v>
      </c>
      <c r="Q5" s="232">
        <v>109</v>
      </c>
      <c r="R5" s="287"/>
      <c r="S5" s="149"/>
      <c r="T5" s="149"/>
      <c r="U5" s="149"/>
      <c r="V5" s="149"/>
      <c r="W5" s="149"/>
      <c r="X5" s="149"/>
      <c r="Y5" s="149"/>
      <c r="AA5" s="149"/>
      <c r="AB5" s="149"/>
      <c r="AC5" s="149"/>
      <c r="AD5" s="149"/>
      <c r="AE5" s="149"/>
      <c r="AF5" s="149"/>
      <c r="AG5" s="149"/>
    </row>
    <row r="6" spans="1:33">
      <c r="A6">
        <v>2</v>
      </c>
      <c r="B6" s="123" t="s">
        <v>222</v>
      </c>
      <c r="C6" s="124">
        <v>1</v>
      </c>
      <c r="D6" s="124">
        <v>4</v>
      </c>
      <c r="E6" s="124">
        <v>28</v>
      </c>
      <c r="F6" s="124">
        <v>49</v>
      </c>
      <c r="G6" s="124">
        <v>31</v>
      </c>
      <c r="H6" s="124">
        <v>9</v>
      </c>
      <c r="I6" s="124">
        <v>122</v>
      </c>
      <c r="J6" s="124">
        <v>4</v>
      </c>
      <c r="K6" s="124">
        <v>11</v>
      </c>
      <c r="L6" s="124">
        <v>11</v>
      </c>
      <c r="M6" s="124">
        <v>34</v>
      </c>
      <c r="N6" s="124">
        <v>22</v>
      </c>
      <c r="O6" s="124">
        <v>1</v>
      </c>
      <c r="P6" s="124">
        <v>83</v>
      </c>
      <c r="Q6" s="232">
        <v>205</v>
      </c>
      <c r="R6" s="287"/>
      <c r="S6" s="149"/>
      <c r="T6" s="149"/>
      <c r="U6" s="149"/>
      <c r="V6" s="149"/>
      <c r="W6" s="149"/>
      <c r="X6" s="149"/>
      <c r="Y6" s="149"/>
      <c r="AA6" s="149"/>
      <c r="AB6" s="149"/>
      <c r="AC6" s="149"/>
      <c r="AD6" s="149"/>
      <c r="AE6" s="149"/>
      <c r="AF6" s="149"/>
      <c r="AG6" s="149"/>
    </row>
    <row r="7" spans="1:33">
      <c r="A7">
        <v>3</v>
      </c>
      <c r="B7" s="123" t="s">
        <v>223</v>
      </c>
      <c r="C7" s="124">
        <v>0</v>
      </c>
      <c r="D7" s="124">
        <v>0</v>
      </c>
      <c r="E7" s="124">
        <v>2</v>
      </c>
      <c r="F7" s="124">
        <v>9</v>
      </c>
      <c r="G7" s="124">
        <v>0</v>
      </c>
      <c r="H7" s="124">
        <v>3</v>
      </c>
      <c r="I7" s="124">
        <v>14</v>
      </c>
      <c r="J7" s="124">
        <v>0</v>
      </c>
      <c r="K7" s="124">
        <v>0</v>
      </c>
      <c r="L7" s="124">
        <v>2</v>
      </c>
      <c r="M7" s="124">
        <v>1</v>
      </c>
      <c r="N7" s="124">
        <v>5</v>
      </c>
      <c r="O7" s="124">
        <v>1</v>
      </c>
      <c r="P7" s="124">
        <v>9</v>
      </c>
      <c r="Q7" s="232">
        <v>23</v>
      </c>
      <c r="R7" s="287"/>
      <c r="S7" s="149"/>
      <c r="T7" s="149"/>
      <c r="U7" s="149"/>
      <c r="V7" s="149"/>
      <c r="W7" s="149"/>
      <c r="X7" s="149"/>
      <c r="Y7" s="149"/>
      <c r="AA7" s="149"/>
      <c r="AB7" s="149"/>
      <c r="AC7" s="149"/>
      <c r="AD7" s="149"/>
      <c r="AE7" s="149"/>
      <c r="AF7" s="149"/>
      <c r="AG7" s="149"/>
    </row>
    <row r="8" spans="1:33">
      <c r="A8">
        <v>4</v>
      </c>
      <c r="B8" s="123" t="s">
        <v>224</v>
      </c>
      <c r="C8" s="124">
        <v>0</v>
      </c>
      <c r="D8" s="124">
        <v>2</v>
      </c>
      <c r="E8" s="124">
        <v>6</v>
      </c>
      <c r="F8" s="124">
        <v>7</v>
      </c>
      <c r="G8" s="124">
        <v>8</v>
      </c>
      <c r="H8" s="124">
        <v>2</v>
      </c>
      <c r="I8" s="124">
        <v>25</v>
      </c>
      <c r="J8" s="124">
        <v>0</v>
      </c>
      <c r="K8" s="124">
        <v>0</v>
      </c>
      <c r="L8" s="124">
        <v>1</v>
      </c>
      <c r="M8" s="124">
        <v>5</v>
      </c>
      <c r="N8" s="124">
        <v>3</v>
      </c>
      <c r="O8" s="124">
        <v>1</v>
      </c>
      <c r="P8" s="124">
        <v>10</v>
      </c>
      <c r="Q8" s="232">
        <v>35</v>
      </c>
      <c r="R8" s="287"/>
      <c r="S8" s="149"/>
      <c r="T8" s="149"/>
      <c r="U8" s="149"/>
      <c r="V8" s="149"/>
      <c r="W8" s="149"/>
      <c r="X8" s="149"/>
      <c r="Y8" s="149"/>
      <c r="AA8" s="149"/>
      <c r="AB8" s="149"/>
      <c r="AC8" s="149"/>
      <c r="AD8" s="149"/>
      <c r="AE8" s="149"/>
      <c r="AF8" s="149"/>
      <c r="AG8" s="149"/>
    </row>
    <row r="9" spans="1:33">
      <c r="A9">
        <v>5</v>
      </c>
      <c r="B9" s="123" t="s">
        <v>225</v>
      </c>
      <c r="C9" s="124">
        <v>2</v>
      </c>
      <c r="D9" s="124">
        <v>17</v>
      </c>
      <c r="E9" s="124">
        <v>37</v>
      </c>
      <c r="F9" s="124">
        <v>124</v>
      </c>
      <c r="G9" s="124">
        <v>102</v>
      </c>
      <c r="H9" s="124">
        <v>22</v>
      </c>
      <c r="I9" s="124">
        <v>304</v>
      </c>
      <c r="J9" s="124">
        <v>12</v>
      </c>
      <c r="K9" s="124">
        <v>33</v>
      </c>
      <c r="L9" s="124">
        <v>45</v>
      </c>
      <c r="M9" s="124">
        <v>89</v>
      </c>
      <c r="N9" s="124">
        <v>52</v>
      </c>
      <c r="O9" s="124">
        <v>11</v>
      </c>
      <c r="P9" s="124">
        <v>242</v>
      </c>
      <c r="Q9" s="232">
        <v>546</v>
      </c>
      <c r="R9" s="287"/>
      <c r="S9" s="149"/>
      <c r="T9" s="149"/>
      <c r="U9" s="149"/>
      <c r="V9" s="149"/>
      <c r="W9" s="149"/>
      <c r="X9" s="149"/>
      <c r="Y9" s="149"/>
      <c r="AA9" s="149"/>
      <c r="AB9" s="149"/>
      <c r="AC9" s="149"/>
      <c r="AD9" s="149"/>
      <c r="AE9" s="149"/>
      <c r="AF9" s="149"/>
      <c r="AG9" s="149"/>
    </row>
    <row r="10" spans="1:33">
      <c r="A10">
        <v>6</v>
      </c>
      <c r="B10" s="123" t="s">
        <v>226</v>
      </c>
      <c r="C10" s="124">
        <v>4</v>
      </c>
      <c r="D10" s="124">
        <v>9</v>
      </c>
      <c r="E10" s="124">
        <v>44</v>
      </c>
      <c r="F10" s="124">
        <v>117</v>
      </c>
      <c r="G10" s="124">
        <v>72</v>
      </c>
      <c r="H10" s="124">
        <v>13</v>
      </c>
      <c r="I10" s="124">
        <v>259</v>
      </c>
      <c r="J10" s="124">
        <v>6</v>
      </c>
      <c r="K10" s="124">
        <v>19</v>
      </c>
      <c r="L10" s="124">
        <v>30</v>
      </c>
      <c r="M10" s="124">
        <v>54</v>
      </c>
      <c r="N10" s="124">
        <v>49</v>
      </c>
      <c r="O10" s="124">
        <v>7</v>
      </c>
      <c r="P10" s="124">
        <v>165</v>
      </c>
      <c r="Q10" s="232">
        <v>424</v>
      </c>
      <c r="R10" s="287"/>
      <c r="S10" s="149"/>
      <c r="T10" s="149"/>
      <c r="U10" s="149"/>
      <c r="V10" s="149"/>
      <c r="W10" s="149"/>
      <c r="X10" s="149"/>
      <c r="Y10" s="149"/>
      <c r="AA10" s="149"/>
      <c r="AB10" s="149"/>
      <c r="AC10" s="149"/>
      <c r="AD10" s="149"/>
      <c r="AE10" s="149"/>
      <c r="AF10" s="149"/>
      <c r="AG10" s="149"/>
    </row>
    <row r="11" spans="1:33">
      <c r="A11">
        <v>7</v>
      </c>
      <c r="B11" s="123" t="s">
        <v>227</v>
      </c>
      <c r="C11" s="124">
        <v>5</v>
      </c>
      <c r="D11" s="124">
        <v>1</v>
      </c>
      <c r="E11" s="124">
        <v>7</v>
      </c>
      <c r="F11" s="124">
        <v>22</v>
      </c>
      <c r="G11" s="124">
        <v>20</v>
      </c>
      <c r="H11" s="124">
        <v>3</v>
      </c>
      <c r="I11" s="124">
        <v>58</v>
      </c>
      <c r="J11" s="124">
        <v>2</v>
      </c>
      <c r="K11" s="124">
        <v>7</v>
      </c>
      <c r="L11" s="124">
        <v>11</v>
      </c>
      <c r="M11" s="124">
        <v>13</v>
      </c>
      <c r="N11" s="124">
        <v>11</v>
      </c>
      <c r="O11" s="124">
        <v>6</v>
      </c>
      <c r="P11" s="124">
        <v>50</v>
      </c>
      <c r="Q11" s="232">
        <v>108</v>
      </c>
      <c r="R11" s="287"/>
      <c r="S11" s="149"/>
      <c r="T11" s="149"/>
      <c r="U11" s="149"/>
      <c r="V11" s="149"/>
      <c r="W11" s="149"/>
      <c r="X11" s="149"/>
      <c r="Y11" s="149"/>
      <c r="AA11" s="149"/>
      <c r="AB11" s="149"/>
      <c r="AC11" s="149"/>
      <c r="AD11" s="149"/>
      <c r="AE11" s="149"/>
      <c r="AF11" s="149"/>
      <c r="AG11" s="149"/>
    </row>
    <row r="12" spans="1:33">
      <c r="A12">
        <v>8</v>
      </c>
      <c r="B12" s="123" t="s">
        <v>228</v>
      </c>
      <c r="C12" s="124">
        <v>15</v>
      </c>
      <c r="D12" s="124">
        <v>18</v>
      </c>
      <c r="E12" s="124">
        <v>48</v>
      </c>
      <c r="F12" s="124">
        <v>146</v>
      </c>
      <c r="G12" s="124">
        <v>95</v>
      </c>
      <c r="H12" s="124">
        <v>15</v>
      </c>
      <c r="I12" s="124">
        <v>337</v>
      </c>
      <c r="J12" s="124">
        <v>18</v>
      </c>
      <c r="K12" s="124">
        <v>23</v>
      </c>
      <c r="L12" s="124">
        <v>32</v>
      </c>
      <c r="M12" s="124">
        <v>79</v>
      </c>
      <c r="N12" s="124">
        <v>59</v>
      </c>
      <c r="O12" s="124">
        <v>13</v>
      </c>
      <c r="P12" s="124">
        <v>224</v>
      </c>
      <c r="Q12" s="232">
        <v>561</v>
      </c>
      <c r="R12" s="287"/>
      <c r="S12" s="149"/>
      <c r="T12" s="149"/>
      <c r="U12" s="149"/>
      <c r="V12" s="149"/>
      <c r="W12" s="149"/>
      <c r="X12" s="149"/>
      <c r="Y12" s="149"/>
      <c r="AA12" s="149"/>
      <c r="AB12" s="149"/>
      <c r="AC12" s="149"/>
      <c r="AD12" s="149"/>
      <c r="AE12" s="149"/>
      <c r="AF12" s="149"/>
      <c r="AG12" s="149"/>
    </row>
    <row r="13" spans="1:33">
      <c r="A13">
        <v>9</v>
      </c>
      <c r="B13" s="123" t="s">
        <v>229</v>
      </c>
      <c r="C13" s="124">
        <v>9</v>
      </c>
      <c r="D13" s="124">
        <v>29</v>
      </c>
      <c r="E13" s="124">
        <v>45</v>
      </c>
      <c r="F13" s="124">
        <v>113</v>
      </c>
      <c r="G13" s="124">
        <v>67</v>
      </c>
      <c r="H13" s="124">
        <v>23</v>
      </c>
      <c r="I13" s="124">
        <v>286</v>
      </c>
      <c r="J13" s="124">
        <v>10</v>
      </c>
      <c r="K13" s="124">
        <v>45</v>
      </c>
      <c r="L13" s="124">
        <v>67</v>
      </c>
      <c r="M13" s="124">
        <v>70</v>
      </c>
      <c r="N13" s="124">
        <v>73</v>
      </c>
      <c r="O13" s="124">
        <v>10</v>
      </c>
      <c r="P13" s="124">
        <v>275</v>
      </c>
      <c r="Q13" s="232">
        <v>561</v>
      </c>
      <c r="R13" s="287"/>
      <c r="S13" s="149"/>
      <c r="T13" s="149"/>
      <c r="U13" s="149"/>
      <c r="V13" s="149"/>
      <c r="W13" s="149"/>
      <c r="X13" s="149"/>
      <c r="Y13" s="149"/>
      <c r="AA13" s="149"/>
      <c r="AB13" s="149"/>
      <c r="AC13" s="149"/>
      <c r="AD13" s="149"/>
      <c r="AE13" s="149"/>
      <c r="AF13" s="149"/>
      <c r="AG13" s="149"/>
    </row>
    <row r="14" spans="1:33">
      <c r="A14">
        <v>10</v>
      </c>
      <c r="B14" s="123" t="s">
        <v>230</v>
      </c>
      <c r="C14" s="124">
        <v>0</v>
      </c>
      <c r="D14" s="124">
        <v>0</v>
      </c>
      <c r="E14" s="124">
        <v>4</v>
      </c>
      <c r="F14" s="124">
        <v>9</v>
      </c>
      <c r="G14" s="124">
        <v>3</v>
      </c>
      <c r="H14" s="124">
        <v>1</v>
      </c>
      <c r="I14" s="124">
        <v>17</v>
      </c>
      <c r="J14" s="124">
        <v>0</v>
      </c>
      <c r="K14" s="124">
        <v>1</v>
      </c>
      <c r="L14" s="124">
        <v>3</v>
      </c>
      <c r="M14" s="124">
        <v>7</v>
      </c>
      <c r="N14" s="124">
        <v>6</v>
      </c>
      <c r="O14" s="124">
        <v>0</v>
      </c>
      <c r="P14" s="124">
        <v>17</v>
      </c>
      <c r="Q14" s="232">
        <v>34</v>
      </c>
      <c r="R14" s="287"/>
      <c r="S14" s="149"/>
      <c r="T14" s="149"/>
      <c r="U14" s="149"/>
      <c r="V14" s="149"/>
      <c r="W14" s="149"/>
      <c r="X14" s="149"/>
      <c r="Y14" s="149"/>
      <c r="AA14" s="149"/>
      <c r="AB14" s="149"/>
      <c r="AC14" s="149"/>
      <c r="AD14" s="149"/>
      <c r="AE14" s="149"/>
      <c r="AF14" s="149"/>
      <c r="AG14" s="149"/>
    </row>
    <row r="15" spans="1:33">
      <c r="A15">
        <v>11</v>
      </c>
      <c r="B15" s="123" t="s">
        <v>231</v>
      </c>
      <c r="C15" s="124">
        <v>11</v>
      </c>
      <c r="D15" s="124">
        <v>19</v>
      </c>
      <c r="E15" s="124">
        <v>44</v>
      </c>
      <c r="F15" s="124">
        <v>90</v>
      </c>
      <c r="G15" s="124">
        <v>77</v>
      </c>
      <c r="H15" s="124">
        <v>20</v>
      </c>
      <c r="I15" s="124">
        <v>261</v>
      </c>
      <c r="J15" s="124">
        <v>19</v>
      </c>
      <c r="K15" s="124">
        <v>24</v>
      </c>
      <c r="L15" s="124">
        <v>43</v>
      </c>
      <c r="M15" s="124">
        <v>63</v>
      </c>
      <c r="N15" s="124">
        <v>41</v>
      </c>
      <c r="O15" s="124">
        <v>15</v>
      </c>
      <c r="P15" s="124">
        <v>205</v>
      </c>
      <c r="Q15" s="232">
        <v>466</v>
      </c>
      <c r="R15" s="287"/>
      <c r="S15" s="149"/>
      <c r="T15" s="149"/>
      <c r="U15" s="149"/>
      <c r="V15" s="149"/>
      <c r="W15" s="149"/>
      <c r="X15" s="149"/>
      <c r="Y15" s="149"/>
      <c r="AA15" s="149"/>
      <c r="AB15" s="149"/>
      <c r="AC15" s="149"/>
      <c r="AD15" s="149"/>
      <c r="AE15" s="149"/>
      <c r="AF15" s="149"/>
      <c r="AG15" s="149"/>
    </row>
    <row r="16" spans="1:33">
      <c r="A16">
        <v>12</v>
      </c>
      <c r="B16" s="123" t="s">
        <v>232</v>
      </c>
      <c r="C16" s="124">
        <v>1</v>
      </c>
      <c r="D16" s="124">
        <v>9</v>
      </c>
      <c r="E16" s="124">
        <v>27</v>
      </c>
      <c r="F16" s="124">
        <v>69</v>
      </c>
      <c r="G16" s="124">
        <v>35</v>
      </c>
      <c r="H16" s="124">
        <v>10</v>
      </c>
      <c r="I16" s="124">
        <v>151</v>
      </c>
      <c r="J16" s="124">
        <v>6</v>
      </c>
      <c r="K16" s="124">
        <v>21</v>
      </c>
      <c r="L16" s="124">
        <v>35</v>
      </c>
      <c r="M16" s="124">
        <v>47</v>
      </c>
      <c r="N16" s="124">
        <v>14</v>
      </c>
      <c r="O16" s="124">
        <v>8</v>
      </c>
      <c r="P16" s="124">
        <v>131</v>
      </c>
      <c r="Q16" s="232">
        <v>282</v>
      </c>
      <c r="R16" s="287"/>
      <c r="S16" s="149"/>
      <c r="T16" s="149"/>
      <c r="U16" s="149"/>
      <c r="V16" s="149"/>
      <c r="W16" s="149"/>
      <c r="X16" s="149"/>
      <c r="Y16" s="149"/>
      <c r="AA16" s="149"/>
      <c r="AB16" s="149"/>
      <c r="AC16" s="149"/>
      <c r="AD16" s="149"/>
      <c r="AE16" s="149"/>
      <c r="AF16" s="149"/>
      <c r="AG16" s="149"/>
    </row>
    <row r="17" spans="1:33">
      <c r="A17">
        <v>13</v>
      </c>
      <c r="B17" s="123" t="s">
        <v>233</v>
      </c>
      <c r="C17" s="124">
        <v>0</v>
      </c>
      <c r="D17" s="124">
        <v>4</v>
      </c>
      <c r="E17" s="124">
        <v>4</v>
      </c>
      <c r="F17" s="124">
        <v>12</v>
      </c>
      <c r="G17" s="124">
        <v>13</v>
      </c>
      <c r="H17" s="124">
        <v>2</v>
      </c>
      <c r="I17" s="124">
        <v>35</v>
      </c>
      <c r="J17" s="124">
        <v>3</v>
      </c>
      <c r="K17" s="124">
        <v>6</v>
      </c>
      <c r="L17" s="124">
        <v>7</v>
      </c>
      <c r="M17" s="124">
        <v>17</v>
      </c>
      <c r="N17" s="124">
        <v>13</v>
      </c>
      <c r="O17" s="124">
        <v>0</v>
      </c>
      <c r="P17" s="124">
        <v>46</v>
      </c>
      <c r="Q17" s="232">
        <v>81</v>
      </c>
      <c r="R17" s="287"/>
      <c r="S17" s="149"/>
      <c r="T17" s="149"/>
      <c r="U17" s="149"/>
      <c r="V17" s="149"/>
      <c r="W17" s="149"/>
      <c r="X17" s="149"/>
      <c r="Y17" s="149"/>
      <c r="AA17" s="149"/>
      <c r="AB17" s="149"/>
      <c r="AC17" s="149"/>
      <c r="AD17" s="149"/>
      <c r="AE17" s="149"/>
      <c r="AF17" s="149"/>
      <c r="AG17" s="149"/>
    </row>
    <row r="18" spans="1:33">
      <c r="A18">
        <v>14</v>
      </c>
      <c r="B18" s="123" t="s">
        <v>234</v>
      </c>
      <c r="C18" s="124">
        <v>1</v>
      </c>
      <c r="D18" s="124">
        <v>5</v>
      </c>
      <c r="E18" s="124">
        <v>13</v>
      </c>
      <c r="F18" s="124">
        <v>47</v>
      </c>
      <c r="G18" s="124">
        <v>39</v>
      </c>
      <c r="H18" s="124">
        <v>12</v>
      </c>
      <c r="I18" s="124">
        <v>117</v>
      </c>
      <c r="J18" s="124">
        <v>4</v>
      </c>
      <c r="K18" s="124">
        <v>14</v>
      </c>
      <c r="L18" s="124">
        <v>15</v>
      </c>
      <c r="M18" s="124">
        <v>18</v>
      </c>
      <c r="N18" s="124">
        <v>19</v>
      </c>
      <c r="O18" s="124">
        <v>8</v>
      </c>
      <c r="P18" s="124">
        <v>78</v>
      </c>
      <c r="Q18" s="232">
        <v>195</v>
      </c>
      <c r="R18" s="287"/>
      <c r="S18" s="149"/>
      <c r="T18" s="149"/>
      <c r="U18" s="149"/>
      <c r="V18" s="149"/>
      <c r="W18" s="149"/>
      <c r="X18" s="149"/>
      <c r="Y18" s="149"/>
      <c r="AA18" s="149"/>
      <c r="AB18" s="149"/>
      <c r="AC18" s="149"/>
      <c r="AD18" s="149"/>
      <c r="AE18" s="149"/>
      <c r="AF18" s="149"/>
      <c r="AG18" s="149"/>
    </row>
    <row r="19" spans="1:33">
      <c r="A19">
        <v>15</v>
      </c>
      <c r="B19" s="123" t="s">
        <v>235</v>
      </c>
      <c r="C19" s="124">
        <v>1</v>
      </c>
      <c r="D19" s="124">
        <v>6</v>
      </c>
      <c r="E19" s="124">
        <v>14</v>
      </c>
      <c r="F19" s="124">
        <v>41</v>
      </c>
      <c r="G19" s="124">
        <v>28</v>
      </c>
      <c r="H19" s="124">
        <v>8</v>
      </c>
      <c r="I19" s="124">
        <v>98</v>
      </c>
      <c r="J19" s="124">
        <v>2</v>
      </c>
      <c r="K19" s="124">
        <v>9</v>
      </c>
      <c r="L19" s="124">
        <v>19</v>
      </c>
      <c r="M19" s="124">
        <v>26</v>
      </c>
      <c r="N19" s="124">
        <v>9</v>
      </c>
      <c r="O19" s="124">
        <v>9</v>
      </c>
      <c r="P19" s="124">
        <v>74</v>
      </c>
      <c r="Q19" s="232">
        <v>172</v>
      </c>
      <c r="R19" s="287"/>
      <c r="S19" s="149"/>
      <c r="T19" s="149"/>
      <c r="U19" s="149"/>
      <c r="V19" s="149"/>
      <c r="W19" s="149"/>
      <c r="X19" s="149"/>
      <c r="Y19" s="149"/>
      <c r="AA19" s="149"/>
      <c r="AB19" s="149"/>
      <c r="AC19" s="149"/>
      <c r="AD19" s="149"/>
      <c r="AE19" s="149"/>
      <c r="AF19" s="149"/>
      <c r="AG19" s="149"/>
    </row>
    <row r="20" spans="1:33">
      <c r="A20">
        <v>16</v>
      </c>
      <c r="B20" s="123" t="s">
        <v>236</v>
      </c>
      <c r="C20" s="124">
        <v>0</v>
      </c>
      <c r="D20" s="124">
        <v>4</v>
      </c>
      <c r="E20" s="124">
        <v>17</v>
      </c>
      <c r="F20" s="124">
        <v>37</v>
      </c>
      <c r="G20" s="124">
        <v>17</v>
      </c>
      <c r="H20" s="124">
        <v>3</v>
      </c>
      <c r="I20" s="124">
        <v>78</v>
      </c>
      <c r="J20" s="124">
        <v>6</v>
      </c>
      <c r="K20" s="124">
        <v>11</v>
      </c>
      <c r="L20" s="124">
        <v>8</v>
      </c>
      <c r="M20" s="124">
        <v>5</v>
      </c>
      <c r="N20" s="124">
        <v>3</v>
      </c>
      <c r="O20" s="124">
        <v>1</v>
      </c>
      <c r="P20" s="124">
        <v>34</v>
      </c>
      <c r="Q20" s="232">
        <v>112</v>
      </c>
      <c r="R20" s="287"/>
      <c r="S20" s="149"/>
      <c r="T20" s="149"/>
      <c r="U20" s="149"/>
      <c r="V20" s="149"/>
      <c r="W20" s="149"/>
      <c r="X20" s="149"/>
      <c r="Y20" s="149"/>
      <c r="AA20" s="149"/>
      <c r="AB20" s="149"/>
      <c r="AC20" s="149"/>
      <c r="AD20" s="149"/>
      <c r="AE20" s="149"/>
      <c r="AF20" s="149"/>
      <c r="AG20" s="149"/>
    </row>
    <row r="21" spans="1:33">
      <c r="A21">
        <v>17</v>
      </c>
      <c r="B21" s="123" t="s">
        <v>237</v>
      </c>
      <c r="C21" s="124">
        <v>1</v>
      </c>
      <c r="D21" s="124">
        <v>6</v>
      </c>
      <c r="E21" s="124">
        <v>17</v>
      </c>
      <c r="F21" s="124">
        <v>20</v>
      </c>
      <c r="G21" s="124">
        <v>15</v>
      </c>
      <c r="H21" s="124">
        <v>5</v>
      </c>
      <c r="I21" s="124">
        <v>64</v>
      </c>
      <c r="J21" s="124">
        <v>4</v>
      </c>
      <c r="K21" s="124">
        <v>12</v>
      </c>
      <c r="L21" s="124">
        <v>14</v>
      </c>
      <c r="M21" s="124">
        <v>14</v>
      </c>
      <c r="N21" s="124">
        <v>11</v>
      </c>
      <c r="O21" s="124">
        <v>2</v>
      </c>
      <c r="P21" s="124">
        <v>57</v>
      </c>
      <c r="Q21" s="232">
        <v>121</v>
      </c>
      <c r="R21" s="287"/>
      <c r="S21" s="149"/>
      <c r="T21" s="149"/>
      <c r="U21" s="149"/>
      <c r="V21" s="149"/>
      <c r="W21" s="149"/>
      <c r="X21" s="149"/>
      <c r="Y21" s="149"/>
      <c r="AA21" s="149"/>
      <c r="AB21" s="149"/>
      <c r="AC21" s="149"/>
      <c r="AD21" s="149"/>
      <c r="AE21" s="149"/>
      <c r="AF21" s="149"/>
      <c r="AG21" s="149"/>
    </row>
    <row r="22" spans="1:33">
      <c r="A22">
        <v>18</v>
      </c>
      <c r="B22" s="123" t="s">
        <v>238</v>
      </c>
      <c r="C22" s="124">
        <v>8</v>
      </c>
      <c r="D22" s="124">
        <v>43</v>
      </c>
      <c r="E22" s="124">
        <v>137</v>
      </c>
      <c r="F22" s="124">
        <v>121</v>
      </c>
      <c r="G22" s="124">
        <v>80</v>
      </c>
      <c r="H22" s="124">
        <v>18</v>
      </c>
      <c r="I22" s="124">
        <v>407</v>
      </c>
      <c r="J22" s="124">
        <v>23</v>
      </c>
      <c r="K22" s="124">
        <v>70</v>
      </c>
      <c r="L22" s="124">
        <v>114</v>
      </c>
      <c r="M22" s="124">
        <v>111</v>
      </c>
      <c r="N22" s="124">
        <v>57</v>
      </c>
      <c r="O22" s="124">
        <v>8</v>
      </c>
      <c r="P22" s="124">
        <v>383</v>
      </c>
      <c r="Q22" s="232">
        <v>790</v>
      </c>
      <c r="R22" s="287"/>
      <c r="S22" s="149"/>
      <c r="T22" s="149"/>
      <c r="U22" s="149"/>
      <c r="V22" s="149"/>
      <c r="W22" s="149"/>
      <c r="X22" s="149"/>
      <c r="Y22" s="149"/>
      <c r="AA22" s="149"/>
      <c r="AB22" s="149"/>
      <c r="AC22" s="149"/>
      <c r="AD22" s="149"/>
      <c r="AE22" s="149"/>
      <c r="AF22" s="149"/>
      <c r="AG22" s="149"/>
    </row>
    <row r="23" spans="1:33">
      <c r="A23">
        <v>19</v>
      </c>
      <c r="B23" s="123" t="s">
        <v>239</v>
      </c>
      <c r="C23" s="124">
        <v>5</v>
      </c>
      <c r="D23" s="124">
        <v>23</v>
      </c>
      <c r="E23" s="124">
        <v>52</v>
      </c>
      <c r="F23" s="124">
        <v>69</v>
      </c>
      <c r="G23" s="124">
        <v>39</v>
      </c>
      <c r="H23" s="124">
        <v>12</v>
      </c>
      <c r="I23" s="124">
        <v>200</v>
      </c>
      <c r="J23" s="124">
        <v>10</v>
      </c>
      <c r="K23" s="124">
        <v>31</v>
      </c>
      <c r="L23" s="124">
        <v>57</v>
      </c>
      <c r="M23" s="124">
        <v>51</v>
      </c>
      <c r="N23" s="124">
        <v>23</v>
      </c>
      <c r="O23" s="124">
        <v>5</v>
      </c>
      <c r="P23" s="124">
        <v>177</v>
      </c>
      <c r="Q23" s="232">
        <v>377</v>
      </c>
      <c r="R23" s="287"/>
      <c r="S23" s="149"/>
      <c r="T23" s="149"/>
      <c r="U23" s="149"/>
      <c r="V23" s="149"/>
      <c r="W23" s="149"/>
      <c r="X23" s="149"/>
      <c r="Y23" s="149"/>
      <c r="AA23" s="149"/>
      <c r="AB23" s="149"/>
      <c r="AC23" s="149"/>
      <c r="AD23" s="149"/>
      <c r="AE23" s="149"/>
      <c r="AF23" s="149"/>
      <c r="AG23" s="149"/>
    </row>
    <row r="24" spans="1:33">
      <c r="A24">
        <v>20</v>
      </c>
      <c r="B24" s="123" t="s">
        <v>240</v>
      </c>
      <c r="C24" s="124">
        <v>0</v>
      </c>
      <c r="D24" s="124">
        <v>2</v>
      </c>
      <c r="E24" s="124">
        <v>11</v>
      </c>
      <c r="F24" s="124">
        <v>20</v>
      </c>
      <c r="G24" s="124">
        <v>13</v>
      </c>
      <c r="H24" s="124">
        <v>5</v>
      </c>
      <c r="I24" s="124">
        <v>51</v>
      </c>
      <c r="J24" s="124">
        <v>4</v>
      </c>
      <c r="K24" s="124">
        <v>3</v>
      </c>
      <c r="L24" s="124">
        <v>16</v>
      </c>
      <c r="M24" s="124">
        <v>14</v>
      </c>
      <c r="N24" s="124">
        <v>11</v>
      </c>
      <c r="O24" s="124">
        <v>1</v>
      </c>
      <c r="P24" s="124">
        <v>49</v>
      </c>
      <c r="Q24" s="232">
        <v>100</v>
      </c>
      <c r="R24" s="287"/>
      <c r="S24" s="149"/>
      <c r="T24" s="149"/>
      <c r="U24" s="149"/>
      <c r="V24" s="149"/>
      <c r="W24" s="149"/>
      <c r="X24" s="149"/>
      <c r="Y24" s="149"/>
      <c r="AA24" s="149"/>
      <c r="AB24" s="149"/>
      <c r="AC24" s="149"/>
      <c r="AD24" s="149"/>
      <c r="AE24" s="149"/>
      <c r="AF24" s="149"/>
      <c r="AG24" s="149"/>
    </row>
    <row r="25" spans="1:33">
      <c r="A25">
        <v>21</v>
      </c>
      <c r="B25" s="123" t="s">
        <v>241</v>
      </c>
      <c r="C25" s="124">
        <v>0</v>
      </c>
      <c r="D25" s="124">
        <v>9</v>
      </c>
      <c r="E25" s="124">
        <v>19</v>
      </c>
      <c r="F25" s="124">
        <v>71</v>
      </c>
      <c r="G25" s="124">
        <v>42</v>
      </c>
      <c r="H25" s="124">
        <v>7</v>
      </c>
      <c r="I25" s="124">
        <v>148</v>
      </c>
      <c r="J25" s="124">
        <v>7</v>
      </c>
      <c r="K25" s="124">
        <v>17</v>
      </c>
      <c r="L25" s="124">
        <v>23</v>
      </c>
      <c r="M25" s="124">
        <v>33</v>
      </c>
      <c r="N25" s="124">
        <v>21</v>
      </c>
      <c r="O25" s="124">
        <v>5</v>
      </c>
      <c r="P25" s="124">
        <v>106</v>
      </c>
      <c r="Q25" s="232">
        <v>254</v>
      </c>
      <c r="R25" s="287"/>
      <c r="S25" s="149"/>
      <c r="T25" s="149"/>
      <c r="U25" s="149"/>
      <c r="V25" s="149"/>
      <c r="W25" s="149"/>
      <c r="X25" s="149"/>
      <c r="Y25" s="149"/>
      <c r="AA25" s="149"/>
      <c r="AB25" s="149"/>
      <c r="AC25" s="149"/>
      <c r="AD25" s="149"/>
      <c r="AE25" s="149"/>
      <c r="AF25" s="149"/>
      <c r="AG25" s="149"/>
    </row>
    <row r="26" spans="1:33">
      <c r="A26">
        <v>22</v>
      </c>
      <c r="B26" s="123" t="s">
        <v>242</v>
      </c>
      <c r="C26" s="124">
        <v>0</v>
      </c>
      <c r="D26" s="124">
        <v>4</v>
      </c>
      <c r="E26" s="124">
        <v>8</v>
      </c>
      <c r="F26" s="124">
        <v>13</v>
      </c>
      <c r="G26" s="124">
        <v>9</v>
      </c>
      <c r="H26" s="124">
        <v>2</v>
      </c>
      <c r="I26" s="124">
        <v>36</v>
      </c>
      <c r="J26" s="124">
        <v>1</v>
      </c>
      <c r="K26" s="124">
        <v>7</v>
      </c>
      <c r="L26" s="124">
        <v>11</v>
      </c>
      <c r="M26" s="124">
        <v>12</v>
      </c>
      <c r="N26" s="124">
        <v>8</v>
      </c>
      <c r="O26" s="124">
        <v>1</v>
      </c>
      <c r="P26" s="124">
        <v>40</v>
      </c>
      <c r="Q26" s="232">
        <v>76</v>
      </c>
      <c r="R26" s="287"/>
      <c r="S26" s="149"/>
      <c r="T26" s="149"/>
      <c r="U26" s="149"/>
      <c r="V26" s="149"/>
      <c r="W26" s="149"/>
      <c r="X26" s="149"/>
      <c r="Y26" s="149"/>
      <c r="AA26" s="149"/>
      <c r="AB26" s="149"/>
      <c r="AC26" s="149"/>
      <c r="AD26" s="149"/>
      <c r="AE26" s="149"/>
      <c r="AF26" s="149"/>
      <c r="AG26" s="149"/>
    </row>
    <row r="27" spans="1:33">
      <c r="A27">
        <v>23</v>
      </c>
      <c r="B27" s="123" t="s">
        <v>243</v>
      </c>
      <c r="C27" s="124">
        <v>1</v>
      </c>
      <c r="D27" s="124">
        <v>7</v>
      </c>
      <c r="E27" s="124">
        <v>29</v>
      </c>
      <c r="F27" s="124">
        <v>58</v>
      </c>
      <c r="G27" s="124">
        <v>19</v>
      </c>
      <c r="H27" s="124">
        <v>15</v>
      </c>
      <c r="I27" s="124">
        <v>129</v>
      </c>
      <c r="J27" s="124">
        <v>2</v>
      </c>
      <c r="K27" s="124">
        <v>10</v>
      </c>
      <c r="L27" s="124">
        <v>21</v>
      </c>
      <c r="M27" s="124">
        <v>17</v>
      </c>
      <c r="N27" s="124">
        <v>18</v>
      </c>
      <c r="O27" s="124">
        <v>3</v>
      </c>
      <c r="P27" s="124">
        <v>71</v>
      </c>
      <c r="Q27" s="232">
        <v>200</v>
      </c>
      <c r="R27" s="287"/>
      <c r="S27" s="149"/>
      <c r="T27" s="149"/>
      <c r="U27" s="149"/>
      <c r="V27" s="149"/>
      <c r="W27" s="149"/>
      <c r="X27" s="149"/>
      <c r="Y27" s="149"/>
      <c r="AA27" s="149"/>
      <c r="AB27" s="149"/>
      <c r="AC27" s="149"/>
      <c r="AD27" s="149"/>
      <c r="AE27" s="149"/>
      <c r="AF27" s="149"/>
      <c r="AG27" s="149"/>
    </row>
    <row r="28" spans="1:33">
      <c r="A28">
        <v>24</v>
      </c>
      <c r="B28" s="123" t="s">
        <v>244</v>
      </c>
      <c r="C28" s="124">
        <v>1</v>
      </c>
      <c r="D28" s="124">
        <v>3</v>
      </c>
      <c r="E28" s="124">
        <v>13</v>
      </c>
      <c r="F28" s="124">
        <v>27</v>
      </c>
      <c r="G28" s="124">
        <v>28</v>
      </c>
      <c r="H28" s="124">
        <v>3</v>
      </c>
      <c r="I28" s="124">
        <v>75</v>
      </c>
      <c r="J28" s="124">
        <v>0</v>
      </c>
      <c r="K28" s="124">
        <v>9</v>
      </c>
      <c r="L28" s="124">
        <v>7</v>
      </c>
      <c r="M28" s="124">
        <v>12</v>
      </c>
      <c r="N28" s="124">
        <v>10</v>
      </c>
      <c r="O28" s="124">
        <v>0</v>
      </c>
      <c r="P28" s="124">
        <v>38</v>
      </c>
      <c r="Q28" s="232">
        <v>113</v>
      </c>
      <c r="R28" s="287"/>
      <c r="S28" s="149"/>
      <c r="T28" s="149"/>
      <c r="U28" s="149"/>
      <c r="V28" s="149"/>
      <c r="W28" s="149"/>
      <c r="X28" s="149"/>
      <c r="Y28" s="149"/>
      <c r="AA28" s="149"/>
      <c r="AB28" s="149"/>
      <c r="AC28" s="149"/>
      <c r="AD28" s="149"/>
      <c r="AE28" s="149"/>
      <c r="AF28" s="149"/>
      <c r="AG28" s="149"/>
    </row>
    <row r="29" spans="1:33">
      <c r="A29">
        <v>25</v>
      </c>
      <c r="B29" s="123" t="s">
        <v>245</v>
      </c>
      <c r="C29" s="124">
        <v>11</v>
      </c>
      <c r="D29" s="124">
        <v>15</v>
      </c>
      <c r="E29" s="124">
        <v>31</v>
      </c>
      <c r="F29" s="124">
        <v>46</v>
      </c>
      <c r="G29" s="124">
        <v>34</v>
      </c>
      <c r="H29" s="124">
        <v>14</v>
      </c>
      <c r="I29" s="124">
        <v>151</v>
      </c>
      <c r="J29" s="124">
        <v>5</v>
      </c>
      <c r="K29" s="124">
        <v>18</v>
      </c>
      <c r="L29" s="124">
        <v>20</v>
      </c>
      <c r="M29" s="124">
        <v>22</v>
      </c>
      <c r="N29" s="124">
        <v>24</v>
      </c>
      <c r="O29" s="124">
        <v>0</v>
      </c>
      <c r="P29" s="124">
        <v>89</v>
      </c>
      <c r="Q29" s="232">
        <v>240</v>
      </c>
      <c r="R29" s="287"/>
      <c r="S29" s="149"/>
      <c r="T29" s="149"/>
      <c r="U29" s="149"/>
      <c r="V29" s="149"/>
      <c r="W29" s="149"/>
      <c r="X29" s="149"/>
      <c r="Y29" s="149"/>
      <c r="AA29" s="149"/>
      <c r="AB29" s="149"/>
      <c r="AC29" s="149"/>
      <c r="AD29" s="149"/>
      <c r="AE29" s="149"/>
      <c r="AF29" s="149"/>
      <c r="AG29" s="149"/>
    </row>
    <row r="30" spans="1:33">
      <c r="A30">
        <v>26</v>
      </c>
      <c r="B30" s="123" t="s">
        <v>246</v>
      </c>
      <c r="C30" s="124">
        <v>0</v>
      </c>
      <c r="D30" s="124">
        <v>0</v>
      </c>
      <c r="E30" s="124">
        <v>0</v>
      </c>
      <c r="F30" s="124">
        <v>2</v>
      </c>
      <c r="G30" s="124">
        <v>2</v>
      </c>
      <c r="H30" s="124">
        <v>2</v>
      </c>
      <c r="I30" s="124">
        <v>6</v>
      </c>
      <c r="J30" s="124">
        <v>1</v>
      </c>
      <c r="K30" s="124">
        <v>1</v>
      </c>
      <c r="L30" s="124">
        <v>1</v>
      </c>
      <c r="M30" s="124">
        <v>4</v>
      </c>
      <c r="N30" s="124">
        <v>4</v>
      </c>
      <c r="O30" s="124">
        <v>0</v>
      </c>
      <c r="P30" s="124">
        <v>11</v>
      </c>
      <c r="Q30" s="232">
        <v>17</v>
      </c>
      <c r="R30" s="287"/>
      <c r="S30" s="149"/>
      <c r="T30" s="149"/>
      <c r="U30" s="149"/>
      <c r="V30" s="149"/>
      <c r="W30" s="149"/>
      <c r="X30" s="149"/>
      <c r="Y30" s="149"/>
      <c r="AA30" s="149"/>
      <c r="AB30" s="149"/>
      <c r="AC30" s="149"/>
      <c r="AD30" s="149"/>
      <c r="AE30" s="149"/>
      <c r="AF30" s="149"/>
      <c r="AG30" s="149"/>
    </row>
    <row r="31" spans="1:33">
      <c r="A31">
        <v>27</v>
      </c>
      <c r="B31" s="123" t="s">
        <v>247</v>
      </c>
      <c r="C31" s="124">
        <v>0</v>
      </c>
      <c r="D31" s="124">
        <v>2</v>
      </c>
      <c r="E31" s="124">
        <v>1</v>
      </c>
      <c r="F31" s="124">
        <v>6</v>
      </c>
      <c r="G31" s="124">
        <v>2</v>
      </c>
      <c r="H31" s="124">
        <v>2</v>
      </c>
      <c r="I31" s="124">
        <v>13</v>
      </c>
      <c r="J31" s="124">
        <v>0</v>
      </c>
      <c r="K31" s="124">
        <v>2</v>
      </c>
      <c r="L31" s="124">
        <v>3</v>
      </c>
      <c r="M31" s="124">
        <v>1</v>
      </c>
      <c r="N31" s="124">
        <v>0</v>
      </c>
      <c r="O31" s="124">
        <v>0</v>
      </c>
      <c r="P31" s="124">
        <v>6</v>
      </c>
      <c r="Q31" s="232">
        <v>19</v>
      </c>
      <c r="R31" s="287"/>
      <c r="S31" s="149"/>
      <c r="T31" s="149"/>
      <c r="U31" s="149"/>
      <c r="V31" s="149"/>
      <c r="W31" s="149"/>
      <c r="X31" s="149"/>
      <c r="Y31" s="149"/>
      <c r="AA31" s="149"/>
      <c r="AB31" s="149"/>
      <c r="AC31" s="149"/>
      <c r="AD31" s="149"/>
      <c r="AE31" s="149"/>
      <c r="AF31" s="149"/>
      <c r="AG31" s="149"/>
    </row>
    <row r="32" spans="1:33">
      <c r="A32">
        <v>28</v>
      </c>
      <c r="B32" s="123" t="s">
        <v>248</v>
      </c>
      <c r="C32" s="124">
        <v>0</v>
      </c>
      <c r="D32" s="124">
        <v>1</v>
      </c>
      <c r="E32" s="124">
        <v>1</v>
      </c>
      <c r="F32" s="124">
        <v>2</v>
      </c>
      <c r="G32" s="124">
        <v>3</v>
      </c>
      <c r="H32" s="124">
        <v>0</v>
      </c>
      <c r="I32" s="124">
        <v>7</v>
      </c>
      <c r="J32" s="124">
        <v>0</v>
      </c>
      <c r="K32" s="124">
        <v>0</v>
      </c>
      <c r="L32" s="124">
        <v>1</v>
      </c>
      <c r="M32" s="124">
        <v>2</v>
      </c>
      <c r="N32" s="124">
        <v>0</v>
      </c>
      <c r="O32" s="124">
        <v>0</v>
      </c>
      <c r="P32" s="124">
        <v>3</v>
      </c>
      <c r="Q32" s="232">
        <v>10</v>
      </c>
      <c r="R32" s="287"/>
      <c r="S32" s="149"/>
      <c r="T32" s="149"/>
      <c r="U32" s="149"/>
      <c r="V32" s="149"/>
      <c r="W32" s="149"/>
      <c r="X32" s="149"/>
      <c r="Y32" s="149"/>
      <c r="AA32" s="149"/>
      <c r="AB32" s="149"/>
      <c r="AC32" s="149"/>
      <c r="AD32" s="149"/>
      <c r="AE32" s="149"/>
      <c r="AF32" s="149"/>
      <c r="AG32" s="149"/>
    </row>
    <row r="33" spans="1:33">
      <c r="A33">
        <v>29</v>
      </c>
      <c r="B33" s="123" t="s">
        <v>249</v>
      </c>
      <c r="C33" s="124">
        <v>5</v>
      </c>
      <c r="D33" s="124">
        <v>11</v>
      </c>
      <c r="E33" s="124">
        <v>12</v>
      </c>
      <c r="F33" s="124">
        <v>29</v>
      </c>
      <c r="G33" s="124">
        <v>26</v>
      </c>
      <c r="H33" s="124">
        <v>6</v>
      </c>
      <c r="I33" s="124">
        <v>89</v>
      </c>
      <c r="J33" s="124">
        <v>4</v>
      </c>
      <c r="K33" s="124">
        <v>11</v>
      </c>
      <c r="L33" s="124">
        <v>21</v>
      </c>
      <c r="M33" s="124">
        <v>22</v>
      </c>
      <c r="N33" s="124">
        <v>20</v>
      </c>
      <c r="O33" s="124">
        <v>2</v>
      </c>
      <c r="P33" s="124">
        <v>80</v>
      </c>
      <c r="Q33" s="232">
        <v>169</v>
      </c>
      <c r="R33" s="287"/>
      <c r="S33" s="149"/>
      <c r="T33" s="149"/>
      <c r="U33" s="149"/>
      <c r="V33" s="149"/>
      <c r="W33" s="149"/>
      <c r="X33" s="149"/>
      <c r="Y33" s="149"/>
      <c r="AA33" s="149"/>
      <c r="AB33" s="149"/>
      <c r="AC33" s="149"/>
      <c r="AD33" s="149"/>
      <c r="AE33" s="149"/>
      <c r="AF33" s="149"/>
      <c r="AG33" s="149"/>
    </row>
    <row r="34" spans="1:33">
      <c r="A34">
        <v>31</v>
      </c>
      <c r="B34" s="123" t="s">
        <v>250</v>
      </c>
      <c r="C34" s="124">
        <v>1</v>
      </c>
      <c r="D34" s="124">
        <v>16</v>
      </c>
      <c r="E34" s="124">
        <v>80</v>
      </c>
      <c r="F34" s="124">
        <v>101</v>
      </c>
      <c r="G34" s="124">
        <v>56</v>
      </c>
      <c r="H34" s="124">
        <v>5</v>
      </c>
      <c r="I34" s="124">
        <v>259</v>
      </c>
      <c r="J34" s="124">
        <v>5</v>
      </c>
      <c r="K34" s="124">
        <v>30</v>
      </c>
      <c r="L34" s="124">
        <v>28</v>
      </c>
      <c r="M34" s="124">
        <v>60</v>
      </c>
      <c r="N34" s="124">
        <v>26</v>
      </c>
      <c r="O34" s="124">
        <v>3</v>
      </c>
      <c r="P34" s="124">
        <v>152</v>
      </c>
      <c r="Q34" s="232">
        <v>411</v>
      </c>
      <c r="R34" s="287"/>
      <c r="S34" s="149"/>
      <c r="T34" s="149"/>
      <c r="U34" s="149"/>
      <c r="V34" s="149"/>
      <c r="W34" s="149"/>
      <c r="X34" s="149"/>
      <c r="Y34" s="149"/>
      <c r="AA34" s="149"/>
      <c r="AB34" s="149"/>
      <c r="AC34" s="149"/>
      <c r="AD34" s="149"/>
      <c r="AE34" s="149"/>
      <c r="AF34" s="149"/>
      <c r="AG34" s="149"/>
    </row>
    <row r="35" spans="1:33">
      <c r="A35">
        <v>32</v>
      </c>
      <c r="B35" s="123" t="s">
        <v>251</v>
      </c>
      <c r="C35" s="124">
        <v>0</v>
      </c>
      <c r="D35" s="124">
        <v>6</v>
      </c>
      <c r="E35" s="124">
        <v>19</v>
      </c>
      <c r="F35" s="124">
        <v>47</v>
      </c>
      <c r="G35" s="124">
        <v>29</v>
      </c>
      <c r="H35" s="124">
        <v>9</v>
      </c>
      <c r="I35" s="124">
        <v>110</v>
      </c>
      <c r="J35" s="124">
        <v>3</v>
      </c>
      <c r="K35" s="124">
        <v>3</v>
      </c>
      <c r="L35" s="124">
        <v>26</v>
      </c>
      <c r="M35" s="124">
        <v>24</v>
      </c>
      <c r="N35" s="124">
        <v>15</v>
      </c>
      <c r="O35" s="124">
        <v>3</v>
      </c>
      <c r="P35" s="124">
        <v>74</v>
      </c>
      <c r="Q35" s="232">
        <v>184</v>
      </c>
      <c r="R35" s="287"/>
      <c r="S35" s="149"/>
      <c r="T35" s="149"/>
      <c r="U35" s="149"/>
      <c r="V35" s="149"/>
      <c r="W35" s="149"/>
      <c r="X35" s="149"/>
      <c r="Y35" s="149"/>
      <c r="AA35" s="149"/>
      <c r="AB35" s="149"/>
      <c r="AC35" s="149"/>
      <c r="AD35" s="149"/>
      <c r="AE35" s="149"/>
      <c r="AF35" s="149"/>
      <c r="AG35" s="149"/>
    </row>
    <row r="36" spans="1:33">
      <c r="A36">
        <v>33</v>
      </c>
      <c r="B36" s="123" t="s">
        <v>252</v>
      </c>
      <c r="C36" s="124">
        <v>0</v>
      </c>
      <c r="D36" s="124">
        <v>2</v>
      </c>
      <c r="E36" s="124">
        <v>23</v>
      </c>
      <c r="F36" s="124">
        <v>52</v>
      </c>
      <c r="G36" s="124">
        <v>36</v>
      </c>
      <c r="H36" s="124">
        <v>20</v>
      </c>
      <c r="I36" s="124">
        <v>133</v>
      </c>
      <c r="J36" s="124">
        <v>0</v>
      </c>
      <c r="K36" s="124">
        <v>6</v>
      </c>
      <c r="L36" s="124">
        <v>22</v>
      </c>
      <c r="M36" s="124">
        <v>15</v>
      </c>
      <c r="N36" s="124">
        <v>6</v>
      </c>
      <c r="O36" s="124">
        <v>4</v>
      </c>
      <c r="P36" s="124">
        <v>53</v>
      </c>
      <c r="Q36" s="232">
        <v>186</v>
      </c>
      <c r="R36" s="287"/>
      <c r="S36" s="149"/>
      <c r="T36" s="149"/>
      <c r="U36" s="149"/>
      <c r="V36" s="149"/>
      <c r="W36" s="149"/>
      <c r="X36" s="149"/>
      <c r="Y36" s="149"/>
      <c r="AA36" s="149"/>
      <c r="AB36" s="149"/>
      <c r="AC36" s="149"/>
      <c r="AD36" s="149"/>
      <c r="AE36" s="149"/>
      <c r="AF36" s="149"/>
      <c r="AG36" s="149"/>
    </row>
    <row r="37" spans="1:33">
      <c r="A37">
        <v>34</v>
      </c>
      <c r="B37" s="123" t="s">
        <v>253</v>
      </c>
      <c r="C37" s="124">
        <v>1</v>
      </c>
      <c r="D37" s="124">
        <v>1</v>
      </c>
      <c r="E37" s="124">
        <v>8</v>
      </c>
      <c r="F37" s="124">
        <v>8</v>
      </c>
      <c r="G37" s="124">
        <v>6</v>
      </c>
      <c r="H37" s="124">
        <v>2</v>
      </c>
      <c r="I37" s="124">
        <v>26</v>
      </c>
      <c r="J37" s="124">
        <v>0</v>
      </c>
      <c r="K37" s="124">
        <v>4</v>
      </c>
      <c r="L37" s="124">
        <v>8</v>
      </c>
      <c r="M37" s="124">
        <v>10</v>
      </c>
      <c r="N37" s="124">
        <v>4</v>
      </c>
      <c r="O37" s="124">
        <v>1</v>
      </c>
      <c r="P37" s="124">
        <v>27</v>
      </c>
      <c r="Q37" s="232">
        <v>53</v>
      </c>
      <c r="R37" s="287"/>
      <c r="S37" s="149"/>
      <c r="T37" s="149"/>
      <c r="U37" s="149"/>
      <c r="V37" s="149"/>
      <c r="W37" s="149"/>
      <c r="X37" s="149"/>
      <c r="Y37" s="149"/>
      <c r="AA37" s="149"/>
      <c r="AB37" s="149"/>
      <c r="AC37" s="149"/>
      <c r="AD37" s="149"/>
      <c r="AE37" s="149"/>
      <c r="AF37" s="149"/>
      <c r="AG37" s="149"/>
    </row>
    <row r="38" spans="1:33">
      <c r="A38">
        <v>35</v>
      </c>
      <c r="B38" s="123" t="s">
        <v>254</v>
      </c>
      <c r="C38" s="124">
        <v>5</v>
      </c>
      <c r="D38" s="124">
        <v>17</v>
      </c>
      <c r="E38" s="124">
        <v>115</v>
      </c>
      <c r="F38" s="124">
        <v>200</v>
      </c>
      <c r="G38" s="124">
        <v>107</v>
      </c>
      <c r="H38" s="124">
        <v>24</v>
      </c>
      <c r="I38" s="124">
        <v>468</v>
      </c>
      <c r="J38" s="124">
        <v>4</v>
      </c>
      <c r="K38" s="124">
        <v>24</v>
      </c>
      <c r="L38" s="124">
        <v>53</v>
      </c>
      <c r="M38" s="124">
        <v>102</v>
      </c>
      <c r="N38" s="124">
        <v>45</v>
      </c>
      <c r="O38" s="124">
        <v>5</v>
      </c>
      <c r="P38" s="124">
        <v>233</v>
      </c>
      <c r="Q38" s="232">
        <v>701</v>
      </c>
      <c r="R38" s="287"/>
      <c r="S38" s="149"/>
      <c r="T38" s="149"/>
      <c r="U38" s="149"/>
      <c r="V38" s="149"/>
      <c r="W38" s="149"/>
      <c r="X38" s="149"/>
      <c r="Y38" s="149"/>
      <c r="AA38" s="149"/>
      <c r="AB38" s="149"/>
      <c r="AC38" s="149"/>
      <c r="AD38" s="149"/>
      <c r="AE38" s="149"/>
      <c r="AF38" s="149"/>
      <c r="AG38" s="149"/>
    </row>
    <row r="39" spans="1:33">
      <c r="A39">
        <v>36</v>
      </c>
      <c r="B39" s="123" t="s">
        <v>255</v>
      </c>
      <c r="C39" s="124">
        <v>2</v>
      </c>
      <c r="D39" s="124">
        <v>13</v>
      </c>
      <c r="E39" s="124">
        <v>79</v>
      </c>
      <c r="F39" s="124">
        <v>147</v>
      </c>
      <c r="G39" s="124">
        <v>83</v>
      </c>
      <c r="H39" s="124">
        <v>22</v>
      </c>
      <c r="I39" s="124">
        <v>346</v>
      </c>
      <c r="J39" s="124">
        <v>6</v>
      </c>
      <c r="K39" s="124">
        <v>8</v>
      </c>
      <c r="L39" s="124">
        <v>31</v>
      </c>
      <c r="M39" s="124">
        <v>52</v>
      </c>
      <c r="N39" s="124">
        <v>31</v>
      </c>
      <c r="O39" s="124">
        <v>6</v>
      </c>
      <c r="P39" s="124">
        <v>134</v>
      </c>
      <c r="Q39" s="232">
        <v>480</v>
      </c>
      <c r="R39" s="287"/>
      <c r="S39" s="149"/>
      <c r="T39" s="149"/>
      <c r="U39" s="149"/>
      <c r="V39" s="149"/>
      <c r="W39" s="149"/>
      <c r="X39" s="149"/>
      <c r="Y39" s="149"/>
      <c r="AA39" s="149"/>
      <c r="AB39" s="149"/>
      <c r="AC39" s="149"/>
      <c r="AD39" s="149"/>
      <c r="AE39" s="149"/>
      <c r="AF39" s="149"/>
      <c r="AG39" s="149"/>
    </row>
    <row r="40" spans="1:33">
      <c r="A40">
        <v>37</v>
      </c>
      <c r="B40" s="123" t="s">
        <v>256</v>
      </c>
      <c r="C40" s="124">
        <v>0</v>
      </c>
      <c r="D40" s="124">
        <v>3</v>
      </c>
      <c r="E40" s="124">
        <v>14</v>
      </c>
      <c r="F40" s="124">
        <v>28</v>
      </c>
      <c r="G40" s="124">
        <v>26</v>
      </c>
      <c r="H40" s="124">
        <v>5</v>
      </c>
      <c r="I40" s="124">
        <v>76</v>
      </c>
      <c r="J40" s="124">
        <v>0</v>
      </c>
      <c r="K40" s="124">
        <v>1</v>
      </c>
      <c r="L40" s="124">
        <v>10</v>
      </c>
      <c r="M40" s="124">
        <v>17</v>
      </c>
      <c r="N40" s="124">
        <v>14</v>
      </c>
      <c r="O40" s="124">
        <v>0</v>
      </c>
      <c r="P40" s="124">
        <v>42</v>
      </c>
      <c r="Q40" s="232">
        <v>118</v>
      </c>
      <c r="R40" s="287"/>
      <c r="S40" s="149"/>
      <c r="T40" s="149"/>
      <c r="U40" s="149"/>
      <c r="V40" s="149"/>
      <c r="W40" s="149"/>
      <c r="X40" s="149"/>
      <c r="Y40" s="149"/>
      <c r="AA40" s="149"/>
      <c r="AB40" s="149"/>
      <c r="AC40" s="149"/>
      <c r="AD40" s="149"/>
      <c r="AE40" s="149"/>
      <c r="AF40" s="149"/>
      <c r="AG40" s="149"/>
    </row>
    <row r="41" spans="1:33">
      <c r="A41">
        <v>38</v>
      </c>
      <c r="B41" s="123" t="s">
        <v>257</v>
      </c>
      <c r="C41" s="124">
        <v>0</v>
      </c>
      <c r="D41" s="124">
        <v>2</v>
      </c>
      <c r="E41" s="124">
        <v>33</v>
      </c>
      <c r="F41" s="124">
        <v>97</v>
      </c>
      <c r="G41" s="124">
        <v>68</v>
      </c>
      <c r="H41" s="124">
        <v>10</v>
      </c>
      <c r="I41" s="124">
        <v>210</v>
      </c>
      <c r="J41" s="124">
        <v>4</v>
      </c>
      <c r="K41" s="124">
        <v>11</v>
      </c>
      <c r="L41" s="124">
        <v>30</v>
      </c>
      <c r="M41" s="124">
        <v>61</v>
      </c>
      <c r="N41" s="124">
        <v>34</v>
      </c>
      <c r="O41" s="124">
        <v>4</v>
      </c>
      <c r="P41" s="124">
        <v>144</v>
      </c>
      <c r="Q41" s="232">
        <v>354</v>
      </c>
      <c r="R41" s="287"/>
      <c r="S41" s="149"/>
      <c r="T41" s="149"/>
      <c r="U41" s="149"/>
      <c r="V41" s="149"/>
      <c r="W41" s="149"/>
      <c r="X41" s="149"/>
      <c r="Y41" s="149"/>
      <c r="AA41" s="149"/>
      <c r="AB41" s="149"/>
      <c r="AC41" s="149"/>
      <c r="AD41" s="149"/>
      <c r="AE41" s="149"/>
      <c r="AF41" s="149"/>
      <c r="AG41" s="149"/>
    </row>
    <row r="42" spans="1:33">
      <c r="A42">
        <v>39</v>
      </c>
      <c r="B42" s="123" t="s">
        <v>258</v>
      </c>
      <c r="C42" s="124">
        <v>0</v>
      </c>
      <c r="D42" s="124">
        <v>0</v>
      </c>
      <c r="E42" s="124">
        <v>2</v>
      </c>
      <c r="F42" s="124">
        <v>6</v>
      </c>
      <c r="G42" s="124">
        <v>6</v>
      </c>
      <c r="H42" s="124">
        <v>0</v>
      </c>
      <c r="I42" s="124">
        <v>14</v>
      </c>
      <c r="J42" s="124">
        <v>0</v>
      </c>
      <c r="K42" s="124">
        <v>0</v>
      </c>
      <c r="L42" s="124">
        <v>0</v>
      </c>
      <c r="M42" s="124">
        <v>2</v>
      </c>
      <c r="N42" s="124">
        <v>3</v>
      </c>
      <c r="O42" s="124">
        <v>1</v>
      </c>
      <c r="P42" s="124">
        <v>6</v>
      </c>
      <c r="Q42" s="232">
        <v>20</v>
      </c>
      <c r="R42" s="287"/>
      <c r="S42" s="149"/>
      <c r="T42" s="149"/>
      <c r="U42" s="149"/>
      <c r="V42" s="149"/>
      <c r="W42" s="149"/>
      <c r="X42" s="149"/>
      <c r="Y42" s="149"/>
      <c r="AA42" s="149"/>
      <c r="AB42" s="149"/>
      <c r="AC42" s="149"/>
      <c r="AD42" s="149"/>
      <c r="AE42" s="149"/>
      <c r="AF42" s="149"/>
      <c r="AG42" s="149"/>
    </row>
    <row r="43" spans="1:33">
      <c r="A43">
        <v>40</v>
      </c>
      <c r="B43" s="123" t="s">
        <v>259</v>
      </c>
      <c r="C43" s="124">
        <v>3</v>
      </c>
      <c r="D43" s="124">
        <v>7</v>
      </c>
      <c r="E43" s="124">
        <v>29</v>
      </c>
      <c r="F43" s="124">
        <v>76</v>
      </c>
      <c r="G43" s="124">
        <v>60</v>
      </c>
      <c r="H43" s="124">
        <v>6</v>
      </c>
      <c r="I43" s="124">
        <v>181</v>
      </c>
      <c r="J43" s="124">
        <v>1</v>
      </c>
      <c r="K43" s="124">
        <v>16</v>
      </c>
      <c r="L43" s="124">
        <v>32</v>
      </c>
      <c r="M43" s="124">
        <v>44</v>
      </c>
      <c r="N43" s="124">
        <v>23</v>
      </c>
      <c r="O43" s="124">
        <v>2</v>
      </c>
      <c r="P43" s="124">
        <v>118</v>
      </c>
      <c r="Q43" s="232">
        <v>299</v>
      </c>
      <c r="R43" s="287"/>
      <c r="S43" s="149"/>
      <c r="T43" s="149"/>
      <c r="U43" s="149"/>
      <c r="V43" s="149"/>
      <c r="W43" s="149"/>
      <c r="X43" s="149"/>
      <c r="Y43" s="149"/>
      <c r="AA43" s="149"/>
      <c r="AB43" s="149"/>
      <c r="AC43" s="149"/>
      <c r="AD43" s="149"/>
      <c r="AE43" s="149"/>
      <c r="AF43" s="149"/>
      <c r="AG43" s="149"/>
    </row>
    <row r="44" spans="1:33">
      <c r="A44">
        <v>41</v>
      </c>
      <c r="B44" s="123" t="s">
        <v>260</v>
      </c>
      <c r="C44" s="124">
        <v>0</v>
      </c>
      <c r="D44" s="124">
        <v>2</v>
      </c>
      <c r="E44" s="124">
        <v>9</v>
      </c>
      <c r="F44" s="124">
        <v>42</v>
      </c>
      <c r="G44" s="124">
        <v>29</v>
      </c>
      <c r="H44" s="124">
        <v>5</v>
      </c>
      <c r="I44" s="124">
        <v>87</v>
      </c>
      <c r="J44" s="124">
        <v>0</v>
      </c>
      <c r="K44" s="124">
        <v>6</v>
      </c>
      <c r="L44" s="124">
        <v>16</v>
      </c>
      <c r="M44" s="124">
        <v>23</v>
      </c>
      <c r="N44" s="124">
        <v>9</v>
      </c>
      <c r="O44" s="124">
        <v>4</v>
      </c>
      <c r="P44" s="124">
        <v>58</v>
      </c>
      <c r="Q44" s="232">
        <v>145</v>
      </c>
      <c r="R44" s="287"/>
      <c r="S44" s="149"/>
      <c r="T44" s="149"/>
      <c r="U44" s="149"/>
      <c r="V44" s="149"/>
      <c r="W44" s="149"/>
      <c r="X44" s="149"/>
      <c r="Y44" s="149"/>
      <c r="AA44" s="149"/>
      <c r="AB44" s="149"/>
      <c r="AC44" s="149"/>
      <c r="AD44" s="149"/>
      <c r="AE44" s="149"/>
      <c r="AF44" s="149"/>
      <c r="AG44" s="149"/>
    </row>
    <row r="45" spans="1:33">
      <c r="A45">
        <v>42</v>
      </c>
      <c r="B45" s="123" t="s">
        <v>261</v>
      </c>
      <c r="C45" s="124">
        <v>0</v>
      </c>
      <c r="D45" s="124">
        <v>0</v>
      </c>
      <c r="E45" s="124">
        <v>5</v>
      </c>
      <c r="F45" s="124">
        <v>11</v>
      </c>
      <c r="G45" s="124">
        <v>11</v>
      </c>
      <c r="H45" s="124">
        <v>0</v>
      </c>
      <c r="I45" s="124">
        <v>27</v>
      </c>
      <c r="J45" s="124">
        <v>1</v>
      </c>
      <c r="K45" s="124">
        <v>2</v>
      </c>
      <c r="L45" s="124">
        <v>5</v>
      </c>
      <c r="M45" s="124">
        <v>8</v>
      </c>
      <c r="N45" s="124">
        <v>2</v>
      </c>
      <c r="O45" s="124">
        <v>1</v>
      </c>
      <c r="P45" s="124">
        <v>19</v>
      </c>
      <c r="Q45" s="232">
        <v>46</v>
      </c>
      <c r="R45" s="287"/>
      <c r="S45" s="149"/>
      <c r="T45" s="149"/>
      <c r="U45" s="149"/>
      <c r="V45" s="149"/>
      <c r="W45" s="149"/>
      <c r="X45" s="149"/>
      <c r="Y45" s="149"/>
      <c r="AA45" s="149"/>
      <c r="AB45" s="149"/>
      <c r="AC45" s="149"/>
      <c r="AD45" s="149"/>
      <c r="AE45" s="149"/>
      <c r="AF45" s="149"/>
      <c r="AG45" s="149"/>
    </row>
    <row r="46" spans="1:33" ht="14.25" thickBot="1">
      <c r="B46" s="296"/>
      <c r="C46" s="124"/>
      <c r="D46" s="124"/>
      <c r="E46" s="124"/>
      <c r="F46" s="124"/>
      <c r="G46" s="124"/>
      <c r="H46" s="124"/>
      <c r="I46" s="124"/>
      <c r="J46" s="124"/>
      <c r="K46" s="124"/>
      <c r="L46" s="124"/>
      <c r="M46" s="124"/>
      <c r="N46" s="124"/>
      <c r="O46" s="124"/>
      <c r="P46" s="124"/>
      <c r="Q46" s="232"/>
      <c r="R46" s="287"/>
      <c r="S46" s="149"/>
      <c r="T46" s="149"/>
      <c r="U46" s="149"/>
      <c r="V46" s="149"/>
      <c r="W46" s="149"/>
      <c r="X46" s="149"/>
      <c r="Y46" s="149"/>
      <c r="AA46" s="149"/>
      <c r="AB46" s="149"/>
      <c r="AC46" s="149"/>
      <c r="AD46" s="149"/>
      <c r="AE46" s="149"/>
      <c r="AF46" s="149"/>
      <c r="AG46" s="149"/>
    </row>
    <row r="47" spans="1:33">
      <c r="B47" s="695"/>
      <c r="C47" s="699" t="s">
        <v>354</v>
      </c>
      <c r="D47" s="699"/>
      <c r="E47" s="699"/>
      <c r="F47" s="699"/>
      <c r="G47" s="699"/>
      <c r="H47" s="699"/>
      <c r="I47" s="700"/>
      <c r="J47" s="698" t="s">
        <v>355</v>
      </c>
      <c r="K47" s="699"/>
      <c r="L47" s="699"/>
      <c r="M47" s="699"/>
      <c r="N47" s="699"/>
      <c r="O47" s="699"/>
      <c r="P47" s="700"/>
      <c r="Q47" s="696" t="s">
        <v>356</v>
      </c>
      <c r="R47" s="287"/>
      <c r="S47" s="149"/>
      <c r="T47" s="149"/>
      <c r="U47" s="149"/>
      <c r="V47" s="149"/>
      <c r="W47" s="149"/>
      <c r="X47" s="149"/>
      <c r="Y47" s="149"/>
      <c r="AA47" s="149"/>
      <c r="AB47" s="149"/>
      <c r="AC47" s="149"/>
      <c r="AD47" s="149"/>
      <c r="AE47" s="149"/>
      <c r="AF47" s="149"/>
      <c r="AG47" s="149"/>
    </row>
    <row r="48" spans="1:33" ht="18">
      <c r="B48" s="695"/>
      <c r="C48" s="295" t="s">
        <v>298</v>
      </c>
      <c r="D48" s="284" t="s">
        <v>304</v>
      </c>
      <c r="E48" s="283" t="s">
        <v>299</v>
      </c>
      <c r="F48" s="283" t="s">
        <v>300</v>
      </c>
      <c r="G48" s="283" t="s">
        <v>301</v>
      </c>
      <c r="H48" s="283" t="s">
        <v>302</v>
      </c>
      <c r="I48" s="283" t="s">
        <v>345</v>
      </c>
      <c r="J48" s="283" t="s">
        <v>298</v>
      </c>
      <c r="K48" s="284" t="s">
        <v>304</v>
      </c>
      <c r="L48" s="283" t="s">
        <v>299</v>
      </c>
      <c r="M48" s="283" t="s">
        <v>300</v>
      </c>
      <c r="N48" s="283" t="s">
        <v>301</v>
      </c>
      <c r="O48" s="283" t="s">
        <v>302</v>
      </c>
      <c r="P48" s="283" t="s">
        <v>345</v>
      </c>
      <c r="Q48" s="697"/>
      <c r="R48" s="287"/>
      <c r="S48" s="149"/>
      <c r="T48" s="149"/>
      <c r="U48" s="149"/>
      <c r="V48" s="149"/>
      <c r="W48" s="149"/>
      <c r="X48" s="149"/>
      <c r="Y48" s="149"/>
      <c r="AA48" s="149"/>
      <c r="AB48" s="149"/>
      <c r="AC48" s="149"/>
      <c r="AD48" s="149"/>
      <c r="AE48" s="149"/>
      <c r="AF48" s="149"/>
      <c r="AG48" s="149"/>
    </row>
    <row r="49" spans="1:33">
      <c r="B49" s="123" t="s">
        <v>307</v>
      </c>
      <c r="C49" s="124">
        <v>15</v>
      </c>
      <c r="D49" s="124">
        <v>129</v>
      </c>
      <c r="E49" s="124">
        <v>414</v>
      </c>
      <c r="F49" s="124">
        <v>997</v>
      </c>
      <c r="G49" s="124">
        <v>595</v>
      </c>
      <c r="H49" s="124">
        <v>103</v>
      </c>
      <c r="I49" s="124">
        <v>2253</v>
      </c>
      <c r="J49" s="124">
        <v>62</v>
      </c>
      <c r="K49" s="124">
        <v>257</v>
      </c>
      <c r="L49" s="124">
        <v>425</v>
      </c>
      <c r="M49" s="124">
        <v>503</v>
      </c>
      <c r="N49" s="124">
        <v>253</v>
      </c>
      <c r="O49" s="124">
        <v>57</v>
      </c>
      <c r="P49" s="124">
        <v>1557</v>
      </c>
      <c r="Q49" s="232">
        <v>3810</v>
      </c>
      <c r="R49" s="287"/>
      <c r="S49" s="149"/>
      <c r="T49" s="149"/>
      <c r="U49" s="149"/>
      <c r="V49" s="149"/>
      <c r="W49" s="149"/>
      <c r="X49" s="149"/>
      <c r="Y49" s="149"/>
      <c r="AA49" s="149"/>
      <c r="AB49" s="149"/>
      <c r="AC49" s="149"/>
      <c r="AD49" s="149"/>
      <c r="AE49" s="149"/>
      <c r="AF49" s="149"/>
      <c r="AG49" s="149"/>
    </row>
    <row r="50" spans="1:33">
      <c r="A50">
        <v>43</v>
      </c>
      <c r="B50" s="125" t="s">
        <v>262</v>
      </c>
      <c r="C50" s="124">
        <v>1</v>
      </c>
      <c r="D50" s="124">
        <v>1</v>
      </c>
      <c r="E50" s="124">
        <v>15</v>
      </c>
      <c r="F50" s="124">
        <v>23</v>
      </c>
      <c r="G50" s="124">
        <v>23</v>
      </c>
      <c r="H50" s="124">
        <v>0</v>
      </c>
      <c r="I50" s="124">
        <v>63</v>
      </c>
      <c r="J50" s="124">
        <v>3</v>
      </c>
      <c r="K50" s="124">
        <v>6</v>
      </c>
      <c r="L50" s="124">
        <v>7</v>
      </c>
      <c r="M50" s="124">
        <v>11</v>
      </c>
      <c r="N50" s="124">
        <v>9</v>
      </c>
      <c r="O50" s="124">
        <v>1</v>
      </c>
      <c r="P50" s="124">
        <v>37</v>
      </c>
      <c r="Q50" s="232">
        <v>100</v>
      </c>
      <c r="R50" s="287"/>
      <c r="S50" s="149"/>
      <c r="T50" s="149"/>
      <c r="U50" s="149"/>
      <c r="V50" s="149"/>
      <c r="W50" s="149"/>
      <c r="X50" s="149"/>
      <c r="Y50" s="149"/>
      <c r="AA50" s="149"/>
      <c r="AB50" s="149"/>
      <c r="AC50" s="149"/>
      <c r="AD50" s="149"/>
      <c r="AE50" s="149"/>
      <c r="AF50" s="149"/>
      <c r="AG50" s="149"/>
    </row>
    <row r="51" spans="1:33">
      <c r="A51">
        <v>44</v>
      </c>
      <c r="B51" s="125" t="s">
        <v>263</v>
      </c>
      <c r="C51" s="124">
        <v>0</v>
      </c>
      <c r="D51" s="124">
        <v>4</v>
      </c>
      <c r="E51" s="124">
        <v>16</v>
      </c>
      <c r="F51" s="124">
        <v>28</v>
      </c>
      <c r="G51" s="124">
        <v>19</v>
      </c>
      <c r="H51" s="124">
        <v>4</v>
      </c>
      <c r="I51" s="124">
        <v>71</v>
      </c>
      <c r="J51" s="124">
        <v>2</v>
      </c>
      <c r="K51" s="124">
        <v>4</v>
      </c>
      <c r="L51" s="124">
        <v>12</v>
      </c>
      <c r="M51" s="124">
        <v>12</v>
      </c>
      <c r="N51" s="124">
        <v>4</v>
      </c>
      <c r="O51" s="124">
        <v>3</v>
      </c>
      <c r="P51" s="124">
        <v>37</v>
      </c>
      <c r="Q51" s="232">
        <v>108</v>
      </c>
      <c r="R51" s="287"/>
      <c r="S51" s="149"/>
      <c r="T51" s="149"/>
      <c r="U51" s="149"/>
      <c r="V51" s="149"/>
      <c r="W51" s="149"/>
      <c r="X51" s="149"/>
      <c r="Y51" s="149"/>
      <c r="AA51" s="149"/>
      <c r="AB51" s="149"/>
      <c r="AC51" s="149"/>
      <c r="AD51" s="149"/>
      <c r="AE51" s="149"/>
      <c r="AF51" s="149"/>
      <c r="AG51" s="149"/>
    </row>
    <row r="52" spans="1:33">
      <c r="A52">
        <v>45</v>
      </c>
      <c r="B52" s="125" t="s">
        <v>264</v>
      </c>
      <c r="C52" s="124">
        <v>1</v>
      </c>
      <c r="D52" s="124">
        <v>2</v>
      </c>
      <c r="E52" s="124">
        <v>4</v>
      </c>
      <c r="F52" s="124">
        <v>18</v>
      </c>
      <c r="G52" s="124">
        <v>11</v>
      </c>
      <c r="H52" s="124">
        <v>4</v>
      </c>
      <c r="I52" s="124">
        <v>40</v>
      </c>
      <c r="J52" s="124">
        <v>0</v>
      </c>
      <c r="K52" s="124">
        <v>6</v>
      </c>
      <c r="L52" s="124">
        <v>6</v>
      </c>
      <c r="M52" s="124">
        <v>5</v>
      </c>
      <c r="N52" s="124">
        <v>4</v>
      </c>
      <c r="O52" s="124">
        <v>0</v>
      </c>
      <c r="P52" s="124">
        <v>21</v>
      </c>
      <c r="Q52" s="232">
        <v>61</v>
      </c>
      <c r="R52" s="287"/>
      <c r="S52" s="149"/>
      <c r="T52" s="149"/>
      <c r="U52" s="149"/>
      <c r="V52" s="149"/>
      <c r="W52" s="149"/>
      <c r="X52" s="149"/>
      <c r="Y52" s="149"/>
      <c r="AA52" s="149"/>
      <c r="AB52" s="149"/>
      <c r="AC52" s="149"/>
      <c r="AD52" s="149"/>
      <c r="AE52" s="149"/>
      <c r="AF52" s="149"/>
      <c r="AG52" s="149"/>
    </row>
    <row r="53" spans="1:33">
      <c r="A53">
        <v>46</v>
      </c>
      <c r="B53" s="125" t="s">
        <v>265</v>
      </c>
      <c r="C53" s="124">
        <v>1</v>
      </c>
      <c r="D53" s="124">
        <v>4</v>
      </c>
      <c r="E53" s="124">
        <v>13</v>
      </c>
      <c r="F53" s="124">
        <v>28</v>
      </c>
      <c r="G53" s="124">
        <v>9</v>
      </c>
      <c r="H53" s="124">
        <v>5</v>
      </c>
      <c r="I53" s="124">
        <v>60</v>
      </c>
      <c r="J53" s="124">
        <v>1</v>
      </c>
      <c r="K53" s="124">
        <v>3</v>
      </c>
      <c r="L53" s="124">
        <v>7</v>
      </c>
      <c r="M53" s="124">
        <v>14</v>
      </c>
      <c r="N53" s="124">
        <v>5</v>
      </c>
      <c r="O53" s="124">
        <v>1</v>
      </c>
      <c r="P53" s="124">
        <v>31</v>
      </c>
      <c r="Q53" s="232">
        <v>91</v>
      </c>
      <c r="R53" s="287"/>
      <c r="S53" s="149"/>
      <c r="T53" s="149"/>
      <c r="U53" s="149"/>
      <c r="V53" s="149"/>
      <c r="W53" s="149"/>
      <c r="X53" s="149"/>
      <c r="Y53" s="149"/>
      <c r="AA53" s="149"/>
      <c r="AB53" s="149"/>
      <c r="AC53" s="149"/>
      <c r="AD53" s="149"/>
      <c r="AE53" s="149"/>
      <c r="AF53" s="149"/>
      <c r="AG53" s="149"/>
    </row>
    <row r="54" spans="1:33">
      <c r="A54">
        <v>47</v>
      </c>
      <c r="B54" s="125" t="s">
        <v>266</v>
      </c>
      <c r="C54" s="124">
        <v>1</v>
      </c>
      <c r="D54" s="124">
        <v>6</v>
      </c>
      <c r="E54" s="124">
        <v>1</v>
      </c>
      <c r="F54" s="124">
        <v>18</v>
      </c>
      <c r="G54" s="124">
        <v>10</v>
      </c>
      <c r="H54" s="124">
        <v>1</v>
      </c>
      <c r="I54" s="124">
        <v>37</v>
      </c>
      <c r="J54" s="124">
        <v>2</v>
      </c>
      <c r="K54" s="124">
        <v>5</v>
      </c>
      <c r="L54" s="124">
        <v>6</v>
      </c>
      <c r="M54" s="124">
        <v>8</v>
      </c>
      <c r="N54" s="124">
        <v>4</v>
      </c>
      <c r="O54" s="124">
        <v>0</v>
      </c>
      <c r="P54" s="124">
        <v>25</v>
      </c>
      <c r="Q54" s="232">
        <v>62</v>
      </c>
      <c r="R54" s="287"/>
      <c r="S54" s="149"/>
      <c r="T54" s="149"/>
      <c r="U54" s="149"/>
      <c r="V54" s="149"/>
      <c r="W54" s="149"/>
      <c r="X54" s="149"/>
      <c r="Y54" s="149"/>
      <c r="AA54" s="149"/>
      <c r="AB54" s="149"/>
      <c r="AC54" s="149"/>
      <c r="AD54" s="149"/>
      <c r="AE54" s="149"/>
      <c r="AF54" s="149"/>
      <c r="AG54" s="149"/>
    </row>
    <row r="55" spans="1:33">
      <c r="A55">
        <v>48</v>
      </c>
      <c r="B55" s="125" t="s">
        <v>267</v>
      </c>
      <c r="C55" s="124">
        <v>0</v>
      </c>
      <c r="D55" s="124">
        <v>1</v>
      </c>
      <c r="E55" s="124">
        <v>5</v>
      </c>
      <c r="F55" s="124">
        <v>19</v>
      </c>
      <c r="G55" s="124">
        <v>10</v>
      </c>
      <c r="H55" s="124">
        <v>4</v>
      </c>
      <c r="I55" s="124">
        <v>39</v>
      </c>
      <c r="J55" s="124">
        <v>1</v>
      </c>
      <c r="K55" s="124">
        <v>6</v>
      </c>
      <c r="L55" s="124">
        <v>5</v>
      </c>
      <c r="M55" s="124">
        <v>7</v>
      </c>
      <c r="N55" s="124">
        <v>6</v>
      </c>
      <c r="O55" s="124">
        <v>1</v>
      </c>
      <c r="P55" s="124">
        <v>26</v>
      </c>
      <c r="Q55" s="232">
        <v>65</v>
      </c>
      <c r="R55" s="287"/>
      <c r="S55" s="149"/>
      <c r="T55" s="149"/>
      <c r="U55" s="149"/>
      <c r="V55" s="149"/>
      <c r="W55" s="149"/>
      <c r="X55" s="149"/>
      <c r="Y55" s="149"/>
      <c r="AA55" s="149"/>
      <c r="AB55" s="149"/>
      <c r="AC55" s="149"/>
      <c r="AD55" s="149"/>
      <c r="AE55" s="149"/>
      <c r="AF55" s="149"/>
      <c r="AG55" s="149"/>
    </row>
    <row r="56" spans="1:33">
      <c r="A56">
        <v>49</v>
      </c>
      <c r="B56" s="125" t="s">
        <v>268</v>
      </c>
      <c r="C56" s="124">
        <v>0</v>
      </c>
      <c r="D56" s="124">
        <v>1</v>
      </c>
      <c r="E56" s="124">
        <v>13</v>
      </c>
      <c r="F56" s="124">
        <v>40</v>
      </c>
      <c r="G56" s="124">
        <v>17</v>
      </c>
      <c r="H56" s="124">
        <v>4</v>
      </c>
      <c r="I56" s="124">
        <v>75</v>
      </c>
      <c r="J56" s="124">
        <v>4</v>
      </c>
      <c r="K56" s="124">
        <v>1</v>
      </c>
      <c r="L56" s="124">
        <v>14</v>
      </c>
      <c r="M56" s="124">
        <v>21</v>
      </c>
      <c r="N56" s="124">
        <v>6</v>
      </c>
      <c r="O56" s="124">
        <v>2</v>
      </c>
      <c r="P56" s="124">
        <v>48</v>
      </c>
      <c r="Q56" s="232">
        <v>123</v>
      </c>
      <c r="R56" s="287"/>
      <c r="S56" s="149"/>
      <c r="T56" s="149"/>
      <c r="U56" s="149"/>
      <c r="V56" s="149"/>
      <c r="W56" s="149"/>
      <c r="X56" s="149"/>
      <c r="Y56" s="149"/>
      <c r="AA56" s="149"/>
      <c r="AB56" s="149"/>
      <c r="AC56" s="149"/>
      <c r="AD56" s="149"/>
      <c r="AE56" s="149"/>
      <c r="AF56" s="149"/>
      <c r="AG56" s="149"/>
    </row>
    <row r="57" spans="1:33">
      <c r="A57">
        <v>50</v>
      </c>
      <c r="B57" s="125" t="s">
        <v>269</v>
      </c>
      <c r="C57" s="124">
        <v>0</v>
      </c>
      <c r="D57" s="124">
        <v>2</v>
      </c>
      <c r="E57" s="124">
        <v>8</v>
      </c>
      <c r="F57" s="124">
        <v>32</v>
      </c>
      <c r="G57" s="124">
        <v>21</v>
      </c>
      <c r="H57" s="124">
        <v>6</v>
      </c>
      <c r="I57" s="124">
        <v>69</v>
      </c>
      <c r="J57" s="124">
        <v>8</v>
      </c>
      <c r="K57" s="124">
        <v>5</v>
      </c>
      <c r="L57" s="124">
        <v>10</v>
      </c>
      <c r="M57" s="124">
        <v>11</v>
      </c>
      <c r="N57" s="124">
        <v>9</v>
      </c>
      <c r="O57" s="124">
        <v>1</v>
      </c>
      <c r="P57" s="124">
        <v>44</v>
      </c>
      <c r="Q57" s="232">
        <v>113</v>
      </c>
      <c r="R57" s="287"/>
      <c r="S57" s="149"/>
      <c r="T57" s="149"/>
      <c r="U57" s="149"/>
      <c r="V57" s="149"/>
      <c r="W57" s="149"/>
      <c r="X57" s="149"/>
      <c r="Y57" s="149"/>
      <c r="AA57" s="149"/>
      <c r="AB57" s="149"/>
      <c r="AC57" s="149"/>
      <c r="AD57" s="149"/>
      <c r="AE57" s="149"/>
      <c r="AF57" s="149"/>
      <c r="AG57" s="149"/>
    </row>
    <row r="58" spans="1:33">
      <c r="A58">
        <v>51</v>
      </c>
      <c r="B58" s="125" t="s">
        <v>270</v>
      </c>
      <c r="C58" s="124">
        <v>1</v>
      </c>
      <c r="D58" s="124">
        <v>2</v>
      </c>
      <c r="E58" s="124">
        <v>8</v>
      </c>
      <c r="F58" s="124">
        <v>16</v>
      </c>
      <c r="G58" s="124">
        <v>9</v>
      </c>
      <c r="H58" s="124">
        <v>1</v>
      </c>
      <c r="I58" s="124">
        <v>37</v>
      </c>
      <c r="J58" s="124">
        <v>1</v>
      </c>
      <c r="K58" s="124">
        <v>1</v>
      </c>
      <c r="L58" s="124">
        <v>5</v>
      </c>
      <c r="M58" s="124">
        <v>7</v>
      </c>
      <c r="N58" s="124">
        <v>6</v>
      </c>
      <c r="O58" s="124">
        <v>1</v>
      </c>
      <c r="P58" s="124">
        <v>21</v>
      </c>
      <c r="Q58" s="232">
        <v>58</v>
      </c>
      <c r="R58" s="287"/>
      <c r="S58" s="149"/>
      <c r="T58" s="149"/>
      <c r="U58" s="149"/>
      <c r="V58" s="149"/>
      <c r="W58" s="149"/>
      <c r="X58" s="149"/>
      <c r="Y58" s="149"/>
      <c r="AA58" s="149"/>
      <c r="AB58" s="149"/>
      <c r="AC58" s="149"/>
      <c r="AD58" s="149"/>
      <c r="AE58" s="149"/>
      <c r="AF58" s="149"/>
      <c r="AG58" s="149"/>
    </row>
    <row r="59" spans="1:33">
      <c r="A59">
        <v>52</v>
      </c>
      <c r="B59" s="125" t="s">
        <v>271</v>
      </c>
      <c r="C59" s="124">
        <v>0</v>
      </c>
      <c r="D59" s="124">
        <v>1</v>
      </c>
      <c r="E59" s="124">
        <v>10</v>
      </c>
      <c r="F59" s="124">
        <v>17</v>
      </c>
      <c r="G59" s="124">
        <v>14</v>
      </c>
      <c r="H59" s="124">
        <v>3</v>
      </c>
      <c r="I59" s="124">
        <v>45</v>
      </c>
      <c r="J59" s="124">
        <v>2</v>
      </c>
      <c r="K59" s="124">
        <v>6</v>
      </c>
      <c r="L59" s="124">
        <v>16</v>
      </c>
      <c r="M59" s="124">
        <v>5</v>
      </c>
      <c r="N59" s="124">
        <v>5</v>
      </c>
      <c r="O59" s="124">
        <v>2</v>
      </c>
      <c r="P59" s="124">
        <v>36</v>
      </c>
      <c r="Q59" s="232">
        <v>81</v>
      </c>
      <c r="R59" s="287"/>
      <c r="S59" s="149"/>
      <c r="T59" s="149"/>
      <c r="U59" s="149"/>
      <c r="V59" s="149"/>
      <c r="W59" s="149"/>
      <c r="X59" s="149"/>
      <c r="Y59" s="149"/>
      <c r="AA59" s="149"/>
      <c r="AB59" s="149"/>
      <c r="AC59" s="149"/>
      <c r="AD59" s="149"/>
      <c r="AE59" s="149"/>
      <c r="AF59" s="149"/>
      <c r="AG59" s="149"/>
    </row>
    <row r="60" spans="1:33">
      <c r="A60">
        <v>53</v>
      </c>
      <c r="B60" s="125" t="s">
        <v>272</v>
      </c>
      <c r="C60" s="124">
        <v>0</v>
      </c>
      <c r="D60" s="124">
        <v>4</v>
      </c>
      <c r="E60" s="124">
        <v>17</v>
      </c>
      <c r="F60" s="124">
        <v>39</v>
      </c>
      <c r="G60" s="124">
        <v>18</v>
      </c>
      <c r="H60" s="124">
        <v>4</v>
      </c>
      <c r="I60" s="124">
        <v>82</v>
      </c>
      <c r="J60" s="124">
        <v>0</v>
      </c>
      <c r="K60" s="124">
        <v>7</v>
      </c>
      <c r="L60" s="124">
        <v>6</v>
      </c>
      <c r="M60" s="124">
        <v>18</v>
      </c>
      <c r="N60" s="124">
        <v>5</v>
      </c>
      <c r="O60" s="124">
        <v>5</v>
      </c>
      <c r="P60" s="124">
        <v>41</v>
      </c>
      <c r="Q60" s="232">
        <v>123</v>
      </c>
      <c r="R60" s="287"/>
      <c r="S60" s="149"/>
      <c r="T60" s="149"/>
      <c r="U60" s="149"/>
      <c r="V60" s="149"/>
      <c r="W60" s="149"/>
      <c r="X60" s="149"/>
      <c r="Y60" s="149"/>
      <c r="AA60" s="149"/>
      <c r="AB60" s="149"/>
      <c r="AC60" s="149"/>
      <c r="AD60" s="149"/>
      <c r="AE60" s="149"/>
      <c r="AF60" s="149"/>
      <c r="AG60" s="149"/>
    </row>
    <row r="61" spans="1:33">
      <c r="A61">
        <v>54</v>
      </c>
      <c r="B61" s="125" t="s">
        <v>273</v>
      </c>
      <c r="C61" s="124">
        <v>1</v>
      </c>
      <c r="D61" s="124">
        <v>5</v>
      </c>
      <c r="E61" s="124">
        <v>17</v>
      </c>
      <c r="F61" s="124">
        <v>43</v>
      </c>
      <c r="G61" s="124">
        <v>39</v>
      </c>
      <c r="H61" s="124">
        <v>5</v>
      </c>
      <c r="I61" s="124">
        <v>110</v>
      </c>
      <c r="J61" s="124">
        <v>6</v>
      </c>
      <c r="K61" s="124">
        <v>10</v>
      </c>
      <c r="L61" s="124">
        <v>22</v>
      </c>
      <c r="M61" s="124">
        <v>31</v>
      </c>
      <c r="N61" s="124">
        <v>16</v>
      </c>
      <c r="O61" s="124">
        <v>3</v>
      </c>
      <c r="P61" s="124">
        <v>88</v>
      </c>
      <c r="Q61" s="232">
        <v>198</v>
      </c>
      <c r="R61" s="287"/>
      <c r="S61" s="149"/>
      <c r="T61" s="149"/>
      <c r="U61" s="149"/>
      <c r="V61" s="149"/>
      <c r="W61" s="149"/>
      <c r="X61" s="149"/>
      <c r="Y61" s="149"/>
      <c r="AA61" s="149"/>
      <c r="AB61" s="149"/>
      <c r="AC61" s="149"/>
      <c r="AD61" s="149"/>
      <c r="AE61" s="149"/>
      <c r="AF61" s="149"/>
      <c r="AG61" s="149"/>
    </row>
    <row r="62" spans="1:33">
      <c r="A62">
        <v>55</v>
      </c>
      <c r="B62" s="125" t="s">
        <v>274</v>
      </c>
      <c r="C62" s="124">
        <v>0</v>
      </c>
      <c r="D62" s="124">
        <v>6</v>
      </c>
      <c r="E62" s="124">
        <v>21</v>
      </c>
      <c r="F62" s="124">
        <v>62</v>
      </c>
      <c r="G62" s="124">
        <v>37</v>
      </c>
      <c r="H62" s="124">
        <v>6</v>
      </c>
      <c r="I62" s="124">
        <v>132</v>
      </c>
      <c r="J62" s="124">
        <v>3</v>
      </c>
      <c r="K62" s="124">
        <v>18</v>
      </c>
      <c r="L62" s="124">
        <v>27</v>
      </c>
      <c r="M62" s="124">
        <v>37</v>
      </c>
      <c r="N62" s="124">
        <v>15</v>
      </c>
      <c r="O62" s="124">
        <v>1</v>
      </c>
      <c r="P62" s="124">
        <v>101</v>
      </c>
      <c r="Q62" s="232">
        <v>233</v>
      </c>
      <c r="R62" s="287"/>
      <c r="S62" s="149"/>
      <c r="T62" s="149"/>
      <c r="U62" s="149"/>
      <c r="V62" s="149"/>
      <c r="W62" s="149"/>
      <c r="X62" s="149"/>
      <c r="Y62" s="149"/>
      <c r="AA62" s="149"/>
      <c r="AB62" s="149"/>
      <c r="AC62" s="149"/>
      <c r="AD62" s="149"/>
      <c r="AE62" s="149"/>
      <c r="AF62" s="149"/>
      <c r="AG62" s="149"/>
    </row>
    <row r="63" spans="1:33">
      <c r="A63">
        <v>56</v>
      </c>
      <c r="B63" s="125" t="s">
        <v>275</v>
      </c>
      <c r="C63" s="124">
        <v>2</v>
      </c>
      <c r="D63" s="124">
        <v>3</v>
      </c>
      <c r="E63" s="124">
        <v>11</v>
      </c>
      <c r="F63" s="124">
        <v>26</v>
      </c>
      <c r="G63" s="124">
        <v>14</v>
      </c>
      <c r="H63" s="124">
        <v>2</v>
      </c>
      <c r="I63" s="124">
        <v>58</v>
      </c>
      <c r="J63" s="124">
        <v>1</v>
      </c>
      <c r="K63" s="124">
        <v>15</v>
      </c>
      <c r="L63" s="124">
        <v>11</v>
      </c>
      <c r="M63" s="124">
        <v>10</v>
      </c>
      <c r="N63" s="124">
        <v>5</v>
      </c>
      <c r="O63" s="124">
        <v>1</v>
      </c>
      <c r="P63" s="124">
        <v>43</v>
      </c>
      <c r="Q63" s="232">
        <v>101</v>
      </c>
      <c r="R63" s="287"/>
      <c r="S63" s="149"/>
      <c r="T63" s="149"/>
      <c r="U63" s="149"/>
      <c r="V63" s="149"/>
      <c r="W63" s="149"/>
      <c r="X63" s="149"/>
      <c r="Y63" s="149"/>
      <c r="AA63" s="149"/>
      <c r="AB63" s="149"/>
      <c r="AC63" s="149"/>
      <c r="AD63" s="149"/>
      <c r="AE63" s="149"/>
      <c r="AF63" s="149"/>
      <c r="AG63" s="149"/>
    </row>
    <row r="64" spans="1:33">
      <c r="A64">
        <v>57</v>
      </c>
      <c r="B64" s="125" t="s">
        <v>276</v>
      </c>
      <c r="C64" s="124">
        <v>0</v>
      </c>
      <c r="D64" s="124">
        <v>9</v>
      </c>
      <c r="E64" s="124">
        <v>23</v>
      </c>
      <c r="F64" s="124">
        <v>46</v>
      </c>
      <c r="G64" s="124">
        <v>28</v>
      </c>
      <c r="H64" s="124">
        <v>4</v>
      </c>
      <c r="I64" s="124">
        <v>110</v>
      </c>
      <c r="J64" s="124">
        <v>4</v>
      </c>
      <c r="K64" s="124">
        <v>15</v>
      </c>
      <c r="L64" s="124">
        <v>23</v>
      </c>
      <c r="M64" s="124">
        <v>31</v>
      </c>
      <c r="N64" s="124">
        <v>17</v>
      </c>
      <c r="O64" s="124">
        <v>1</v>
      </c>
      <c r="P64" s="124">
        <v>91</v>
      </c>
      <c r="Q64" s="232">
        <v>201</v>
      </c>
      <c r="R64" s="287"/>
      <c r="S64" s="149"/>
      <c r="T64" s="149"/>
      <c r="U64" s="149"/>
      <c r="V64" s="149"/>
      <c r="W64" s="149"/>
      <c r="X64" s="149"/>
      <c r="Y64" s="149"/>
      <c r="AA64" s="149"/>
      <c r="AB64" s="149"/>
      <c r="AC64" s="149"/>
      <c r="AD64" s="149"/>
      <c r="AE64" s="149"/>
      <c r="AF64" s="149"/>
      <c r="AG64" s="149"/>
    </row>
    <row r="65" spans="1:33">
      <c r="A65">
        <v>58</v>
      </c>
      <c r="B65" s="125" t="s">
        <v>277</v>
      </c>
      <c r="C65" s="124">
        <v>1</v>
      </c>
      <c r="D65" s="124">
        <v>6</v>
      </c>
      <c r="E65" s="124">
        <v>12</v>
      </c>
      <c r="F65" s="124">
        <v>35</v>
      </c>
      <c r="G65" s="124">
        <v>23</v>
      </c>
      <c r="H65" s="124">
        <v>1</v>
      </c>
      <c r="I65" s="124">
        <v>78</v>
      </c>
      <c r="J65" s="124">
        <v>2</v>
      </c>
      <c r="K65" s="124">
        <v>5</v>
      </c>
      <c r="L65" s="124">
        <v>19</v>
      </c>
      <c r="M65" s="124">
        <v>15</v>
      </c>
      <c r="N65" s="124">
        <v>13</v>
      </c>
      <c r="O65" s="124">
        <v>5</v>
      </c>
      <c r="P65" s="124">
        <v>59</v>
      </c>
      <c r="Q65" s="232">
        <v>137</v>
      </c>
      <c r="R65" s="287"/>
      <c r="S65" s="149"/>
      <c r="T65" s="149"/>
      <c r="U65" s="149"/>
      <c r="V65" s="149"/>
      <c r="W65" s="149"/>
      <c r="X65" s="149"/>
      <c r="Y65" s="149"/>
      <c r="AA65" s="149"/>
      <c r="AB65" s="149"/>
      <c r="AC65" s="149"/>
      <c r="AD65" s="149"/>
      <c r="AE65" s="149"/>
      <c r="AF65" s="149"/>
      <c r="AG65" s="149"/>
    </row>
    <row r="66" spans="1:33">
      <c r="A66">
        <v>59</v>
      </c>
      <c r="B66" s="125" t="s">
        <v>278</v>
      </c>
      <c r="C66" s="124">
        <v>0</v>
      </c>
      <c r="D66" s="124">
        <v>8</v>
      </c>
      <c r="E66" s="124">
        <v>20</v>
      </c>
      <c r="F66" s="124">
        <v>34</v>
      </c>
      <c r="G66" s="124">
        <v>24</v>
      </c>
      <c r="H66" s="124">
        <v>2</v>
      </c>
      <c r="I66" s="124">
        <v>88</v>
      </c>
      <c r="J66" s="124">
        <v>2</v>
      </c>
      <c r="K66" s="124">
        <v>14</v>
      </c>
      <c r="L66" s="124">
        <v>18</v>
      </c>
      <c r="M66" s="124">
        <v>32</v>
      </c>
      <c r="N66" s="124">
        <v>12</v>
      </c>
      <c r="O66" s="124">
        <v>3</v>
      </c>
      <c r="P66" s="124">
        <v>81</v>
      </c>
      <c r="Q66" s="232">
        <v>169</v>
      </c>
      <c r="R66" s="287"/>
      <c r="S66" s="149"/>
      <c r="T66" s="149"/>
      <c r="U66" s="149"/>
      <c r="V66" s="149"/>
      <c r="W66" s="149"/>
      <c r="X66" s="149"/>
      <c r="Y66" s="149"/>
      <c r="AA66" s="149"/>
      <c r="AB66" s="149"/>
      <c r="AC66" s="149"/>
      <c r="AD66" s="149"/>
      <c r="AE66" s="149"/>
      <c r="AF66" s="149"/>
      <c r="AG66" s="149"/>
    </row>
    <row r="67" spans="1:33">
      <c r="A67">
        <v>60</v>
      </c>
      <c r="B67" s="125" t="s">
        <v>279</v>
      </c>
      <c r="C67" s="124">
        <v>0</v>
      </c>
      <c r="D67" s="124">
        <v>3</v>
      </c>
      <c r="E67" s="124">
        <v>14</v>
      </c>
      <c r="F67" s="124">
        <v>20</v>
      </c>
      <c r="G67" s="124">
        <v>12</v>
      </c>
      <c r="H67" s="124">
        <v>4</v>
      </c>
      <c r="I67" s="124">
        <v>53</v>
      </c>
      <c r="J67" s="124">
        <v>1</v>
      </c>
      <c r="K67" s="124">
        <v>10</v>
      </c>
      <c r="L67" s="124">
        <v>10</v>
      </c>
      <c r="M67" s="124">
        <v>14</v>
      </c>
      <c r="N67" s="124">
        <v>9</v>
      </c>
      <c r="O67" s="124">
        <v>3</v>
      </c>
      <c r="P67" s="124">
        <v>47</v>
      </c>
      <c r="Q67" s="232">
        <v>100</v>
      </c>
      <c r="R67" s="287"/>
      <c r="S67" s="149"/>
      <c r="T67" s="149"/>
      <c r="U67" s="149"/>
      <c r="V67" s="149"/>
      <c r="W67" s="149"/>
      <c r="X67" s="149"/>
      <c r="Y67" s="149"/>
      <c r="AA67" s="149"/>
      <c r="AB67" s="149"/>
      <c r="AC67" s="149"/>
      <c r="AD67" s="149"/>
      <c r="AE67" s="149"/>
      <c r="AF67" s="149"/>
      <c r="AG67" s="149"/>
    </row>
    <row r="68" spans="1:33">
      <c r="A68">
        <v>61</v>
      </c>
      <c r="B68" s="125" t="s">
        <v>280</v>
      </c>
      <c r="C68" s="124">
        <v>1</v>
      </c>
      <c r="D68" s="124">
        <v>6</v>
      </c>
      <c r="E68" s="124">
        <v>18</v>
      </c>
      <c r="F68" s="124">
        <v>37</v>
      </c>
      <c r="G68" s="124">
        <v>19</v>
      </c>
      <c r="H68" s="124">
        <v>6</v>
      </c>
      <c r="I68" s="124">
        <v>87</v>
      </c>
      <c r="J68" s="124">
        <v>1</v>
      </c>
      <c r="K68" s="124">
        <v>11</v>
      </c>
      <c r="L68" s="124">
        <v>18</v>
      </c>
      <c r="M68" s="124">
        <v>20</v>
      </c>
      <c r="N68" s="124">
        <v>10</v>
      </c>
      <c r="O68" s="124">
        <v>0</v>
      </c>
      <c r="P68" s="124">
        <v>60</v>
      </c>
      <c r="Q68" s="232">
        <v>147</v>
      </c>
      <c r="R68" s="287"/>
      <c r="S68" s="149"/>
      <c r="T68" s="149"/>
      <c r="U68" s="149"/>
      <c r="V68" s="149"/>
      <c r="W68" s="149"/>
      <c r="X68" s="149"/>
      <c r="Y68" s="149"/>
      <c r="AA68" s="149"/>
      <c r="AB68" s="149"/>
      <c r="AC68" s="149"/>
      <c r="AD68" s="149"/>
      <c r="AE68" s="149"/>
      <c r="AF68" s="149"/>
      <c r="AG68" s="149"/>
    </row>
    <row r="69" spans="1:33">
      <c r="A69">
        <v>62</v>
      </c>
      <c r="B69" s="125" t="s">
        <v>281</v>
      </c>
      <c r="C69" s="124">
        <v>0</v>
      </c>
      <c r="D69" s="124">
        <v>7</v>
      </c>
      <c r="E69" s="124">
        <v>18</v>
      </c>
      <c r="F69" s="124">
        <v>48</v>
      </c>
      <c r="G69" s="124">
        <v>30</v>
      </c>
      <c r="H69" s="124">
        <v>3</v>
      </c>
      <c r="I69" s="124">
        <v>106</v>
      </c>
      <c r="J69" s="124">
        <v>2</v>
      </c>
      <c r="K69" s="124">
        <v>9</v>
      </c>
      <c r="L69" s="124">
        <v>20</v>
      </c>
      <c r="M69" s="124">
        <v>26</v>
      </c>
      <c r="N69" s="124">
        <v>8</v>
      </c>
      <c r="O69" s="124">
        <v>2</v>
      </c>
      <c r="P69" s="124">
        <v>67</v>
      </c>
      <c r="Q69" s="232">
        <v>173</v>
      </c>
      <c r="R69" s="287"/>
      <c r="S69" s="149"/>
      <c r="T69" s="149"/>
      <c r="U69" s="149"/>
      <c r="V69" s="149"/>
      <c r="W69" s="149"/>
      <c r="X69" s="149"/>
      <c r="Y69" s="149"/>
      <c r="AA69" s="149"/>
      <c r="AB69" s="149"/>
      <c r="AC69" s="149"/>
      <c r="AD69" s="149"/>
      <c r="AE69" s="149"/>
      <c r="AF69" s="149"/>
      <c r="AG69" s="149"/>
    </row>
    <row r="70" spans="1:33">
      <c r="A70">
        <v>63</v>
      </c>
      <c r="B70" s="125" t="s">
        <v>282</v>
      </c>
      <c r="C70" s="124">
        <v>1</v>
      </c>
      <c r="D70" s="124">
        <v>14</v>
      </c>
      <c r="E70" s="124">
        <v>20</v>
      </c>
      <c r="F70" s="124">
        <v>62</v>
      </c>
      <c r="G70" s="124">
        <v>57</v>
      </c>
      <c r="H70" s="124">
        <v>3</v>
      </c>
      <c r="I70" s="124">
        <v>157</v>
      </c>
      <c r="J70" s="124">
        <v>2</v>
      </c>
      <c r="K70" s="124">
        <v>21</v>
      </c>
      <c r="L70" s="124">
        <v>37</v>
      </c>
      <c r="M70" s="124">
        <v>25</v>
      </c>
      <c r="N70" s="124">
        <v>18</v>
      </c>
      <c r="O70" s="124">
        <v>2</v>
      </c>
      <c r="P70" s="124">
        <v>105</v>
      </c>
      <c r="Q70" s="232">
        <v>262</v>
      </c>
      <c r="R70" s="287"/>
      <c r="S70" s="149"/>
      <c r="T70" s="149"/>
      <c r="U70" s="149"/>
      <c r="V70" s="149"/>
      <c r="W70" s="149"/>
      <c r="X70" s="149"/>
      <c r="Y70" s="149"/>
      <c r="AA70" s="149"/>
      <c r="AB70" s="149"/>
      <c r="AC70" s="149"/>
      <c r="AD70" s="149"/>
      <c r="AE70" s="149"/>
      <c r="AF70" s="149"/>
      <c r="AG70" s="149"/>
    </row>
    <row r="71" spans="1:33">
      <c r="A71">
        <v>64</v>
      </c>
      <c r="B71" s="125" t="s">
        <v>283</v>
      </c>
      <c r="C71" s="124">
        <v>2</v>
      </c>
      <c r="D71" s="124">
        <v>7</v>
      </c>
      <c r="E71" s="124">
        <v>27</v>
      </c>
      <c r="F71" s="124">
        <v>64</v>
      </c>
      <c r="G71" s="124">
        <v>35</v>
      </c>
      <c r="H71" s="124">
        <v>3</v>
      </c>
      <c r="I71" s="124">
        <v>138</v>
      </c>
      <c r="J71" s="124">
        <v>3</v>
      </c>
      <c r="K71" s="124">
        <v>15</v>
      </c>
      <c r="L71" s="124">
        <v>29</v>
      </c>
      <c r="M71" s="124">
        <v>30</v>
      </c>
      <c r="N71" s="124">
        <v>12</v>
      </c>
      <c r="O71" s="124">
        <v>2</v>
      </c>
      <c r="P71" s="124">
        <v>91</v>
      </c>
      <c r="Q71" s="232">
        <v>229</v>
      </c>
      <c r="R71" s="287"/>
      <c r="S71" s="149"/>
      <c r="T71" s="149"/>
      <c r="U71" s="149"/>
      <c r="V71" s="149"/>
      <c r="W71" s="149"/>
      <c r="X71" s="149"/>
      <c r="Y71" s="149"/>
      <c r="AA71" s="149"/>
      <c r="AB71" s="149"/>
      <c r="AC71" s="149"/>
      <c r="AD71" s="149"/>
      <c r="AE71" s="149"/>
      <c r="AF71" s="149"/>
      <c r="AG71" s="149"/>
    </row>
    <row r="72" spans="1:33">
      <c r="A72">
        <v>65</v>
      </c>
      <c r="B72" s="125" t="s">
        <v>284</v>
      </c>
      <c r="C72" s="124">
        <v>2</v>
      </c>
      <c r="D72" s="124">
        <v>11</v>
      </c>
      <c r="E72" s="124">
        <v>33</v>
      </c>
      <c r="F72" s="124">
        <v>88</v>
      </c>
      <c r="G72" s="124">
        <v>52</v>
      </c>
      <c r="H72" s="124">
        <v>9</v>
      </c>
      <c r="I72" s="124">
        <v>195</v>
      </c>
      <c r="J72" s="124">
        <v>7</v>
      </c>
      <c r="K72" s="124">
        <v>20</v>
      </c>
      <c r="L72" s="124">
        <v>44</v>
      </c>
      <c r="M72" s="124">
        <v>45</v>
      </c>
      <c r="N72" s="124">
        <v>20</v>
      </c>
      <c r="O72" s="124">
        <v>8</v>
      </c>
      <c r="P72" s="124">
        <v>144</v>
      </c>
      <c r="Q72" s="232">
        <v>339</v>
      </c>
      <c r="R72" s="287"/>
      <c r="S72" s="149"/>
      <c r="T72" s="149"/>
      <c r="U72" s="149"/>
      <c r="V72" s="149"/>
      <c r="W72" s="149"/>
      <c r="X72" s="149"/>
      <c r="Y72" s="149"/>
      <c r="AA72" s="149"/>
      <c r="AB72" s="149"/>
      <c r="AC72" s="149"/>
      <c r="AD72" s="149"/>
      <c r="AE72" s="149"/>
      <c r="AF72" s="149"/>
      <c r="AG72" s="149"/>
    </row>
    <row r="73" spans="1:33">
      <c r="A73">
        <v>66</v>
      </c>
      <c r="B73" s="125" t="s">
        <v>285</v>
      </c>
      <c r="C73" s="124">
        <v>0</v>
      </c>
      <c r="D73" s="124">
        <v>11</v>
      </c>
      <c r="E73" s="124">
        <v>61</v>
      </c>
      <c r="F73" s="124">
        <v>122</v>
      </c>
      <c r="G73" s="124">
        <v>55</v>
      </c>
      <c r="H73" s="124">
        <v>18</v>
      </c>
      <c r="I73" s="124">
        <v>267</v>
      </c>
      <c r="J73" s="124">
        <v>4</v>
      </c>
      <c r="K73" s="124">
        <v>41</v>
      </c>
      <c r="L73" s="124">
        <v>50</v>
      </c>
      <c r="M73" s="124">
        <v>62</v>
      </c>
      <c r="N73" s="124">
        <v>30</v>
      </c>
      <c r="O73" s="124">
        <v>8</v>
      </c>
      <c r="P73" s="124">
        <v>195</v>
      </c>
      <c r="Q73" s="232">
        <v>462</v>
      </c>
      <c r="R73" s="287"/>
      <c r="S73" s="149"/>
      <c r="T73" s="149"/>
      <c r="U73" s="149"/>
      <c r="V73" s="149"/>
      <c r="W73" s="149"/>
      <c r="X73" s="149"/>
      <c r="Y73" s="149"/>
      <c r="AA73" s="149"/>
      <c r="AB73" s="149"/>
      <c r="AC73" s="149"/>
      <c r="AD73" s="149"/>
      <c r="AE73" s="149"/>
      <c r="AF73" s="149"/>
      <c r="AG73" s="149"/>
    </row>
    <row r="74" spans="1:33">
      <c r="A74">
        <v>67</v>
      </c>
      <c r="B74" s="125" t="s">
        <v>308</v>
      </c>
      <c r="C74" s="124">
        <v>0</v>
      </c>
      <c r="D74" s="124">
        <v>5</v>
      </c>
      <c r="E74" s="124">
        <v>9</v>
      </c>
      <c r="F74" s="124">
        <v>32</v>
      </c>
      <c r="G74" s="124">
        <v>9</v>
      </c>
      <c r="H74" s="124">
        <v>1</v>
      </c>
      <c r="I74" s="124">
        <v>56</v>
      </c>
      <c r="J74" s="124">
        <v>0</v>
      </c>
      <c r="K74" s="124">
        <v>3</v>
      </c>
      <c r="L74" s="124">
        <v>3</v>
      </c>
      <c r="M74" s="124">
        <v>6</v>
      </c>
      <c r="N74" s="124">
        <v>5</v>
      </c>
      <c r="O74" s="124">
        <v>1</v>
      </c>
      <c r="P74" s="124">
        <v>18</v>
      </c>
      <c r="Q74" s="232">
        <v>74</v>
      </c>
      <c r="R74" s="287"/>
      <c r="S74" s="149"/>
      <c r="T74" s="149"/>
      <c r="U74" s="149"/>
      <c r="V74" s="149"/>
      <c r="W74" s="149"/>
      <c r="X74" s="149"/>
      <c r="Y74" s="149"/>
      <c r="AA74" s="149"/>
      <c r="AB74" s="149"/>
      <c r="AC74" s="149"/>
      <c r="AD74" s="149"/>
      <c r="AE74" s="149"/>
      <c r="AF74" s="149"/>
      <c r="AG74" s="149"/>
    </row>
    <row r="75" spans="1:33">
      <c r="A75">
        <v>30</v>
      </c>
      <c r="B75" s="123" t="s">
        <v>138</v>
      </c>
      <c r="C75" s="124">
        <v>10</v>
      </c>
      <c r="D75" s="124">
        <v>76</v>
      </c>
      <c r="E75" s="124">
        <v>208</v>
      </c>
      <c r="F75" s="124">
        <v>424</v>
      </c>
      <c r="G75" s="124">
        <v>250</v>
      </c>
      <c r="H75" s="124">
        <v>46</v>
      </c>
      <c r="I75" s="124">
        <v>1014</v>
      </c>
      <c r="J75" s="124">
        <v>32</v>
      </c>
      <c r="K75" s="124">
        <v>90</v>
      </c>
      <c r="L75" s="124">
        <v>159</v>
      </c>
      <c r="M75" s="124">
        <v>204</v>
      </c>
      <c r="N75" s="124">
        <v>112</v>
      </c>
      <c r="O75" s="124">
        <v>13</v>
      </c>
      <c r="P75" s="124">
        <v>610</v>
      </c>
      <c r="Q75" s="232">
        <v>1624</v>
      </c>
      <c r="R75" s="287"/>
      <c r="S75" s="149"/>
      <c r="T75" s="149"/>
      <c r="U75" s="149"/>
      <c r="V75" s="149"/>
      <c r="W75" s="149"/>
      <c r="X75" s="149"/>
      <c r="Y75" s="149"/>
      <c r="AA75" s="149"/>
      <c r="AB75" s="149"/>
      <c r="AC75" s="149"/>
      <c r="AD75" s="149"/>
      <c r="AE75" s="149"/>
      <c r="AF75" s="149"/>
      <c r="AG75" s="149"/>
    </row>
    <row r="76" spans="1:33">
      <c r="B76" s="126" t="s">
        <v>306</v>
      </c>
      <c r="C76" s="124">
        <v>9</v>
      </c>
      <c r="D76" s="124">
        <v>63</v>
      </c>
      <c r="E76" s="124">
        <v>146</v>
      </c>
      <c r="F76" s="124">
        <v>388</v>
      </c>
      <c r="G76" s="124">
        <v>226</v>
      </c>
      <c r="H76" s="124">
        <v>54</v>
      </c>
      <c r="I76" s="124">
        <v>886</v>
      </c>
      <c r="J76" s="124">
        <v>32</v>
      </c>
      <c r="K76" s="124">
        <v>99</v>
      </c>
      <c r="L76" s="124">
        <v>93</v>
      </c>
      <c r="M76" s="124">
        <v>122</v>
      </c>
      <c r="N76" s="124">
        <v>74</v>
      </c>
      <c r="O76" s="124">
        <v>17</v>
      </c>
      <c r="P76" s="124">
        <v>437</v>
      </c>
      <c r="Q76" s="232">
        <v>1323</v>
      </c>
      <c r="R76" s="287"/>
      <c r="S76" s="149"/>
      <c r="T76" s="149"/>
      <c r="U76" s="149"/>
      <c r="V76" s="149"/>
      <c r="W76" s="149"/>
      <c r="X76" s="149"/>
      <c r="Y76" s="149"/>
      <c r="AA76" s="149"/>
      <c r="AB76" s="149"/>
      <c r="AC76" s="149"/>
      <c r="AD76" s="149"/>
      <c r="AE76" s="149"/>
      <c r="AF76" s="149"/>
      <c r="AG76" s="149"/>
    </row>
    <row r="77" spans="1:33">
      <c r="A77">
        <v>70</v>
      </c>
      <c r="B77" s="125" t="s">
        <v>286</v>
      </c>
      <c r="C77" s="124">
        <v>1</v>
      </c>
      <c r="D77" s="124">
        <v>1</v>
      </c>
      <c r="E77" s="124">
        <v>4</v>
      </c>
      <c r="F77" s="124">
        <v>5</v>
      </c>
      <c r="G77" s="124">
        <v>2</v>
      </c>
      <c r="H77" s="124">
        <v>1</v>
      </c>
      <c r="I77" s="124">
        <v>14</v>
      </c>
      <c r="J77" s="124">
        <v>0</v>
      </c>
      <c r="K77" s="124">
        <v>1</v>
      </c>
      <c r="L77" s="124">
        <v>4</v>
      </c>
      <c r="M77" s="124">
        <v>4</v>
      </c>
      <c r="N77" s="124">
        <v>1</v>
      </c>
      <c r="O77" s="124">
        <v>1</v>
      </c>
      <c r="P77" s="124">
        <v>11</v>
      </c>
      <c r="Q77" s="232">
        <v>25</v>
      </c>
      <c r="R77" s="287"/>
      <c r="S77" s="149"/>
      <c r="T77" s="149"/>
      <c r="U77" s="149"/>
      <c r="V77" s="149"/>
      <c r="W77" s="149"/>
      <c r="X77" s="149"/>
      <c r="Y77" s="149"/>
      <c r="AA77" s="149"/>
      <c r="AB77" s="149"/>
      <c r="AC77" s="149"/>
      <c r="AD77" s="149"/>
      <c r="AE77" s="149"/>
      <c r="AF77" s="149"/>
      <c r="AG77" s="149"/>
    </row>
    <row r="78" spans="1:33">
      <c r="A78">
        <v>71</v>
      </c>
      <c r="B78" s="125" t="s">
        <v>287</v>
      </c>
      <c r="C78" s="124">
        <v>2</v>
      </c>
      <c r="D78" s="124">
        <v>8</v>
      </c>
      <c r="E78" s="124">
        <v>15</v>
      </c>
      <c r="F78" s="124">
        <v>36</v>
      </c>
      <c r="G78" s="124">
        <v>21</v>
      </c>
      <c r="H78" s="124">
        <v>6</v>
      </c>
      <c r="I78" s="124">
        <v>88</v>
      </c>
      <c r="J78" s="124">
        <v>2</v>
      </c>
      <c r="K78" s="124">
        <v>6</v>
      </c>
      <c r="L78" s="124">
        <v>11</v>
      </c>
      <c r="M78" s="124">
        <v>16</v>
      </c>
      <c r="N78" s="124">
        <v>8</v>
      </c>
      <c r="O78" s="124">
        <v>3</v>
      </c>
      <c r="P78" s="124">
        <v>46</v>
      </c>
      <c r="Q78" s="232">
        <v>134</v>
      </c>
      <c r="R78" s="287"/>
      <c r="S78" s="149"/>
      <c r="T78" s="149"/>
      <c r="U78" s="149"/>
      <c r="V78" s="149"/>
      <c r="W78" s="149"/>
      <c r="X78" s="149"/>
      <c r="Y78" s="149"/>
      <c r="AA78" s="149"/>
      <c r="AB78" s="149"/>
      <c r="AC78" s="149"/>
      <c r="AD78" s="149"/>
      <c r="AE78" s="149"/>
      <c r="AF78" s="149"/>
      <c r="AG78" s="149"/>
    </row>
    <row r="79" spans="1:33">
      <c r="A79">
        <v>72</v>
      </c>
      <c r="B79" s="125" t="s">
        <v>288</v>
      </c>
      <c r="C79" s="124">
        <v>0</v>
      </c>
      <c r="D79" s="124">
        <v>16</v>
      </c>
      <c r="E79" s="124">
        <v>23</v>
      </c>
      <c r="F79" s="124">
        <v>57</v>
      </c>
      <c r="G79" s="124">
        <v>26</v>
      </c>
      <c r="H79" s="124">
        <v>8</v>
      </c>
      <c r="I79" s="124">
        <v>130</v>
      </c>
      <c r="J79" s="124">
        <v>9</v>
      </c>
      <c r="K79" s="124">
        <v>23</v>
      </c>
      <c r="L79" s="124">
        <v>21</v>
      </c>
      <c r="M79" s="124">
        <v>10</v>
      </c>
      <c r="N79" s="124">
        <v>19</v>
      </c>
      <c r="O79" s="124">
        <v>5</v>
      </c>
      <c r="P79" s="124">
        <v>87</v>
      </c>
      <c r="Q79" s="232">
        <v>217</v>
      </c>
      <c r="R79" s="287"/>
      <c r="S79" s="149"/>
      <c r="T79" s="149"/>
      <c r="U79" s="149"/>
      <c r="V79" s="149"/>
      <c r="W79" s="149"/>
      <c r="X79" s="149"/>
      <c r="Y79" s="149"/>
      <c r="AA79" s="149"/>
      <c r="AB79" s="149"/>
      <c r="AC79" s="149"/>
      <c r="AD79" s="149"/>
      <c r="AE79" s="149"/>
      <c r="AF79" s="149"/>
      <c r="AG79" s="149"/>
    </row>
    <row r="80" spans="1:33">
      <c r="A80">
        <v>73</v>
      </c>
      <c r="B80" s="125" t="s">
        <v>289</v>
      </c>
      <c r="C80" s="124">
        <v>5</v>
      </c>
      <c r="D80" s="124">
        <v>23</v>
      </c>
      <c r="E80" s="124">
        <v>56</v>
      </c>
      <c r="F80" s="124">
        <v>169</v>
      </c>
      <c r="G80" s="124">
        <v>101</v>
      </c>
      <c r="H80" s="124">
        <v>20</v>
      </c>
      <c r="I80" s="124">
        <v>374</v>
      </c>
      <c r="J80" s="124">
        <v>10</v>
      </c>
      <c r="K80" s="124">
        <v>39</v>
      </c>
      <c r="L80" s="124">
        <v>30</v>
      </c>
      <c r="M80" s="124">
        <v>62</v>
      </c>
      <c r="N80" s="124">
        <v>33</v>
      </c>
      <c r="O80" s="124">
        <v>5</v>
      </c>
      <c r="P80" s="124">
        <v>179</v>
      </c>
      <c r="Q80" s="232">
        <v>553</v>
      </c>
      <c r="R80" s="287"/>
      <c r="S80" s="149"/>
      <c r="T80" s="149"/>
      <c r="U80" s="149"/>
      <c r="V80" s="149"/>
      <c r="W80" s="149"/>
      <c r="X80" s="149"/>
      <c r="Y80" s="149"/>
      <c r="AA80" s="149"/>
      <c r="AB80" s="149"/>
      <c r="AC80" s="149"/>
      <c r="AD80" s="149"/>
      <c r="AE80" s="149"/>
      <c r="AF80" s="149"/>
      <c r="AG80" s="149"/>
    </row>
    <row r="81" spans="1:33">
      <c r="A81">
        <v>74</v>
      </c>
      <c r="B81" s="125" t="s">
        <v>290</v>
      </c>
      <c r="C81" s="124">
        <v>0</v>
      </c>
      <c r="D81" s="124">
        <v>8</v>
      </c>
      <c r="E81" s="124">
        <v>28</v>
      </c>
      <c r="F81" s="124">
        <v>85</v>
      </c>
      <c r="G81" s="124">
        <v>46</v>
      </c>
      <c r="H81" s="124">
        <v>14</v>
      </c>
      <c r="I81" s="124">
        <v>181</v>
      </c>
      <c r="J81" s="124">
        <v>3</v>
      </c>
      <c r="K81" s="124">
        <v>20</v>
      </c>
      <c r="L81" s="124">
        <v>11</v>
      </c>
      <c r="M81" s="124">
        <v>20</v>
      </c>
      <c r="N81" s="124">
        <v>10</v>
      </c>
      <c r="O81" s="124">
        <v>1</v>
      </c>
      <c r="P81" s="124">
        <v>65</v>
      </c>
      <c r="Q81" s="232">
        <v>246</v>
      </c>
      <c r="R81" s="287"/>
      <c r="S81" s="149"/>
      <c r="T81" s="149"/>
      <c r="U81" s="149"/>
      <c r="V81" s="149"/>
      <c r="W81" s="149"/>
      <c r="X81" s="149"/>
      <c r="Y81" s="149"/>
      <c r="AA81" s="149"/>
      <c r="AB81" s="149"/>
      <c r="AC81" s="149"/>
      <c r="AD81" s="149"/>
      <c r="AE81" s="149"/>
      <c r="AF81" s="149"/>
      <c r="AG81" s="149"/>
    </row>
    <row r="82" spans="1:33">
      <c r="A82">
        <v>75</v>
      </c>
      <c r="B82" s="125" t="s">
        <v>145</v>
      </c>
      <c r="C82" s="124">
        <v>1</v>
      </c>
      <c r="D82" s="124">
        <v>7</v>
      </c>
      <c r="E82" s="124">
        <v>20</v>
      </c>
      <c r="F82" s="124">
        <v>36</v>
      </c>
      <c r="G82" s="124">
        <v>30</v>
      </c>
      <c r="H82" s="124">
        <v>5</v>
      </c>
      <c r="I82" s="124">
        <v>99</v>
      </c>
      <c r="J82" s="124">
        <v>8</v>
      </c>
      <c r="K82" s="124">
        <v>10</v>
      </c>
      <c r="L82" s="124">
        <v>16</v>
      </c>
      <c r="M82" s="124">
        <v>10</v>
      </c>
      <c r="N82" s="124">
        <v>3</v>
      </c>
      <c r="O82" s="124">
        <v>2</v>
      </c>
      <c r="P82" s="124">
        <v>49</v>
      </c>
      <c r="Q82" s="232">
        <v>148</v>
      </c>
      <c r="R82" s="287"/>
      <c r="S82" s="465"/>
      <c r="T82" s="465"/>
      <c r="U82" s="465"/>
      <c r="V82" s="465"/>
      <c r="W82" s="465"/>
      <c r="X82" s="465"/>
      <c r="Y82" s="465"/>
      <c r="Z82" s="320"/>
      <c r="AA82" s="465"/>
      <c r="AB82" s="465"/>
      <c r="AC82" s="465"/>
      <c r="AD82" s="465"/>
      <c r="AE82" s="465"/>
      <c r="AF82" s="465"/>
      <c r="AG82" s="465"/>
    </row>
    <row r="83" spans="1:33">
      <c r="A83">
        <v>99</v>
      </c>
      <c r="B83" s="123" t="s">
        <v>291</v>
      </c>
      <c r="C83" s="124">
        <v>1</v>
      </c>
      <c r="D83" s="124">
        <v>5</v>
      </c>
      <c r="E83" s="124">
        <v>36</v>
      </c>
      <c r="F83" s="124">
        <v>56</v>
      </c>
      <c r="G83" s="124">
        <v>25</v>
      </c>
      <c r="H83" s="124">
        <v>10</v>
      </c>
      <c r="I83" s="124">
        <v>133</v>
      </c>
      <c r="J83" s="124">
        <v>1</v>
      </c>
      <c r="K83" s="124">
        <v>11</v>
      </c>
      <c r="L83" s="124">
        <v>13</v>
      </c>
      <c r="M83" s="124">
        <v>23</v>
      </c>
      <c r="N83" s="124">
        <v>8</v>
      </c>
      <c r="O83" s="124">
        <v>2</v>
      </c>
      <c r="P83" s="124">
        <v>58</v>
      </c>
      <c r="Q83" s="232">
        <v>191</v>
      </c>
      <c r="R83" s="287"/>
    </row>
    <row r="84" spans="1:33">
      <c r="B84" s="285" t="s">
        <v>11</v>
      </c>
      <c r="C84" s="127">
        <v>131</v>
      </c>
      <c r="D84" s="127">
        <v>599</v>
      </c>
      <c r="E84" s="127">
        <v>1899</v>
      </c>
      <c r="F84" s="127">
        <v>4081</v>
      </c>
      <c r="G84" s="127">
        <v>2550</v>
      </c>
      <c r="H84" s="127">
        <v>563</v>
      </c>
      <c r="I84" s="127">
        <v>9823</v>
      </c>
      <c r="J84" s="127">
        <v>308</v>
      </c>
      <c r="K84" s="127">
        <v>988</v>
      </c>
      <c r="L84" s="127">
        <v>1597</v>
      </c>
      <c r="M84" s="127">
        <v>2130</v>
      </c>
      <c r="N84" s="127">
        <v>1257</v>
      </c>
      <c r="O84" s="127">
        <v>242</v>
      </c>
      <c r="P84" s="127">
        <v>6522</v>
      </c>
      <c r="Q84" s="286">
        <v>16345</v>
      </c>
      <c r="R84" s="287"/>
    </row>
  </sheetData>
  <mergeCells count="7">
    <mergeCell ref="C3:I3"/>
    <mergeCell ref="J3:P3"/>
    <mergeCell ref="Q3:Q4"/>
    <mergeCell ref="B47:B48"/>
    <mergeCell ref="Q47:Q48"/>
    <mergeCell ref="J47:P47"/>
    <mergeCell ref="C47:I47"/>
  </mergeCells>
  <phoneticPr fontId="4"/>
  <printOptions horizontalCentered="1"/>
  <pageMargins left="0.70866141732283472" right="0.70866141732283472" top="0.74803149606299213" bottom="0.74803149606299213" header="0.31496062992125984" footer="0.31496062992125984"/>
  <pageSetup paperSize="9" scale="69" fitToWidth="0" orientation="portrait" r:id="rId1"/>
  <rowBreaks count="1" manualBreakCount="1">
    <brk id="48"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22"/>
  <sheetViews>
    <sheetView view="pageBreakPreview" zoomScale="120" zoomScaleNormal="100" zoomScaleSheetLayoutView="120" workbookViewId="0">
      <selection activeCell="I16" sqref="I16"/>
    </sheetView>
  </sheetViews>
  <sheetFormatPr defaultRowHeight="13.5"/>
  <cols>
    <col min="1" max="1" width="13.625" style="10" customWidth="1"/>
    <col min="2" max="5" width="10.75" style="10" customWidth="1"/>
    <col min="6" max="7" width="5" style="10" customWidth="1"/>
    <col min="8" max="8" width="6.625" style="10" customWidth="1"/>
    <col min="9" max="9" width="7.375" style="10" customWidth="1"/>
    <col min="10" max="10" width="5" style="10" customWidth="1"/>
    <col min="11" max="11" width="6.625" style="10" customWidth="1"/>
    <col min="12" max="12" width="7.375" style="10" customWidth="1"/>
    <col min="13" max="16384" width="9" style="10"/>
  </cols>
  <sheetData>
    <row r="1" spans="1:5" s="26" customFormat="1" ht="14.25">
      <c r="A1" s="25" t="s">
        <v>477</v>
      </c>
    </row>
    <row r="2" spans="1:5" customFormat="1">
      <c r="A2" s="1"/>
      <c r="B2" s="2"/>
      <c r="C2" s="2"/>
      <c r="D2" s="2"/>
      <c r="E2" s="2"/>
    </row>
    <row r="3" spans="1:5" s="9" customFormat="1" ht="14.25">
      <c r="A3" s="1" t="s">
        <v>13</v>
      </c>
    </row>
    <row r="4" spans="1:5" customFormat="1">
      <c r="A4" s="3"/>
      <c r="B4" s="3" t="s">
        <v>0</v>
      </c>
      <c r="C4" s="3" t="s">
        <v>1</v>
      </c>
      <c r="D4" s="2"/>
      <c r="E4" s="2"/>
    </row>
    <row r="5" spans="1:5" customFormat="1">
      <c r="A5" s="4" t="s">
        <v>34</v>
      </c>
      <c r="B5" s="64">
        <v>439</v>
      </c>
      <c r="C5" s="22">
        <f>B5/B$11</f>
        <v>2.6858366472927501E-2</v>
      </c>
      <c r="D5" s="2"/>
      <c r="E5" s="2"/>
    </row>
    <row r="6" spans="1:5" customFormat="1">
      <c r="A6" s="4" t="s">
        <v>35</v>
      </c>
      <c r="B6" s="64">
        <v>1587</v>
      </c>
      <c r="C6" s="22">
        <f t="shared" ref="C6:C10" si="0">B6/B$11</f>
        <v>9.7093912511471397E-2</v>
      </c>
      <c r="D6" s="2"/>
      <c r="E6" s="2"/>
    </row>
    <row r="7" spans="1:5" customFormat="1">
      <c r="A7" s="4" t="s">
        <v>36</v>
      </c>
      <c r="B7" s="64">
        <v>3496</v>
      </c>
      <c r="C7" s="22">
        <f t="shared" si="0"/>
        <v>0.21388803915570512</v>
      </c>
      <c r="D7" s="2"/>
      <c r="E7" s="2"/>
    </row>
    <row r="8" spans="1:5" customFormat="1">
      <c r="A8" s="4" t="s">
        <v>37</v>
      </c>
      <c r="B8" s="64">
        <v>6211</v>
      </c>
      <c r="C8" s="22">
        <f t="shared" si="0"/>
        <v>0.3799938819210768</v>
      </c>
      <c r="D8" s="2"/>
      <c r="E8" s="2"/>
    </row>
    <row r="9" spans="1:5" customFormat="1">
      <c r="A9" s="4" t="s">
        <v>38</v>
      </c>
      <c r="B9" s="64">
        <v>3807</v>
      </c>
      <c r="C9" s="22">
        <f t="shared" si="0"/>
        <v>0.23291526460691342</v>
      </c>
      <c r="D9" s="2"/>
      <c r="E9" s="2"/>
    </row>
    <row r="10" spans="1:5" customFormat="1">
      <c r="A10" s="4" t="s">
        <v>39</v>
      </c>
      <c r="B10" s="64">
        <v>805</v>
      </c>
      <c r="C10" s="22">
        <f t="shared" si="0"/>
        <v>4.9250535331905779E-2</v>
      </c>
      <c r="D10" s="2"/>
      <c r="E10" s="2"/>
    </row>
    <row r="11" spans="1:5" customFormat="1">
      <c r="A11" s="5" t="s">
        <v>11</v>
      </c>
      <c r="B11" s="15">
        <f>SUM(B5:B10)</f>
        <v>16345</v>
      </c>
      <c r="C11" s="24">
        <f>SUM(C5:C10)</f>
        <v>1</v>
      </c>
      <c r="D11" s="2"/>
      <c r="E11" s="2"/>
    </row>
    <row r="12" spans="1:5" customFormat="1"/>
    <row r="15" spans="1:5">
      <c r="A15" s="303"/>
      <c r="B15" s="304"/>
      <c r="C15" s="304"/>
    </row>
    <row r="16" spans="1:5">
      <c r="A16" s="36"/>
      <c r="B16" s="193"/>
      <c r="C16" s="302"/>
      <c r="D16" s="87"/>
    </row>
    <row r="17" spans="1:4">
      <c r="A17" s="36"/>
      <c r="B17" s="193"/>
      <c r="C17" s="302"/>
      <c r="D17" s="87"/>
    </row>
    <row r="18" spans="1:4">
      <c r="A18" s="36"/>
      <c r="B18" s="193"/>
      <c r="C18" s="302"/>
      <c r="D18" s="87"/>
    </row>
    <row r="19" spans="1:4">
      <c r="A19" s="36"/>
      <c r="B19" s="193"/>
      <c r="C19" s="302"/>
      <c r="D19" s="87"/>
    </row>
    <row r="20" spans="1:4">
      <c r="A20" s="36"/>
      <c r="B20" s="193"/>
      <c r="C20" s="302"/>
      <c r="D20" s="87"/>
    </row>
    <row r="21" spans="1:4">
      <c r="A21" s="36"/>
      <c r="B21" s="193"/>
      <c r="C21" s="302"/>
      <c r="D21" s="87"/>
    </row>
    <row r="22" spans="1:4">
      <c r="A22" s="299"/>
      <c r="B22" s="300"/>
      <c r="C22" s="301"/>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22"/>
  <sheetViews>
    <sheetView view="pageBreakPreview" zoomScale="120" zoomScaleNormal="100" zoomScaleSheetLayoutView="120" workbookViewId="0">
      <selection activeCell="N15" sqref="N15"/>
    </sheetView>
  </sheetViews>
  <sheetFormatPr defaultRowHeight="13.5"/>
  <cols>
    <col min="1" max="1" width="20.125" style="10" bestFit="1" customWidth="1"/>
    <col min="2" max="2" width="8.625" style="10" bestFit="1" customWidth="1"/>
    <col min="3" max="3" width="9.75" style="10" bestFit="1" customWidth="1"/>
    <col min="4" max="4" width="7.5" style="10" bestFit="1" customWidth="1"/>
    <col min="5" max="5" width="7.875" style="10" bestFit="1" customWidth="1"/>
    <col min="6" max="6" width="9" style="10" customWidth="1"/>
    <col min="7" max="7" width="5.875" style="10" bestFit="1" customWidth="1"/>
    <col min="8" max="9" width="7.375" style="10" customWidth="1"/>
    <col min="10" max="10" width="13.375" style="10" customWidth="1"/>
    <col min="11" max="11" width="5" style="10" customWidth="1"/>
    <col min="12" max="12" width="6.625" style="10" customWidth="1"/>
    <col min="13" max="13" width="7.375" style="10" customWidth="1"/>
    <col min="14" max="14" width="5" style="10" customWidth="1"/>
    <col min="15" max="15" width="6.625" style="10" customWidth="1"/>
    <col min="16" max="16" width="7.375" style="10" customWidth="1"/>
    <col min="17" max="16384" width="9" style="10"/>
  </cols>
  <sheetData>
    <row r="1" spans="1:11" s="26" customFormat="1" ht="14.25">
      <c r="A1" s="1" t="s">
        <v>333</v>
      </c>
      <c r="B1" s="2"/>
      <c r="C1" s="2"/>
      <c r="D1" s="2"/>
      <c r="E1" s="2"/>
      <c r="F1" s="2"/>
    </row>
    <row r="2" spans="1:11" customFormat="1">
      <c r="A2" s="1"/>
      <c r="B2" s="2"/>
      <c r="C2" s="2"/>
      <c r="D2" s="2"/>
      <c r="E2" s="2"/>
      <c r="F2" s="2"/>
      <c r="G2" s="2"/>
      <c r="H2" s="2"/>
    </row>
    <row r="3" spans="1:11" s="9" customFormat="1" ht="14.25">
      <c r="A3" s="1" t="s">
        <v>13</v>
      </c>
    </row>
    <row r="4" spans="1:11" customFormat="1">
      <c r="A4" s="3"/>
      <c r="B4" s="3" t="s">
        <v>0</v>
      </c>
      <c r="C4" s="3" t="s">
        <v>1</v>
      </c>
      <c r="D4" s="2"/>
      <c r="E4" s="2"/>
      <c r="F4" s="2"/>
      <c r="G4" s="2"/>
      <c r="H4" s="303"/>
      <c r="I4" s="303"/>
      <c r="J4" s="303"/>
    </row>
    <row r="5" spans="1:11" customFormat="1">
      <c r="A5" s="4" t="s">
        <v>69</v>
      </c>
      <c r="B5" s="7">
        <v>135</v>
      </c>
      <c r="C5" s="22">
        <f>B5/B$8</f>
        <v>8.2594065463444475E-3</v>
      </c>
      <c r="D5" s="2"/>
      <c r="E5" s="2"/>
      <c r="F5" s="2"/>
      <c r="G5" s="309"/>
      <c r="H5" s="36"/>
      <c r="I5" s="305"/>
      <c r="J5" s="306"/>
      <c r="K5" s="39"/>
    </row>
    <row r="6" spans="1:11" customFormat="1">
      <c r="A6" s="4" t="s">
        <v>70</v>
      </c>
      <c r="B6" s="7">
        <v>136</v>
      </c>
      <c r="C6" s="22">
        <f t="shared" ref="C6:C7" si="0">B6/B$8</f>
        <v>8.3205873355766298E-3</v>
      </c>
      <c r="D6" s="2"/>
      <c r="E6" s="2"/>
      <c r="F6" s="2"/>
      <c r="G6" s="309"/>
      <c r="H6" s="36"/>
      <c r="I6" s="305"/>
      <c r="J6" s="306"/>
      <c r="K6" s="39"/>
    </row>
    <row r="7" spans="1:11" customFormat="1">
      <c r="A7" s="4" t="s">
        <v>71</v>
      </c>
      <c r="B7" s="148">
        <v>16074</v>
      </c>
      <c r="C7" s="22">
        <f t="shared" si="0"/>
        <v>0.98342000611807889</v>
      </c>
      <c r="D7" s="2"/>
      <c r="E7" s="2"/>
      <c r="F7" s="2"/>
      <c r="G7" s="309"/>
      <c r="H7" s="36"/>
      <c r="I7" s="305"/>
      <c r="J7" s="306"/>
      <c r="K7" s="39"/>
    </row>
    <row r="8" spans="1:11" customFormat="1">
      <c r="A8" s="5" t="s">
        <v>11</v>
      </c>
      <c r="B8" s="15">
        <f>SUM(B5:B7)</f>
        <v>16345</v>
      </c>
      <c r="C8" s="24">
        <f>SUM(C5:C7)</f>
        <v>1</v>
      </c>
      <c r="D8" s="2"/>
      <c r="E8" s="2"/>
      <c r="F8" s="2"/>
      <c r="G8" s="309"/>
      <c r="H8" s="299"/>
      <c r="I8" s="307"/>
      <c r="J8" s="308"/>
      <c r="K8" s="39"/>
    </row>
    <row r="9" spans="1:11" customFormat="1">
      <c r="A9" s="4"/>
      <c r="B9" s="7"/>
      <c r="C9" s="8"/>
      <c r="G9" s="39"/>
      <c r="H9" s="39"/>
      <c r="I9" s="39"/>
      <c r="J9" s="39"/>
      <c r="K9" s="39"/>
    </row>
    <row r="10" spans="1:11" s="9" customFormat="1" ht="14.25">
      <c r="A10" s="1" t="s">
        <v>478</v>
      </c>
      <c r="G10" s="86"/>
      <c r="H10" s="86"/>
      <c r="I10" s="86"/>
      <c r="J10" s="86"/>
      <c r="K10" s="86"/>
    </row>
    <row r="11" spans="1:11">
      <c r="A11" s="3"/>
      <c r="B11" s="3" t="s">
        <v>479</v>
      </c>
      <c r="C11" s="3" t="s">
        <v>480</v>
      </c>
      <c r="D11" s="3" t="s">
        <v>12</v>
      </c>
      <c r="E11" s="3" t="s">
        <v>1</v>
      </c>
      <c r="G11" s="87"/>
      <c r="H11" s="303"/>
      <c r="I11" s="303"/>
      <c r="J11" s="303"/>
      <c r="K11" s="87"/>
    </row>
    <row r="12" spans="1:11">
      <c r="A12" s="4" t="s">
        <v>69</v>
      </c>
      <c r="B12" s="7">
        <v>9</v>
      </c>
      <c r="C12" s="7">
        <v>42</v>
      </c>
      <c r="D12" s="13">
        <f>SUM(B12:C12)</f>
        <v>51</v>
      </c>
      <c r="E12" s="22">
        <f>D12/D$15</f>
        <v>2.5172754195459033E-2</v>
      </c>
      <c r="G12" s="87"/>
      <c r="H12" s="36"/>
      <c r="I12" s="305"/>
      <c r="J12" s="306"/>
      <c r="K12" s="87"/>
    </row>
    <row r="13" spans="1:11">
      <c r="A13" s="4" t="s">
        <v>70</v>
      </c>
      <c r="B13" s="7">
        <v>8</v>
      </c>
      <c r="C13" s="7">
        <v>24</v>
      </c>
      <c r="D13" s="13">
        <f t="shared" ref="D13:D14" si="1">SUM(B13:C13)</f>
        <v>32</v>
      </c>
      <c r="E13" s="22">
        <f t="shared" ref="E13:E14" si="2">D13/D$15</f>
        <v>1.5794669299111549E-2</v>
      </c>
      <c r="G13" s="87"/>
      <c r="H13" s="36"/>
      <c r="I13" s="305"/>
      <c r="J13" s="306"/>
      <c r="K13" s="87"/>
    </row>
    <row r="14" spans="1:11">
      <c r="A14" s="4" t="s">
        <v>71</v>
      </c>
      <c r="B14" s="7">
        <v>422</v>
      </c>
      <c r="C14" s="7">
        <v>1521</v>
      </c>
      <c r="D14" s="13">
        <f t="shared" si="1"/>
        <v>1943</v>
      </c>
      <c r="E14" s="22">
        <f t="shared" si="2"/>
        <v>0.95903257650542939</v>
      </c>
      <c r="G14" s="87"/>
      <c r="H14" s="36"/>
      <c r="I14" s="305"/>
      <c r="J14" s="306"/>
      <c r="K14" s="87"/>
    </row>
    <row r="15" spans="1:11">
      <c r="A15" s="5" t="s">
        <v>11</v>
      </c>
      <c r="B15" s="15">
        <f>SUM(B12:B14)</f>
        <v>439</v>
      </c>
      <c r="C15" s="15">
        <f>SUM(C12:C14)</f>
        <v>1587</v>
      </c>
      <c r="D15" s="15">
        <f>SUM(D12:D14)</f>
        <v>2026</v>
      </c>
      <c r="E15" s="24">
        <f>SUM(E12:E14)</f>
        <v>1</v>
      </c>
      <c r="G15" s="87"/>
      <c r="H15" s="299"/>
      <c r="I15" s="307"/>
      <c r="J15" s="308"/>
      <c r="K15" s="87"/>
    </row>
    <row r="16" spans="1:11" customFormat="1">
      <c r="G16" s="39"/>
      <c r="H16" s="39"/>
      <c r="I16" s="39"/>
      <c r="J16" s="39"/>
      <c r="K16" s="39"/>
    </row>
    <row r="17" spans="7:11">
      <c r="G17" s="87"/>
      <c r="H17" s="87"/>
      <c r="I17" s="87"/>
      <c r="J17" s="87"/>
      <c r="K17" s="87"/>
    </row>
    <row r="18" spans="7:11">
      <c r="G18" s="87"/>
      <c r="H18" s="303"/>
      <c r="I18" s="303"/>
      <c r="J18" s="303"/>
      <c r="K18" s="87"/>
    </row>
    <row r="19" spans="7:11">
      <c r="G19" s="87"/>
      <c r="H19" s="36"/>
      <c r="I19" s="305"/>
      <c r="J19" s="306"/>
      <c r="K19" s="87"/>
    </row>
    <row r="20" spans="7:11">
      <c r="G20" s="87"/>
      <c r="H20" s="36"/>
      <c r="I20" s="305"/>
      <c r="J20" s="306"/>
      <c r="K20" s="87"/>
    </row>
    <row r="21" spans="7:11">
      <c r="H21" s="4"/>
      <c r="I21" s="7"/>
      <c r="J21" s="144"/>
    </row>
    <row r="22" spans="7:11">
      <c r="H22" s="132"/>
      <c r="I22" s="147"/>
      <c r="J22" s="145"/>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87"/>
  <sheetViews>
    <sheetView view="pageBreakPreview" topLeftCell="A13" zoomScaleNormal="100" zoomScaleSheetLayoutView="100" workbookViewId="0">
      <selection activeCell="N22" sqref="N22"/>
    </sheetView>
  </sheetViews>
  <sheetFormatPr defaultRowHeight="13.5"/>
  <cols>
    <col min="1" max="1" width="45.375" bestFit="1" customWidth="1"/>
    <col min="2" max="2" width="8.625" bestFit="1" customWidth="1"/>
    <col min="3" max="3" width="7.875" bestFit="1" customWidth="1"/>
    <col min="4" max="4" width="4.125" customWidth="1"/>
    <col min="5" max="5" width="45.375" bestFit="1" customWidth="1"/>
    <col min="6" max="6" width="7.75" bestFit="1" customWidth="1"/>
    <col min="7" max="7" width="9.75" bestFit="1" customWidth="1"/>
    <col min="8" max="8" width="7.75" bestFit="1" customWidth="1"/>
    <col min="9" max="9" width="7.875" bestFit="1" customWidth="1"/>
    <col min="10" max="11" width="6.25" customWidth="1"/>
    <col min="12" max="12" width="47.25" customWidth="1"/>
    <col min="13" max="13" width="9.5" customWidth="1"/>
    <col min="14"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3" s="26" customFormat="1" ht="14.25">
      <c r="A1" s="25" t="s">
        <v>63</v>
      </c>
    </row>
    <row r="2" spans="1:13">
      <c r="A2" s="1"/>
      <c r="B2" s="2"/>
      <c r="C2" s="2"/>
      <c r="D2" s="2"/>
      <c r="E2" s="2"/>
    </row>
    <row r="3" spans="1:13">
      <c r="A3" s="1" t="s">
        <v>13</v>
      </c>
      <c r="E3" s="1" t="s">
        <v>440</v>
      </c>
    </row>
    <row r="4" spans="1:13">
      <c r="A4" s="23"/>
      <c r="B4" s="3" t="s">
        <v>0</v>
      </c>
      <c r="C4" s="3" t="s">
        <v>1</v>
      </c>
      <c r="E4" s="23"/>
      <c r="F4" s="3" t="s">
        <v>441</v>
      </c>
      <c r="G4" s="21" t="s">
        <v>443</v>
      </c>
      <c r="H4" s="3" t="s">
        <v>12</v>
      </c>
      <c r="I4" s="3" t="s">
        <v>1</v>
      </c>
    </row>
    <row r="5" spans="1:13">
      <c r="A5" t="s">
        <v>40</v>
      </c>
      <c r="B5" s="157">
        <v>5031</v>
      </c>
      <c r="C5" s="22">
        <f>B5/B$9</f>
        <v>0.3078005506271031</v>
      </c>
      <c r="E5" t="s">
        <v>40</v>
      </c>
      <c r="F5" s="158">
        <v>155</v>
      </c>
      <c r="G5" s="158">
        <v>689</v>
      </c>
      <c r="H5" s="13">
        <f>SUM(F5:G5)</f>
        <v>844</v>
      </c>
      <c r="I5" s="22">
        <f>H5/H$9</f>
        <v>0.41658440276406711</v>
      </c>
    </row>
    <row r="6" spans="1:13">
      <c r="A6" t="s">
        <v>41</v>
      </c>
      <c r="B6" s="153">
        <v>351</v>
      </c>
      <c r="C6" s="22">
        <f t="shared" ref="C6:C8" si="0">B6/B$9</f>
        <v>2.1474457020495566E-2</v>
      </c>
      <c r="E6" t="s">
        <v>41</v>
      </c>
      <c r="F6" s="153">
        <v>62</v>
      </c>
      <c r="G6" s="153">
        <v>106</v>
      </c>
      <c r="H6" s="13">
        <f t="shared" ref="H6:H8" si="1">SUM(F6:G6)</f>
        <v>168</v>
      </c>
      <c r="I6" s="22">
        <f t="shared" ref="I6:I8" si="2">H6/H$9</f>
        <v>8.2922013820335636E-2</v>
      </c>
    </row>
    <row r="7" spans="1:13">
      <c r="A7" t="s">
        <v>42</v>
      </c>
      <c r="B7" s="153">
        <v>9362</v>
      </c>
      <c r="C7" s="22">
        <f t="shared" si="0"/>
        <v>0.57277454879167944</v>
      </c>
      <c r="E7" t="s">
        <v>42</v>
      </c>
      <c r="F7" s="153">
        <v>31</v>
      </c>
      <c r="G7" s="153">
        <v>274</v>
      </c>
      <c r="H7" s="13">
        <f t="shared" si="1"/>
        <v>305</v>
      </c>
      <c r="I7" s="22">
        <f t="shared" si="2"/>
        <v>0.15054294175715696</v>
      </c>
    </row>
    <row r="8" spans="1:13">
      <c r="A8" t="s">
        <v>43</v>
      </c>
      <c r="B8" s="156">
        <v>1601</v>
      </c>
      <c r="C8" s="22">
        <f t="shared" si="0"/>
        <v>9.7950443560721939E-2</v>
      </c>
      <c r="E8" t="s">
        <v>43</v>
      </c>
      <c r="F8" s="156">
        <v>191</v>
      </c>
      <c r="G8" s="156">
        <v>518</v>
      </c>
      <c r="H8" s="13">
        <f t="shared" si="1"/>
        <v>709</v>
      </c>
      <c r="I8" s="22">
        <f t="shared" si="2"/>
        <v>0.34995064165844025</v>
      </c>
    </row>
    <row r="9" spans="1:13">
      <c r="A9" s="5" t="s">
        <v>11</v>
      </c>
      <c r="B9" s="15">
        <f>SUM(B5:B8)</f>
        <v>16345</v>
      </c>
      <c r="C9" s="24">
        <f>SUM(C5:C8)</f>
        <v>1</v>
      </c>
      <c r="E9" s="5" t="s">
        <v>11</v>
      </c>
      <c r="F9" s="15">
        <f t="shared" ref="F9:G9" si="3">SUM(F5:F8)</f>
        <v>439</v>
      </c>
      <c r="G9" s="15">
        <f t="shared" si="3"/>
        <v>1587</v>
      </c>
      <c r="H9" s="15">
        <f>SUM(H5:H8)</f>
        <v>2026</v>
      </c>
      <c r="I9" s="24">
        <f>SUM(I5:I8)</f>
        <v>1</v>
      </c>
    </row>
    <row r="10" spans="1:13">
      <c r="A10" s="1"/>
      <c r="B10" s="2"/>
      <c r="C10" s="2"/>
      <c r="D10" s="2"/>
      <c r="E10" s="2"/>
    </row>
    <row r="11" spans="1:13" s="26" customFormat="1" ht="14.25">
      <c r="A11" s="25" t="s">
        <v>64</v>
      </c>
    </row>
    <row r="12" spans="1:13">
      <c r="A12" s="1"/>
      <c r="B12" s="2"/>
      <c r="C12" s="2"/>
      <c r="D12" s="2"/>
      <c r="E12" s="2"/>
    </row>
    <row r="13" spans="1:13">
      <c r="A13" s="1" t="s">
        <v>13</v>
      </c>
      <c r="E13" s="1" t="s">
        <v>440</v>
      </c>
    </row>
    <row r="14" spans="1:13">
      <c r="A14" s="23"/>
      <c r="B14" s="3" t="s">
        <v>44</v>
      </c>
      <c r="C14" s="3" t="s">
        <v>1</v>
      </c>
      <c r="E14" s="23"/>
      <c r="F14" s="3" t="s">
        <v>441</v>
      </c>
      <c r="G14" s="21" t="s">
        <v>443</v>
      </c>
      <c r="H14" s="3" t="s">
        <v>12</v>
      </c>
      <c r="I14" s="3" t="s">
        <v>1</v>
      </c>
    </row>
    <row r="15" spans="1:13">
      <c r="A15" t="s">
        <v>45</v>
      </c>
      <c r="B15" s="149">
        <v>2345</v>
      </c>
      <c r="C15" s="22">
        <f>B15/B$5</f>
        <v>0.46611011727290796</v>
      </c>
      <c r="E15" t="s">
        <v>45</v>
      </c>
      <c r="F15" s="149">
        <v>15</v>
      </c>
      <c r="G15" s="149">
        <v>175</v>
      </c>
      <c r="H15" s="13">
        <f>SUM(F15:G15)</f>
        <v>190</v>
      </c>
      <c r="I15" s="22">
        <f t="shared" ref="I15:I32" si="4">H15/H$5</f>
        <v>0.22511848341232227</v>
      </c>
      <c r="L15" s="12"/>
      <c r="M15" s="12"/>
    </row>
    <row r="16" spans="1:13">
      <c r="A16" t="s">
        <v>481</v>
      </c>
      <c r="B16" s="149">
        <v>1601</v>
      </c>
      <c r="C16" s="22">
        <f t="shared" ref="C16:C32" si="5">B16/B$5</f>
        <v>0.31822699264559728</v>
      </c>
      <c r="E16" t="s">
        <v>99</v>
      </c>
      <c r="F16" s="149">
        <v>23</v>
      </c>
      <c r="G16" s="149">
        <v>146</v>
      </c>
      <c r="H16" s="13">
        <f t="shared" ref="H16:H32" si="6">SUM(F16:G16)</f>
        <v>169</v>
      </c>
      <c r="I16" s="22">
        <f t="shared" si="4"/>
        <v>0.20023696682464456</v>
      </c>
      <c r="L16" s="4"/>
      <c r="M16" s="149"/>
    </row>
    <row r="17" spans="1:13">
      <c r="A17" t="s">
        <v>47</v>
      </c>
      <c r="B17" s="149">
        <v>500</v>
      </c>
      <c r="C17" s="22">
        <f t="shared" si="5"/>
        <v>9.9383820314052879E-2</v>
      </c>
      <c r="E17" t="s">
        <v>47</v>
      </c>
      <c r="F17" s="149">
        <v>13</v>
      </c>
      <c r="G17" s="149">
        <v>62</v>
      </c>
      <c r="H17" s="13">
        <f t="shared" si="6"/>
        <v>75</v>
      </c>
      <c r="I17" s="22">
        <f t="shared" si="4"/>
        <v>8.8862559241706163E-2</v>
      </c>
      <c r="L17" s="4"/>
      <c r="M17" s="149"/>
    </row>
    <row r="18" spans="1:13">
      <c r="A18" t="s">
        <v>48</v>
      </c>
      <c r="B18" s="149">
        <v>1484</v>
      </c>
      <c r="C18" s="22">
        <f t="shared" si="5"/>
        <v>0.29497117869210893</v>
      </c>
      <c r="E18" t="s">
        <v>48</v>
      </c>
      <c r="F18" s="149">
        <v>29</v>
      </c>
      <c r="G18" s="149">
        <v>243</v>
      </c>
      <c r="H18" s="13">
        <f t="shared" si="6"/>
        <v>272</v>
      </c>
      <c r="I18" s="22">
        <f t="shared" si="4"/>
        <v>0.32227488151658767</v>
      </c>
      <c r="L18" s="4"/>
      <c r="M18" s="149"/>
    </row>
    <row r="19" spans="1:13">
      <c r="A19" t="s">
        <v>49</v>
      </c>
      <c r="B19" s="149">
        <v>2187</v>
      </c>
      <c r="C19" s="22">
        <f t="shared" si="5"/>
        <v>0.43470483005366728</v>
      </c>
      <c r="E19" t="s">
        <v>49</v>
      </c>
      <c r="F19" s="149">
        <v>29</v>
      </c>
      <c r="G19" s="149">
        <v>208</v>
      </c>
      <c r="H19" s="13">
        <f t="shared" si="6"/>
        <v>237</v>
      </c>
      <c r="I19" s="22">
        <f t="shared" si="4"/>
        <v>0.28080568720379145</v>
      </c>
      <c r="L19" s="4"/>
      <c r="M19" s="149"/>
    </row>
    <row r="20" spans="1:13">
      <c r="A20" t="s">
        <v>50</v>
      </c>
      <c r="B20" s="149">
        <v>1132</v>
      </c>
      <c r="C20" s="22">
        <f t="shared" si="5"/>
        <v>0.2250049691910157</v>
      </c>
      <c r="E20" t="s">
        <v>50</v>
      </c>
      <c r="F20" s="149">
        <v>25</v>
      </c>
      <c r="G20" s="149">
        <v>209</v>
      </c>
      <c r="H20" s="13">
        <f t="shared" si="6"/>
        <v>234</v>
      </c>
      <c r="I20" s="22">
        <f t="shared" si="4"/>
        <v>0.2772511848341232</v>
      </c>
      <c r="L20" s="4"/>
      <c r="M20" s="149"/>
    </row>
    <row r="21" spans="1:13">
      <c r="A21" t="s">
        <v>51</v>
      </c>
      <c r="B21" s="149">
        <v>506</v>
      </c>
      <c r="C21" s="22">
        <f t="shared" si="5"/>
        <v>0.1005764261578215</v>
      </c>
      <c r="E21" t="s">
        <v>51</v>
      </c>
      <c r="F21" s="149">
        <v>4</v>
      </c>
      <c r="G21" s="149">
        <v>50</v>
      </c>
      <c r="H21" s="13">
        <f t="shared" si="6"/>
        <v>54</v>
      </c>
      <c r="I21" s="22">
        <f t="shared" si="4"/>
        <v>6.398104265402843E-2</v>
      </c>
      <c r="L21" s="4"/>
      <c r="M21" s="149"/>
    </row>
    <row r="22" spans="1:13">
      <c r="A22" t="s">
        <v>52</v>
      </c>
      <c r="B22" s="149">
        <v>1439</v>
      </c>
      <c r="C22" s="22">
        <f t="shared" si="5"/>
        <v>0.28602663486384416</v>
      </c>
      <c r="E22" t="s">
        <v>52</v>
      </c>
      <c r="F22" s="149">
        <v>28</v>
      </c>
      <c r="G22" s="149">
        <v>173</v>
      </c>
      <c r="H22" s="13">
        <f t="shared" si="6"/>
        <v>201</v>
      </c>
      <c r="I22" s="22">
        <f t="shared" si="4"/>
        <v>0.2381516587677725</v>
      </c>
      <c r="L22" s="4"/>
      <c r="M22" s="149"/>
    </row>
    <row r="23" spans="1:13">
      <c r="A23" t="s">
        <v>53</v>
      </c>
      <c r="B23" s="149">
        <v>909</v>
      </c>
      <c r="C23" s="22">
        <f t="shared" si="5"/>
        <v>0.18067978533094811</v>
      </c>
      <c r="E23" t="s">
        <v>53</v>
      </c>
      <c r="F23" s="149">
        <v>18</v>
      </c>
      <c r="G23" s="149">
        <v>104</v>
      </c>
      <c r="H23" s="13">
        <f t="shared" si="6"/>
        <v>122</v>
      </c>
      <c r="I23" s="22">
        <f t="shared" si="4"/>
        <v>0.14454976303317535</v>
      </c>
      <c r="L23" s="4"/>
      <c r="M23" s="149"/>
    </row>
    <row r="24" spans="1:13">
      <c r="A24" t="s">
        <v>54</v>
      </c>
      <c r="B24" s="149">
        <v>840</v>
      </c>
      <c r="C24" s="22">
        <f t="shared" si="5"/>
        <v>0.16696481812760883</v>
      </c>
      <c r="E24" t="s">
        <v>54</v>
      </c>
      <c r="F24" s="149">
        <v>32</v>
      </c>
      <c r="G24" s="149">
        <v>146</v>
      </c>
      <c r="H24" s="13">
        <f t="shared" si="6"/>
        <v>178</v>
      </c>
      <c r="I24" s="22">
        <f t="shared" si="4"/>
        <v>0.2109004739336493</v>
      </c>
      <c r="L24" s="4"/>
      <c r="M24" s="149"/>
    </row>
    <row r="25" spans="1:13">
      <c r="A25" t="s">
        <v>55</v>
      </c>
      <c r="B25" s="149">
        <v>1009</v>
      </c>
      <c r="C25" s="22">
        <f t="shared" si="5"/>
        <v>0.20055654939375869</v>
      </c>
      <c r="E25" t="s">
        <v>55</v>
      </c>
      <c r="F25" s="149">
        <v>37</v>
      </c>
      <c r="G25" s="149">
        <v>167</v>
      </c>
      <c r="H25" s="13">
        <f t="shared" si="6"/>
        <v>204</v>
      </c>
      <c r="I25" s="22">
        <f t="shared" si="4"/>
        <v>0.24170616113744076</v>
      </c>
      <c r="L25" s="4"/>
      <c r="M25" s="149"/>
    </row>
    <row r="26" spans="1:13">
      <c r="A26" t="s">
        <v>56</v>
      </c>
      <c r="B26" s="149">
        <v>250</v>
      </c>
      <c r="C26" s="22">
        <f t="shared" si="5"/>
        <v>4.9691910157026439E-2</v>
      </c>
      <c r="E26" t="s">
        <v>56</v>
      </c>
      <c r="F26" s="149">
        <v>16</v>
      </c>
      <c r="G26" s="149">
        <v>61</v>
      </c>
      <c r="H26" s="13">
        <f t="shared" si="6"/>
        <v>77</v>
      </c>
      <c r="I26" s="22">
        <f t="shared" si="4"/>
        <v>9.1232227488151657E-2</v>
      </c>
      <c r="L26" s="4"/>
      <c r="M26" s="149"/>
    </row>
    <row r="27" spans="1:13">
      <c r="A27" t="s">
        <v>57</v>
      </c>
      <c r="B27" s="149">
        <v>280</v>
      </c>
      <c r="C27" s="22">
        <f t="shared" si="5"/>
        <v>5.5654939375869607E-2</v>
      </c>
      <c r="E27" t="s">
        <v>57</v>
      </c>
      <c r="F27" s="149">
        <v>4</v>
      </c>
      <c r="G27" s="149">
        <v>35</v>
      </c>
      <c r="H27" s="13">
        <f t="shared" si="6"/>
        <v>39</v>
      </c>
      <c r="I27" s="22">
        <f t="shared" si="4"/>
        <v>4.6208530805687202E-2</v>
      </c>
      <c r="L27" s="4"/>
      <c r="M27" s="149"/>
    </row>
    <row r="28" spans="1:13">
      <c r="A28" t="s">
        <v>58</v>
      </c>
      <c r="B28" s="149">
        <v>21</v>
      </c>
      <c r="C28" s="22">
        <f t="shared" si="5"/>
        <v>4.1741204531902205E-3</v>
      </c>
      <c r="E28" t="s">
        <v>58</v>
      </c>
      <c r="F28" s="149">
        <v>0</v>
      </c>
      <c r="G28" s="149">
        <v>3</v>
      </c>
      <c r="H28" s="13">
        <f t="shared" si="6"/>
        <v>3</v>
      </c>
      <c r="I28" s="22">
        <f t="shared" si="4"/>
        <v>3.5545023696682463E-3</v>
      </c>
      <c r="L28" s="4"/>
      <c r="M28" s="149"/>
    </row>
    <row r="29" spans="1:13">
      <c r="A29" t="s">
        <v>59</v>
      </c>
      <c r="B29" s="149">
        <v>370</v>
      </c>
      <c r="C29" s="22">
        <f t="shared" si="5"/>
        <v>7.3544027032399123E-2</v>
      </c>
      <c r="E29" t="s">
        <v>59</v>
      </c>
      <c r="F29" s="149">
        <v>9</v>
      </c>
      <c r="G29" s="149">
        <v>36</v>
      </c>
      <c r="H29" s="13">
        <f t="shared" si="6"/>
        <v>45</v>
      </c>
      <c r="I29" s="22">
        <f t="shared" si="4"/>
        <v>5.3317535545023699E-2</v>
      </c>
      <c r="L29" s="4"/>
      <c r="M29" s="149"/>
    </row>
    <row r="30" spans="1:13">
      <c r="A30" t="s">
        <v>60</v>
      </c>
      <c r="B30" s="149">
        <v>280</v>
      </c>
      <c r="C30" s="22">
        <f t="shared" si="5"/>
        <v>5.5654939375869607E-2</v>
      </c>
      <c r="E30" t="s">
        <v>60</v>
      </c>
      <c r="F30" s="149">
        <v>5</v>
      </c>
      <c r="G30" s="149">
        <v>35</v>
      </c>
      <c r="H30" s="13">
        <f t="shared" si="6"/>
        <v>40</v>
      </c>
      <c r="I30" s="22">
        <f t="shared" si="4"/>
        <v>4.7393364928909949E-2</v>
      </c>
      <c r="L30" s="4"/>
      <c r="M30" s="149"/>
    </row>
    <row r="31" spans="1:13">
      <c r="A31" t="s">
        <v>61</v>
      </c>
      <c r="B31" s="149">
        <v>61</v>
      </c>
      <c r="C31" s="22">
        <f t="shared" si="5"/>
        <v>1.212482607831445E-2</v>
      </c>
      <c r="E31" t="s">
        <v>61</v>
      </c>
      <c r="F31" s="149">
        <v>1</v>
      </c>
      <c r="G31" s="149">
        <v>14</v>
      </c>
      <c r="H31" s="13">
        <f t="shared" si="6"/>
        <v>15</v>
      </c>
      <c r="I31" s="22">
        <f t="shared" si="4"/>
        <v>1.7772511848341232E-2</v>
      </c>
      <c r="L31" s="4"/>
      <c r="M31" s="149"/>
    </row>
    <row r="32" spans="1:13">
      <c r="A32" s="214" t="s">
        <v>62</v>
      </c>
      <c r="B32" s="213">
        <v>407</v>
      </c>
      <c r="C32" s="32">
        <f t="shared" si="5"/>
        <v>8.0898429735639044E-2</v>
      </c>
      <c r="E32" s="214" t="s">
        <v>62</v>
      </c>
      <c r="F32" s="213">
        <v>45</v>
      </c>
      <c r="G32" s="213">
        <v>64</v>
      </c>
      <c r="H32" s="31">
        <f t="shared" si="6"/>
        <v>109</v>
      </c>
      <c r="I32" s="32">
        <f t="shared" si="4"/>
        <v>0.12914691943127962</v>
      </c>
      <c r="L32" s="4"/>
      <c r="M32" s="149"/>
    </row>
    <row r="33" spans="2:13">
      <c r="B33" s="148"/>
      <c r="F33" s="215"/>
      <c r="G33" s="215"/>
      <c r="H33" s="216"/>
      <c r="I33" s="217"/>
      <c r="L33" s="4"/>
      <c r="M33" s="149"/>
    </row>
    <row r="34" spans="2:13">
      <c r="K34" s="39"/>
      <c r="L34" s="36"/>
      <c r="M34" s="153"/>
    </row>
    <row r="35" spans="2:13">
      <c r="K35" s="39"/>
      <c r="L35" s="36"/>
      <c r="M35" s="153"/>
    </row>
    <row r="36" spans="2:13">
      <c r="K36" s="39"/>
      <c r="L36" s="36"/>
      <c r="M36" s="153"/>
    </row>
    <row r="37" spans="2:13">
      <c r="K37" s="39"/>
      <c r="L37" s="36"/>
      <c r="M37" s="153"/>
    </row>
    <row r="38" spans="2:13">
      <c r="K38" s="39"/>
      <c r="L38" s="39"/>
      <c r="M38" s="39"/>
    </row>
    <row r="39" spans="2:13">
      <c r="K39" s="39"/>
      <c r="L39" s="317"/>
      <c r="M39" s="317"/>
    </row>
    <row r="40" spans="2:13">
      <c r="K40" s="39"/>
      <c r="L40" s="36"/>
      <c r="M40" s="153"/>
    </row>
    <row r="41" spans="2:13">
      <c r="K41" s="39"/>
      <c r="L41" s="36"/>
      <c r="M41" s="153"/>
    </row>
    <row r="42" spans="2:13">
      <c r="K42" s="39"/>
      <c r="L42" s="36"/>
      <c r="M42" s="153"/>
    </row>
    <row r="43" spans="2:13">
      <c r="K43" s="39"/>
      <c r="L43" s="36"/>
      <c r="M43" s="153"/>
    </row>
    <row r="44" spans="2:13">
      <c r="K44" s="39"/>
      <c r="L44" s="36"/>
      <c r="M44" s="153"/>
    </row>
    <row r="45" spans="2:13">
      <c r="K45" s="39"/>
      <c r="L45" s="36"/>
      <c r="M45" s="153"/>
    </row>
    <row r="46" spans="2:13">
      <c r="K46" s="39"/>
      <c r="L46" s="36"/>
      <c r="M46" s="153"/>
    </row>
    <row r="47" spans="2:13">
      <c r="K47" s="39"/>
      <c r="L47" s="36"/>
      <c r="M47" s="153"/>
    </row>
    <row r="48" spans="2:13">
      <c r="K48" s="39"/>
      <c r="L48" s="36"/>
      <c r="M48" s="153"/>
    </row>
    <row r="49" spans="11:13">
      <c r="K49" s="39"/>
      <c r="L49" s="36"/>
      <c r="M49" s="153"/>
    </row>
    <row r="50" spans="11:13">
      <c r="K50" s="39"/>
      <c r="L50" s="36"/>
      <c r="M50" s="153"/>
    </row>
    <row r="51" spans="11:13">
      <c r="K51" s="39"/>
      <c r="L51" s="36"/>
      <c r="M51" s="153"/>
    </row>
    <row r="52" spans="11:13">
      <c r="K52" s="39"/>
      <c r="L52" s="36"/>
      <c r="M52" s="153"/>
    </row>
    <row r="53" spans="11:13">
      <c r="K53" s="39"/>
      <c r="L53" s="36"/>
      <c r="M53" s="153"/>
    </row>
    <row r="54" spans="11:13">
      <c r="K54" s="39"/>
      <c r="L54" s="36"/>
      <c r="M54" s="153"/>
    </row>
    <row r="55" spans="11:13">
      <c r="K55" s="39"/>
      <c r="L55" s="36"/>
      <c r="M55" s="153"/>
    </row>
    <row r="56" spans="11:13">
      <c r="K56" s="39"/>
      <c r="L56" s="36"/>
      <c r="M56" s="153"/>
    </row>
    <row r="57" spans="11:13">
      <c r="K57" s="39"/>
      <c r="L57" s="36"/>
      <c r="M57" s="153"/>
    </row>
    <row r="58" spans="11:13">
      <c r="K58" s="39"/>
      <c r="L58" s="36"/>
      <c r="M58" s="153"/>
    </row>
    <row r="59" spans="11:13">
      <c r="K59" s="39"/>
      <c r="L59" s="36"/>
      <c r="M59" s="153"/>
    </row>
    <row r="60" spans="11:13">
      <c r="K60" s="39"/>
      <c r="L60" s="36"/>
      <c r="M60" s="153"/>
    </row>
    <row r="61" spans="11:13">
      <c r="K61" s="39"/>
      <c r="L61" s="36"/>
      <c r="M61" s="153"/>
    </row>
    <row r="62" spans="11:13">
      <c r="K62" s="39"/>
      <c r="L62" s="39"/>
      <c r="M62" s="39"/>
    </row>
    <row r="63" spans="11:13">
      <c r="K63" s="39"/>
      <c r="L63" s="39"/>
      <c r="M63" s="39"/>
    </row>
    <row r="64" spans="11:13">
      <c r="K64" s="39"/>
      <c r="L64" s="39"/>
      <c r="M64" s="39"/>
    </row>
    <row r="65" spans="12:13">
      <c r="L65" s="12"/>
      <c r="M65" s="12"/>
    </row>
    <row r="66" spans="12:13">
      <c r="L66" s="4"/>
      <c r="M66" s="149"/>
    </row>
    <row r="67" spans="12:13">
      <c r="L67" s="4"/>
      <c r="M67" s="149"/>
    </row>
    <row r="68" spans="12:13">
      <c r="L68" s="4"/>
      <c r="M68" s="149"/>
    </row>
    <row r="69" spans="12:13">
      <c r="L69" s="4"/>
      <c r="M69" s="149"/>
    </row>
    <row r="70" spans="12:13">
      <c r="L70" s="4"/>
      <c r="M70" s="149"/>
    </row>
    <row r="71" spans="12:13">
      <c r="L71" s="4"/>
      <c r="M71" s="149"/>
    </row>
    <row r="72" spans="12:13">
      <c r="L72" s="4"/>
      <c r="M72" s="149"/>
    </row>
    <row r="73" spans="12:13">
      <c r="L73" s="4"/>
      <c r="M73" s="149"/>
    </row>
    <row r="74" spans="12:13">
      <c r="L74" s="4"/>
      <c r="M74" s="149"/>
    </row>
    <row r="75" spans="12:13">
      <c r="L75" s="4"/>
      <c r="M75" s="149"/>
    </row>
    <row r="76" spans="12:13">
      <c r="L76" s="4"/>
      <c r="M76" s="149"/>
    </row>
    <row r="77" spans="12:13">
      <c r="L77" s="4"/>
      <c r="M77" s="149"/>
    </row>
    <row r="78" spans="12:13">
      <c r="L78" s="4"/>
      <c r="M78" s="149"/>
    </row>
    <row r="79" spans="12:13">
      <c r="L79" s="4"/>
      <c r="M79" s="149"/>
    </row>
    <row r="80" spans="12:13">
      <c r="L80" s="4"/>
      <c r="M80" s="149"/>
    </row>
    <row r="81" spans="11:13">
      <c r="L81" s="4"/>
      <c r="M81" s="149"/>
    </row>
    <row r="82" spans="11:13">
      <c r="L82" s="4"/>
      <c r="M82" s="149"/>
    </row>
    <row r="83" spans="11:13">
      <c r="L83" s="4"/>
      <c r="M83" s="149"/>
    </row>
    <row r="84" spans="11:13">
      <c r="K84" s="150"/>
      <c r="L84" s="151"/>
      <c r="M84" s="152"/>
    </row>
    <row r="85" spans="11:13">
      <c r="K85" s="39"/>
      <c r="L85" s="36"/>
      <c r="M85" s="153"/>
    </row>
    <row r="86" spans="11:13">
      <c r="K86" s="154"/>
      <c r="L86" s="155"/>
      <c r="M86" s="156"/>
    </row>
    <row r="87" spans="11:13">
      <c r="L87" s="4"/>
      <c r="M87" s="149"/>
    </row>
  </sheetData>
  <phoneticPr fontId="4"/>
  <pageMargins left="0.70866141732283472" right="0.70866141732283472"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60</vt:i4>
      </vt:variant>
    </vt:vector>
  </HeadingPairs>
  <TitlesOfParts>
    <vt:vector size="120" baseType="lpstr">
      <vt:lpstr>巻末資料表紙</vt:lpstr>
      <vt:lpstr>2-Ⅰ</vt:lpstr>
      <vt:lpstr>2-Ⅱ</vt:lpstr>
      <vt:lpstr>2-Ⅲ</vt:lpstr>
      <vt:lpstr>2-Ⅳ</vt:lpstr>
      <vt:lpstr>2-Ⅴ</vt:lpstr>
      <vt:lpstr>2-Ⅵ</vt:lpstr>
      <vt:lpstr>2-Ⅶ</vt:lpstr>
      <vt:lpstr>2-Ⅷ</vt:lpstr>
      <vt:lpstr>2-Ⅸ</vt:lpstr>
      <vt:lpstr>2-Ⅹ</vt:lpstr>
      <vt:lpstr>3-Ⅰ</vt:lpstr>
      <vt:lpstr>3-Ⅱ</vt:lpstr>
      <vt:lpstr>3-Ⅲ</vt:lpstr>
      <vt:lpstr>3-Ⅳ</vt:lpstr>
      <vt:lpstr>3-Ⅴ</vt:lpstr>
      <vt:lpstr>3-Ⅵ</vt:lpstr>
      <vt:lpstr>3-Ⅶ</vt:lpstr>
      <vt:lpstr>3-Ⅷ</vt:lpstr>
      <vt:lpstr>3-Ⅸ</vt:lpstr>
      <vt:lpstr>4-Ⅰ</vt:lpstr>
      <vt:lpstr>4-Ⅱ</vt:lpstr>
      <vt:lpstr>4-Ⅲ</vt:lpstr>
      <vt:lpstr>4-Ⅳ</vt:lpstr>
      <vt:lpstr>4-Ⅴ</vt:lpstr>
      <vt:lpstr>4-Ⅵ</vt:lpstr>
      <vt:lpstr>4－Ⅶ</vt:lpstr>
      <vt:lpstr>4-Ⅷ </vt:lpstr>
      <vt:lpstr>5-Ⅰ①</vt:lpstr>
      <vt:lpstr>5-Ⅰ②</vt:lpstr>
      <vt:lpstr>5-Ⅰ③</vt:lpstr>
      <vt:lpstr>5-Ⅱ①</vt:lpstr>
      <vt:lpstr>5-Ⅱ②</vt:lpstr>
      <vt:lpstr>5-Ⅱ③</vt:lpstr>
      <vt:lpstr>5-Ⅱ④</vt:lpstr>
      <vt:lpstr>5-Ⅲ① </vt:lpstr>
      <vt:lpstr>5-Ⅲ②</vt:lpstr>
      <vt:lpstr>5-Ⅲ③ </vt:lpstr>
      <vt:lpstr>５-Ⅲ④)</vt:lpstr>
      <vt:lpstr>6-Ⅰ①</vt:lpstr>
      <vt:lpstr>6-Ⅰ②</vt:lpstr>
      <vt:lpstr>6-Ⅰ③</vt:lpstr>
      <vt:lpstr>6-Ⅰ④</vt:lpstr>
      <vt:lpstr>6-Ⅰ⑤</vt:lpstr>
      <vt:lpstr>6-Ⅰ⑥</vt:lpstr>
      <vt:lpstr>6-Ⅰ⑦</vt:lpstr>
      <vt:lpstr>6-Ⅰ⑧</vt:lpstr>
      <vt:lpstr>6-Ⅰ⑨</vt:lpstr>
      <vt:lpstr>6-Ⅱ①</vt:lpstr>
      <vt:lpstr>6-Ⅱ②</vt:lpstr>
      <vt:lpstr>6-Ⅱ③</vt:lpstr>
      <vt:lpstr>6-Ⅱ④</vt:lpstr>
      <vt:lpstr>6-Ⅱ⑤</vt:lpstr>
      <vt:lpstr>6-Ⅱ⑥</vt:lpstr>
      <vt:lpstr>6-Ⅱ⑦</vt:lpstr>
      <vt:lpstr>6-Ⅱ⑧</vt:lpstr>
      <vt:lpstr>6-Ⅱ⑨</vt:lpstr>
      <vt:lpstr>6-Ⅱ⑩</vt:lpstr>
      <vt:lpstr>6-Ⅱ⑪</vt:lpstr>
      <vt:lpstr>6-Ⅱ⑫ </vt:lpstr>
      <vt:lpstr>'2-Ⅰ'!Print_Area</vt:lpstr>
      <vt:lpstr>'2-Ⅱ'!Print_Area</vt:lpstr>
      <vt:lpstr>'2-Ⅲ'!Print_Area</vt:lpstr>
      <vt:lpstr>'2-Ⅳ'!Print_Area</vt:lpstr>
      <vt:lpstr>'2-Ⅴ'!Print_Area</vt:lpstr>
      <vt:lpstr>'2-Ⅵ'!Print_Area</vt:lpstr>
      <vt:lpstr>'2-Ⅶ'!Print_Area</vt:lpstr>
      <vt:lpstr>'2-Ⅷ'!Print_Area</vt:lpstr>
      <vt:lpstr>'2-Ⅸ'!Print_Area</vt:lpstr>
      <vt:lpstr>'2-Ⅹ'!Print_Area</vt:lpstr>
      <vt:lpstr>'3-Ⅰ'!Print_Area</vt:lpstr>
      <vt:lpstr>'3-Ⅱ'!Print_Area</vt:lpstr>
      <vt:lpstr>'3-Ⅲ'!Print_Area</vt:lpstr>
      <vt:lpstr>'3-Ⅳ'!Print_Area</vt:lpstr>
      <vt:lpstr>'3-Ⅴ'!Print_Area</vt:lpstr>
      <vt:lpstr>'3-Ⅵ'!Print_Area</vt:lpstr>
      <vt:lpstr>'3-Ⅶ'!Print_Area</vt:lpstr>
      <vt:lpstr>'3-Ⅷ'!Print_Area</vt:lpstr>
      <vt:lpstr>'3-Ⅸ'!Print_Area</vt:lpstr>
      <vt:lpstr>'4-Ⅰ'!Print_Area</vt:lpstr>
      <vt:lpstr>'4-Ⅱ'!Print_Area</vt:lpstr>
      <vt:lpstr>'4-Ⅲ'!Print_Area</vt:lpstr>
      <vt:lpstr>'4-Ⅳ'!Print_Area</vt:lpstr>
      <vt:lpstr>'4-Ⅴ'!Print_Area</vt:lpstr>
      <vt:lpstr>'4-Ⅵ'!Print_Area</vt:lpstr>
      <vt:lpstr>'4－Ⅶ'!Print_Area</vt:lpstr>
      <vt:lpstr>'4-Ⅷ '!Print_Area</vt:lpstr>
      <vt:lpstr>'5-Ⅰ①'!Print_Area</vt:lpstr>
      <vt:lpstr>'5-Ⅰ②'!Print_Area</vt:lpstr>
      <vt:lpstr>'5-Ⅰ③'!Print_Area</vt:lpstr>
      <vt:lpstr>'5-Ⅱ①'!Print_Area</vt:lpstr>
      <vt:lpstr>'5-Ⅱ②'!Print_Area</vt:lpstr>
      <vt:lpstr>'5-Ⅱ③'!Print_Area</vt:lpstr>
      <vt:lpstr>'5-Ⅱ④'!Print_Area</vt:lpstr>
      <vt:lpstr>'5-Ⅲ① '!Print_Area</vt:lpstr>
      <vt:lpstr>'5-Ⅲ②'!Print_Area</vt:lpstr>
      <vt:lpstr>'5-Ⅲ③ '!Print_Area</vt:lpstr>
      <vt:lpstr>'５-Ⅲ④)'!Print_Area</vt:lpstr>
      <vt:lpstr>'6-Ⅰ①'!Print_Area</vt:lpstr>
      <vt:lpstr>'6-Ⅰ②'!Print_Area</vt:lpstr>
      <vt:lpstr>'6-Ⅰ③'!Print_Area</vt:lpstr>
      <vt:lpstr>'6-Ⅰ④'!Print_Area</vt:lpstr>
      <vt:lpstr>'6-Ⅰ⑤'!Print_Area</vt:lpstr>
      <vt:lpstr>'6-Ⅰ⑥'!Print_Area</vt:lpstr>
      <vt:lpstr>'6-Ⅰ⑦'!Print_Area</vt:lpstr>
      <vt:lpstr>'6-Ⅰ⑧'!Print_Area</vt:lpstr>
      <vt:lpstr>'6-Ⅰ⑨'!Print_Area</vt:lpstr>
      <vt:lpstr>'6-Ⅱ①'!Print_Area</vt:lpstr>
      <vt:lpstr>'6-Ⅱ②'!Print_Area</vt:lpstr>
      <vt:lpstr>'6-Ⅱ③'!Print_Area</vt:lpstr>
      <vt:lpstr>'6-Ⅱ④'!Print_Area</vt:lpstr>
      <vt:lpstr>'6-Ⅱ⑤'!Print_Area</vt:lpstr>
      <vt:lpstr>'6-Ⅱ⑥'!Print_Area</vt:lpstr>
      <vt:lpstr>'6-Ⅱ⑦'!Print_Area</vt:lpstr>
      <vt:lpstr>'6-Ⅱ⑧'!Print_Area</vt:lpstr>
      <vt:lpstr>'6-Ⅱ⑨'!Print_Area</vt:lpstr>
      <vt:lpstr>'6-Ⅱ⑩'!Print_Area</vt:lpstr>
      <vt:lpstr>'6-Ⅱ⑪'!Print_Area</vt:lpstr>
      <vt:lpstr>'6-Ⅱ⑫ '!Print_Area</vt:lpstr>
      <vt:lpstr>'6-Ⅱ⑫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2017-06-27T04:26:19Z</cp:lastPrinted>
  <dcterms:created xsi:type="dcterms:W3CDTF">2016-04-12T05:01:29Z</dcterms:created>
  <dcterms:modified xsi:type="dcterms:W3CDTF">2017-07-10T07:17:12Z</dcterms:modified>
</cp:coreProperties>
</file>