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3\seibi\104　精神科在院患者調査\R1 精神科在院患者調査\07報告書\04ホームページ掲載\"/>
    </mc:Choice>
  </mc:AlternateContent>
  <bookViews>
    <workbookView xWindow="-120" yWindow="-120" windowWidth="19440" windowHeight="11640" firstSheet="17" activeTab="18"/>
  </bookViews>
  <sheets>
    <sheet name="巻末資料表紙" sheetId="151" r:id="rId1"/>
    <sheet name="2-Ⅰ" sheetId="88" r:id="rId2"/>
    <sheet name="２-Ⅱ" sheetId="89" r:id="rId3"/>
    <sheet name="２-Ⅲ" sheetId="90" r:id="rId4"/>
    <sheet name="２-Ⅳ" sheetId="91" r:id="rId5"/>
    <sheet name="２-Ⅴ" sheetId="93" r:id="rId6"/>
    <sheet name="２-Ⅵ" sheetId="95" r:id="rId7"/>
    <sheet name="３-Ⅰ" sheetId="98" r:id="rId8"/>
    <sheet name="３-Ⅱ" sheetId="99" r:id="rId9"/>
    <sheet name="３-Ⅲ" sheetId="100" r:id="rId10"/>
    <sheet name="３-Ⅳ" sheetId="102" r:id="rId11"/>
    <sheet name="３-Ⅴ" sheetId="104" r:id="rId12"/>
    <sheet name="４-Ⅰ" sheetId="79" r:id="rId13"/>
    <sheet name="４-Ⅱ" sheetId="80" r:id="rId14"/>
    <sheet name="４-Ⅲ" sheetId="81" r:id="rId15"/>
    <sheet name="４-Ⅳ" sheetId="82" r:id="rId16"/>
    <sheet name="４-Ⅴ" sheetId="84" r:id="rId17"/>
    <sheet name="４-Ⅵ" sheetId="85" r:id="rId18"/>
    <sheet name="5-Ⅰ①" sheetId="150" r:id="rId19"/>
    <sheet name="５-Ⅰ②" sheetId="113" r:id="rId20"/>
    <sheet name="５-Ⅰ③" sheetId="114" r:id="rId21"/>
    <sheet name="５-Ⅱ①" sheetId="120" r:id="rId22"/>
    <sheet name="５-Ⅱ②" sheetId="121" r:id="rId23"/>
    <sheet name="５-Ⅱ③" sheetId="122" r:id="rId24"/>
    <sheet name="５-Ⅱ④" sheetId="123" r:id="rId25"/>
    <sheet name="6-Ⅰ①" sheetId="124" r:id="rId26"/>
    <sheet name="6-Ⅰ②" sheetId="125" r:id="rId27"/>
    <sheet name="6-Ⅰ③" sheetId="126" r:id="rId28"/>
    <sheet name="6-Ⅰ④ " sheetId="138" r:id="rId29"/>
    <sheet name="6-Ⅰ⑤" sheetId="139" r:id="rId30"/>
    <sheet name="6-Ⅰ⑥ " sheetId="140" r:id="rId31"/>
    <sheet name="6-Ⅱ①" sheetId="141" r:id="rId32"/>
    <sheet name="6-Ⅱ②" sheetId="142" r:id="rId33"/>
    <sheet name="6-Ⅱ③" sheetId="143" r:id="rId34"/>
    <sheet name="6-Ⅱ④" sheetId="144" r:id="rId35"/>
    <sheet name="6-Ⅱ⑤" sheetId="145" r:id="rId36"/>
    <sheet name="6-Ⅱ⑥" sheetId="146" r:id="rId37"/>
    <sheet name="6-Ⅲ" sheetId="147" r:id="rId38"/>
    <sheet name="6-Ⅳ" sheetId="148" r:id="rId39"/>
  </sheets>
  <definedNames>
    <definedName name="_xlnm.Print_Area" localSheetId="1">'2-Ⅰ'!$A$1:$I$16</definedName>
    <definedName name="_xlnm.Print_Area" localSheetId="2">'２-Ⅱ'!$A$1:$E$19</definedName>
    <definedName name="_xlnm.Print_Area" localSheetId="3">'２-Ⅲ'!$A$1:$I$20</definedName>
    <definedName name="_xlnm.Print_Area" localSheetId="4">'２-Ⅳ'!$A$1:$I$25</definedName>
    <definedName name="_xlnm.Print_Area" localSheetId="5">'２-Ⅴ'!$A$1:$C$11</definedName>
    <definedName name="_xlnm.Print_Area" localSheetId="6">'２-Ⅵ'!$A$1:$I$39</definedName>
    <definedName name="_xlnm.Print_Area" localSheetId="7">'３-Ⅰ'!$A$1:$I$17</definedName>
    <definedName name="_xlnm.Print_Area" localSheetId="8">'３-Ⅱ'!$A$1:$E$19</definedName>
    <definedName name="_xlnm.Print_Area" localSheetId="9">'３-Ⅲ'!$A$1:$I$20</definedName>
    <definedName name="_xlnm.Print_Area" localSheetId="10">'３-Ⅳ'!$A$1:$C$11</definedName>
    <definedName name="_xlnm.Print_Area" localSheetId="11">'３-Ⅴ'!$A$1:$I$40</definedName>
    <definedName name="_xlnm.Print_Area" localSheetId="12">'４-Ⅰ'!$A$1:$G$13</definedName>
    <definedName name="_xlnm.Print_Area" localSheetId="13">'４-Ⅱ'!$A$1:$C$19</definedName>
    <definedName name="_xlnm.Print_Area" localSheetId="14">'４-Ⅲ'!$B$1:$H$41</definedName>
    <definedName name="_xlnm.Print_Area" localSheetId="15">'４-Ⅳ'!$A$1:$H$26</definedName>
    <definedName name="_xlnm.Print_Area" localSheetId="16">'４-Ⅴ'!$A$1:$F$23</definedName>
    <definedName name="_xlnm.Print_Area" localSheetId="17">'４-Ⅵ'!$A$1:$K$40</definedName>
    <definedName name="_xlnm.Print_Area" localSheetId="18">'5-Ⅰ①'!$B$1:$F$61</definedName>
    <definedName name="_xlnm.Print_Area" localSheetId="19">'５-Ⅰ②'!$B$1:$J$61</definedName>
    <definedName name="_xlnm.Print_Area" localSheetId="20">'５-Ⅰ③'!$B$1:$J$63</definedName>
    <definedName name="_xlnm.Print_Area" localSheetId="21">'５-Ⅱ①'!$B$1:$M$31</definedName>
    <definedName name="_xlnm.Print_Area" localSheetId="22">'５-Ⅱ②'!$B$1:$M$31</definedName>
    <definedName name="_xlnm.Print_Area" localSheetId="23">'５-Ⅱ③'!$B$1:$M$33</definedName>
    <definedName name="_xlnm.Print_Area" localSheetId="24">'５-Ⅱ④'!$B$1:$M$31</definedName>
    <definedName name="_xlnm.Print_Area" localSheetId="25">'6-Ⅰ①'!$A$1:$J$27</definedName>
    <definedName name="_xlnm.Print_Area" localSheetId="26">'6-Ⅰ②'!$A$1:$J$15</definedName>
    <definedName name="_xlnm.Print_Area" localSheetId="27">'6-Ⅰ③'!$A$1:$J$35</definedName>
    <definedName name="_xlnm.Print_Area" localSheetId="28">'6-Ⅰ④ '!$A$1:$J$45</definedName>
    <definedName name="_xlnm.Print_Area" localSheetId="29">'6-Ⅰ⑤'!$A$1:$J$17</definedName>
    <definedName name="_xlnm.Print_Area" localSheetId="30">'6-Ⅰ⑥ '!$A$1:$J$59</definedName>
    <definedName name="_xlnm.Print_Area" localSheetId="31">'6-Ⅱ①'!$A$1:$K$27</definedName>
    <definedName name="_xlnm.Print_Area" localSheetId="32">'6-Ⅱ②'!$A$1:$K$15</definedName>
    <definedName name="_xlnm.Print_Area" localSheetId="33">'6-Ⅱ③'!$A$1:$K$35</definedName>
    <definedName name="_xlnm.Print_Area" localSheetId="34">'6-Ⅱ④'!$A$1:$K$45</definedName>
    <definedName name="_xlnm.Print_Area" localSheetId="35">'6-Ⅱ⑤'!$A$1:$K$17</definedName>
    <definedName name="_xlnm.Print_Area" localSheetId="36">'6-Ⅱ⑥'!$A$1:$K$59</definedName>
    <definedName name="_xlnm.Print_Area" localSheetId="37">'6-Ⅲ'!$A$1:$K$45</definedName>
    <definedName name="_xlnm.Print_Area" localSheetId="38">'6-Ⅳ'!$B$1:$Q$87</definedName>
    <definedName name="_xlnm.Print_Titles" localSheetId="38">'6-Ⅳ'!$3:$4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150" l="1"/>
  <c r="F60" i="150"/>
  <c r="F59" i="150"/>
  <c r="F58" i="150"/>
  <c r="F57" i="150"/>
  <c r="F55" i="150"/>
  <c r="F54" i="150"/>
  <c r="F52" i="150"/>
  <c r="F51" i="150"/>
  <c r="F50" i="150"/>
  <c r="F49" i="150"/>
  <c r="F47" i="150"/>
  <c r="F46" i="150"/>
  <c r="F45" i="150"/>
  <c r="F44" i="150"/>
  <c r="F53" i="150" l="1"/>
  <c r="D41" i="150"/>
  <c r="F48" i="150"/>
  <c r="F56" i="150"/>
  <c r="D46" i="150"/>
  <c r="D50" i="150"/>
  <c r="D58" i="150"/>
  <c r="D36" i="150"/>
  <c r="D45" i="150"/>
  <c r="D49" i="150"/>
  <c r="D53" i="150"/>
  <c r="D57" i="150"/>
  <c r="D61" i="150"/>
  <c r="D44" i="150"/>
  <c r="D48" i="150"/>
  <c r="D52" i="150"/>
  <c r="D56" i="150"/>
  <c r="D60" i="150"/>
  <c r="D54" i="150"/>
  <c r="D42" i="150"/>
  <c r="D47" i="150"/>
  <c r="D51" i="150"/>
  <c r="D55" i="150"/>
  <c r="D59" i="150"/>
  <c r="D37" i="150"/>
  <c r="F41" i="150"/>
  <c r="F36" i="150"/>
  <c r="F42" i="150"/>
  <c r="D35" i="150" l="1"/>
  <c r="D38" i="150" s="1"/>
  <c r="F37" i="150"/>
  <c r="F35" i="150"/>
  <c r="F38" i="150" l="1"/>
  <c r="I5" i="148"/>
  <c r="Q5" i="148"/>
  <c r="I6" i="148"/>
  <c r="Q6" i="148" s="1"/>
  <c r="I7" i="148"/>
  <c r="Q7" i="148" s="1"/>
  <c r="I8" i="148"/>
  <c r="Q8" i="148" s="1"/>
  <c r="I9" i="148"/>
  <c r="Q9" i="148" s="1"/>
  <c r="I10" i="148"/>
  <c r="Q10" i="148" s="1"/>
  <c r="I11" i="148"/>
  <c r="Q11" i="148" s="1"/>
  <c r="I12" i="148"/>
  <c r="Q12" i="148" s="1"/>
  <c r="I13" i="148"/>
  <c r="Q13" i="148" s="1"/>
  <c r="I14" i="148"/>
  <c r="Q14" i="148" s="1"/>
  <c r="I15" i="148"/>
  <c r="Q15" i="148" s="1"/>
  <c r="I16" i="148"/>
  <c r="Q16" i="148" s="1"/>
  <c r="I17" i="148"/>
  <c r="Q17" i="148" s="1"/>
  <c r="I18" i="148"/>
  <c r="Q18" i="148" s="1"/>
  <c r="I19" i="148"/>
  <c r="Q19" i="148" s="1"/>
  <c r="I20" i="148"/>
  <c r="Q20" i="148"/>
  <c r="I21" i="148"/>
  <c r="Q21" i="148" s="1"/>
  <c r="I22" i="148"/>
  <c r="Q22" i="148" s="1"/>
  <c r="I23" i="148"/>
  <c r="Q23" i="148" s="1"/>
  <c r="I24" i="148"/>
  <c r="Q24" i="148" s="1"/>
  <c r="I25" i="148"/>
  <c r="Q25" i="148" s="1"/>
  <c r="I26" i="148"/>
  <c r="Q26" i="148" s="1"/>
  <c r="I27" i="148"/>
  <c r="Q27" i="148" s="1"/>
  <c r="I28" i="148"/>
  <c r="Q28" i="148" s="1"/>
  <c r="I29" i="148"/>
  <c r="Q29" i="148"/>
  <c r="I30" i="148"/>
  <c r="Q30" i="148" s="1"/>
  <c r="I31" i="148"/>
  <c r="Q31" i="148" s="1"/>
  <c r="I32" i="148"/>
  <c r="Q32" i="148" s="1"/>
  <c r="I33" i="148"/>
  <c r="Q33" i="148" s="1"/>
  <c r="I34" i="148"/>
  <c r="Q34" i="148" s="1"/>
  <c r="I35" i="148"/>
  <c r="Q35" i="148" s="1"/>
  <c r="I36" i="148"/>
  <c r="Q36" i="148"/>
  <c r="I37" i="148"/>
  <c r="Q37" i="148" s="1"/>
  <c r="I38" i="148"/>
  <c r="Q38" i="148" s="1"/>
  <c r="I39" i="148"/>
  <c r="Q39" i="148" s="1"/>
  <c r="I40" i="148"/>
  <c r="Q40" i="148" s="1"/>
  <c r="I41" i="148"/>
  <c r="Q41" i="148" s="1"/>
  <c r="I42" i="148"/>
  <c r="Q42" i="148" s="1"/>
  <c r="I43" i="148"/>
  <c r="Q43" i="148" s="1"/>
  <c r="I44" i="148"/>
  <c r="Q44" i="148" s="1"/>
  <c r="I45" i="148"/>
  <c r="Q45" i="148" s="1"/>
  <c r="J10" i="146" l="1"/>
  <c r="I10" i="146"/>
  <c r="F10" i="146"/>
  <c r="E10" i="146"/>
  <c r="B10" i="146"/>
  <c r="K16" i="146"/>
  <c r="I18" i="146"/>
  <c r="H18" i="146"/>
  <c r="D18" i="146"/>
  <c r="C18" i="146"/>
  <c r="K14" i="146"/>
  <c r="B18" i="140"/>
  <c r="I10" i="140"/>
  <c r="H10" i="140"/>
  <c r="G10" i="140"/>
  <c r="F10" i="140"/>
  <c r="E10" i="140"/>
  <c r="D10" i="140"/>
  <c r="C10" i="140"/>
  <c r="B10" i="140"/>
  <c r="G18" i="140"/>
  <c r="C18" i="140"/>
  <c r="C10" i="146" l="1"/>
  <c r="G10" i="146"/>
  <c r="F18" i="146"/>
  <c r="J18" i="146"/>
  <c r="G18" i="146"/>
  <c r="D10" i="146"/>
  <c r="H10" i="146"/>
  <c r="B19" i="140"/>
  <c r="G19" i="140"/>
  <c r="F18" i="140"/>
  <c r="I18" i="140"/>
  <c r="E18" i="140"/>
  <c r="E18" i="146"/>
  <c r="C19" i="140"/>
  <c r="H18" i="140"/>
  <c r="D18" i="140"/>
  <c r="B18" i="146"/>
  <c r="J14" i="140"/>
  <c r="J16" i="140"/>
  <c r="H19" i="140" l="1"/>
  <c r="F19" i="140"/>
  <c r="I19" i="140"/>
  <c r="D19" i="140"/>
  <c r="E19" i="140"/>
  <c r="J18" i="140"/>
  <c r="J15" i="140" s="1"/>
  <c r="K18" i="146"/>
  <c r="K15" i="146" s="1"/>
  <c r="O87" i="148"/>
  <c r="N87" i="148"/>
  <c r="M87" i="148"/>
  <c r="L87" i="148"/>
  <c r="K87" i="148"/>
  <c r="J87" i="148"/>
  <c r="H87" i="148"/>
  <c r="G87" i="148"/>
  <c r="F87" i="148"/>
  <c r="E87" i="148"/>
  <c r="D87" i="148"/>
  <c r="C87" i="148"/>
  <c r="P86" i="148"/>
  <c r="I86" i="148"/>
  <c r="P85" i="148"/>
  <c r="I85" i="148"/>
  <c r="P84" i="148"/>
  <c r="I84" i="148"/>
  <c r="P83" i="148"/>
  <c r="I83" i="148"/>
  <c r="Q83" i="148" s="1"/>
  <c r="P82" i="148"/>
  <c r="I82" i="148"/>
  <c r="P81" i="148"/>
  <c r="I81" i="148"/>
  <c r="P80" i="148"/>
  <c r="I80" i="148"/>
  <c r="O79" i="148"/>
  <c r="N79" i="148"/>
  <c r="M79" i="148"/>
  <c r="L79" i="148"/>
  <c r="K79" i="148"/>
  <c r="J79" i="148"/>
  <c r="H79" i="148"/>
  <c r="G79" i="148"/>
  <c r="F79" i="148"/>
  <c r="E79" i="148"/>
  <c r="D79" i="148"/>
  <c r="C79" i="148"/>
  <c r="P78" i="148"/>
  <c r="I78" i="148"/>
  <c r="P77" i="148"/>
  <c r="I77" i="148"/>
  <c r="P76" i="148"/>
  <c r="I76" i="148"/>
  <c r="P75" i="148"/>
  <c r="I75" i="148"/>
  <c r="P74" i="148"/>
  <c r="I74" i="148"/>
  <c r="Q74" i="148" s="1"/>
  <c r="P73" i="148"/>
  <c r="I73" i="148"/>
  <c r="P72" i="148"/>
  <c r="I72" i="148"/>
  <c r="Q72" i="148" s="1"/>
  <c r="O71" i="148"/>
  <c r="N71" i="148"/>
  <c r="M71" i="148"/>
  <c r="L71" i="148"/>
  <c r="K71" i="148"/>
  <c r="J71" i="148"/>
  <c r="H71" i="148"/>
  <c r="G71" i="148"/>
  <c r="F71" i="148"/>
  <c r="E71" i="148"/>
  <c r="D71" i="148"/>
  <c r="C71" i="148"/>
  <c r="P70" i="148"/>
  <c r="I70" i="148"/>
  <c r="P69" i="148"/>
  <c r="I69" i="148"/>
  <c r="P68" i="148"/>
  <c r="I68" i="148"/>
  <c r="P67" i="148"/>
  <c r="I67" i="148"/>
  <c r="Q67" i="148" s="1"/>
  <c r="P66" i="148"/>
  <c r="I66" i="148"/>
  <c r="Q66" i="148" s="1"/>
  <c r="P65" i="148"/>
  <c r="I65" i="148"/>
  <c r="P64" i="148"/>
  <c r="I64" i="148"/>
  <c r="Q64" i="148" s="1"/>
  <c r="P63" i="148"/>
  <c r="I63" i="148"/>
  <c r="P62" i="148"/>
  <c r="I62" i="148"/>
  <c r="Q62" i="148" s="1"/>
  <c r="P61" i="148"/>
  <c r="I61" i="148"/>
  <c r="P60" i="148"/>
  <c r="I60" i="148"/>
  <c r="Q60" i="148" s="1"/>
  <c r="P59" i="148"/>
  <c r="I59" i="148"/>
  <c r="P58" i="148"/>
  <c r="I58" i="148"/>
  <c r="Q58" i="148" s="1"/>
  <c r="P57" i="148"/>
  <c r="I57" i="148"/>
  <c r="P56" i="148"/>
  <c r="I56" i="148"/>
  <c r="P55" i="148"/>
  <c r="I55" i="148"/>
  <c r="P54" i="148"/>
  <c r="I54" i="148"/>
  <c r="Q54" i="148" s="1"/>
  <c r="P53" i="148"/>
  <c r="I53" i="148"/>
  <c r="P52" i="148"/>
  <c r="I52" i="148"/>
  <c r="P51" i="148"/>
  <c r="I51" i="148"/>
  <c r="P50" i="148"/>
  <c r="I50" i="148"/>
  <c r="Q50" i="148" s="1"/>
  <c r="P49" i="148"/>
  <c r="I49" i="148"/>
  <c r="P48" i="148"/>
  <c r="I48" i="148"/>
  <c r="Q48" i="148" s="1"/>
  <c r="P47" i="148"/>
  <c r="I47" i="148"/>
  <c r="O46" i="148"/>
  <c r="N46" i="148"/>
  <c r="M46" i="148"/>
  <c r="L46" i="148"/>
  <c r="K46" i="148"/>
  <c r="J46" i="148"/>
  <c r="H46" i="148"/>
  <c r="G46" i="148"/>
  <c r="F46" i="148"/>
  <c r="E46" i="148"/>
  <c r="D46" i="148"/>
  <c r="C46" i="148"/>
  <c r="H44" i="144"/>
  <c r="D44" i="144"/>
  <c r="I44" i="138"/>
  <c r="G44" i="138"/>
  <c r="F44" i="138"/>
  <c r="E44" i="138"/>
  <c r="C44" i="138"/>
  <c r="B44" i="138"/>
  <c r="H42" i="138"/>
  <c r="E42" i="138"/>
  <c r="D42" i="138"/>
  <c r="G40" i="138"/>
  <c r="H38" i="138"/>
  <c r="J17" i="140" l="1"/>
  <c r="J19" i="140" s="1"/>
  <c r="Q78" i="148"/>
  <c r="K17" i="146"/>
  <c r="K19" i="146" s="1"/>
  <c r="Q51" i="148"/>
  <c r="Q55" i="148"/>
  <c r="Q70" i="148"/>
  <c r="Q75" i="148"/>
  <c r="Q82" i="148"/>
  <c r="Q84" i="148"/>
  <c r="Q86" i="148"/>
  <c r="Q81" i="148"/>
  <c r="Q73" i="148"/>
  <c r="Q65" i="148"/>
  <c r="Q61" i="148"/>
  <c r="Q49" i="148"/>
  <c r="K46" i="146"/>
  <c r="K47" i="146" s="1"/>
  <c r="K54" i="146"/>
  <c r="K55" i="146" s="1"/>
  <c r="J8" i="140"/>
  <c r="K42" i="147"/>
  <c r="J21" i="147"/>
  <c r="B38" i="144"/>
  <c r="F38" i="144"/>
  <c r="J38" i="144"/>
  <c r="B40" i="144"/>
  <c r="F40" i="144"/>
  <c r="J40" i="144"/>
  <c r="K18" i="144"/>
  <c r="E42" i="144"/>
  <c r="I42" i="144"/>
  <c r="B44" i="144"/>
  <c r="F44" i="144"/>
  <c r="J44" i="144"/>
  <c r="D34" i="143"/>
  <c r="H34" i="143"/>
  <c r="K10" i="143"/>
  <c r="K18" i="143"/>
  <c r="K26" i="143"/>
  <c r="E22" i="141"/>
  <c r="I22" i="141"/>
  <c r="D38" i="138"/>
  <c r="D39" i="138" s="1"/>
  <c r="B16" i="145"/>
  <c r="F16" i="145"/>
  <c r="J16" i="145"/>
  <c r="K10" i="145"/>
  <c r="B21" i="147"/>
  <c r="H40" i="138"/>
  <c r="H41" i="138" s="1"/>
  <c r="K6" i="143"/>
  <c r="F34" i="143"/>
  <c r="J34" i="143"/>
  <c r="K14" i="143"/>
  <c r="K22" i="143"/>
  <c r="K30" i="143"/>
  <c r="C40" i="144"/>
  <c r="B42" i="144"/>
  <c r="F42" i="144"/>
  <c r="J42" i="144"/>
  <c r="K28" i="144"/>
  <c r="E44" i="144"/>
  <c r="I44" i="144"/>
  <c r="C16" i="145"/>
  <c r="G16" i="145"/>
  <c r="J12" i="138"/>
  <c r="J10" i="139"/>
  <c r="D22" i="141"/>
  <c r="H22" i="141"/>
  <c r="K8" i="143"/>
  <c r="K16" i="143"/>
  <c r="K24" i="143"/>
  <c r="K32" i="143"/>
  <c r="D38" i="144"/>
  <c r="H38" i="144"/>
  <c r="D40" i="144"/>
  <c r="H40" i="144"/>
  <c r="G42" i="144"/>
  <c r="D16" i="145"/>
  <c r="K8" i="145"/>
  <c r="I46" i="148"/>
  <c r="K48" i="146"/>
  <c r="K49" i="146" s="1"/>
  <c r="K56" i="146"/>
  <c r="K57" i="146" s="1"/>
  <c r="K17" i="147"/>
  <c r="Q53" i="148"/>
  <c r="Q69" i="148"/>
  <c r="Q77" i="148"/>
  <c r="Q85" i="148"/>
  <c r="E34" i="143"/>
  <c r="I34" i="143"/>
  <c r="K12" i="143"/>
  <c r="K20" i="143"/>
  <c r="K28" i="143"/>
  <c r="E38" i="144"/>
  <c r="I38" i="144"/>
  <c r="E40" i="144"/>
  <c r="I40" i="144"/>
  <c r="D42" i="144"/>
  <c r="H42" i="144"/>
  <c r="K24" i="144"/>
  <c r="C44" i="144"/>
  <c r="E16" i="145"/>
  <c r="I16" i="145"/>
  <c r="K6" i="145"/>
  <c r="K42" i="146"/>
  <c r="K43" i="146" s="1"/>
  <c r="K50" i="146"/>
  <c r="K51" i="146" s="1"/>
  <c r="K58" i="146"/>
  <c r="K59" i="146" s="1"/>
  <c r="E44" i="147"/>
  <c r="Q52" i="148"/>
  <c r="Q57" i="148"/>
  <c r="Q59" i="148"/>
  <c r="Q68" i="148"/>
  <c r="Q76" i="148"/>
  <c r="K44" i="146"/>
  <c r="K45" i="146" s="1"/>
  <c r="K52" i="146"/>
  <c r="K53" i="146" s="1"/>
  <c r="Q47" i="148"/>
  <c r="Q56" i="148"/>
  <c r="Q63" i="148"/>
  <c r="P71" i="148"/>
  <c r="C36" i="144"/>
  <c r="C38" i="144"/>
  <c r="G38" i="144"/>
  <c r="G36" i="144"/>
  <c r="K4" i="144"/>
  <c r="K6" i="144"/>
  <c r="K8" i="144"/>
  <c r="K10" i="144"/>
  <c r="K16" i="144"/>
  <c r="K14" i="144"/>
  <c r="K20" i="144"/>
  <c r="K22" i="144"/>
  <c r="K26" i="144"/>
  <c r="K30" i="144"/>
  <c r="K34" i="144"/>
  <c r="G40" i="144"/>
  <c r="C42" i="144"/>
  <c r="G44" i="144"/>
  <c r="G45" i="144" s="1"/>
  <c r="H16" i="145"/>
  <c r="K4" i="146"/>
  <c r="E36" i="144"/>
  <c r="I36" i="144"/>
  <c r="K24" i="146"/>
  <c r="K25" i="146" s="1"/>
  <c r="K32" i="146"/>
  <c r="K33" i="146" s="1"/>
  <c r="K12" i="144"/>
  <c r="K32" i="144"/>
  <c r="K12" i="145"/>
  <c r="K28" i="146"/>
  <c r="K29" i="146" s="1"/>
  <c r="B36" i="144"/>
  <c r="F36" i="144"/>
  <c r="J36" i="144"/>
  <c r="J45" i="144" s="1"/>
  <c r="K14" i="145"/>
  <c r="K6" i="146"/>
  <c r="K30" i="146"/>
  <c r="K31" i="146" s="1"/>
  <c r="D36" i="144"/>
  <c r="D45" i="144" s="1"/>
  <c r="H36" i="144"/>
  <c r="K4" i="145"/>
  <c r="K8" i="146"/>
  <c r="K26" i="146"/>
  <c r="K27" i="146" s="1"/>
  <c r="K34" i="146"/>
  <c r="K35" i="146" s="1"/>
  <c r="K38" i="146"/>
  <c r="K39" i="146" s="1"/>
  <c r="K36" i="146"/>
  <c r="K37" i="146" s="1"/>
  <c r="K40" i="146"/>
  <c r="K41" i="146" s="1"/>
  <c r="H44" i="147"/>
  <c r="K34" i="147"/>
  <c r="K40" i="147"/>
  <c r="I87" i="148"/>
  <c r="I71" i="148"/>
  <c r="Q71" i="148" s="1"/>
  <c r="I79" i="148"/>
  <c r="Q80" i="148"/>
  <c r="P87" i="148"/>
  <c r="P46" i="148"/>
  <c r="Q46" i="148" s="1"/>
  <c r="P79" i="148"/>
  <c r="K19" i="147"/>
  <c r="K30" i="147"/>
  <c r="G38" i="138"/>
  <c r="C40" i="138"/>
  <c r="J20" i="138"/>
  <c r="F42" i="138"/>
  <c r="J30" i="140"/>
  <c r="J31" i="140" s="1"/>
  <c r="J38" i="140"/>
  <c r="J39" i="140" s="1"/>
  <c r="K12" i="141"/>
  <c r="J8" i="138"/>
  <c r="J26" i="138"/>
  <c r="D44" i="138"/>
  <c r="D45" i="138" s="1"/>
  <c r="K8" i="141"/>
  <c r="K26" i="141"/>
  <c r="B40" i="138"/>
  <c r="H44" i="138"/>
  <c r="D43" i="138"/>
  <c r="J14" i="139"/>
  <c r="J26" i="140"/>
  <c r="J27" i="140" s="1"/>
  <c r="J28" i="140"/>
  <c r="J29" i="140" s="1"/>
  <c r="C38" i="138"/>
  <c r="C45" i="138"/>
  <c r="E38" i="138"/>
  <c r="B42" i="138"/>
  <c r="J22" i="138"/>
  <c r="B38" i="138"/>
  <c r="F38" i="138"/>
  <c r="J4" i="138"/>
  <c r="F40" i="138"/>
  <c r="I42" i="138"/>
  <c r="J24" i="138"/>
  <c r="J28" i="138"/>
  <c r="I38" i="138"/>
  <c r="J52" i="140"/>
  <c r="J53" i="140" s="1"/>
  <c r="J48" i="140"/>
  <c r="J49" i="140" s="1"/>
  <c r="J50" i="140"/>
  <c r="J51" i="140" s="1"/>
  <c r="J54" i="140"/>
  <c r="J55" i="140" s="1"/>
  <c r="B22" i="141"/>
  <c r="F22" i="141"/>
  <c r="J22" i="141"/>
  <c r="K12" i="142"/>
  <c r="J12" i="139"/>
  <c r="J6" i="140"/>
  <c r="J24" i="140"/>
  <c r="J25" i="140" s="1"/>
  <c r="J6" i="138"/>
  <c r="J10" i="138"/>
  <c r="J14" i="138"/>
  <c r="J16" i="138"/>
  <c r="J18" i="138"/>
  <c r="C42" i="138"/>
  <c r="C43" i="138" s="1"/>
  <c r="G42" i="138"/>
  <c r="J32" i="138"/>
  <c r="J34" i="138"/>
  <c r="D40" i="138"/>
  <c r="D41" i="138" s="1"/>
  <c r="J6" i="139"/>
  <c r="J8" i="139"/>
  <c r="J34" i="140"/>
  <c r="J35" i="140" s="1"/>
  <c r="J56" i="140"/>
  <c r="J57" i="140" s="1"/>
  <c r="C22" i="141"/>
  <c r="G22" i="141"/>
  <c r="K4" i="141"/>
  <c r="K20" i="141"/>
  <c r="K10" i="142"/>
  <c r="J4" i="140"/>
  <c r="E40" i="138"/>
  <c r="I40" i="138"/>
  <c r="I41" i="138" s="1"/>
  <c r="J30" i="138"/>
  <c r="J4" i="139"/>
  <c r="K16" i="141"/>
  <c r="K4" i="142"/>
  <c r="J32" i="140"/>
  <c r="J33" i="140" s="1"/>
  <c r="J36" i="140"/>
  <c r="J37" i="140" s="1"/>
  <c r="J40" i="140"/>
  <c r="J41" i="140" s="1"/>
  <c r="J44" i="140"/>
  <c r="J45" i="140" s="1"/>
  <c r="J46" i="140"/>
  <c r="J47" i="140" s="1"/>
  <c r="K8" i="142"/>
  <c r="J42" i="140"/>
  <c r="J43" i="140" s="1"/>
  <c r="J58" i="140"/>
  <c r="J59" i="140" s="1"/>
  <c r="K6" i="141"/>
  <c r="K10" i="141"/>
  <c r="K14" i="141"/>
  <c r="K18" i="141"/>
  <c r="K6" i="142"/>
  <c r="B34" i="143"/>
  <c r="C34" i="143"/>
  <c r="G34" i="143"/>
  <c r="J32" i="126"/>
  <c r="J30" i="126"/>
  <c r="J24" i="126"/>
  <c r="J22" i="126"/>
  <c r="J16" i="126"/>
  <c r="F35" i="143" l="1"/>
  <c r="K9" i="147"/>
  <c r="K28" i="147"/>
  <c r="C11" i="140"/>
  <c r="B11" i="140"/>
  <c r="J18" i="126"/>
  <c r="D11" i="140"/>
  <c r="J10" i="140"/>
  <c r="C44" i="147"/>
  <c r="D44" i="147"/>
  <c r="E41" i="138"/>
  <c r="F11" i="140"/>
  <c r="F45" i="144"/>
  <c r="K36" i="147"/>
  <c r="J26" i="126"/>
  <c r="G45" i="138"/>
  <c r="D11" i="146"/>
  <c r="I21" i="147"/>
  <c r="D21" i="147"/>
  <c r="J12" i="126"/>
  <c r="J14" i="126"/>
  <c r="J20" i="126"/>
  <c r="J28" i="126"/>
  <c r="G43" i="138"/>
  <c r="I41" i="144"/>
  <c r="K10" i="146"/>
  <c r="K5" i="146" s="1"/>
  <c r="K5" i="147"/>
  <c r="I44" i="147"/>
  <c r="K11" i="147"/>
  <c r="K15" i="147"/>
  <c r="G44" i="147"/>
  <c r="F21" i="147"/>
  <c r="J19" i="146"/>
  <c r="G19" i="146"/>
  <c r="C19" i="146"/>
  <c r="H19" i="146"/>
  <c r="F19" i="146"/>
  <c r="E19" i="146"/>
  <c r="I19" i="146"/>
  <c r="D19" i="146"/>
  <c r="H11" i="140"/>
  <c r="K7" i="147"/>
  <c r="C21" i="147"/>
  <c r="H21" i="147"/>
  <c r="E21" i="147"/>
  <c r="K13" i="147"/>
  <c r="G21" i="147"/>
  <c r="D17" i="145"/>
  <c r="E41" i="144"/>
  <c r="C45" i="144"/>
  <c r="K38" i="144"/>
  <c r="Q87" i="148"/>
  <c r="C43" i="144"/>
  <c r="K38" i="147"/>
  <c r="G41" i="144"/>
  <c r="C41" i="144"/>
  <c r="F17" i="145"/>
  <c r="K4" i="143"/>
  <c r="H45" i="138"/>
  <c r="B11" i="146"/>
  <c r="K36" i="144"/>
  <c r="K21" i="144" s="1"/>
  <c r="B17" i="145"/>
  <c r="H43" i="144"/>
  <c r="K40" i="144"/>
  <c r="H39" i="144"/>
  <c r="B39" i="144"/>
  <c r="B45" i="144"/>
  <c r="K42" i="144"/>
  <c r="J44" i="147"/>
  <c r="Q79" i="148"/>
  <c r="D43" i="144"/>
  <c r="B41" i="144"/>
  <c r="J39" i="144"/>
  <c r="G43" i="144"/>
  <c r="K9" i="144"/>
  <c r="I45" i="144"/>
  <c r="B43" i="144"/>
  <c r="F39" i="144"/>
  <c r="F44" i="147"/>
  <c r="J17" i="145"/>
  <c r="J41" i="144"/>
  <c r="D39" i="144"/>
  <c r="I43" i="144"/>
  <c r="G39" i="144"/>
  <c r="E43" i="144"/>
  <c r="I39" i="144"/>
  <c r="K32" i="147"/>
  <c r="B44" i="147"/>
  <c r="K16" i="145"/>
  <c r="K13" i="145" s="1"/>
  <c r="F41" i="144"/>
  <c r="E45" i="144"/>
  <c r="F43" i="144"/>
  <c r="H41" i="144"/>
  <c r="H45" i="144"/>
  <c r="E39" i="144"/>
  <c r="K44" i="144"/>
  <c r="C39" i="144"/>
  <c r="J43" i="144"/>
  <c r="D41" i="144"/>
  <c r="C39" i="138"/>
  <c r="K34" i="143"/>
  <c r="D35" i="143"/>
  <c r="F45" i="138"/>
  <c r="F41" i="138"/>
  <c r="B39" i="138"/>
  <c r="J38" i="138"/>
  <c r="B43" i="138"/>
  <c r="J42" i="138"/>
  <c r="I45" i="138"/>
  <c r="B41" i="138"/>
  <c r="J40" i="138"/>
  <c r="E39" i="138"/>
  <c r="G39" i="138"/>
  <c r="K14" i="142"/>
  <c r="K13" i="142" s="1"/>
  <c r="I39" i="138"/>
  <c r="J44" i="138"/>
  <c r="J36" i="138"/>
  <c r="J13" i="138" s="1"/>
  <c r="H43" i="138"/>
  <c r="F43" i="138"/>
  <c r="E35" i="143"/>
  <c r="J16" i="139"/>
  <c r="J11" i="139" s="1"/>
  <c r="E45" i="138"/>
  <c r="K22" i="141"/>
  <c r="K5" i="141" s="1"/>
  <c r="B45" i="138"/>
  <c r="I43" i="138"/>
  <c r="F39" i="138"/>
  <c r="H39" i="138"/>
  <c r="E43" i="138"/>
  <c r="C41" i="138"/>
  <c r="G41" i="138"/>
  <c r="J8" i="125"/>
  <c r="J6" i="125"/>
  <c r="J16" i="124"/>
  <c r="J8" i="124"/>
  <c r="K43" i="144" l="1"/>
  <c r="K31" i="144"/>
  <c r="K15" i="144"/>
  <c r="K5" i="144"/>
  <c r="K23" i="144"/>
  <c r="K11" i="144"/>
  <c r="K27" i="144"/>
  <c r="J15" i="138"/>
  <c r="G17" i="145"/>
  <c r="B22" i="147"/>
  <c r="K21" i="147"/>
  <c r="K16" i="147" s="1"/>
  <c r="I45" i="147"/>
  <c r="I35" i="143"/>
  <c r="G11" i="146"/>
  <c r="E11" i="146"/>
  <c r="C11" i="146"/>
  <c r="I11" i="146"/>
  <c r="F11" i="146"/>
  <c r="H35" i="143"/>
  <c r="J22" i="147"/>
  <c r="E23" i="141"/>
  <c r="G11" i="140"/>
  <c r="C17" i="145"/>
  <c r="J14" i="125"/>
  <c r="J7" i="125" s="1"/>
  <c r="J35" i="143"/>
  <c r="J20" i="124"/>
  <c r="J10" i="125"/>
  <c r="J6" i="126"/>
  <c r="J8" i="126"/>
  <c r="E11" i="140"/>
  <c r="K45" i="144"/>
  <c r="K33" i="144"/>
  <c r="K17" i="144"/>
  <c r="K35" i="144"/>
  <c r="J11" i="146"/>
  <c r="H11" i="146"/>
  <c r="J14" i="124"/>
  <c r="J12" i="124"/>
  <c r="J10" i="124"/>
  <c r="J18" i="124"/>
  <c r="J6" i="124"/>
  <c r="J24" i="124"/>
  <c r="J26" i="124"/>
  <c r="J4" i="125"/>
  <c r="J5" i="125" s="1"/>
  <c r="J12" i="125"/>
  <c r="I11" i="140"/>
  <c r="D22" i="147"/>
  <c r="K39" i="144"/>
  <c r="K9" i="146"/>
  <c r="K7" i="146"/>
  <c r="B19" i="146"/>
  <c r="J9" i="140"/>
  <c r="J7" i="140"/>
  <c r="J5" i="140"/>
  <c r="J11" i="140" s="1"/>
  <c r="K11" i="142"/>
  <c r="K9" i="142"/>
  <c r="K7" i="142"/>
  <c r="F22" i="147"/>
  <c r="H22" i="147"/>
  <c r="H45" i="147"/>
  <c r="K44" i="147"/>
  <c r="K29" i="147" s="1"/>
  <c r="I17" i="145"/>
  <c r="K5" i="145"/>
  <c r="C37" i="144"/>
  <c r="K41" i="144"/>
  <c r="C23" i="141"/>
  <c r="H23" i="141"/>
  <c r="F23" i="141"/>
  <c r="I23" i="141"/>
  <c r="D23" i="141"/>
  <c r="B23" i="141"/>
  <c r="J33" i="138"/>
  <c r="K17" i="141"/>
  <c r="K5" i="142"/>
  <c r="E17" i="145"/>
  <c r="K27" i="141"/>
  <c r="K7" i="141"/>
  <c r="K11" i="141"/>
  <c r="J37" i="144"/>
  <c r="K12" i="147"/>
  <c r="J22" i="124"/>
  <c r="J19" i="124" s="1"/>
  <c r="J13" i="139"/>
  <c r="K13" i="141"/>
  <c r="J45" i="138"/>
  <c r="K21" i="141"/>
  <c r="K19" i="141"/>
  <c r="J41" i="138"/>
  <c r="J23" i="138"/>
  <c r="I22" i="147"/>
  <c r="J10" i="126"/>
  <c r="J5" i="138"/>
  <c r="C35" i="143"/>
  <c r="K9" i="141"/>
  <c r="K15" i="141"/>
  <c r="K6" i="147"/>
  <c r="K41" i="147"/>
  <c r="K10" i="147"/>
  <c r="K8" i="147"/>
  <c r="K20" i="147"/>
  <c r="F37" i="144"/>
  <c r="E37" i="144"/>
  <c r="I37" i="144"/>
  <c r="K19" i="144"/>
  <c r="K25" i="144"/>
  <c r="K29" i="144"/>
  <c r="G45" i="147"/>
  <c r="K11" i="145"/>
  <c r="K7" i="145"/>
  <c r="K9" i="145"/>
  <c r="G37" i="144"/>
  <c r="K15" i="145"/>
  <c r="C22" i="147"/>
  <c r="K13" i="144"/>
  <c r="B37" i="144"/>
  <c r="H37" i="144"/>
  <c r="K33" i="147"/>
  <c r="H17" i="145"/>
  <c r="K14" i="147"/>
  <c r="K18" i="147"/>
  <c r="E45" i="147"/>
  <c r="K7" i="144"/>
  <c r="D37" i="144"/>
  <c r="K19" i="143"/>
  <c r="K33" i="143"/>
  <c r="K21" i="143"/>
  <c r="K23" i="143"/>
  <c r="K13" i="143"/>
  <c r="K31" i="143"/>
  <c r="K17" i="143"/>
  <c r="K29" i="143"/>
  <c r="K25" i="143"/>
  <c r="K5" i="143"/>
  <c r="K11" i="143"/>
  <c r="K27" i="143"/>
  <c r="K9" i="143"/>
  <c r="K7" i="143"/>
  <c r="K15" i="143"/>
  <c r="J9" i="138"/>
  <c r="G35" i="143"/>
  <c r="J15" i="139"/>
  <c r="J23" i="141"/>
  <c r="J7" i="138"/>
  <c r="J7" i="139"/>
  <c r="K24" i="141"/>
  <c r="K25" i="141" s="1"/>
  <c r="J19" i="138"/>
  <c r="J35" i="138"/>
  <c r="J11" i="138"/>
  <c r="B35" i="143"/>
  <c r="J21" i="138"/>
  <c r="J25" i="138"/>
  <c r="J9" i="139"/>
  <c r="J5" i="139"/>
  <c r="J27" i="138"/>
  <c r="J29" i="138"/>
  <c r="J17" i="138"/>
  <c r="G23" i="141"/>
  <c r="J31" i="138"/>
  <c r="J43" i="138"/>
  <c r="J39" i="138"/>
  <c r="J4" i="124"/>
  <c r="K11" i="146" l="1"/>
  <c r="E22" i="147"/>
  <c r="C45" i="147"/>
  <c r="G22" i="147"/>
  <c r="D45" i="147"/>
  <c r="K43" i="147"/>
  <c r="J11" i="125"/>
  <c r="K31" i="147"/>
  <c r="J9" i="125"/>
  <c r="J5" i="124"/>
  <c r="K37" i="144"/>
  <c r="K39" i="147"/>
  <c r="J13" i="125"/>
  <c r="K15" i="142"/>
  <c r="K35" i="147"/>
  <c r="K37" i="147"/>
  <c r="K17" i="145"/>
  <c r="K23" i="141"/>
  <c r="J37" i="138"/>
  <c r="J9" i="124"/>
  <c r="J17" i="124"/>
  <c r="J4" i="126"/>
  <c r="J13" i="124"/>
  <c r="J21" i="124"/>
  <c r="K35" i="143"/>
  <c r="K22" i="147"/>
  <c r="J11" i="124"/>
  <c r="J25" i="124"/>
  <c r="J27" i="124"/>
  <c r="J7" i="124"/>
  <c r="J15" i="124"/>
  <c r="B45" i="147"/>
  <c r="F45" i="147"/>
  <c r="J45" i="147"/>
  <c r="J17" i="139"/>
  <c r="J31" i="122"/>
  <c r="H31" i="122"/>
  <c r="F31" i="122"/>
  <c r="D31" i="122"/>
  <c r="J14" i="122"/>
  <c r="H14" i="122"/>
  <c r="F14" i="122"/>
  <c r="D14" i="122"/>
  <c r="D15" i="122" l="1"/>
  <c r="J15" i="122"/>
  <c r="H16" i="122"/>
  <c r="J16" i="122"/>
  <c r="F32" i="122"/>
  <c r="J32" i="122"/>
  <c r="F33" i="122"/>
  <c r="J30" i="123"/>
  <c r="J23" i="124"/>
  <c r="J15" i="125"/>
  <c r="H24" i="122"/>
  <c r="H26" i="122"/>
  <c r="H27" i="122"/>
  <c r="H29" i="122"/>
  <c r="H30" i="122"/>
  <c r="H21" i="123"/>
  <c r="H23" i="123"/>
  <c r="H25" i="123"/>
  <c r="H27" i="123"/>
  <c r="F7" i="122"/>
  <c r="F8" i="122"/>
  <c r="F10" i="122"/>
  <c r="F12" i="122"/>
  <c r="J23" i="122"/>
  <c r="J25" i="122"/>
  <c r="J26" i="122"/>
  <c r="J28" i="122"/>
  <c r="J30" i="122"/>
  <c r="H32" i="122"/>
  <c r="J21" i="123"/>
  <c r="J23" i="123"/>
  <c r="J25" i="123"/>
  <c r="J27" i="123"/>
  <c r="H7" i="122"/>
  <c r="H10" i="122"/>
  <c r="K45" i="147"/>
  <c r="H23" i="122"/>
  <c r="H25" i="122"/>
  <c r="H28" i="122"/>
  <c r="H22" i="123"/>
  <c r="H24" i="123"/>
  <c r="H26" i="123"/>
  <c r="H28" i="123"/>
  <c r="F6" i="122"/>
  <c r="F9" i="122"/>
  <c r="F11" i="122"/>
  <c r="F13" i="122"/>
  <c r="H15" i="122"/>
  <c r="J24" i="122"/>
  <c r="J27" i="122"/>
  <c r="J29" i="122"/>
  <c r="J22" i="123"/>
  <c r="J24" i="123"/>
  <c r="J26" i="123"/>
  <c r="J28" i="123"/>
  <c r="H30" i="123"/>
  <c r="H6" i="122"/>
  <c r="H8" i="122"/>
  <c r="H9" i="122"/>
  <c r="H11" i="122"/>
  <c r="H12" i="122"/>
  <c r="H13" i="122"/>
  <c r="F15" i="122"/>
  <c r="H33" i="122"/>
  <c r="H31" i="123"/>
  <c r="J6" i="122"/>
  <c r="J7" i="122"/>
  <c r="J8" i="122"/>
  <c r="J9" i="122"/>
  <c r="J10" i="122"/>
  <c r="J11" i="122"/>
  <c r="J12" i="122"/>
  <c r="J13" i="122"/>
  <c r="F16" i="122"/>
  <c r="F23" i="122"/>
  <c r="F24" i="122"/>
  <c r="F25" i="122"/>
  <c r="F26" i="122"/>
  <c r="F27" i="122"/>
  <c r="F28" i="122"/>
  <c r="F29" i="122"/>
  <c r="F30" i="122"/>
  <c r="J33" i="122"/>
  <c r="J31" i="123"/>
  <c r="F14" i="121"/>
  <c r="J30" i="121"/>
  <c r="J20" i="121"/>
  <c r="J24" i="121"/>
  <c r="J25" i="121"/>
  <c r="J31" i="121"/>
  <c r="D6" i="122"/>
  <c r="D10" i="122"/>
  <c r="D25" i="122"/>
  <c r="D29" i="122"/>
  <c r="D33" i="122"/>
  <c r="F6" i="123"/>
  <c r="F4" i="123"/>
  <c r="F5" i="123"/>
  <c r="F7" i="123"/>
  <c r="F8" i="123"/>
  <c r="F9" i="123"/>
  <c r="F11" i="123"/>
  <c r="F12" i="123"/>
  <c r="F15" i="123"/>
  <c r="F30" i="123"/>
  <c r="F20" i="123"/>
  <c r="F21" i="123"/>
  <c r="F23" i="123"/>
  <c r="F24" i="123"/>
  <c r="F25" i="123"/>
  <c r="F27" i="123"/>
  <c r="F28" i="123"/>
  <c r="D14" i="121"/>
  <c r="F5" i="121"/>
  <c r="H15" i="121"/>
  <c r="H4" i="121"/>
  <c r="H5" i="121"/>
  <c r="D10" i="121"/>
  <c r="D12" i="121"/>
  <c r="D20" i="121"/>
  <c r="D28" i="121"/>
  <c r="H7" i="121"/>
  <c r="D7" i="122"/>
  <c r="D11" i="122"/>
  <c r="D26" i="122"/>
  <c r="D30" i="122"/>
  <c r="D22" i="122"/>
  <c r="F22" i="122"/>
  <c r="H22" i="122"/>
  <c r="J22" i="122"/>
  <c r="H14" i="123"/>
  <c r="H4" i="123"/>
  <c r="H8" i="123"/>
  <c r="H10" i="123"/>
  <c r="J7" i="121"/>
  <c r="J5" i="121"/>
  <c r="F8" i="121"/>
  <c r="F9" i="121"/>
  <c r="F11" i="121"/>
  <c r="F12" i="121"/>
  <c r="F15" i="121"/>
  <c r="F30" i="121"/>
  <c r="F20" i="121"/>
  <c r="F21" i="121"/>
  <c r="F22" i="121"/>
  <c r="F23" i="121"/>
  <c r="F24" i="121"/>
  <c r="F25" i="121"/>
  <c r="F26" i="121"/>
  <c r="F27" i="121"/>
  <c r="F28" i="121"/>
  <c r="F31" i="121"/>
  <c r="H6" i="121"/>
  <c r="D8" i="122"/>
  <c r="D12" i="122"/>
  <c r="D16" i="122"/>
  <c r="D27" i="122"/>
  <c r="D23" i="122"/>
  <c r="J4" i="123"/>
  <c r="J5" i="123"/>
  <c r="J7" i="123"/>
  <c r="J14" i="123"/>
  <c r="H9" i="121"/>
  <c r="H14" i="121"/>
  <c r="H31" i="121"/>
  <c r="H20" i="121"/>
  <c r="H28" i="121"/>
  <c r="D5" i="122"/>
  <c r="D9" i="122"/>
  <c r="D13" i="122"/>
  <c r="F5" i="122"/>
  <c r="H5" i="122"/>
  <c r="J5" i="122"/>
  <c r="D24" i="122"/>
  <c r="D28" i="122"/>
  <c r="D32" i="122"/>
  <c r="D4" i="123"/>
  <c r="D21" i="123"/>
  <c r="F31" i="123"/>
  <c r="J20" i="123"/>
  <c r="J34" i="126"/>
  <c r="J5" i="126" s="1"/>
  <c r="J15" i="123"/>
  <c r="H20" i="123"/>
  <c r="H11" i="121" l="1"/>
  <c r="H8" i="121"/>
  <c r="H12" i="123"/>
  <c r="H7" i="123"/>
  <c r="D15" i="121"/>
  <c r="D11" i="121"/>
  <c r="J28" i="121"/>
  <c r="J23" i="121"/>
  <c r="D5" i="121"/>
  <c r="J11" i="123"/>
  <c r="D7" i="121"/>
  <c r="H29" i="123"/>
  <c r="J29" i="123"/>
  <c r="J9" i="123"/>
  <c r="F10" i="121"/>
  <c r="H11" i="123"/>
  <c r="H6" i="123"/>
  <c r="D8" i="121"/>
  <c r="F26" i="123"/>
  <c r="F22" i="123"/>
  <c r="J27" i="121"/>
  <c r="J21" i="121"/>
  <c r="D31" i="123"/>
  <c r="F29" i="121"/>
  <c r="H23" i="121"/>
  <c r="D6" i="121"/>
  <c r="J10" i="121"/>
  <c r="F6" i="121"/>
  <c r="H27" i="121"/>
  <c r="H12" i="121"/>
  <c r="F14" i="123"/>
  <c r="J14" i="121"/>
  <c r="D28" i="123"/>
  <c r="D26" i="123"/>
  <c r="D24" i="123"/>
  <c r="D22" i="123"/>
  <c r="D20" i="123"/>
  <c r="D14" i="123"/>
  <c r="D11" i="123"/>
  <c r="D9" i="123"/>
  <c r="D7" i="123"/>
  <c r="D5" i="123"/>
  <c r="H24" i="121"/>
  <c r="J10" i="123"/>
  <c r="J6" i="123"/>
  <c r="H15" i="123"/>
  <c r="H9" i="123"/>
  <c r="H5" i="123"/>
  <c r="D31" i="121"/>
  <c r="D27" i="121"/>
  <c r="D25" i="121"/>
  <c r="D23" i="121"/>
  <c r="D21" i="121"/>
  <c r="D9" i="121"/>
  <c r="J6" i="121"/>
  <c r="H21" i="121"/>
  <c r="F10" i="123"/>
  <c r="J26" i="121"/>
  <c r="J22" i="121"/>
  <c r="J15" i="121"/>
  <c r="J9" i="121"/>
  <c r="F4" i="121"/>
  <c r="H25" i="121"/>
  <c r="H10" i="121"/>
  <c r="D30" i="121"/>
  <c r="H30" i="121"/>
  <c r="D4" i="121"/>
  <c r="J12" i="121"/>
  <c r="J8" i="121"/>
  <c r="H22" i="121"/>
  <c r="F7" i="121"/>
  <c r="J29" i="126"/>
  <c r="J21" i="126"/>
  <c r="J13" i="126"/>
  <c r="J27" i="126"/>
  <c r="J19" i="126"/>
  <c r="J33" i="126"/>
  <c r="J25" i="126"/>
  <c r="J17" i="126"/>
  <c r="J31" i="126"/>
  <c r="J23" i="126"/>
  <c r="J15" i="126"/>
  <c r="J7" i="126"/>
  <c r="J9" i="126"/>
  <c r="J11" i="126"/>
  <c r="D30" i="123"/>
  <c r="D27" i="123"/>
  <c r="D25" i="123"/>
  <c r="D23" i="123"/>
  <c r="D15" i="123"/>
  <c r="D12" i="123"/>
  <c r="D10" i="123"/>
  <c r="D8" i="123"/>
  <c r="D6" i="123"/>
  <c r="J12" i="123"/>
  <c r="J8" i="123"/>
  <c r="J4" i="121"/>
  <c r="D26" i="121"/>
  <c r="D24" i="121"/>
  <c r="D22" i="121"/>
  <c r="H26" i="121"/>
  <c r="F13" i="123"/>
  <c r="J11" i="121"/>
  <c r="L23" i="123"/>
  <c r="L15" i="123"/>
  <c r="L22" i="122"/>
  <c r="L15" i="122"/>
  <c r="L26" i="121"/>
  <c r="L10" i="121"/>
  <c r="F29" i="123" l="1"/>
  <c r="J29" i="121"/>
  <c r="H13" i="121"/>
  <c r="H29" i="121"/>
  <c r="L27" i="123"/>
  <c r="L21" i="121"/>
  <c r="H13" i="123"/>
  <c r="L21" i="123"/>
  <c r="L31" i="121"/>
  <c r="F13" i="121"/>
  <c r="D13" i="123"/>
  <c r="L28" i="121"/>
  <c r="J13" i="123"/>
  <c r="D29" i="121"/>
  <c r="D29" i="123"/>
  <c r="L12" i="121"/>
  <c r="L8" i="123"/>
  <c r="L4" i="121"/>
  <c r="L28" i="123"/>
  <c r="L9" i="121"/>
  <c r="L23" i="121"/>
  <c r="L7" i="123"/>
  <c r="L22" i="123"/>
  <c r="L31" i="123"/>
  <c r="L20" i="123"/>
  <c r="L22" i="121"/>
  <c r="L10" i="123"/>
  <c r="L25" i="123"/>
  <c r="L14" i="122"/>
  <c r="L9" i="122"/>
  <c r="L13" i="122"/>
  <c r="L6" i="122"/>
  <c r="L10" i="122"/>
  <c r="L7" i="122"/>
  <c r="L11" i="122"/>
  <c r="L16" i="122"/>
  <c r="L8" i="122"/>
  <c r="L12" i="122"/>
  <c r="L14" i="121"/>
  <c r="L5" i="121"/>
  <c r="L30" i="121"/>
  <c r="L11" i="121"/>
  <c r="L25" i="121"/>
  <c r="L9" i="123"/>
  <c r="L24" i="123"/>
  <c r="L6" i="121"/>
  <c r="L7" i="121"/>
  <c r="L20" i="121"/>
  <c r="L8" i="121"/>
  <c r="L24" i="121"/>
  <c r="L12" i="123"/>
  <c r="L30" i="123"/>
  <c r="L5" i="123"/>
  <c r="L14" i="123"/>
  <c r="L4" i="123"/>
  <c r="L31" i="122"/>
  <c r="L24" i="122"/>
  <c r="L28" i="122"/>
  <c r="L33" i="122"/>
  <c r="L25" i="122"/>
  <c r="L29" i="122"/>
  <c r="L26" i="122"/>
  <c r="L30" i="122"/>
  <c r="L23" i="122"/>
  <c r="L27" i="122"/>
  <c r="J13" i="121"/>
  <c r="J35" i="126"/>
  <c r="D13" i="121"/>
  <c r="L15" i="121"/>
  <c r="L27" i="121"/>
  <c r="L32" i="122"/>
  <c r="L11" i="123"/>
  <c r="L26" i="123"/>
  <c r="L6" i="123"/>
  <c r="L5" i="122"/>
  <c r="J14" i="120" l="1"/>
  <c r="L13" i="123"/>
  <c r="D30" i="120"/>
  <c r="D7" i="120"/>
  <c r="F20" i="120"/>
  <c r="F23" i="120"/>
  <c r="F27" i="120"/>
  <c r="L13" i="121"/>
  <c r="F7" i="120"/>
  <c r="L29" i="123"/>
  <c r="D9" i="120"/>
  <c r="D15" i="120"/>
  <c r="D22" i="120"/>
  <c r="D25" i="120"/>
  <c r="D28" i="120"/>
  <c r="H24" i="120"/>
  <c r="H9" i="120"/>
  <c r="H4" i="120"/>
  <c r="H5" i="120"/>
  <c r="J15" i="120"/>
  <c r="J30" i="120"/>
  <c r="J20" i="120"/>
  <c r="J21" i="120"/>
  <c r="J23" i="120"/>
  <c r="J24" i="120"/>
  <c r="J25" i="120"/>
  <c r="J27" i="120"/>
  <c r="J28" i="120"/>
  <c r="J31" i="120"/>
  <c r="L29" i="121"/>
  <c r="J12" i="120"/>
  <c r="J6" i="120"/>
  <c r="J7" i="120"/>
  <c r="J8" i="120"/>
  <c r="J9" i="120"/>
  <c r="J10" i="120"/>
  <c r="J11" i="120"/>
  <c r="J5" i="120"/>
  <c r="J4" i="120"/>
  <c r="F11" i="114"/>
  <c r="J11" i="114"/>
  <c r="F12" i="114"/>
  <c r="H12" i="114"/>
  <c r="J12" i="114"/>
  <c r="D14" i="114"/>
  <c r="H14" i="114"/>
  <c r="J14" i="114"/>
  <c r="D15" i="114"/>
  <c r="F15" i="114"/>
  <c r="H15" i="114"/>
  <c r="J15" i="114"/>
  <c r="D16" i="114"/>
  <c r="F16" i="114"/>
  <c r="H16" i="114"/>
  <c r="J16" i="114"/>
  <c r="F17" i="114"/>
  <c r="J17" i="114"/>
  <c r="D18" i="114"/>
  <c r="H18" i="114"/>
  <c r="J18" i="114"/>
  <c r="D19" i="114"/>
  <c r="F19" i="114"/>
  <c r="H19" i="114"/>
  <c r="J19" i="114"/>
  <c r="D20" i="114"/>
  <c r="F20" i="114"/>
  <c r="H20" i="114"/>
  <c r="J20" i="114"/>
  <c r="D21" i="114"/>
  <c r="F21" i="114"/>
  <c r="H21" i="114"/>
  <c r="J21" i="114"/>
  <c r="D22" i="114"/>
  <c r="F22" i="114"/>
  <c r="H22" i="114"/>
  <c r="J22" i="114"/>
  <c r="D23" i="114"/>
  <c r="F23" i="114"/>
  <c r="H23" i="114"/>
  <c r="J23" i="114"/>
  <c r="D24" i="114"/>
  <c r="F24" i="114"/>
  <c r="H24" i="114"/>
  <c r="J24" i="114"/>
  <c r="D25" i="114"/>
  <c r="F25" i="114"/>
  <c r="H25" i="114"/>
  <c r="J25" i="114"/>
  <c r="D26" i="114"/>
  <c r="F26" i="114"/>
  <c r="H26" i="114"/>
  <c r="J26" i="114"/>
  <c r="D27" i="114"/>
  <c r="F27" i="114"/>
  <c r="H27" i="114"/>
  <c r="J27" i="114"/>
  <c r="D28" i="114"/>
  <c r="F28" i="114"/>
  <c r="H28" i="114"/>
  <c r="J28" i="114"/>
  <c r="D29" i="114"/>
  <c r="F29" i="114"/>
  <c r="H29" i="114"/>
  <c r="J29" i="114"/>
  <c r="D30" i="114"/>
  <c r="F30" i="114"/>
  <c r="H30" i="114"/>
  <c r="J30" i="114"/>
  <c r="D31" i="114"/>
  <c r="F31" i="114"/>
  <c r="H31" i="114"/>
  <c r="J31" i="114"/>
  <c r="F37" i="114"/>
  <c r="D43" i="114"/>
  <c r="F43" i="114"/>
  <c r="H43" i="114"/>
  <c r="J43" i="114"/>
  <c r="D44" i="114"/>
  <c r="F44" i="114"/>
  <c r="H44" i="114"/>
  <c r="J44" i="114"/>
  <c r="D46" i="114"/>
  <c r="F46" i="114"/>
  <c r="H46" i="114"/>
  <c r="D47" i="114"/>
  <c r="F47" i="114"/>
  <c r="H47" i="114"/>
  <c r="D48" i="114"/>
  <c r="F48" i="114"/>
  <c r="J48" i="114"/>
  <c r="D49" i="114"/>
  <c r="F49" i="114"/>
  <c r="J49" i="114"/>
  <c r="D50" i="114"/>
  <c r="F50" i="114"/>
  <c r="H50" i="114"/>
  <c r="J50" i="114"/>
  <c r="D51" i="114"/>
  <c r="F51" i="114"/>
  <c r="H51" i="114"/>
  <c r="D52" i="114"/>
  <c r="F52" i="114"/>
  <c r="D53" i="114"/>
  <c r="F53" i="114"/>
  <c r="H53" i="114"/>
  <c r="J53" i="114"/>
  <c r="D54" i="114"/>
  <c r="F54" i="114"/>
  <c r="H54" i="114"/>
  <c r="J54" i="114"/>
  <c r="D55" i="114"/>
  <c r="F55" i="114"/>
  <c r="H55" i="114"/>
  <c r="J55" i="114"/>
  <c r="D56" i="114"/>
  <c r="F56" i="114"/>
  <c r="H56" i="114"/>
  <c r="J56" i="114"/>
  <c r="D57" i="114"/>
  <c r="F57" i="114"/>
  <c r="H57" i="114"/>
  <c r="J57" i="114"/>
  <c r="D58" i="114"/>
  <c r="F58" i="114"/>
  <c r="H58" i="114"/>
  <c r="J58" i="114"/>
  <c r="D59" i="114"/>
  <c r="F59" i="114"/>
  <c r="H59" i="114"/>
  <c r="J59" i="114"/>
  <c r="D60" i="114"/>
  <c r="F60" i="114"/>
  <c r="H60" i="114"/>
  <c r="J60" i="114"/>
  <c r="D61" i="114"/>
  <c r="F61" i="114"/>
  <c r="H61" i="114"/>
  <c r="J61" i="114"/>
  <c r="D62" i="114"/>
  <c r="F62" i="114"/>
  <c r="J62" i="114"/>
  <c r="D63" i="114"/>
  <c r="F63" i="114"/>
  <c r="H63" i="114"/>
  <c r="J63" i="114"/>
  <c r="D4" i="113"/>
  <c r="F4" i="113"/>
  <c r="F10" i="113"/>
  <c r="J10" i="113"/>
  <c r="D11" i="113"/>
  <c r="F11" i="113"/>
  <c r="H11" i="113"/>
  <c r="J11" i="113"/>
  <c r="D13" i="113"/>
  <c r="F13" i="113"/>
  <c r="H13" i="113"/>
  <c r="J13" i="113"/>
  <c r="F14" i="113"/>
  <c r="H14" i="113"/>
  <c r="J14" i="113"/>
  <c r="D15" i="113"/>
  <c r="F15" i="113"/>
  <c r="H15" i="113"/>
  <c r="J15" i="113"/>
  <c r="D16" i="113"/>
  <c r="H16" i="113"/>
  <c r="D17" i="113"/>
  <c r="F17" i="113"/>
  <c r="H17" i="113"/>
  <c r="J17" i="113"/>
  <c r="F18" i="113"/>
  <c r="H18" i="113"/>
  <c r="J18" i="113"/>
  <c r="D19" i="113"/>
  <c r="F19" i="113"/>
  <c r="H19" i="113"/>
  <c r="J19" i="113"/>
  <c r="D20" i="113"/>
  <c r="H20" i="113"/>
  <c r="D21" i="113"/>
  <c r="F21" i="113"/>
  <c r="H21" i="113"/>
  <c r="J21" i="113"/>
  <c r="D22" i="113"/>
  <c r="F22" i="113"/>
  <c r="H22" i="113"/>
  <c r="J22" i="113"/>
  <c r="D23" i="113"/>
  <c r="F23" i="113"/>
  <c r="H23" i="113"/>
  <c r="J23" i="113"/>
  <c r="D24" i="113"/>
  <c r="F24" i="113"/>
  <c r="H24" i="113"/>
  <c r="J24" i="113"/>
  <c r="D25" i="113"/>
  <c r="F25" i="113"/>
  <c r="H25" i="113"/>
  <c r="J25" i="113"/>
  <c r="D26" i="113"/>
  <c r="F26" i="113"/>
  <c r="H26" i="113"/>
  <c r="J26" i="113"/>
  <c r="D27" i="113"/>
  <c r="F27" i="113"/>
  <c r="H27" i="113"/>
  <c r="J27" i="113"/>
  <c r="D28" i="113"/>
  <c r="F28" i="113"/>
  <c r="H28" i="113"/>
  <c r="J28" i="113"/>
  <c r="D29" i="113"/>
  <c r="F29" i="113"/>
  <c r="H29" i="113"/>
  <c r="J29" i="113"/>
  <c r="D30" i="113"/>
  <c r="F30" i="113"/>
  <c r="H30" i="113"/>
  <c r="J30" i="113"/>
  <c r="H35" i="113"/>
  <c r="D41" i="113"/>
  <c r="H41" i="113"/>
  <c r="J41" i="113"/>
  <c r="D42" i="113"/>
  <c r="H42" i="113"/>
  <c r="J42" i="113"/>
  <c r="D44" i="113"/>
  <c r="F44" i="113"/>
  <c r="H44" i="113"/>
  <c r="J44" i="113"/>
  <c r="D45" i="113"/>
  <c r="F45" i="113"/>
  <c r="H45" i="113"/>
  <c r="D46" i="113"/>
  <c r="F46" i="113"/>
  <c r="J46" i="113"/>
  <c r="D47" i="113"/>
  <c r="H47" i="113"/>
  <c r="D48" i="113"/>
  <c r="F48" i="113"/>
  <c r="H48" i="113"/>
  <c r="J48" i="113"/>
  <c r="D49" i="113"/>
  <c r="F49" i="113"/>
  <c r="H49" i="113"/>
  <c r="J49" i="113"/>
  <c r="D50" i="113"/>
  <c r="F50" i="113"/>
  <c r="H50" i="113"/>
  <c r="J50" i="113"/>
  <c r="D51" i="113"/>
  <c r="F51" i="113"/>
  <c r="H51" i="113"/>
  <c r="J51" i="113"/>
  <c r="D52" i="113"/>
  <c r="F52" i="113"/>
  <c r="H52" i="113"/>
  <c r="J52" i="113"/>
  <c r="D53" i="113"/>
  <c r="F53" i="113"/>
  <c r="H53" i="113"/>
  <c r="J53" i="113"/>
  <c r="D54" i="113"/>
  <c r="F54" i="113"/>
  <c r="H54" i="113"/>
  <c r="J54" i="113"/>
  <c r="D55" i="113"/>
  <c r="F55" i="113"/>
  <c r="H55" i="113"/>
  <c r="J55" i="113"/>
  <c r="D56" i="113"/>
  <c r="F56" i="113"/>
  <c r="H56" i="113"/>
  <c r="J56" i="113"/>
  <c r="D57" i="113"/>
  <c r="F57" i="113"/>
  <c r="H57" i="113"/>
  <c r="J57" i="113"/>
  <c r="D58" i="113"/>
  <c r="F58" i="113"/>
  <c r="H58" i="113"/>
  <c r="J58" i="113"/>
  <c r="D59" i="113"/>
  <c r="F59" i="113"/>
  <c r="H59" i="113"/>
  <c r="J59" i="113"/>
  <c r="D60" i="113"/>
  <c r="F60" i="113"/>
  <c r="H60" i="113"/>
  <c r="J60" i="113"/>
  <c r="D61" i="113"/>
  <c r="F61" i="113"/>
  <c r="H61" i="113"/>
  <c r="J61" i="113"/>
  <c r="J37" i="114" l="1"/>
  <c r="H11" i="120"/>
  <c r="F41" i="113"/>
  <c r="J4" i="113"/>
  <c r="F5" i="114"/>
  <c r="H10" i="120"/>
  <c r="H7" i="120"/>
  <c r="H46" i="113"/>
  <c r="D10" i="113"/>
  <c r="J5" i="114"/>
  <c r="J26" i="120"/>
  <c r="J22" i="120"/>
  <c r="J29" i="120" s="1"/>
  <c r="H26" i="120"/>
  <c r="H6" i="120"/>
  <c r="F10" i="120"/>
  <c r="J45" i="113"/>
  <c r="H15" i="120"/>
  <c r="F6" i="120"/>
  <c r="H12" i="120"/>
  <c r="D35" i="113"/>
  <c r="J47" i="113"/>
  <c r="F47" i="113"/>
  <c r="F42" i="113"/>
  <c r="F35" i="113"/>
  <c r="J20" i="113"/>
  <c r="F20" i="113"/>
  <c r="D18" i="113"/>
  <c r="J16" i="113"/>
  <c r="F16" i="113"/>
  <c r="D14" i="113"/>
  <c r="H10" i="113"/>
  <c r="J52" i="114"/>
  <c r="H49" i="114"/>
  <c r="H48" i="114"/>
  <c r="J47" i="114"/>
  <c r="H62" i="114"/>
  <c r="H52" i="114"/>
  <c r="J51" i="114"/>
  <c r="J46" i="114"/>
  <c r="H11" i="114"/>
  <c r="H17" i="114"/>
  <c r="D12" i="114"/>
  <c r="J35" i="113"/>
  <c r="F18" i="114"/>
  <c r="F14" i="114"/>
  <c r="H4" i="113"/>
  <c r="H37" i="114"/>
  <c r="D11" i="114"/>
  <c r="D17" i="114"/>
  <c r="H5" i="114"/>
  <c r="H28" i="120"/>
  <c r="H22" i="120"/>
  <c r="F14" i="120"/>
  <c r="H23" i="120"/>
  <c r="F5" i="120"/>
  <c r="H27" i="120"/>
  <c r="F4" i="120"/>
  <c r="D11" i="120"/>
  <c r="F26" i="120"/>
  <c r="F22" i="120"/>
  <c r="F15" i="120"/>
  <c r="F9" i="120"/>
  <c r="D5" i="120"/>
  <c r="D31" i="120"/>
  <c r="D24" i="120"/>
  <c r="D10" i="120"/>
  <c r="D27" i="120"/>
  <c r="D8" i="120"/>
  <c r="H30" i="120"/>
  <c r="H14" i="120"/>
  <c r="H21" i="120"/>
  <c r="D12" i="120"/>
  <c r="H25" i="120"/>
  <c r="F31" i="120"/>
  <c r="F25" i="120"/>
  <c r="F21" i="120"/>
  <c r="F12" i="120"/>
  <c r="F8" i="120"/>
  <c r="F30" i="120"/>
  <c r="D14" i="120"/>
  <c r="J13" i="120"/>
  <c r="H20" i="120"/>
  <c r="H8" i="120"/>
  <c r="H13" i="120" s="1"/>
  <c r="H31" i="120"/>
  <c r="D23" i="120"/>
  <c r="D6" i="120"/>
  <c r="F28" i="120"/>
  <c r="F24" i="120"/>
  <c r="F11" i="120"/>
  <c r="D4" i="120"/>
  <c r="D26" i="120"/>
  <c r="D21" i="120"/>
  <c r="D20" i="120"/>
  <c r="L21" i="120"/>
  <c r="L15" i="120"/>
  <c r="J37" i="113"/>
  <c r="H37" i="113"/>
  <c r="F37" i="113"/>
  <c r="D37" i="113"/>
  <c r="J36" i="113"/>
  <c r="J38" i="113" s="1"/>
  <c r="H36" i="113"/>
  <c r="H38" i="113" s="1"/>
  <c r="F36" i="113"/>
  <c r="D36" i="113"/>
  <c r="J6" i="113"/>
  <c r="H6" i="113"/>
  <c r="F6" i="113"/>
  <c r="D6" i="113"/>
  <c r="J5" i="113"/>
  <c r="J7" i="113" s="1"/>
  <c r="H5" i="113"/>
  <c r="H7" i="113" s="1"/>
  <c r="F5" i="113"/>
  <c r="F7" i="113" s="1"/>
  <c r="D5" i="113"/>
  <c r="J39" i="114"/>
  <c r="H39" i="114"/>
  <c r="F39" i="114"/>
  <c r="D39" i="114"/>
  <c r="J38" i="114"/>
  <c r="J40" i="114" s="1"/>
  <c r="H38" i="114"/>
  <c r="F38" i="114"/>
  <c r="F40" i="114" s="1"/>
  <c r="D38" i="114"/>
  <c r="J7" i="114"/>
  <c r="H7" i="114"/>
  <c r="F7" i="114"/>
  <c r="D7" i="114"/>
  <c r="J6" i="114"/>
  <c r="H6" i="114"/>
  <c r="H8" i="114" s="1"/>
  <c r="F6" i="114"/>
  <c r="F8" i="114" s="1"/>
  <c r="D6" i="114"/>
  <c r="J8" i="114" l="1"/>
  <c r="H40" i="114"/>
  <c r="F38" i="113"/>
  <c r="D38" i="113"/>
  <c r="D7" i="113"/>
  <c r="L28" i="120"/>
  <c r="F29" i="120"/>
  <c r="D13" i="120"/>
  <c r="D29" i="120"/>
  <c r="L12" i="120"/>
  <c r="H29" i="120"/>
  <c r="L8" i="120"/>
  <c r="L31" i="120"/>
  <c r="L11" i="120"/>
  <c r="F13" i="120"/>
  <c r="L25" i="120"/>
  <c r="L30" i="120"/>
  <c r="L26" i="120"/>
  <c r="L14" i="120"/>
  <c r="L22" i="120"/>
  <c r="L27" i="120"/>
  <c r="L5" i="120"/>
  <c r="L6" i="120"/>
  <c r="D5" i="114"/>
  <c r="D8" i="114" s="1"/>
  <c r="L10" i="120"/>
  <c r="L4" i="120"/>
  <c r="L9" i="120"/>
  <c r="L7" i="120"/>
  <c r="L23" i="120"/>
  <c r="D37" i="114"/>
  <c r="D40" i="114" s="1"/>
  <c r="L24" i="120"/>
  <c r="L20" i="120"/>
  <c r="L29" i="120" l="1"/>
  <c r="L13" i="120"/>
  <c r="D8" i="85" l="1"/>
  <c r="D7" i="85"/>
  <c r="D6" i="85"/>
  <c r="H9" i="85" l="1"/>
  <c r="I7" i="85" s="1"/>
  <c r="B9" i="85"/>
  <c r="C8" i="85" s="1"/>
  <c r="D9" i="85"/>
  <c r="E7" i="85" s="1"/>
  <c r="G8" i="104"/>
  <c r="F8" i="104"/>
  <c r="B8" i="104"/>
  <c r="C6" i="104" s="1"/>
  <c r="H7" i="104"/>
  <c r="H6" i="104"/>
  <c r="H5" i="104"/>
  <c r="C5" i="104" l="1"/>
  <c r="C7" i="104"/>
  <c r="E8" i="85"/>
  <c r="C6" i="85"/>
  <c r="C7" i="85"/>
  <c r="I6" i="85"/>
  <c r="I8" i="85"/>
  <c r="E6" i="85"/>
  <c r="H8" i="104"/>
  <c r="I6" i="104" s="1"/>
  <c r="G8" i="95"/>
  <c r="F8" i="95"/>
  <c r="B8" i="95"/>
  <c r="H7" i="95"/>
  <c r="J8" i="85" s="1"/>
  <c r="H6" i="95"/>
  <c r="J7" i="85" s="1"/>
  <c r="H5" i="95"/>
  <c r="J6" i="85" l="1"/>
  <c r="J9" i="85" s="1"/>
  <c r="I5" i="104"/>
  <c r="I7" i="104"/>
  <c r="C5" i="95"/>
  <c r="C7" i="95"/>
  <c r="C6" i="95"/>
  <c r="H8" i="95"/>
  <c r="I7" i="95" s="1"/>
  <c r="K7" i="85" l="1"/>
  <c r="K8" i="85"/>
  <c r="K6" i="85"/>
  <c r="I6" i="95"/>
  <c r="I5" i="95"/>
  <c r="C16" i="80" l="1"/>
  <c r="C15" i="80"/>
  <c r="C18" i="80"/>
  <c r="C14" i="80"/>
  <c r="C17" i="80"/>
  <c r="C8" i="80"/>
  <c r="C6" i="80"/>
  <c r="C9" i="80"/>
  <c r="C5" i="80"/>
  <c r="C7" i="80"/>
  <c r="C19" i="80" l="1"/>
  <c r="C10" i="80"/>
  <c r="D26" i="82" l="1"/>
  <c r="D25" i="82"/>
  <c r="D24" i="82"/>
  <c r="D23" i="82"/>
  <c r="B26" i="82"/>
  <c r="B25" i="82"/>
  <c r="B24" i="82"/>
  <c r="B23" i="82"/>
  <c r="F13" i="79"/>
  <c r="B13" i="79"/>
  <c r="I40" i="85" l="1"/>
  <c r="I39" i="85"/>
  <c r="I38" i="85"/>
  <c r="I37" i="85"/>
  <c r="I36" i="85"/>
  <c r="I35" i="85"/>
  <c r="I34" i="85"/>
  <c r="I33" i="85"/>
  <c r="I32" i="85"/>
  <c r="I31" i="85"/>
  <c r="I30" i="85"/>
  <c r="I29" i="85"/>
  <c r="I28" i="85"/>
  <c r="I27" i="85"/>
  <c r="I26" i="85"/>
  <c r="I25" i="85"/>
  <c r="I24" i="85"/>
  <c r="I23" i="85"/>
  <c r="C40" i="85"/>
  <c r="C39" i="85"/>
  <c r="C38" i="85"/>
  <c r="C37" i="85"/>
  <c r="C36" i="85"/>
  <c r="C35" i="85"/>
  <c r="C34" i="85"/>
  <c r="C33" i="85"/>
  <c r="C32" i="85"/>
  <c r="C31" i="85"/>
  <c r="C30" i="85"/>
  <c r="C29" i="85"/>
  <c r="C28" i="85"/>
  <c r="C27" i="85"/>
  <c r="C26" i="85"/>
  <c r="C25" i="85"/>
  <c r="C24" i="85"/>
  <c r="C23" i="85"/>
  <c r="F11" i="79" l="1"/>
  <c r="G9" i="79" l="1"/>
  <c r="G13" i="79"/>
  <c r="F12" i="79"/>
  <c r="G12" i="79" s="1"/>
  <c r="G6" i="79"/>
  <c r="G7" i="79"/>
  <c r="G10" i="79"/>
  <c r="G8" i="79"/>
  <c r="G5" i="79"/>
  <c r="H18" i="85"/>
  <c r="B18" i="85"/>
  <c r="D40" i="85"/>
  <c r="D39" i="85"/>
  <c r="D38" i="85"/>
  <c r="D37" i="85"/>
  <c r="D36" i="85"/>
  <c r="D35" i="85"/>
  <c r="D34" i="85"/>
  <c r="D33" i="85"/>
  <c r="D32" i="85"/>
  <c r="D31" i="85"/>
  <c r="D30" i="85"/>
  <c r="D29" i="85"/>
  <c r="D28" i="85"/>
  <c r="D27" i="85"/>
  <c r="D26" i="85"/>
  <c r="D25" i="85"/>
  <c r="D24" i="85"/>
  <c r="D23" i="85"/>
  <c r="D17" i="85"/>
  <c r="D16" i="85"/>
  <c r="B23" i="84"/>
  <c r="E22" i="84"/>
  <c r="E21" i="84"/>
  <c r="E20" i="84"/>
  <c r="E19" i="84"/>
  <c r="E18" i="84"/>
  <c r="E17" i="84"/>
  <c r="E11" i="84"/>
  <c r="E10" i="84"/>
  <c r="E9" i="84"/>
  <c r="E8" i="84"/>
  <c r="E7" i="84"/>
  <c r="E6" i="84"/>
  <c r="B12" i="84"/>
  <c r="D22" i="82"/>
  <c r="B22" i="82"/>
  <c r="G21" i="82"/>
  <c r="G20" i="82"/>
  <c r="G26" i="82" s="1"/>
  <c r="G19" i="82"/>
  <c r="G18" i="82"/>
  <c r="G17" i="82"/>
  <c r="G16" i="82"/>
  <c r="G15" i="82"/>
  <c r="G14" i="82"/>
  <c r="G13" i="82"/>
  <c r="G12" i="82"/>
  <c r="G11" i="82"/>
  <c r="G10" i="82"/>
  <c r="G9" i="82"/>
  <c r="G8" i="82"/>
  <c r="G7" i="82"/>
  <c r="G6" i="82"/>
  <c r="G20" i="81"/>
  <c r="G19" i="81"/>
  <c r="G18" i="81"/>
  <c r="G17" i="81"/>
  <c r="G16" i="81"/>
  <c r="G15" i="81"/>
  <c r="G14" i="81"/>
  <c r="G13" i="81"/>
  <c r="G12" i="81"/>
  <c r="G11" i="81"/>
  <c r="G10" i="81"/>
  <c r="G9" i="81"/>
  <c r="G8" i="81"/>
  <c r="G7" i="81"/>
  <c r="B11" i="79"/>
  <c r="C9" i="85" l="1"/>
  <c r="I9" i="85"/>
  <c r="G23" i="82"/>
  <c r="G24" i="82"/>
  <c r="G25" i="82"/>
  <c r="E24" i="82"/>
  <c r="E25" i="82"/>
  <c r="E26" i="82"/>
  <c r="E23" i="82"/>
  <c r="C25" i="82"/>
  <c r="C26" i="82"/>
  <c r="C23" i="82"/>
  <c r="C24" i="82"/>
  <c r="E23" i="84"/>
  <c r="C13" i="79"/>
  <c r="B12" i="79"/>
  <c r="C12" i="79" s="1"/>
  <c r="C17" i="85"/>
  <c r="C16" i="85"/>
  <c r="I17" i="85"/>
  <c r="I16" i="85"/>
  <c r="C20" i="82"/>
  <c r="C16" i="82"/>
  <c r="C12" i="82"/>
  <c r="C8" i="82"/>
  <c r="C19" i="82"/>
  <c r="C15" i="82"/>
  <c r="C11" i="82"/>
  <c r="C7" i="82"/>
  <c r="C18" i="82"/>
  <c r="C14" i="82"/>
  <c r="C10" i="82"/>
  <c r="C6" i="82"/>
  <c r="C21" i="82"/>
  <c r="C17" i="82"/>
  <c r="C13" i="82"/>
  <c r="C9" i="82"/>
  <c r="E20" i="82"/>
  <c r="E16" i="82"/>
  <c r="E12" i="82"/>
  <c r="E8" i="82"/>
  <c r="E19" i="82"/>
  <c r="E15" i="82"/>
  <c r="E11" i="82"/>
  <c r="E7" i="82"/>
  <c r="E18" i="82"/>
  <c r="E14" i="82"/>
  <c r="E10" i="82"/>
  <c r="E6" i="82"/>
  <c r="E21" i="82"/>
  <c r="E17" i="82"/>
  <c r="E13" i="82"/>
  <c r="E9" i="82"/>
  <c r="G11" i="79"/>
  <c r="C8" i="79"/>
  <c r="C9" i="79"/>
  <c r="C7" i="79"/>
  <c r="C6" i="79"/>
  <c r="C10" i="79"/>
  <c r="C5" i="79"/>
  <c r="E39" i="85"/>
  <c r="E35" i="85"/>
  <c r="E31" i="85"/>
  <c r="E27" i="85"/>
  <c r="E23" i="85"/>
  <c r="E36" i="85"/>
  <c r="E28" i="85"/>
  <c r="E38" i="85"/>
  <c r="E34" i="85"/>
  <c r="E30" i="85"/>
  <c r="E26" i="85"/>
  <c r="E37" i="85"/>
  <c r="E33" i="85"/>
  <c r="E29" i="85"/>
  <c r="E25" i="85"/>
  <c r="E40" i="85"/>
  <c r="E32" i="85"/>
  <c r="E24" i="85"/>
  <c r="D18" i="85"/>
  <c r="E12" i="84"/>
  <c r="H5" i="98"/>
  <c r="H16" i="88"/>
  <c r="E9" i="85" l="1"/>
  <c r="E17" i="85"/>
  <c r="E22" i="82"/>
  <c r="C11" i="79"/>
  <c r="E16" i="85"/>
  <c r="H39" i="104" l="1"/>
  <c r="C39" i="104"/>
  <c r="H38" i="104"/>
  <c r="C38" i="104"/>
  <c r="H37" i="104"/>
  <c r="C37" i="104"/>
  <c r="H36" i="104"/>
  <c r="C36" i="104"/>
  <c r="H35" i="104"/>
  <c r="C35" i="104"/>
  <c r="H34" i="104"/>
  <c r="C34" i="104"/>
  <c r="H33" i="104"/>
  <c r="C33" i="104"/>
  <c r="H32" i="104"/>
  <c r="C32" i="104"/>
  <c r="H31" i="104"/>
  <c r="C31" i="104"/>
  <c r="H30" i="104"/>
  <c r="C30" i="104"/>
  <c r="H29" i="104"/>
  <c r="C29" i="104"/>
  <c r="H28" i="104"/>
  <c r="C28" i="104"/>
  <c r="H27" i="104"/>
  <c r="C27" i="104"/>
  <c r="H26" i="104"/>
  <c r="C26" i="104"/>
  <c r="H25" i="104"/>
  <c r="C25" i="104"/>
  <c r="H24" i="104"/>
  <c r="C24" i="104"/>
  <c r="H23" i="104"/>
  <c r="C23" i="104"/>
  <c r="H22" i="104"/>
  <c r="C22" i="104"/>
  <c r="G16" i="104"/>
  <c r="F16" i="104"/>
  <c r="B16" i="104"/>
  <c r="H15" i="104"/>
  <c r="H14" i="104"/>
  <c r="B11" i="102"/>
  <c r="C9" i="102" s="1"/>
  <c r="C19" i="100"/>
  <c r="H19" i="100"/>
  <c r="H18" i="100"/>
  <c r="H17" i="100"/>
  <c r="H16" i="100"/>
  <c r="H15" i="100"/>
  <c r="H14" i="100"/>
  <c r="H13" i="100"/>
  <c r="H12" i="100"/>
  <c r="H11" i="100"/>
  <c r="H10" i="100"/>
  <c r="H9" i="100"/>
  <c r="H8" i="100"/>
  <c r="H7" i="100"/>
  <c r="H6" i="100"/>
  <c r="H5" i="100"/>
  <c r="D18" i="99"/>
  <c r="D17" i="99"/>
  <c r="D16" i="99"/>
  <c r="D15" i="99"/>
  <c r="D14" i="99"/>
  <c r="C9" i="99"/>
  <c r="H16" i="98"/>
  <c r="G14" i="98"/>
  <c r="G15" i="98" s="1"/>
  <c r="F14" i="98"/>
  <c r="F15" i="98" s="1"/>
  <c r="B14" i="98"/>
  <c r="H13" i="98"/>
  <c r="H12" i="98"/>
  <c r="H11" i="98"/>
  <c r="H10" i="98"/>
  <c r="H9" i="98"/>
  <c r="H8" i="98"/>
  <c r="H7" i="98"/>
  <c r="H6" i="98"/>
  <c r="H39" i="95"/>
  <c r="J40" i="85" s="1"/>
  <c r="C39" i="95"/>
  <c r="H38" i="95"/>
  <c r="J39" i="85" s="1"/>
  <c r="C38" i="95"/>
  <c r="H37" i="95"/>
  <c r="J38" i="85" s="1"/>
  <c r="C37" i="95"/>
  <c r="H36" i="95"/>
  <c r="J37" i="85" s="1"/>
  <c r="C36" i="95"/>
  <c r="H35" i="95"/>
  <c r="J36" i="85" s="1"/>
  <c r="C35" i="95"/>
  <c r="H34" i="95"/>
  <c r="J35" i="85" s="1"/>
  <c r="C34" i="95"/>
  <c r="H33" i="95"/>
  <c r="J34" i="85" s="1"/>
  <c r="C33" i="95"/>
  <c r="H32" i="95"/>
  <c r="J33" i="85" s="1"/>
  <c r="C32" i="95"/>
  <c r="H31" i="95"/>
  <c r="J32" i="85" s="1"/>
  <c r="C31" i="95"/>
  <c r="H30" i="95"/>
  <c r="J31" i="85" s="1"/>
  <c r="C30" i="95"/>
  <c r="H29" i="95"/>
  <c r="J30" i="85" s="1"/>
  <c r="C29" i="95"/>
  <c r="H28" i="95"/>
  <c r="J29" i="85" s="1"/>
  <c r="C28" i="95"/>
  <c r="H27" i="95"/>
  <c r="J28" i="85" s="1"/>
  <c r="C27" i="95"/>
  <c r="H26" i="95"/>
  <c r="J27" i="85" s="1"/>
  <c r="C26" i="95"/>
  <c r="H25" i="95"/>
  <c r="J26" i="85" s="1"/>
  <c r="C25" i="95"/>
  <c r="H24" i="95"/>
  <c r="J25" i="85" s="1"/>
  <c r="C24" i="95"/>
  <c r="H23" i="95"/>
  <c r="J24" i="85" s="1"/>
  <c r="C23" i="95"/>
  <c r="H22" i="95"/>
  <c r="J23" i="85" s="1"/>
  <c r="C22" i="95"/>
  <c r="G16" i="95"/>
  <c r="F16" i="95"/>
  <c r="B16" i="95"/>
  <c r="H15" i="95"/>
  <c r="J17" i="85" s="1"/>
  <c r="H14" i="95"/>
  <c r="B11" i="93"/>
  <c r="C9" i="93" s="1"/>
  <c r="G25" i="91"/>
  <c r="F25" i="91"/>
  <c r="B25" i="91"/>
  <c r="G24" i="91"/>
  <c r="F24" i="91"/>
  <c r="B24" i="91"/>
  <c r="G23" i="91"/>
  <c r="F23" i="91"/>
  <c r="B23" i="91"/>
  <c r="G22" i="91"/>
  <c r="F22" i="91"/>
  <c r="B22" i="91"/>
  <c r="G21" i="91"/>
  <c r="F21" i="91"/>
  <c r="B21" i="91"/>
  <c r="C10" i="91" s="1"/>
  <c r="H20" i="91"/>
  <c r="H19" i="91"/>
  <c r="H18" i="91"/>
  <c r="H17" i="91"/>
  <c r="H16" i="91"/>
  <c r="H15" i="91"/>
  <c r="H14" i="91"/>
  <c r="H13" i="91"/>
  <c r="H12" i="91"/>
  <c r="H11" i="91"/>
  <c r="H10" i="91"/>
  <c r="H9" i="91"/>
  <c r="H8" i="91"/>
  <c r="H7" i="91"/>
  <c r="H6" i="91"/>
  <c r="H5" i="91"/>
  <c r="H19" i="90"/>
  <c r="G40" i="81" s="1"/>
  <c r="H18" i="90"/>
  <c r="G39" i="81" s="1"/>
  <c r="H17" i="90"/>
  <c r="G38" i="81" s="1"/>
  <c r="H16" i="90"/>
  <c r="G37" i="81" s="1"/>
  <c r="H15" i="90"/>
  <c r="G36" i="81" s="1"/>
  <c r="H14" i="90"/>
  <c r="G35" i="81" s="1"/>
  <c r="H13" i="90"/>
  <c r="G34" i="81" s="1"/>
  <c r="H12" i="90"/>
  <c r="G33" i="81" s="1"/>
  <c r="H11" i="90"/>
  <c r="G32" i="81" s="1"/>
  <c r="H10" i="90"/>
  <c r="G31" i="81" s="1"/>
  <c r="H9" i="90"/>
  <c r="G30" i="81" s="1"/>
  <c r="H8" i="90"/>
  <c r="G29" i="81" s="1"/>
  <c r="H7" i="90"/>
  <c r="G28" i="81" s="1"/>
  <c r="H6" i="90"/>
  <c r="G27" i="81" s="1"/>
  <c r="H5" i="90"/>
  <c r="G26" i="81" s="1"/>
  <c r="G6" i="81"/>
  <c r="G14" i="88"/>
  <c r="G15" i="88" s="1"/>
  <c r="F14" i="88"/>
  <c r="F15" i="88" s="1"/>
  <c r="B14" i="88"/>
  <c r="H13" i="88"/>
  <c r="H12" i="88"/>
  <c r="H11" i="88"/>
  <c r="H10" i="88"/>
  <c r="H9" i="88"/>
  <c r="H8" i="88"/>
  <c r="H7" i="88"/>
  <c r="H6" i="88"/>
  <c r="H5" i="88"/>
  <c r="C15" i="104" l="1"/>
  <c r="C8" i="104"/>
  <c r="C14" i="95"/>
  <c r="C15" i="95"/>
  <c r="C9" i="91"/>
  <c r="C19" i="90"/>
  <c r="C7" i="90"/>
  <c r="C8" i="90"/>
  <c r="C6" i="90"/>
  <c r="C6" i="102"/>
  <c r="C7" i="102"/>
  <c r="C10" i="102"/>
  <c r="I30" i="95"/>
  <c r="J16" i="85"/>
  <c r="H15" i="98"/>
  <c r="C11" i="98"/>
  <c r="B15" i="98"/>
  <c r="C15" i="98" s="1"/>
  <c r="I39" i="104"/>
  <c r="I29" i="104"/>
  <c r="I34" i="104"/>
  <c r="I36" i="104"/>
  <c r="I26" i="104"/>
  <c r="I28" i="104"/>
  <c r="I37" i="104"/>
  <c r="I25" i="104"/>
  <c r="I30" i="104"/>
  <c r="I32" i="104"/>
  <c r="I22" i="104"/>
  <c r="I24" i="104"/>
  <c r="I33" i="104"/>
  <c r="I38" i="104"/>
  <c r="C14" i="104"/>
  <c r="C8" i="102"/>
  <c r="C11" i="102"/>
  <c r="C5" i="102"/>
  <c r="C5" i="100"/>
  <c r="C8" i="100"/>
  <c r="C12" i="100"/>
  <c r="D19" i="99"/>
  <c r="E17" i="99" s="1"/>
  <c r="C6" i="99"/>
  <c r="C6" i="98"/>
  <c r="C10" i="98"/>
  <c r="H25" i="91"/>
  <c r="H20" i="90"/>
  <c r="I8" i="90" s="1"/>
  <c r="C17" i="90"/>
  <c r="C11" i="90"/>
  <c r="C11" i="88"/>
  <c r="B15" i="88"/>
  <c r="C15" i="88" s="1"/>
  <c r="I32" i="95"/>
  <c r="I25" i="95"/>
  <c r="I39" i="95"/>
  <c r="I22" i="95"/>
  <c r="I24" i="95"/>
  <c r="I33" i="95"/>
  <c r="I38" i="95"/>
  <c r="I26" i="95"/>
  <c r="I28" i="95"/>
  <c r="I37" i="95"/>
  <c r="I29" i="95"/>
  <c r="I34" i="95"/>
  <c r="I36" i="95"/>
  <c r="C6" i="93"/>
  <c r="C10" i="93"/>
  <c r="C7" i="93"/>
  <c r="C8" i="93"/>
  <c r="C5" i="93"/>
  <c r="H21" i="91"/>
  <c r="I10" i="91" s="1"/>
  <c r="H23" i="91"/>
  <c r="C7" i="91"/>
  <c r="C5" i="91"/>
  <c r="C13" i="91"/>
  <c r="C23" i="91"/>
  <c r="C11" i="91"/>
  <c r="C15" i="91"/>
  <c r="C25" i="91"/>
  <c r="C17" i="91"/>
  <c r="C19" i="91"/>
  <c r="C8" i="91"/>
  <c r="C12" i="91"/>
  <c r="C14" i="91"/>
  <c r="C16" i="91"/>
  <c r="C18" i="91"/>
  <c r="C20" i="91"/>
  <c r="C24" i="91"/>
  <c r="C6" i="91"/>
  <c r="C22" i="91"/>
  <c r="C9" i="90"/>
  <c r="C15" i="90"/>
  <c r="C13" i="90"/>
  <c r="C10" i="90"/>
  <c r="C12" i="90"/>
  <c r="C14" i="90"/>
  <c r="C16" i="90"/>
  <c r="C18" i="90"/>
  <c r="C6" i="88"/>
  <c r="H16" i="104"/>
  <c r="I23" i="104"/>
  <c r="I27" i="104"/>
  <c r="I31" i="104"/>
  <c r="I35" i="104"/>
  <c r="C16" i="100"/>
  <c r="H20" i="100"/>
  <c r="C6" i="100"/>
  <c r="C10" i="100"/>
  <c r="C14" i="100"/>
  <c r="C18" i="100"/>
  <c r="C9" i="100"/>
  <c r="C13" i="100"/>
  <c r="C17" i="100"/>
  <c r="C7" i="100"/>
  <c r="C11" i="100"/>
  <c r="C15" i="100"/>
  <c r="C7" i="99"/>
  <c r="C8" i="99"/>
  <c r="C5" i="99"/>
  <c r="H14" i="98"/>
  <c r="C9" i="98"/>
  <c r="C13" i="98"/>
  <c r="C16" i="98"/>
  <c r="C8" i="98"/>
  <c r="C12" i="98"/>
  <c r="C5" i="98"/>
  <c r="C7" i="98"/>
  <c r="H16" i="95"/>
  <c r="I23" i="95"/>
  <c r="I27" i="95"/>
  <c r="I31" i="95"/>
  <c r="I35" i="95"/>
  <c r="H22" i="91"/>
  <c r="H24" i="91"/>
  <c r="C10" i="88"/>
  <c r="H14" i="88"/>
  <c r="I11" i="88" s="1"/>
  <c r="C16" i="88"/>
  <c r="C5" i="88"/>
  <c r="C9" i="88"/>
  <c r="C13" i="88"/>
  <c r="C8" i="88"/>
  <c r="C12" i="88"/>
  <c r="C7" i="88"/>
  <c r="E14" i="99" l="1"/>
  <c r="I14" i="104"/>
  <c r="I8" i="104"/>
  <c r="C8" i="95"/>
  <c r="I15" i="95"/>
  <c r="I8" i="95"/>
  <c r="E16" i="99"/>
  <c r="E18" i="99"/>
  <c r="E15" i="99"/>
  <c r="K35" i="85"/>
  <c r="K31" i="85"/>
  <c r="K23" i="85"/>
  <c r="K27" i="85"/>
  <c r="K39" i="85"/>
  <c r="K33" i="85"/>
  <c r="K34" i="85"/>
  <c r="K28" i="85"/>
  <c r="K37" i="85"/>
  <c r="K38" i="85"/>
  <c r="K32" i="85"/>
  <c r="K25" i="85"/>
  <c r="K26" i="85"/>
  <c r="J18" i="85"/>
  <c r="K36" i="85"/>
  <c r="K29" i="85"/>
  <c r="K30" i="85"/>
  <c r="K24" i="85"/>
  <c r="K40" i="85"/>
  <c r="I25" i="91"/>
  <c r="C16" i="104"/>
  <c r="I11" i="98"/>
  <c r="I5" i="98"/>
  <c r="I6" i="98"/>
  <c r="I10" i="98"/>
  <c r="I9" i="91"/>
  <c r="I23" i="91"/>
  <c r="I22" i="91"/>
  <c r="I14" i="91"/>
  <c r="I6" i="90"/>
  <c r="I14" i="90"/>
  <c r="I19" i="90"/>
  <c r="I12" i="90"/>
  <c r="I7" i="90"/>
  <c r="I9" i="90"/>
  <c r="I5" i="90"/>
  <c r="I13" i="90"/>
  <c r="I15" i="90"/>
  <c r="I18" i="90"/>
  <c r="I10" i="90"/>
  <c r="I17" i="90"/>
  <c r="I11" i="90"/>
  <c r="I16" i="90"/>
  <c r="I14" i="95"/>
  <c r="C16" i="95"/>
  <c r="C11" i="93"/>
  <c r="I20" i="91"/>
  <c r="I7" i="91"/>
  <c r="I18" i="91"/>
  <c r="I8" i="91"/>
  <c r="I17" i="91"/>
  <c r="I19" i="91"/>
  <c r="I16" i="91"/>
  <c r="I15" i="91"/>
  <c r="I5" i="91"/>
  <c r="I6" i="91"/>
  <c r="I24" i="91"/>
  <c r="I12" i="91"/>
  <c r="I11" i="91"/>
  <c r="I13" i="91"/>
  <c r="C21" i="91"/>
  <c r="C20" i="90"/>
  <c r="C5" i="90"/>
  <c r="I6" i="88"/>
  <c r="H15" i="88"/>
  <c r="I15" i="88" s="1"/>
  <c r="I15" i="104"/>
  <c r="I6" i="100"/>
  <c r="I18" i="100"/>
  <c r="I14" i="100"/>
  <c r="I10" i="100"/>
  <c r="I7" i="100"/>
  <c r="I19" i="100"/>
  <c r="I11" i="100"/>
  <c r="I16" i="100"/>
  <c r="I15" i="100"/>
  <c r="I17" i="100"/>
  <c r="I12" i="100"/>
  <c r="I8" i="100"/>
  <c r="C20" i="100"/>
  <c r="I13" i="100"/>
  <c r="I9" i="100"/>
  <c r="I5" i="100"/>
  <c r="C10" i="99"/>
  <c r="C14" i="98"/>
  <c r="I16" i="98"/>
  <c r="I13" i="98"/>
  <c r="I9" i="98"/>
  <c r="I12" i="98"/>
  <c r="I8" i="98"/>
  <c r="I15" i="98"/>
  <c r="I7" i="98"/>
  <c r="I16" i="88"/>
  <c r="I12" i="88"/>
  <c r="I8" i="88"/>
  <c r="I13" i="88"/>
  <c r="I7" i="88"/>
  <c r="I9" i="88"/>
  <c r="C14" i="88"/>
  <c r="I10" i="88"/>
  <c r="I5" i="88"/>
  <c r="K9" i="85" l="1"/>
  <c r="K16" i="85"/>
  <c r="E19" i="99"/>
  <c r="K17" i="85"/>
  <c r="I16" i="104"/>
  <c r="I14" i="98"/>
  <c r="I20" i="90"/>
  <c r="I16" i="95"/>
  <c r="I21" i="91"/>
  <c r="I14" i="88"/>
  <c r="I20" i="100"/>
  <c r="K18" i="85" l="1"/>
  <c r="F22" i="84" l="1"/>
  <c r="C22" i="84"/>
  <c r="F21" i="84"/>
  <c r="C21" i="84"/>
  <c r="C20" i="84"/>
  <c r="F19" i="84"/>
  <c r="C19" i="84"/>
  <c r="C18" i="84"/>
  <c r="F17" i="84"/>
  <c r="C17" i="84"/>
  <c r="F11" i="84"/>
  <c r="C11" i="84"/>
  <c r="C10" i="84"/>
  <c r="C9" i="84"/>
  <c r="C8" i="84"/>
  <c r="C7" i="84"/>
  <c r="C6" i="84"/>
  <c r="G22" i="82"/>
  <c r="G41" i="81"/>
  <c r="H41" i="81" s="1"/>
  <c r="E38" i="81"/>
  <c r="G21" i="81"/>
  <c r="H11" i="81" s="1"/>
  <c r="H26" i="82" l="1"/>
  <c r="H24" i="82"/>
  <c r="H23" i="82"/>
  <c r="H25" i="82"/>
  <c r="H19" i="81"/>
  <c r="C12" i="84"/>
  <c r="C23" i="84"/>
  <c r="H12" i="82"/>
  <c r="H17" i="82"/>
  <c r="H8" i="82"/>
  <c r="H14" i="82"/>
  <c r="H20" i="82"/>
  <c r="H21" i="82"/>
  <c r="H16" i="82"/>
  <c r="H18" i="82"/>
  <c r="H11" i="82"/>
  <c r="H9" i="82"/>
  <c r="H7" i="82"/>
  <c r="H6" i="82"/>
  <c r="H19" i="82"/>
  <c r="H13" i="82"/>
  <c r="H15" i="82"/>
  <c r="H10" i="82"/>
  <c r="H13" i="81"/>
  <c r="C18" i="85"/>
  <c r="I18" i="85"/>
  <c r="E18" i="85"/>
  <c r="F18" i="84"/>
  <c r="F20" i="84"/>
  <c r="F6" i="84"/>
  <c r="F10" i="84"/>
  <c r="F8" i="84"/>
  <c r="C22" i="82"/>
  <c r="E8" i="81"/>
  <c r="E13" i="81"/>
  <c r="E17" i="81"/>
  <c r="E11" i="81"/>
  <c r="E14" i="81"/>
  <c r="E7" i="81"/>
  <c r="E16" i="81"/>
  <c r="E20" i="81"/>
  <c r="E10" i="81"/>
  <c r="E18" i="81"/>
  <c r="E9" i="81"/>
  <c r="E12" i="81"/>
  <c r="E15" i="81"/>
  <c r="E19" i="81"/>
  <c r="E40" i="81"/>
  <c r="E32" i="81"/>
  <c r="E29" i="81"/>
  <c r="E36" i="81"/>
  <c r="E27" i="81"/>
  <c r="E35" i="81"/>
  <c r="E31" i="81"/>
  <c r="E37" i="81"/>
  <c r="E28" i="81"/>
  <c r="E33" i="81"/>
  <c r="E39" i="81"/>
  <c r="H9" i="81"/>
  <c r="H17" i="81"/>
  <c r="H7" i="81"/>
  <c r="H15" i="81"/>
  <c r="E30" i="81"/>
  <c r="E34" i="81"/>
  <c r="F7" i="84"/>
  <c r="F9" i="84"/>
  <c r="H28" i="81"/>
  <c r="H30" i="81"/>
  <c r="H32" i="81"/>
  <c r="H34" i="81"/>
  <c r="H36" i="81"/>
  <c r="H38" i="81"/>
  <c r="H40" i="81"/>
  <c r="H8" i="81"/>
  <c r="H10" i="81"/>
  <c r="H12" i="81"/>
  <c r="H14" i="81"/>
  <c r="H16" i="81"/>
  <c r="H18" i="81"/>
  <c r="H20" i="81"/>
  <c r="H27" i="81"/>
  <c r="H29" i="81"/>
  <c r="H31" i="81"/>
  <c r="H33" i="81"/>
  <c r="H35" i="81"/>
  <c r="H37" i="81"/>
  <c r="H39" i="81"/>
  <c r="F23" i="84" l="1"/>
  <c r="E26" i="81"/>
  <c r="E6" i="81"/>
  <c r="E21" i="81"/>
  <c r="F12" i="84"/>
  <c r="H22" i="82"/>
  <c r="H26" i="81"/>
  <c r="H6" i="81"/>
  <c r="H21" i="81"/>
  <c r="E41" i="81"/>
</calcChain>
</file>

<file path=xl/sharedStrings.xml><?xml version="1.0" encoding="utf-8"?>
<sst xmlns="http://schemas.openxmlformats.org/spreadsheetml/2006/main" count="1533" uniqueCount="450">
  <si>
    <t>人数</t>
    <rPh sb="0" eb="2">
      <t>ニンズウ</t>
    </rPh>
    <phoneticPr fontId="4"/>
  </si>
  <si>
    <t>割合</t>
    <rPh sb="0" eb="2">
      <t>ワリアイ</t>
    </rPh>
    <phoneticPr fontId="4"/>
  </si>
  <si>
    <t>19歳以下</t>
  </si>
  <si>
    <t>20歳代</t>
  </si>
  <si>
    <t>30歳代</t>
  </si>
  <si>
    <t>40歳代</t>
  </si>
  <si>
    <t>50歳代</t>
  </si>
  <si>
    <t>60歳代</t>
  </si>
  <si>
    <t>70歳代</t>
  </si>
  <si>
    <t>80歳代</t>
  </si>
  <si>
    <t>90歳以上</t>
  </si>
  <si>
    <t>総計</t>
    <rPh sb="0" eb="2">
      <t>ソウケイ</t>
    </rPh>
    <phoneticPr fontId="4"/>
  </si>
  <si>
    <t>計</t>
    <rPh sb="0" eb="1">
      <t>ケイ</t>
    </rPh>
    <phoneticPr fontId="4"/>
  </si>
  <si>
    <t>〔全状態像〕</t>
    <rPh sb="1" eb="2">
      <t>ゼン</t>
    </rPh>
    <rPh sb="2" eb="4">
      <t>ジョウタイ</t>
    </rPh>
    <rPh sb="4" eb="5">
      <t>ゾウ</t>
    </rPh>
    <phoneticPr fontId="4"/>
  </si>
  <si>
    <t>措置入院・緊急措置入院</t>
  </si>
  <si>
    <t>医療保護入院</t>
  </si>
  <si>
    <t>任意入院</t>
  </si>
  <si>
    <t>応急入院</t>
  </si>
  <si>
    <t>その他</t>
  </si>
  <si>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</si>
  <si>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</si>
  <si>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</si>
  <si>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</si>
  <si>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心理的発達の障害（F8）</t>
  </si>
  <si>
    <t>神経症性障害、ストレス関連障害及び身体表現性障害（F4）</t>
    <phoneticPr fontId="4"/>
  </si>
  <si>
    <t>生理的障害及び身体的要因に関連した行動症候群（F5）</t>
    <phoneticPr fontId="4"/>
  </si>
  <si>
    <t>2年～3年未満</t>
    <phoneticPr fontId="4"/>
  </si>
  <si>
    <t>3年～4年未満</t>
    <phoneticPr fontId="4"/>
  </si>
  <si>
    <t>寛解</t>
  </si>
  <si>
    <t>院内寛解</t>
  </si>
  <si>
    <t>軽度</t>
  </si>
  <si>
    <t>中等度</t>
  </si>
  <si>
    <t>重度</t>
  </si>
  <si>
    <t>最重度</t>
  </si>
  <si>
    <t>退院阻害要因がある</t>
    <rPh sb="0" eb="2">
      <t>タイイン</t>
    </rPh>
    <rPh sb="2" eb="4">
      <t>ソガイ</t>
    </rPh>
    <rPh sb="4" eb="6">
      <t>ヨウイン</t>
    </rPh>
    <phoneticPr fontId="4"/>
  </si>
  <si>
    <t>退院阻害要因はない</t>
  </si>
  <si>
    <t>退院予定</t>
  </si>
  <si>
    <t>回答数</t>
    <rPh sb="0" eb="2">
      <t>カイトウ</t>
    </rPh>
    <rPh sb="2" eb="3">
      <t>スウ</t>
    </rPh>
    <phoneticPr fontId="4"/>
  </si>
  <si>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</si>
  <si>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</si>
  <si>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</si>
  <si>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</si>
  <si>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</si>
  <si>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</si>
  <si>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</si>
  <si>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</si>
  <si>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</si>
  <si>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</si>
  <si>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</si>
  <si>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</si>
  <si>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</si>
  <si>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</si>
  <si>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</si>
  <si>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</si>
  <si>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4"/>
  </si>
  <si>
    <t>【退院阻害要因（複数回答）】</t>
    <phoneticPr fontId="4"/>
  </si>
  <si>
    <t>1年未満（再掲）</t>
    <rPh sb="5" eb="7">
      <t>サイケイ</t>
    </rPh>
    <phoneticPr fontId="4"/>
  </si>
  <si>
    <t>1年以上5年未満（再掲）</t>
    <rPh sb="2" eb="4">
      <t>イジョウ</t>
    </rPh>
    <rPh sb="9" eb="11">
      <t>サイケイ</t>
    </rPh>
    <phoneticPr fontId="4"/>
  </si>
  <si>
    <t>5年以上10年未満（再掲）</t>
    <rPh sb="1" eb="2">
      <t>ネン</t>
    </rPh>
    <rPh sb="2" eb="4">
      <t>イジョウ</t>
    </rPh>
    <rPh sb="10" eb="12">
      <t>サイケイ</t>
    </rPh>
    <phoneticPr fontId="4"/>
  </si>
  <si>
    <t>10年以上（再掲）</t>
    <rPh sb="6" eb="8">
      <t>サイケイ</t>
    </rPh>
    <phoneticPr fontId="4"/>
  </si>
  <si>
    <t>1ヶ月未満</t>
  </si>
  <si>
    <t>20年以上</t>
  </si>
  <si>
    <t>合計</t>
    <rPh sb="0" eb="2">
      <t>ゴウケイ</t>
    </rPh>
    <phoneticPr fontId="4"/>
  </si>
  <si>
    <t>在院期間区分</t>
    <rPh sb="0" eb="2">
      <t>ザイイン</t>
    </rPh>
    <rPh sb="2" eb="4">
      <t>キカン</t>
    </rPh>
    <rPh sb="4" eb="6">
      <t>クブン</t>
    </rPh>
    <phoneticPr fontId="4"/>
  </si>
  <si>
    <t>年齢階層</t>
    <rPh sb="0" eb="2">
      <t>ネンレイ</t>
    </rPh>
    <rPh sb="2" eb="4">
      <t>カイソウ</t>
    </rPh>
    <phoneticPr fontId="4"/>
  </si>
  <si>
    <t>病識がなく通院服薬の中断が予測される</t>
    <phoneticPr fontId="4"/>
  </si>
  <si>
    <t>てんかん（症状性を含む器質性障害(F0)に属さないもの）</t>
  </si>
  <si>
    <t>アルツハイマー病の認知症・血管性認知症以外の、症状性を含む器質性精神障害（F02-F09）</t>
  </si>
  <si>
    <t>1年未満</t>
    <phoneticPr fontId="4"/>
  </si>
  <si>
    <t>1年以上
5年未満</t>
    <phoneticPr fontId="4"/>
  </si>
  <si>
    <t>5年以上
10年未満</t>
    <phoneticPr fontId="4"/>
  </si>
  <si>
    <t>10年以上</t>
    <phoneticPr fontId="4"/>
  </si>
  <si>
    <t>統合失調症、統合失調症型障害及び妄想性障害（F2）</t>
    <phoneticPr fontId="4"/>
  </si>
  <si>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</si>
  <si>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</si>
  <si>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気分（感情）障害（F3）</t>
    <phoneticPr fontId="4"/>
  </si>
  <si>
    <t>【退院阻害要因×年齢階層】</t>
    <rPh sb="1" eb="3">
      <t>タイイン</t>
    </rPh>
    <rPh sb="3" eb="5">
      <t>ソガイ</t>
    </rPh>
    <rPh sb="5" eb="7">
      <t>ヨウイン</t>
    </rPh>
    <rPh sb="8" eb="10">
      <t>ネンレイ</t>
    </rPh>
    <rPh sb="10" eb="12">
      <t>カイソウ</t>
    </rPh>
    <phoneticPr fontId="4"/>
  </si>
  <si>
    <t>【退院阻害要因×在院期間区分】</t>
    <rPh sb="1" eb="3">
      <t>タイイン</t>
    </rPh>
    <rPh sb="3" eb="5">
      <t>ソガイ</t>
    </rPh>
    <rPh sb="5" eb="7">
      <t>ヨウイン</t>
    </rPh>
    <rPh sb="8" eb="10">
      <t>ザイイン</t>
    </rPh>
    <rPh sb="10" eb="12">
      <t>キカン</t>
    </rPh>
    <rPh sb="12" eb="14">
      <t>クブン</t>
    </rPh>
    <phoneticPr fontId="4"/>
  </si>
  <si>
    <t>【退院阻害要因×在院期間区分】〔寛解・院内寛解群〕</t>
    <rPh sb="16" eb="18">
      <t>カンカイ</t>
    </rPh>
    <rPh sb="19" eb="21">
      <t>インナイ</t>
    </rPh>
    <rPh sb="21" eb="23">
      <t>カンカイ</t>
    </rPh>
    <rPh sb="23" eb="24">
      <t>グン</t>
    </rPh>
    <phoneticPr fontId="4"/>
  </si>
  <si>
    <t>【退院阻害要因×疾患名区分（F0,F2,F3）】</t>
    <rPh sb="1" eb="3">
      <t>タイイン</t>
    </rPh>
    <rPh sb="3" eb="5">
      <t>ソガイ</t>
    </rPh>
    <rPh sb="5" eb="7">
      <t>ヨウイン</t>
    </rPh>
    <rPh sb="8" eb="10">
      <t>シッカン</t>
    </rPh>
    <rPh sb="10" eb="11">
      <t>メイ</t>
    </rPh>
    <rPh sb="11" eb="13">
      <t>クブン</t>
    </rPh>
    <phoneticPr fontId="4"/>
  </si>
  <si>
    <t>疾患名区分</t>
    <rPh sb="0" eb="2">
      <t>シッカン</t>
    </rPh>
    <rPh sb="2" eb="3">
      <t>メイ</t>
    </rPh>
    <rPh sb="3" eb="5">
      <t>クブン</t>
    </rPh>
    <phoneticPr fontId="4"/>
  </si>
  <si>
    <t>【退院阻害要因×疾患名区分（F0,F2,F3）】〔寛解・院内寛解群〕</t>
    <rPh sb="25" eb="27">
      <t>カンカイ</t>
    </rPh>
    <rPh sb="28" eb="30">
      <t>インナイ</t>
    </rPh>
    <rPh sb="30" eb="32">
      <t>カンカイ</t>
    </rPh>
    <rPh sb="32" eb="33">
      <t>グン</t>
    </rPh>
    <phoneticPr fontId="4"/>
  </si>
  <si>
    <t>心理的発達の障害（F8）</t>
    <phoneticPr fontId="4"/>
  </si>
  <si>
    <t>【年齢区分（在院期間１年以上）】</t>
    <rPh sb="6" eb="8">
      <t>ザイイン</t>
    </rPh>
    <rPh sb="8" eb="10">
      <t>キカン</t>
    </rPh>
    <rPh sb="11" eb="12">
      <t>ネン</t>
    </rPh>
    <rPh sb="12" eb="14">
      <t>イジョウ</t>
    </rPh>
    <phoneticPr fontId="4"/>
  </si>
  <si>
    <t>【退院阻害要因の有無（在院期間１年以上）】</t>
    <phoneticPr fontId="4"/>
  </si>
  <si>
    <t>【退院阻害要因（複数回答）（在院期間１年以上）】</t>
    <phoneticPr fontId="4"/>
  </si>
  <si>
    <t>【退院阻害要因×年齢階層】〔寛解・院内寛解群〕</t>
    <rPh sb="14" eb="16">
      <t>カンカイ</t>
    </rPh>
    <rPh sb="17" eb="19">
      <t>インナイ</t>
    </rPh>
    <rPh sb="19" eb="21">
      <t>カンカイ</t>
    </rPh>
    <rPh sb="21" eb="22">
      <t>グン</t>
    </rPh>
    <phoneticPr fontId="4"/>
  </si>
  <si>
    <t>65歳以上（再掲）</t>
    <rPh sb="2" eb="3">
      <t>サイ</t>
    </rPh>
    <rPh sb="3" eb="5">
      <t>イジョウ</t>
    </rPh>
    <rPh sb="6" eb="8">
      <t>サイケイ</t>
    </rPh>
    <phoneticPr fontId="4"/>
  </si>
  <si>
    <t>65歳未満（再掲）</t>
    <rPh sb="2" eb="3">
      <t>サイ</t>
    </rPh>
    <rPh sb="3" eb="5">
      <t>ミマン</t>
    </rPh>
    <rPh sb="6" eb="8">
      <t>サイケイ</t>
    </rPh>
    <phoneticPr fontId="4"/>
  </si>
  <si>
    <t>65歳以上（再掲）</t>
    <rPh sb="2" eb="5">
      <t>サイイジョウ</t>
    </rPh>
    <rPh sb="6" eb="8">
      <t>サイケイ</t>
    </rPh>
    <phoneticPr fontId="4"/>
  </si>
  <si>
    <t>65歳未満（再掲）</t>
    <rPh sb="2" eb="5">
      <t>サイミマン</t>
    </rPh>
    <rPh sb="6" eb="8">
      <t>サイケイ</t>
    </rPh>
    <phoneticPr fontId="4"/>
  </si>
  <si>
    <t>65歳未満（再掲）</t>
    <rPh sb="3" eb="5">
      <t>ミマン</t>
    </rPh>
    <rPh sb="6" eb="8">
      <t>サイケイ</t>
    </rPh>
    <phoneticPr fontId="4"/>
  </si>
  <si>
    <t>65歳～69歳</t>
    <rPh sb="2" eb="3">
      <t>サイ</t>
    </rPh>
    <rPh sb="6" eb="7">
      <t>サイ</t>
    </rPh>
    <phoneticPr fontId="4"/>
  </si>
  <si>
    <t>70歳～74歳</t>
    <rPh sb="2" eb="3">
      <t>サイ</t>
    </rPh>
    <rPh sb="6" eb="7">
      <t>サイ</t>
    </rPh>
    <phoneticPr fontId="4"/>
  </si>
  <si>
    <t>75歳～79歳</t>
    <rPh sb="2" eb="3">
      <t>サイ</t>
    </rPh>
    <rPh sb="6" eb="7">
      <t>サイ</t>
    </rPh>
    <phoneticPr fontId="4"/>
  </si>
  <si>
    <t>80歳～84歳</t>
    <rPh sb="2" eb="3">
      <t>サイ</t>
    </rPh>
    <rPh sb="6" eb="7">
      <t>サイ</t>
    </rPh>
    <phoneticPr fontId="4"/>
  </si>
  <si>
    <t>85歳～89歳</t>
    <rPh sb="2" eb="3">
      <t>サイ</t>
    </rPh>
    <rPh sb="6" eb="7">
      <t>サイ</t>
    </rPh>
    <phoneticPr fontId="4"/>
  </si>
  <si>
    <t>措置入院・緊急措置入院</t>
    <rPh sb="0" eb="2">
      <t>ソチ</t>
    </rPh>
    <rPh sb="2" eb="4">
      <t>ニュウイン</t>
    </rPh>
    <rPh sb="5" eb="7">
      <t>キンキュウ</t>
    </rPh>
    <rPh sb="7" eb="9">
      <t>ソチ</t>
    </rPh>
    <rPh sb="9" eb="11">
      <t>ニュウイン</t>
    </rPh>
    <phoneticPr fontId="4"/>
  </si>
  <si>
    <t>医療保護入院</t>
    <rPh sb="0" eb="2">
      <t>イリョウ</t>
    </rPh>
    <rPh sb="2" eb="4">
      <t>ホゴ</t>
    </rPh>
    <rPh sb="4" eb="6">
      <t>ニュウイン</t>
    </rPh>
    <phoneticPr fontId="4"/>
  </si>
  <si>
    <t>任意入院</t>
    <rPh sb="0" eb="2">
      <t>ニンイ</t>
    </rPh>
    <rPh sb="2" eb="4">
      <t>ニュウイン</t>
    </rPh>
    <phoneticPr fontId="4"/>
  </si>
  <si>
    <t>応急入院</t>
    <rPh sb="0" eb="2">
      <t>オウキュウ</t>
    </rPh>
    <rPh sb="2" eb="4">
      <t>ニュウイン</t>
    </rPh>
    <phoneticPr fontId="4"/>
  </si>
  <si>
    <t>その他</t>
    <rPh sb="2" eb="3">
      <t>タ</t>
    </rPh>
    <phoneticPr fontId="4"/>
  </si>
  <si>
    <t>うち寛解・院内寛解群</t>
    <rPh sb="2" eb="4">
      <t>カンカイ</t>
    </rPh>
    <rPh sb="5" eb="7">
      <t>インナイ</t>
    </rPh>
    <rPh sb="7" eb="9">
      <t>カンカイ</t>
    </rPh>
    <rPh sb="9" eb="10">
      <t>グン</t>
    </rPh>
    <phoneticPr fontId="4"/>
  </si>
  <si>
    <t>(再掲：患者全体)</t>
    <rPh sb="1" eb="3">
      <t>サイケイ</t>
    </rPh>
    <rPh sb="4" eb="6">
      <t>カンジャ</t>
    </rPh>
    <rPh sb="6" eb="8">
      <t>ゼンタイ</t>
    </rPh>
    <phoneticPr fontId="4"/>
  </si>
  <si>
    <t>症状性を含む器質性精神障害</t>
    <rPh sb="0" eb="2">
      <t>ショウジョウ</t>
    </rPh>
    <rPh sb="2" eb="3">
      <t>セイ</t>
    </rPh>
    <rPh sb="4" eb="5">
      <t>フク</t>
    </rPh>
    <rPh sb="6" eb="9">
      <t>キシツセイ</t>
    </rPh>
    <rPh sb="9" eb="11">
      <t>セイシン</t>
    </rPh>
    <rPh sb="11" eb="12">
      <t>ショウ</t>
    </rPh>
    <rPh sb="12" eb="13">
      <t>ガイ</t>
    </rPh>
    <phoneticPr fontId="4"/>
  </si>
  <si>
    <t>アルツハイマー病の認知症を含む器質性精神障害
（F00）</t>
  </si>
  <si>
    <t>血管性認知症を含む器質性精神障害（F01）</t>
    <phoneticPr fontId="4"/>
  </si>
  <si>
    <t>神経症性障害、ストレス関連障害及び身体表現性障害（F4）</t>
    <phoneticPr fontId="4"/>
  </si>
  <si>
    <t>生理的障害及び身体的要因に関連した行動症候群（F5）</t>
    <phoneticPr fontId="4"/>
  </si>
  <si>
    <t>65歳以上全体</t>
    <rPh sb="2" eb="5">
      <t>サイイジョウ</t>
    </rPh>
    <rPh sb="5" eb="7">
      <t>ゼンタイ</t>
    </rPh>
    <phoneticPr fontId="4"/>
  </si>
  <si>
    <t xml:space="preserve">退院阻害要因がある  </t>
    <rPh sb="0" eb="2">
      <t>タイイン</t>
    </rPh>
    <rPh sb="2" eb="4">
      <t>ソガイ</t>
    </rPh>
    <rPh sb="4" eb="6">
      <t>ヨウイン</t>
    </rPh>
    <phoneticPr fontId="4"/>
  </si>
  <si>
    <t>退院阻害要因はない</t>
    <phoneticPr fontId="4"/>
  </si>
  <si>
    <t>【年齢区分】</t>
    <phoneticPr fontId="4"/>
  </si>
  <si>
    <t>〔寛解・院内寛解群〕</t>
    <phoneticPr fontId="4"/>
  </si>
  <si>
    <t>寛解</t>
    <phoneticPr fontId="4"/>
  </si>
  <si>
    <t>寛解</t>
    <phoneticPr fontId="4"/>
  </si>
  <si>
    <t>院内寛解</t>
    <phoneticPr fontId="4"/>
  </si>
  <si>
    <t>院内寛解</t>
    <phoneticPr fontId="4"/>
  </si>
  <si>
    <t>【入院形態区分】</t>
    <phoneticPr fontId="4"/>
  </si>
  <si>
    <t>【疾患名区分】</t>
    <phoneticPr fontId="4"/>
  </si>
  <si>
    <t>症状性を含む器質性精神障害（F0）</t>
    <phoneticPr fontId="4"/>
  </si>
  <si>
    <t>アルツハイマー病の認知症を含む器質性精神障害（F00）</t>
    <phoneticPr fontId="4"/>
  </si>
  <si>
    <t>血管性認知症を含む器質性精神障害（F01）</t>
    <phoneticPr fontId="4"/>
  </si>
  <si>
    <t>てんかん（症状性を含む器質性障害(F0)に属さないもの）</t>
    <phoneticPr fontId="4"/>
  </si>
  <si>
    <t>【在院期間区分】</t>
    <phoneticPr fontId="4"/>
  </si>
  <si>
    <t>〔寛解・院内寛解群〕</t>
    <phoneticPr fontId="4"/>
  </si>
  <si>
    <t>寛解</t>
    <phoneticPr fontId="4"/>
  </si>
  <si>
    <t>院内寛解</t>
    <phoneticPr fontId="4"/>
  </si>
  <si>
    <t>1ヶ月未満</t>
    <phoneticPr fontId="4"/>
  </si>
  <si>
    <t>1ヶ月～3ヶ月未満</t>
    <phoneticPr fontId="4"/>
  </si>
  <si>
    <t>1ヶ月～3ヶ月未満</t>
    <phoneticPr fontId="4"/>
  </si>
  <si>
    <t>3ヶ月～6ヶ月未満</t>
    <phoneticPr fontId="4"/>
  </si>
  <si>
    <t>6ヶ月～1年未満</t>
    <phoneticPr fontId="4"/>
  </si>
  <si>
    <t>1年～1年6ヶ月未満</t>
    <phoneticPr fontId="4"/>
  </si>
  <si>
    <t>1年6ヶ月～2年未満</t>
    <phoneticPr fontId="4"/>
  </si>
  <si>
    <t>2年～3年未満</t>
    <phoneticPr fontId="4"/>
  </si>
  <si>
    <t>4年～5年未満</t>
    <phoneticPr fontId="4"/>
  </si>
  <si>
    <t>5年～6年未満</t>
    <phoneticPr fontId="4"/>
  </si>
  <si>
    <t>6年～7年未満</t>
    <phoneticPr fontId="4"/>
  </si>
  <si>
    <t>7年～8年未満</t>
    <phoneticPr fontId="4"/>
  </si>
  <si>
    <t>8年～9年未満</t>
    <phoneticPr fontId="4"/>
  </si>
  <si>
    <t>9年～10年未満</t>
    <phoneticPr fontId="4"/>
  </si>
  <si>
    <t>10年～20年未満</t>
    <phoneticPr fontId="4"/>
  </si>
  <si>
    <t>20年以上</t>
    <phoneticPr fontId="4"/>
  </si>
  <si>
    <t>【状態像区分】</t>
    <phoneticPr fontId="4"/>
  </si>
  <si>
    <t>病識がなく通院服薬の中断が予測される</t>
    <phoneticPr fontId="4"/>
  </si>
  <si>
    <t>〔寛解・院内寛解群〕</t>
    <phoneticPr fontId="4"/>
  </si>
  <si>
    <t>寛解</t>
    <phoneticPr fontId="4"/>
  </si>
  <si>
    <t>院内寛解</t>
    <phoneticPr fontId="4"/>
  </si>
  <si>
    <t>【入院形態区分（在院期間１年以上）】</t>
    <phoneticPr fontId="4"/>
  </si>
  <si>
    <t>〔寛解・院内寛解群〕</t>
    <phoneticPr fontId="4"/>
  </si>
  <si>
    <t>寛解</t>
    <phoneticPr fontId="4"/>
  </si>
  <si>
    <t>院内寛解</t>
    <phoneticPr fontId="4"/>
  </si>
  <si>
    <t>【疾患名区分（在院期間１年以上）】</t>
    <phoneticPr fontId="4"/>
  </si>
  <si>
    <t>〔寛解・院内寛解群〕</t>
    <phoneticPr fontId="4"/>
  </si>
  <si>
    <t>寛解</t>
    <phoneticPr fontId="4"/>
  </si>
  <si>
    <t>院内寛解</t>
    <phoneticPr fontId="4"/>
  </si>
  <si>
    <t>【状態像区分（在院期間１年以上）】</t>
    <phoneticPr fontId="4"/>
  </si>
  <si>
    <t>【年齢階層×在院期間区分】〔気分（感情）障害（F３）〕</t>
    <rPh sb="14" eb="16">
      <t>キブン</t>
    </rPh>
    <rPh sb="17" eb="19">
      <t>カンジョウ</t>
    </rPh>
    <rPh sb="20" eb="22">
      <t>ショウガイ</t>
    </rPh>
    <phoneticPr fontId="4"/>
  </si>
  <si>
    <t>【年齢階層×在院期間区分】〔気分（感情）障害（Ｆ３）〕&amp;〔寛解・院内寛解群〕</t>
    <rPh sb="14" eb="16">
      <t>キブン</t>
    </rPh>
    <rPh sb="17" eb="19">
      <t>カンジョウ</t>
    </rPh>
    <rPh sb="20" eb="21">
      <t>ショウ</t>
    </rPh>
    <rPh sb="21" eb="22">
      <t>ガイ</t>
    </rPh>
    <phoneticPr fontId="4"/>
  </si>
  <si>
    <t>病識がなく通院服薬の中断が予測される</t>
    <phoneticPr fontId="4"/>
  </si>
  <si>
    <t>　総計</t>
    <rPh sb="1" eb="2">
      <t>ソウ</t>
    </rPh>
    <rPh sb="2" eb="3">
      <t>ケイ</t>
    </rPh>
    <phoneticPr fontId="4"/>
  </si>
  <si>
    <t>　総計</t>
    <rPh sb="1" eb="3">
      <t>ソウケイ</t>
    </rPh>
    <phoneticPr fontId="4"/>
  </si>
  <si>
    <t>90歳～</t>
    <rPh sb="2" eb="3">
      <t>サイ</t>
    </rPh>
    <phoneticPr fontId="4"/>
  </si>
  <si>
    <t>【年齢階層×在院期間区分】〔アルツハイマー病型認知症及び血管性認知症（F00-F01）〕</t>
    <rPh sb="21" eb="22">
      <t>ビョウ</t>
    </rPh>
    <rPh sb="22" eb="23">
      <t>ガタ</t>
    </rPh>
    <rPh sb="23" eb="26">
      <t>ニンチショウ</t>
    </rPh>
    <rPh sb="26" eb="27">
      <t>オヨ</t>
    </rPh>
    <phoneticPr fontId="4"/>
  </si>
  <si>
    <t>【年齢階層×在院期間区分】〔アルツハイマー病型認知症及び血管性認知症（F00-F01）〕&amp;〔寛解・院内寛解群〕</t>
    <phoneticPr fontId="4"/>
  </si>
  <si>
    <t>【年齢階層×在院期間区分】</t>
    <phoneticPr fontId="4"/>
  </si>
  <si>
    <t>アルツハイマー病型認知症及び血管性認知症（F00-F01）</t>
    <phoneticPr fontId="4"/>
  </si>
  <si>
    <t>左記以外の症状性を含む器質性精神障害（F02-F09）</t>
    <rPh sb="0" eb="2">
      <t>サキ</t>
    </rPh>
    <phoneticPr fontId="4"/>
  </si>
  <si>
    <t>75歳未満（再掲）</t>
    <rPh sb="2" eb="3">
      <t>サイ</t>
    </rPh>
    <rPh sb="3" eb="5">
      <t>ミマン</t>
    </rPh>
    <rPh sb="6" eb="8">
      <t>サイケイ</t>
    </rPh>
    <phoneticPr fontId="4"/>
  </si>
  <si>
    <t>75歳以上（再掲）</t>
    <rPh sb="2" eb="3">
      <t>サイ</t>
    </rPh>
    <rPh sb="3" eb="5">
      <t>イジョウ</t>
    </rPh>
    <rPh sb="6" eb="8">
      <t>サイケイ</t>
    </rPh>
    <phoneticPr fontId="4"/>
  </si>
  <si>
    <t>【年齢区分（65歳以上在院患者）】</t>
    <rPh sb="8" eb="11">
      <t>サイイジョウ</t>
    </rPh>
    <rPh sb="11" eb="13">
      <t>ザイイン</t>
    </rPh>
    <rPh sb="13" eb="15">
      <t>カンジャ</t>
    </rPh>
    <phoneticPr fontId="4"/>
  </si>
  <si>
    <t>【入院形態区分（65歳以上在院患者）】</t>
    <rPh sb="1" eb="3">
      <t>ニュウイン</t>
    </rPh>
    <rPh sb="3" eb="5">
      <t>ケイタイ</t>
    </rPh>
    <rPh sb="10" eb="13">
      <t>サイイジョウ</t>
    </rPh>
    <rPh sb="13" eb="15">
      <t>ザイイン</t>
    </rPh>
    <rPh sb="15" eb="17">
      <t>カンジャ</t>
    </rPh>
    <phoneticPr fontId="4"/>
  </si>
  <si>
    <t>【在院期間区分（65歳以上在院患者）】</t>
    <rPh sb="1" eb="3">
      <t>ザイイン</t>
    </rPh>
    <rPh sb="3" eb="5">
      <t>キカン</t>
    </rPh>
    <rPh sb="5" eb="7">
      <t>クブン</t>
    </rPh>
    <rPh sb="10" eb="13">
      <t>サイイジョウ</t>
    </rPh>
    <rPh sb="13" eb="15">
      <t>ザイイン</t>
    </rPh>
    <rPh sb="15" eb="17">
      <t>カンジャ</t>
    </rPh>
    <phoneticPr fontId="4"/>
  </si>
  <si>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</si>
  <si>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</si>
  <si>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</si>
  <si>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</si>
  <si>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</si>
  <si>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</si>
  <si>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</si>
  <si>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</si>
  <si>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</si>
  <si>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</si>
  <si>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</si>
  <si>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</si>
  <si>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</si>
  <si>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</si>
  <si>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【状態像区分（65歳以上在院患者）】</t>
    <rPh sb="1" eb="3">
      <t>ジョウタイ</t>
    </rPh>
    <rPh sb="3" eb="4">
      <t>ゾウ</t>
    </rPh>
    <rPh sb="4" eb="6">
      <t>クブン</t>
    </rPh>
    <rPh sb="9" eb="12">
      <t>サイイジョウ</t>
    </rPh>
    <rPh sb="12" eb="14">
      <t>ザイイン</t>
    </rPh>
    <rPh sb="14" eb="16">
      <t>カンジャ</t>
    </rPh>
    <phoneticPr fontId="4"/>
  </si>
  <si>
    <t>〔全在院期間〕</t>
    <rPh sb="1" eb="2">
      <t>ゼン</t>
    </rPh>
    <rPh sb="2" eb="4">
      <t>ザイイン</t>
    </rPh>
    <rPh sb="4" eb="6">
      <t>キカン</t>
    </rPh>
    <phoneticPr fontId="4"/>
  </si>
  <si>
    <t>〔1年以上在院患者〕</t>
    <rPh sb="2" eb="5">
      <t>ネンイジョウ</t>
    </rPh>
    <rPh sb="5" eb="7">
      <t>ザイイン</t>
    </rPh>
    <rPh sb="7" eb="9">
      <t>カンジャ</t>
    </rPh>
    <phoneticPr fontId="4"/>
  </si>
  <si>
    <t>【退院阻害要因の有無（65歳以上在院患者）】</t>
    <rPh sb="13" eb="16">
      <t>サイイジョウ</t>
    </rPh>
    <rPh sb="16" eb="18">
      <t>ザイイン</t>
    </rPh>
    <rPh sb="18" eb="20">
      <t>カンジャ</t>
    </rPh>
    <phoneticPr fontId="4"/>
  </si>
  <si>
    <t>病識がなく通院服薬の中断が予測される</t>
  </si>
  <si>
    <t>人数</t>
  </si>
  <si>
    <t>割合</t>
  </si>
  <si>
    <t>〔寛解・院内寛解群〕</t>
    <phoneticPr fontId="4"/>
  </si>
  <si>
    <t>【疾患名区分（65歳以上在院患者）】</t>
    <rPh sb="1" eb="3">
      <t>シッカン</t>
    </rPh>
    <rPh sb="3" eb="4">
      <t>メイ</t>
    </rPh>
    <rPh sb="9" eb="12">
      <t>サイイジョウ</t>
    </rPh>
    <rPh sb="12" eb="14">
      <t>ザイイン</t>
    </rPh>
    <rPh sb="14" eb="16">
      <t>カンジャ</t>
    </rPh>
    <phoneticPr fontId="4"/>
  </si>
  <si>
    <t>〔アルツハイマー病型認知症・血管性認知症以外の症状性を含む器質性精神障害（F02-F09）〕</t>
    <rPh sb="8" eb="9">
      <t>ビョウ</t>
    </rPh>
    <rPh sb="9" eb="10">
      <t>ガタ</t>
    </rPh>
    <rPh sb="10" eb="13">
      <t>ニンチショウ</t>
    </rPh>
    <phoneticPr fontId="4"/>
  </si>
  <si>
    <t>〔アルツハイマー病型認知症・血管性認知症以外の症状性を含む器質性精神障害（F02-F09）〕&amp;〔寛解・院内寛解群〕</t>
    <rPh sb="8" eb="9">
      <t>ビョウ</t>
    </rPh>
    <rPh sb="9" eb="10">
      <t>ガタ</t>
    </rPh>
    <rPh sb="10" eb="13">
      <t>ニンチショウ</t>
    </rPh>
    <phoneticPr fontId="4"/>
  </si>
  <si>
    <t>【退院予定の有無】</t>
    <rPh sb="3" eb="5">
      <t>ヨテイ</t>
    </rPh>
    <phoneticPr fontId="4"/>
  </si>
  <si>
    <t>病状（主症状）が落ち着き、入院によらない形で治療ができるまで回復</t>
    <rPh sb="0" eb="2">
      <t>ビョウジョウ</t>
    </rPh>
    <rPh sb="3" eb="4">
      <t>シュ</t>
    </rPh>
    <rPh sb="4" eb="6">
      <t>ショウジョウ</t>
    </rPh>
    <rPh sb="8" eb="9">
      <t>オ</t>
    </rPh>
    <rPh sb="10" eb="11">
      <t>ツ</t>
    </rPh>
    <rPh sb="13" eb="15">
      <t>ニュウイン</t>
    </rPh>
    <rPh sb="20" eb="21">
      <t>カタチ</t>
    </rPh>
    <rPh sb="22" eb="24">
      <t>チリョウ</t>
    </rPh>
    <rPh sb="30" eb="32">
      <t>カイフク</t>
    </rPh>
    <phoneticPr fontId="4"/>
  </si>
  <si>
    <t>病状（主症状）が不安定で入院による治療が必要</t>
    <rPh sb="0" eb="2">
      <t>ビョウジョウ</t>
    </rPh>
    <rPh sb="8" eb="11">
      <t>フアンテイ</t>
    </rPh>
    <rPh sb="12" eb="14">
      <t>ニュウイン</t>
    </rPh>
    <rPh sb="17" eb="19">
      <t>チリョウ</t>
    </rPh>
    <rPh sb="20" eb="22">
      <t>ヒツヨウ</t>
    </rPh>
    <phoneticPr fontId="4"/>
  </si>
  <si>
    <t>退院予定</t>
    <rPh sb="0" eb="2">
      <t>タイイン</t>
    </rPh>
    <rPh sb="2" eb="4">
      <t>ヨテイ</t>
    </rPh>
    <phoneticPr fontId="4"/>
  </si>
  <si>
    <t>病状は落ち着いているが、ときどき不安定な病状が見られ、そのことが退院を阻害する要因になっている</t>
    <rPh sb="0" eb="2">
      <t>ビョウジョウ</t>
    </rPh>
    <rPh sb="3" eb="4">
      <t>オ</t>
    </rPh>
    <rPh sb="5" eb="6">
      <t>ツ</t>
    </rPh>
    <rPh sb="16" eb="19">
      <t>フアンテイ</t>
    </rPh>
    <rPh sb="20" eb="22">
      <t>ビョウジョウ</t>
    </rPh>
    <rPh sb="23" eb="24">
      <t>ミ</t>
    </rPh>
    <rPh sb="32" eb="34">
      <t>タイイン</t>
    </rPh>
    <rPh sb="35" eb="37">
      <t>ソガイ</t>
    </rPh>
    <rPh sb="39" eb="41">
      <t>ヨウイン</t>
    </rPh>
    <phoneticPr fontId="4"/>
  </si>
  <si>
    <t>病状は落ち着いているが、ときどき不安定な病状が見られ、そのことが退院を阻害する要因になっている</t>
    <phoneticPr fontId="4"/>
  </si>
  <si>
    <t>【退院予定の有無（在院期間１年以上）】</t>
    <rPh sb="3" eb="5">
      <t>ヨテイ</t>
    </rPh>
    <phoneticPr fontId="4"/>
  </si>
  <si>
    <t>【退院予定の有無（65歳以上在院患者）】</t>
    <rPh sb="3" eb="5">
      <t>ヨテイ</t>
    </rPh>
    <rPh sb="11" eb="14">
      <t>サイイジョウ</t>
    </rPh>
    <rPh sb="14" eb="16">
      <t>ザイイン</t>
    </rPh>
    <rPh sb="16" eb="18">
      <t>カンジャ</t>
    </rPh>
    <phoneticPr fontId="4"/>
  </si>
  <si>
    <t>病状は落ち着いているが、ときどき不安定な病状が見られ、そのことが退院を阻害する要因になっている</t>
    <phoneticPr fontId="4"/>
  </si>
  <si>
    <t>退院阻害要因</t>
  </si>
  <si>
    <t>退院予定の有無</t>
    <rPh sb="0" eb="2">
      <t>タイイン</t>
    </rPh>
    <rPh sb="2" eb="4">
      <t>ヨテイ</t>
    </rPh>
    <rPh sb="5" eb="7">
      <t>ウム</t>
    </rPh>
    <phoneticPr fontId="4"/>
  </si>
  <si>
    <t>病状（主症状）が不安定で入院による治療が必要</t>
    <rPh sb="0" eb="2">
      <t>ビョウジョウ</t>
    </rPh>
    <rPh sb="3" eb="4">
      <t>シュ</t>
    </rPh>
    <rPh sb="4" eb="6">
      <t>ショウジョウ</t>
    </rPh>
    <rPh sb="8" eb="11">
      <t>フアンテイ</t>
    </rPh>
    <rPh sb="12" eb="14">
      <t>ニュウイン</t>
    </rPh>
    <rPh sb="17" eb="19">
      <t>チリョウ</t>
    </rPh>
    <rPh sb="20" eb="22">
      <t>ヒツヨウ</t>
    </rPh>
    <phoneticPr fontId="4"/>
  </si>
  <si>
    <t>退院阻害要因</t>
    <phoneticPr fontId="4"/>
  </si>
  <si>
    <t>病状は落ち着いているが、ときどき不安定な病状が見られ、そのことが退院を阻害する要因になっている</t>
    <phoneticPr fontId="4"/>
  </si>
  <si>
    <t>退院予定の有無</t>
    <phoneticPr fontId="4"/>
  </si>
  <si>
    <t>家族が退院に反対している</t>
    <rPh sb="3" eb="5">
      <t>タイイン</t>
    </rPh>
    <rPh sb="6" eb="8">
      <t>ハンタイ</t>
    </rPh>
    <phoneticPr fontId="4"/>
  </si>
  <si>
    <t>家族が退院に反対している</t>
    <phoneticPr fontId="4"/>
  </si>
  <si>
    <t>住所地と入院先の距離があり支援体制がとりにくい</t>
    <phoneticPr fontId="4"/>
  </si>
  <si>
    <t>家族が退院に反対している</t>
    <rPh sb="0" eb="2">
      <t>カゾク</t>
    </rPh>
    <rPh sb="3" eb="5">
      <t>タイイン</t>
    </rPh>
    <rPh sb="6" eb="8">
      <t>ハンタイ</t>
    </rPh>
    <phoneticPr fontId="4"/>
  </si>
  <si>
    <t>精神遅滞〔知的障害〕（F7）</t>
    <phoneticPr fontId="4"/>
  </si>
  <si>
    <t>病状は落ち着いているが、ときどき不安定な病状が見られ、そのことが退院を阻害する要因になっている</t>
    <phoneticPr fontId="4"/>
  </si>
  <si>
    <t>精神作用物質使用による精神及び行動の障害（F1）</t>
    <phoneticPr fontId="4"/>
  </si>
  <si>
    <t>統合失調症、統合失調症型障害及び妄想性障害（F2）</t>
    <phoneticPr fontId="4"/>
  </si>
  <si>
    <t>神経症性障害、ストレス関連障害及び身体表現性障害（F4）</t>
  </si>
  <si>
    <t>生理的障害及び身体的要因に関連した行動症候群（F5）</t>
  </si>
  <si>
    <t>精神遅滞〔知的障害〕（F7）</t>
  </si>
  <si>
    <t>成人のパーソナリティ及び行動の障害（F6)</t>
    <phoneticPr fontId="4"/>
  </si>
  <si>
    <t>精神遅滞〔知的障害〕（F7)</t>
    <phoneticPr fontId="4"/>
  </si>
  <si>
    <t>小児期及び青年期に通常発症する行動及び情緒の障害及び特定不能の精神障害（F9)</t>
    <phoneticPr fontId="4"/>
  </si>
  <si>
    <t>成人のパーソナリティ及び行動の障害（F6)</t>
  </si>
  <si>
    <t>精神遅滞〔知的障害〕（F7)</t>
  </si>
  <si>
    <t>小児期及び青年期に通常発症する行動及び情緒の障害及び特定不能の精神障害（F9)</t>
  </si>
  <si>
    <t>症状性を含む器質性精神障害（F0）</t>
  </si>
  <si>
    <t>アルツハイマー病の認知症を含む器質性精神障害（F00）</t>
  </si>
  <si>
    <t>血管性認知症を含む器質性精神障害（F01）</t>
  </si>
  <si>
    <t>成人のパーソナリティ及び行動の障害（F6)</t>
    <phoneticPr fontId="4"/>
  </si>
  <si>
    <t>　＜複数回答＞</t>
    <rPh sb="2" eb="4">
      <t>フクスウ</t>
    </rPh>
    <rPh sb="4" eb="6">
      <t>カイトウ</t>
    </rPh>
    <phoneticPr fontId="4"/>
  </si>
  <si>
    <t>　＜複数回答＞</t>
    <phoneticPr fontId="4"/>
  </si>
  <si>
    <t>【年齢区分×病院所在地（圏域）】</t>
    <phoneticPr fontId="4"/>
  </si>
  <si>
    <t>豊能</t>
  </si>
  <si>
    <t>三島</t>
  </si>
  <si>
    <t>北河内</t>
  </si>
  <si>
    <t>中河内</t>
  </si>
  <si>
    <t>南河内</t>
  </si>
  <si>
    <t>泉州</t>
  </si>
  <si>
    <t>大阪市</t>
  </si>
  <si>
    <t>堺市</t>
  </si>
  <si>
    <t>【入院形態区分×病院所在地（圏域）】</t>
    <phoneticPr fontId="4"/>
  </si>
  <si>
    <t>措置入院・</t>
    <phoneticPr fontId="4"/>
  </si>
  <si>
    <t>緊急措置入院</t>
  </si>
  <si>
    <t>【疾患名区分×病院所在地（圏域）】</t>
    <rPh sb="1" eb="3">
      <t>シッカン</t>
    </rPh>
    <rPh sb="3" eb="4">
      <t>メイ</t>
    </rPh>
    <phoneticPr fontId="4"/>
  </si>
  <si>
    <t>アルツハイマー病の認知症・血管性認知症以外の症状性を含む器質性精神障害（F02-F09）</t>
    <phoneticPr fontId="4"/>
  </si>
  <si>
    <t>知的障害（F7）</t>
    <rPh sb="0" eb="2">
      <t>チテキ</t>
    </rPh>
    <rPh sb="2" eb="4">
      <t>ショウガイ</t>
    </rPh>
    <phoneticPr fontId="4"/>
  </si>
  <si>
    <t>小児期及び青年期の通常発症する行動及び情緒の障害及び特定不能の精神障害（F9）</t>
    <phoneticPr fontId="4"/>
  </si>
  <si>
    <t>その他</t>
    <phoneticPr fontId="4"/>
  </si>
  <si>
    <t>【在院期間区分×病院所在地（圏域）】</t>
    <rPh sb="1" eb="3">
      <t>ザイイン</t>
    </rPh>
    <rPh sb="3" eb="5">
      <t>キカン</t>
    </rPh>
    <phoneticPr fontId="4"/>
  </si>
  <si>
    <t>1年以上</t>
    <rPh sb="2" eb="4">
      <t>イジョウ</t>
    </rPh>
    <phoneticPr fontId="2"/>
  </si>
  <si>
    <t>5年以上</t>
    <rPh sb="1" eb="2">
      <t>ネン</t>
    </rPh>
    <rPh sb="2" eb="4">
      <t>イジョウ</t>
    </rPh>
    <phoneticPr fontId="2"/>
  </si>
  <si>
    <t>【状態像区分×病院所在地（圏域）】</t>
    <rPh sb="1" eb="3">
      <t>ジョウタイ</t>
    </rPh>
    <rPh sb="3" eb="4">
      <t>ゾウ</t>
    </rPh>
    <phoneticPr fontId="4"/>
  </si>
  <si>
    <t>【年齢区分×入院時住所地（圏域）】</t>
    <rPh sb="6" eb="8">
      <t>ニュウイン</t>
    </rPh>
    <rPh sb="8" eb="9">
      <t>ジ</t>
    </rPh>
    <rPh sb="9" eb="11">
      <t>ジュウショ</t>
    </rPh>
    <phoneticPr fontId="4"/>
  </si>
  <si>
    <t>府外・
その他</t>
    <rPh sb="0" eb="1">
      <t>フ</t>
    </rPh>
    <rPh sb="1" eb="2">
      <t>ガイ</t>
    </rPh>
    <rPh sb="6" eb="7">
      <t>タ</t>
    </rPh>
    <phoneticPr fontId="4"/>
  </si>
  <si>
    <t>【入院形態区分×入院時住所地（圏域）】</t>
    <rPh sb="8" eb="10">
      <t>ニュウイン</t>
    </rPh>
    <rPh sb="10" eb="11">
      <t>ジ</t>
    </rPh>
    <rPh sb="11" eb="13">
      <t>ジュウショ</t>
    </rPh>
    <rPh sb="13" eb="14">
      <t>チ</t>
    </rPh>
    <rPh sb="15" eb="17">
      <t>ケンイキ</t>
    </rPh>
    <phoneticPr fontId="4"/>
  </si>
  <si>
    <t>【疾患名区分×入院時住所地（圏域）】</t>
    <rPh sb="1" eb="3">
      <t>シッカン</t>
    </rPh>
    <rPh sb="3" eb="4">
      <t>メイ</t>
    </rPh>
    <phoneticPr fontId="4"/>
  </si>
  <si>
    <t>【在院期間区分×入院時住所地（圏域）】</t>
    <rPh sb="1" eb="3">
      <t>ザイイン</t>
    </rPh>
    <rPh sb="3" eb="5">
      <t>キカン</t>
    </rPh>
    <phoneticPr fontId="4"/>
  </si>
  <si>
    <t>【状態像区分×入院時住所地（圏域）】</t>
    <rPh sb="1" eb="3">
      <t>ジョウタイ</t>
    </rPh>
    <rPh sb="3" eb="4">
      <t>ゾウ</t>
    </rPh>
    <phoneticPr fontId="4"/>
  </si>
  <si>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4"/>
  </si>
  <si>
    <t>病院所在地</t>
    <rPh sb="0" eb="2">
      <t>ビョウイン</t>
    </rPh>
    <rPh sb="2" eb="5">
      <t>ショザイチ</t>
    </rPh>
    <phoneticPr fontId="4"/>
  </si>
  <si>
    <t>入院時住所地</t>
    <rPh sb="0" eb="2">
      <t>ニュウイン</t>
    </rPh>
    <rPh sb="2" eb="3">
      <t>ジ</t>
    </rPh>
    <rPh sb="3" eb="5">
      <t>ジュウショ</t>
    </rPh>
    <rPh sb="5" eb="6">
      <t>チ</t>
    </rPh>
    <phoneticPr fontId="4"/>
  </si>
  <si>
    <t>大阪市</t>
    <rPh sb="0" eb="3">
      <t>オオサカシ</t>
    </rPh>
    <phoneticPr fontId="4"/>
  </si>
  <si>
    <t>堺市</t>
    <rPh sb="0" eb="2">
      <t>サカイシ</t>
    </rPh>
    <phoneticPr fontId="4"/>
  </si>
  <si>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4"/>
  </si>
  <si>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4"/>
  </si>
  <si>
    <t>在院1年以上</t>
    <rPh sb="0" eb="2">
      <t>ザイイン</t>
    </rPh>
    <rPh sb="3" eb="6">
      <t>ネンイジョウ</t>
    </rPh>
    <phoneticPr fontId="4"/>
  </si>
  <si>
    <t>在院1年未満</t>
    <rPh sb="0" eb="2">
      <t>ザイイン</t>
    </rPh>
    <rPh sb="3" eb="4">
      <t>ネン</t>
    </rPh>
    <rPh sb="4" eb="6">
      <t>ミマン</t>
    </rPh>
    <phoneticPr fontId="4"/>
  </si>
  <si>
    <t>寛解</t>
    <rPh sb="0" eb="2">
      <t>カンカイ</t>
    </rPh>
    <phoneticPr fontId="4"/>
  </si>
  <si>
    <t>院内寛解</t>
    <rPh sb="0" eb="2">
      <t>インナイ</t>
    </rPh>
    <rPh sb="2" eb="4">
      <t>カンカイ</t>
    </rPh>
    <phoneticPr fontId="4"/>
  </si>
  <si>
    <t>軽度</t>
    <rPh sb="0" eb="2">
      <t>ケイド</t>
    </rPh>
    <phoneticPr fontId="4"/>
  </si>
  <si>
    <t>中等度</t>
    <rPh sb="0" eb="2">
      <t>チュウトウ</t>
    </rPh>
    <rPh sb="2" eb="3">
      <t>ド</t>
    </rPh>
    <phoneticPr fontId="4"/>
  </si>
  <si>
    <t>重度</t>
    <rPh sb="0" eb="2">
      <t>ジュウド</t>
    </rPh>
    <phoneticPr fontId="4"/>
  </si>
  <si>
    <t>最重度</t>
    <rPh sb="0" eb="1">
      <t>サイ</t>
    </rPh>
    <rPh sb="1" eb="3">
      <t>ジュウド</t>
    </rPh>
    <phoneticPr fontId="4"/>
  </si>
  <si>
    <t>小計</t>
    <rPh sb="0" eb="2">
      <t>ショウケイ</t>
    </rPh>
    <phoneticPr fontId="4"/>
  </si>
  <si>
    <t>池田市</t>
  </si>
  <si>
    <t>箕面市</t>
  </si>
  <si>
    <t>能勢町</t>
  </si>
  <si>
    <t>豊能町</t>
  </si>
  <si>
    <t>豊中市</t>
  </si>
  <si>
    <t>吹田市</t>
  </si>
  <si>
    <t>摂津市</t>
  </si>
  <si>
    <t>茨木市</t>
  </si>
  <si>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</si>
  <si>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</si>
  <si>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</si>
  <si>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</si>
  <si>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</si>
  <si>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</si>
  <si>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</si>
  <si>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</si>
  <si>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</si>
  <si>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</si>
  <si>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</si>
  <si>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</si>
  <si>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</si>
  <si>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</si>
  <si>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</si>
  <si>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</si>
  <si>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</si>
  <si>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</si>
  <si>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</si>
  <si>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</si>
  <si>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</si>
  <si>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</si>
  <si>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</si>
  <si>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</si>
  <si>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</si>
  <si>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</si>
  <si>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</si>
  <si>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</si>
  <si>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</si>
  <si>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</si>
  <si>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</si>
  <si>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</si>
  <si>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</si>
  <si>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</si>
  <si>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</si>
  <si>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</si>
  <si>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</si>
  <si>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</si>
  <si>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</si>
  <si>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</si>
  <si>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</si>
  <si>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</si>
  <si>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</si>
  <si>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</si>
  <si>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</si>
  <si>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</si>
  <si>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</si>
  <si>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</si>
  <si>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</si>
  <si>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</si>
  <si>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</si>
  <si>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</si>
  <si>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</si>
  <si>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</si>
  <si>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</si>
  <si>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</si>
  <si>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</si>
  <si>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　　堺区</t>
    <rPh sb="2" eb="4">
      <t>サカイク</t>
    </rPh>
    <phoneticPr fontId="4"/>
  </si>
  <si>
    <t>　　西区</t>
    <rPh sb="2" eb="3">
      <t>ニシ</t>
    </rPh>
    <phoneticPr fontId="4"/>
  </si>
  <si>
    <t>　　中区</t>
    <rPh sb="2" eb="3">
      <t>ナカ</t>
    </rPh>
    <rPh sb="3" eb="4">
      <t>ク</t>
    </rPh>
    <phoneticPr fontId="4"/>
  </si>
  <si>
    <t>　　南区</t>
    <rPh sb="2" eb="4">
      <t>ミナミク</t>
    </rPh>
    <phoneticPr fontId="4"/>
  </si>
  <si>
    <t>　　北区</t>
    <rPh sb="2" eb="4">
      <t>キタク</t>
    </rPh>
    <phoneticPr fontId="4"/>
  </si>
  <si>
    <t>　　東区</t>
    <rPh sb="2" eb="4">
      <t>ヒガシク</t>
    </rPh>
    <phoneticPr fontId="4"/>
  </si>
  <si>
    <t>　　美原区</t>
    <rPh sb="2" eb="5">
      <t>ミハラク</t>
    </rPh>
    <phoneticPr fontId="4"/>
  </si>
  <si>
    <t>他府県</t>
    <rPh sb="0" eb="1">
      <t>タ</t>
    </rPh>
    <rPh sb="1" eb="3">
      <t>フケン</t>
    </rPh>
    <phoneticPr fontId="4"/>
  </si>
  <si>
    <t>滋賀県</t>
  </si>
  <si>
    <t>京都府</t>
  </si>
  <si>
    <t>奈良県</t>
  </si>
  <si>
    <t>兵庫県</t>
  </si>
  <si>
    <t>和歌山県</t>
  </si>
  <si>
    <t>不明</t>
  </si>
  <si>
    <t>65歳以上</t>
    <rPh sb="2" eb="3">
      <t>サイ</t>
    </rPh>
    <rPh sb="3" eb="5">
      <t>イジョウ</t>
    </rPh>
    <phoneticPr fontId="4"/>
  </si>
  <si>
    <t>1ヶ月～</t>
    <phoneticPr fontId="4"/>
  </si>
  <si>
    <t>3ヶ月未満</t>
    <phoneticPr fontId="4"/>
  </si>
  <si>
    <t>3ヶ月～</t>
    <phoneticPr fontId="4"/>
  </si>
  <si>
    <t>6ヶ月未満</t>
    <phoneticPr fontId="4"/>
  </si>
  <si>
    <t>6ヶ月～</t>
    <phoneticPr fontId="4"/>
  </si>
  <si>
    <t>1年未満</t>
    <phoneticPr fontId="4"/>
  </si>
  <si>
    <t>1年～</t>
    <phoneticPr fontId="4"/>
  </si>
  <si>
    <t>1年6ヶ月未満</t>
    <phoneticPr fontId="4"/>
  </si>
  <si>
    <t>1年6ヶ月</t>
    <phoneticPr fontId="4"/>
  </si>
  <si>
    <t>～2年未満</t>
    <phoneticPr fontId="4"/>
  </si>
  <si>
    <t>2年～</t>
    <phoneticPr fontId="4"/>
  </si>
  <si>
    <t>3年未満</t>
    <phoneticPr fontId="4"/>
  </si>
  <si>
    <t>3年～</t>
    <phoneticPr fontId="4"/>
  </si>
  <si>
    <t>4年未満</t>
    <phoneticPr fontId="4"/>
  </si>
  <si>
    <t>4年～</t>
    <phoneticPr fontId="4"/>
  </si>
  <si>
    <t>5年未満</t>
    <phoneticPr fontId="4"/>
  </si>
  <si>
    <t>5年～</t>
    <phoneticPr fontId="4"/>
  </si>
  <si>
    <t>6年未満</t>
    <phoneticPr fontId="4"/>
  </si>
  <si>
    <t>6年～</t>
    <phoneticPr fontId="4"/>
  </si>
  <si>
    <t>7年未満</t>
    <phoneticPr fontId="4"/>
  </si>
  <si>
    <t>7年～</t>
    <phoneticPr fontId="4"/>
  </si>
  <si>
    <t>8年未満</t>
    <phoneticPr fontId="4"/>
  </si>
  <si>
    <t>8年～</t>
    <phoneticPr fontId="4"/>
  </si>
  <si>
    <t>9年未満</t>
    <phoneticPr fontId="4"/>
  </si>
  <si>
    <t>9年～</t>
    <phoneticPr fontId="4"/>
  </si>
  <si>
    <t>10年未満</t>
    <phoneticPr fontId="4"/>
  </si>
  <si>
    <t>10年～</t>
    <phoneticPr fontId="4"/>
  </si>
  <si>
    <t>20年未満</t>
    <phoneticPr fontId="4"/>
  </si>
  <si>
    <t>5年未満（再掲）</t>
    <phoneticPr fontId="4"/>
  </si>
  <si>
    <t>10年未満（再掲）</t>
    <phoneticPr fontId="4"/>
  </si>
  <si>
    <t>10年以上（再掲）</t>
    <phoneticPr fontId="4"/>
  </si>
  <si>
    <t>【退院阻害要因の有無×病院所在地（圏域）】</t>
    <phoneticPr fontId="4"/>
  </si>
  <si>
    <t>【退院阻害要因（複数回答）×病院所在地（圏域）】</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</si>
  <si>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</si>
  <si>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</si>
  <si>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</si>
  <si>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</si>
  <si>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</si>
  <si>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</si>
  <si>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</si>
  <si>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家族がいない、本人をサポートする機能が実質ない</t>
    <phoneticPr fontId="4"/>
  </si>
  <si>
    <t>家族が退院に反対している</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</si>
  <si>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</si>
  <si>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</si>
  <si>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</si>
  <si>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</si>
  <si>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</si>
  <si>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</si>
  <si>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その他の退院阻害要因がある</t>
    <phoneticPr fontId="4"/>
  </si>
  <si>
    <t>措置入院・</t>
    <phoneticPr fontId="4"/>
  </si>
  <si>
    <t>アルツハイマー病の認知症・血管性認知症以外の症状性を含む器質性精神障害（F02-F09）</t>
    <phoneticPr fontId="4"/>
  </si>
  <si>
    <t>心理的発達の障害（F8）</t>
    <phoneticPr fontId="4"/>
  </si>
  <si>
    <t>小児期及び青年期の通常発症する行動及び情緒の障害及び特定不能の精神障害（F9）</t>
    <phoneticPr fontId="4"/>
  </si>
  <si>
    <t>てんかん（症状性を含む器質性障害(F0)に属さないもの）</t>
    <phoneticPr fontId="4"/>
  </si>
  <si>
    <t>その他</t>
    <phoneticPr fontId="4"/>
  </si>
  <si>
    <t>1ヶ月～</t>
    <phoneticPr fontId="4"/>
  </si>
  <si>
    <t>3ヶ月未満</t>
    <phoneticPr fontId="4"/>
  </si>
  <si>
    <t>3年～</t>
    <phoneticPr fontId="4"/>
  </si>
  <si>
    <t>8年～</t>
    <phoneticPr fontId="4"/>
  </si>
  <si>
    <t>9年未満</t>
    <phoneticPr fontId="4"/>
  </si>
  <si>
    <t>9年～</t>
    <phoneticPr fontId="4"/>
  </si>
  <si>
    <t>10年～</t>
    <phoneticPr fontId="4"/>
  </si>
  <si>
    <t>5年未満（再掲）</t>
    <phoneticPr fontId="4"/>
  </si>
  <si>
    <t>10年未満（再掲）</t>
    <phoneticPr fontId="4"/>
  </si>
  <si>
    <t>10年以上（再掲）</t>
    <phoneticPr fontId="4"/>
  </si>
  <si>
    <t>【退院阻害要因の有無×入院時住所地（圏域）】</t>
    <phoneticPr fontId="4"/>
  </si>
  <si>
    <t>【退院阻害要因（複数回答）×入院時住所地（圏域）】</t>
    <phoneticPr fontId="4"/>
  </si>
  <si>
    <t>大阪市</t>
    <phoneticPr fontId="4"/>
  </si>
  <si>
    <t>その他</t>
    <phoneticPr fontId="4"/>
  </si>
  <si>
    <t>退院予定の有無</t>
    <rPh sb="0" eb="2">
      <t>タイイン</t>
    </rPh>
    <rPh sb="2" eb="4">
      <t>ヨテイ</t>
    </rPh>
    <rPh sb="5" eb="7">
      <t>ウム</t>
    </rPh>
    <phoneticPr fontId="4"/>
  </si>
  <si>
    <t>病状（主症状）が落ち着き、入院によらない形で治療ができるまで回復</t>
    <rPh sb="0" eb="2">
      <t>ビョウジョウ</t>
    </rPh>
    <phoneticPr fontId="4"/>
  </si>
  <si>
    <t>病状（主症状）が不安定で入院による治療が必要</t>
  </si>
  <si>
    <t>病状（主症状）が不安定で入院による治療が必要</t>
    <phoneticPr fontId="4"/>
  </si>
  <si>
    <t>退院阻害要因はない</t>
    <rPh sb="0" eb="2">
      <t>タイイン</t>
    </rPh>
    <rPh sb="2" eb="4">
      <t>ソガイ</t>
    </rPh>
    <rPh sb="4" eb="6">
      <t>ヨウイン</t>
    </rPh>
    <phoneticPr fontId="4"/>
  </si>
  <si>
    <t>病状は落ち着いているが、ときどき不安定な病状が見られ、そのことが退院を阻害する要因になっている</t>
  </si>
  <si>
    <t>家族が退院に反対している</t>
  </si>
  <si>
    <t>住所地と入院先の距離があり支援体制がとりにくい</t>
  </si>
  <si>
    <t>成人のパーソナリティ及び行動の障害（F6）</t>
    <phoneticPr fontId="4"/>
  </si>
  <si>
    <t>住所地と入院先の距離があり支援体制がとりにくい</t>
    <phoneticPr fontId="4"/>
  </si>
  <si>
    <t>成人のパーソナリティ及び行動の障害（F6）</t>
    <phoneticPr fontId="4"/>
  </si>
  <si>
    <t>年齢</t>
    <rPh sb="0" eb="2">
      <t>ネンレイ</t>
    </rPh>
    <phoneticPr fontId="4"/>
  </si>
  <si>
    <t>65歳未満</t>
    <rPh sb="2" eb="5">
      <t>サイミマン</t>
    </rPh>
    <phoneticPr fontId="4"/>
  </si>
  <si>
    <t>症状性を含む器質性精神障害（F０）</t>
    <phoneticPr fontId="4"/>
  </si>
  <si>
    <t>巻末資料</t>
    <rPh sb="0" eb="2">
      <t>カンマツ</t>
    </rPh>
    <rPh sb="2" eb="4">
      <t>シリョウ</t>
    </rPh>
    <phoneticPr fontId="4"/>
  </si>
  <si>
    <t>退院阻害要因の有無</t>
    <rPh sb="0" eb="2">
      <t>タイイン</t>
    </rPh>
    <rPh sb="2" eb="4">
      <t>ソガイ</t>
    </rPh>
    <rPh sb="4" eb="6">
      <t>ヨウイン</t>
    </rPh>
    <rPh sb="7" eb="9">
      <t>ウム</t>
    </rPh>
    <phoneticPr fontId="4"/>
  </si>
  <si>
    <t>退院予定の有無</t>
    <rPh sb="0" eb="2">
      <t>タイイン</t>
    </rPh>
    <rPh sb="2" eb="4">
      <t>ヨテイ</t>
    </rPh>
    <rPh sb="5" eb="7">
      <t>ウム</t>
    </rPh>
    <phoneticPr fontId="4"/>
  </si>
  <si>
    <t>病状（主症状）が落ち着き、入院によらない形で治療ができるまで回復</t>
  </si>
  <si>
    <t>　総計</t>
  </si>
  <si>
    <t>退院阻害要因がある</t>
  </si>
  <si>
    <t>　＜複数回答＞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</si>
</sst>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0%"/>
    <numFmt numFmtId="178" formatCode="\(#,##0\)"/>
    <numFmt numFmtId="179" formatCode="0_);[Red]\(0\)"/>
    <numFmt numFmtId="180" formatCode="\(0.0%\)"/>
    <numFmt numFmtId="181" formatCode="#,##0_ "/>
  </numFmts>
  <fonts count="31"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9"/>
      <color theme="1"/>
      <name val="ＭＳ Ｐゴシック"/>
      <family val="3"/>
      <charset val="128"/>
      <scheme val="minor"/>
    </font>
    <font>
      <b/>
      <sz val="11"/>
      <color theme="1"/>
      <name val="HG丸ｺﾞｼｯｸM-PRO"/>
      <family val="3"/>
      <charset val="128"/>
    </font>
    <font>
      <sz val="11"/>
      <color rgb="FFFF0000"/>
      <name val="ＭＳ Ｐゴシック"/>
      <family val="2"/>
      <charset val="128"/>
      <scheme val="minor"/>
    </font>
    <font>
      <b/>
      <sz val="11"/>
      <color rgb="FFFF0000"/>
      <name val="ＭＳ Ｐゴシック"/>
      <family val="2"/>
      <charset val="128"/>
      <scheme val="minor"/>
    </font>
    <font>
      <b/>
      <sz val="12"/>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0"/>
      <name val="ＭＳ Ｐゴシック"/>
      <family val="3"/>
      <charset val="128"/>
      <scheme val="minor"/>
    </font>
    <font>
      <b/>
      <sz val="6"/>
      <color theme="1"/>
      <name val="ＭＳ Ｐゴシック"/>
      <family val="3"/>
      <charset val="128"/>
      <scheme val="minor"/>
    </font>
    <font>
      <sz val="48"/>
      <color theme="1"/>
      <name val="ＭＳ Ｐゴシック"/>
      <family val="2"/>
      <charset val="128"/>
      <scheme val="minor"/>
    </font>
  </fonts>
  <fills count="15">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39997558519241921"/>
        <bgColor theme="4" tint="0.79998168889431442"/>
      </patternFill>
    </fill>
    <fill>
      <patternFill patternType="solid">
        <fgColor theme="6" tint="0.59996337778862885"/>
        <bgColor indexed="64"/>
      </patternFill>
    </fill>
    <fill>
      <patternFill patternType="solid">
        <fgColor theme="4" tint="0.79998168889431442"/>
        <bgColor indexed="64"/>
      </patternFill>
    </fill>
    <fill>
      <patternFill patternType="solid">
        <fgColor theme="9" tint="0.59996337778862885"/>
        <bgColor theme="4" tint="0.79998168889431442"/>
      </patternFill>
    </fill>
    <fill>
      <patternFill patternType="solid">
        <fgColor theme="9" tint="0.59996337778862885"/>
        <bgColor indexed="64"/>
      </patternFill>
    </fill>
  </fills>
  <borders count="79">
    <border>
      <left/>
      <right/>
      <top/>
      <bottom/>
      <diagonal/>
    </border>
    <border>
      <left/>
      <right/>
      <top/>
      <bottom style="thin">
        <color theme="6" tint="-0.499984740745262"/>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style="thin">
        <color rgb="FF0070C0"/>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style="hair">
        <color auto="1"/>
      </top>
      <bottom/>
      <diagonal/>
    </border>
    <border>
      <left style="hair">
        <color indexed="64"/>
      </left>
      <right style="thin">
        <color auto="1"/>
      </right>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style="hair">
        <color indexed="64"/>
      </left>
      <right style="dotted">
        <color auto="1"/>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style="thin">
        <color indexed="64"/>
      </right>
      <top/>
      <bottom/>
      <diagonal/>
    </border>
    <border>
      <left style="thin">
        <color auto="1"/>
      </left>
      <right/>
      <top/>
      <bottom/>
      <diagonal/>
    </border>
    <border>
      <left style="thin">
        <color auto="1"/>
      </left>
      <right style="hair">
        <color indexed="64"/>
      </right>
      <top style="thin">
        <color auto="1"/>
      </top>
      <bottom style="thin">
        <color auto="1"/>
      </bottom>
      <diagonal/>
    </border>
    <border>
      <left style="thin">
        <color auto="1"/>
      </left>
      <right/>
      <top/>
      <bottom style="thin">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dotted">
        <color auto="1"/>
      </right>
      <top style="hair">
        <color indexed="64"/>
      </top>
      <bottom style="hair">
        <color indexed="64"/>
      </bottom>
      <diagonal/>
    </border>
    <border>
      <left/>
      <right style="hair">
        <color indexed="64"/>
      </right>
      <top style="hair">
        <color indexed="64"/>
      </top>
      <bottom style="hair">
        <color indexed="64"/>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right style="dotted">
        <color auto="1"/>
      </right>
      <top style="thin">
        <color auto="1"/>
      </top>
      <bottom style="hair">
        <color auto="1"/>
      </bottom>
      <diagonal/>
    </border>
    <border>
      <left/>
      <right style="dotted">
        <color auto="1"/>
      </right>
      <top style="thin">
        <color auto="1"/>
      </top>
      <bottom style="thin">
        <color auto="1"/>
      </bottom>
      <diagonal/>
    </border>
    <border>
      <left/>
      <right style="dotted">
        <color auto="1"/>
      </right>
      <top/>
      <bottom style="hair">
        <color auto="1"/>
      </bottom>
      <diagonal/>
    </border>
    <border>
      <left/>
      <right style="dotted">
        <color auto="1"/>
      </right>
      <top/>
      <bottom style="thin">
        <color auto="1"/>
      </bottom>
      <diagonal/>
    </border>
    <border>
      <left style="thin">
        <color auto="1"/>
      </left>
      <right style="dotted">
        <color auto="1"/>
      </right>
      <top/>
      <bottom style="thin">
        <color auto="1"/>
      </bottom>
      <diagonal/>
    </border>
    <border>
      <left style="dotted">
        <color auto="1"/>
      </left>
      <right style="thin">
        <color auto="1"/>
      </right>
      <top/>
      <bottom/>
      <diagonal/>
    </border>
    <border>
      <left style="dotted">
        <color auto="1"/>
      </left>
      <right/>
      <top style="thin">
        <color auto="1"/>
      </top>
      <bottom style="thin">
        <color auto="1"/>
      </bottom>
      <diagonal/>
    </border>
    <border>
      <left style="dotted">
        <color auto="1"/>
      </left>
      <right style="thin">
        <color auto="1"/>
      </right>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s>
  <cellStyleXfs count="9">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571">
    <xf numFmtId="0" fontId="0" fillId="0" borderId="0" xfId="0">
      <alignment vertical="center"/>
    </xf>
    <xf numFmtId="0" fontId="3"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center" indent="1"/>
    </xf>
    <xf numFmtId="0" fontId="0" fillId="0" borderId="0" xfId="0" applyNumberFormat="1">
      <alignment vertical="center"/>
    </xf>
    <xf numFmtId="177" fontId="0" fillId="0" borderId="0" xfId="0" applyNumberFormat="1">
      <alignment vertical="center"/>
    </xf>
    <xf numFmtId="0" fontId="6" fillId="0" borderId="0" xfId="0" applyFont="1">
      <alignment vertical="center"/>
    </xf>
    <xf numFmtId="0" fontId="0" fillId="0" borderId="0" xfId="0" applyFont="1">
      <alignment vertical="center"/>
    </xf>
    <xf numFmtId="176" fontId="5" fillId="0" borderId="0" xfId="0" applyNumberFormat="1" applyFont="1">
      <alignment vertical="center"/>
    </xf>
    <xf numFmtId="0" fontId="0" fillId="0" borderId="0" xfId="0" applyAlignment="1">
      <alignment horizontal="center" vertical="center"/>
    </xf>
    <xf numFmtId="176" fontId="0" fillId="0" borderId="0" xfId="0" applyNumberFormat="1" applyAlignment="1">
      <alignment horizontal="right" vertical="center"/>
    </xf>
    <xf numFmtId="178" fontId="0" fillId="0" borderId="0" xfId="0" applyNumberFormat="1" applyAlignment="1">
      <alignment horizontal="right" vertical="center"/>
    </xf>
    <xf numFmtId="176" fontId="2" fillId="2" borderId="2" xfId="0" applyNumberFormat="1" applyFont="1" applyFill="1" applyBorder="1" applyAlignment="1">
      <alignment horizontal="right" vertical="center"/>
    </xf>
    <xf numFmtId="0" fontId="0"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177" fontId="0" fillId="0" borderId="0" xfId="0" applyNumberFormat="1" applyAlignment="1">
      <alignment horizontal="right" vertical="center"/>
    </xf>
    <xf numFmtId="0" fontId="2" fillId="2" borderId="1" xfId="0" applyFont="1" applyFill="1" applyBorder="1">
      <alignment vertical="center"/>
    </xf>
    <xf numFmtId="177" fontId="2" fillId="2" borderId="2"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2" fillId="2" borderId="3" xfId="0" applyFont="1" applyFill="1" applyBorder="1" applyAlignment="1">
      <alignment horizontal="left" vertical="center" indent="1"/>
    </xf>
    <xf numFmtId="176" fontId="2" fillId="2" borderId="3" xfId="0"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0" fontId="0" fillId="0" borderId="5" xfId="0" applyBorder="1" applyAlignment="1">
      <alignment horizontal="lef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0" fillId="0" borderId="0" xfId="0" applyBorder="1" applyAlignment="1">
      <alignment horizontal="lef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0" fontId="0" fillId="0" borderId="0" xfId="0" applyBorder="1">
      <alignment vertical="center"/>
    </xf>
    <xf numFmtId="179" fontId="0" fillId="0" borderId="0" xfId="0" applyNumberFormat="1">
      <alignment vertical="center"/>
    </xf>
    <xf numFmtId="0" fontId="9" fillId="3" borderId="0" xfId="0" applyFont="1" applyFill="1" applyAlignment="1">
      <alignment horizontal="center" vertical="center"/>
    </xf>
    <xf numFmtId="0" fontId="9" fillId="3" borderId="0" xfId="0" applyFont="1" applyFill="1">
      <alignment vertical="center"/>
    </xf>
    <xf numFmtId="0" fontId="10" fillId="3" borderId="0" xfId="0" applyFont="1" applyFill="1">
      <alignment vertical="center"/>
    </xf>
    <xf numFmtId="0" fontId="9" fillId="3" borderId="0" xfId="0" applyFont="1" applyFill="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4" borderId="6" xfId="0" applyFont="1" applyFill="1" applyBorder="1">
      <alignment vertical="center"/>
    </xf>
    <xf numFmtId="176" fontId="0" fillId="0" borderId="16" xfId="0" applyNumberFormat="1" applyBorder="1">
      <alignment vertical="center"/>
    </xf>
    <xf numFmtId="176" fontId="0" fillId="0" borderId="18" xfId="0" applyNumberFormat="1" applyBorder="1">
      <alignment vertical="center"/>
    </xf>
    <xf numFmtId="176" fontId="0" fillId="0" borderId="20" xfId="0" applyNumberFormat="1" applyBorder="1">
      <alignment vertical="center"/>
    </xf>
    <xf numFmtId="176" fontId="3" fillId="4" borderId="22" xfId="0" applyNumberFormat="1" applyFont="1" applyFill="1" applyBorder="1">
      <alignment vertical="center"/>
    </xf>
    <xf numFmtId="176" fontId="0" fillId="0" borderId="0" xfId="0" applyNumberFormat="1">
      <alignment vertical="center"/>
    </xf>
    <xf numFmtId="0" fontId="10" fillId="3" borderId="0" xfId="0" applyFont="1" applyFill="1" applyAlignment="1">
      <alignment horizontal="center" vertical="center" wrapText="1"/>
    </xf>
    <xf numFmtId="0" fontId="13" fillId="0" borderId="12" xfId="0" applyFont="1" applyBorder="1" applyAlignment="1">
      <alignment horizontal="left" vertical="center" indent="1"/>
    </xf>
    <xf numFmtId="0" fontId="13" fillId="0" borderId="13" xfId="0" applyFont="1" applyBorder="1" applyAlignment="1">
      <alignment horizontal="left" vertical="center" indent="1"/>
    </xf>
    <xf numFmtId="176" fontId="0" fillId="0" borderId="7" xfId="0" applyNumberFormat="1" applyBorder="1">
      <alignment vertical="center"/>
    </xf>
    <xf numFmtId="0" fontId="6" fillId="0" borderId="0" xfId="0" applyFont="1" applyBorder="1">
      <alignment vertical="center"/>
    </xf>
    <xf numFmtId="0" fontId="0" fillId="0" borderId="0" xfId="0" applyFont="1" applyBorder="1">
      <alignment vertical="center"/>
    </xf>
    <xf numFmtId="0" fontId="0" fillId="0" borderId="0" xfId="0" applyAlignment="1">
      <alignment horizontal="right" vertical="center"/>
    </xf>
    <xf numFmtId="0" fontId="2" fillId="6" borderId="31" xfId="0" applyFont="1" applyFill="1" applyBorder="1" applyAlignment="1">
      <alignment horizontal="center" vertical="center" wrapText="1"/>
    </xf>
    <xf numFmtId="10" fontId="0" fillId="0" borderId="0" xfId="0" applyNumberFormat="1" applyAlignment="1">
      <alignment horizontal="right" vertical="center" indent="1"/>
    </xf>
    <xf numFmtId="0" fontId="2" fillId="6" borderId="32" xfId="0" applyFont="1" applyFill="1" applyBorder="1" applyAlignment="1">
      <alignment horizontal="left" vertical="center"/>
    </xf>
    <xf numFmtId="176" fontId="2" fillId="6" borderId="32" xfId="0" applyNumberFormat="1" applyFont="1" applyFill="1" applyBorder="1">
      <alignment vertical="center"/>
    </xf>
    <xf numFmtId="10" fontId="2" fillId="6" borderId="32" xfId="0" applyNumberFormat="1" applyFont="1" applyFill="1" applyBorder="1" applyAlignment="1">
      <alignment horizontal="right" vertical="center" indent="1"/>
    </xf>
    <xf numFmtId="0" fontId="0" fillId="0" borderId="0" xfId="0" applyAlignment="1">
      <alignment horizontal="center" vertical="center" wrapText="1"/>
    </xf>
    <xf numFmtId="0" fontId="16" fillId="0" borderId="0" xfId="0" applyFont="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0" fillId="5" borderId="0" xfId="0" applyFill="1" applyBorder="1" applyAlignment="1">
      <alignment horizontal="right" vertical="center" wrapText="1"/>
    </xf>
    <xf numFmtId="0" fontId="0" fillId="5" borderId="0" xfId="0" applyFill="1" applyBorder="1" applyAlignment="1">
      <alignment horizontal="left" vertical="center" wrapText="1"/>
    </xf>
    <xf numFmtId="0" fontId="0" fillId="0" borderId="0" xfId="0" applyBorder="1" applyAlignment="1">
      <alignment horizontal="right" vertical="center"/>
    </xf>
    <xf numFmtId="0" fontId="0" fillId="0" borderId="0" xfId="0" applyAlignment="1">
      <alignment vertical="center"/>
    </xf>
    <xf numFmtId="10" fontId="0" fillId="0" borderId="0" xfId="0" applyNumberFormat="1">
      <alignment vertical="center"/>
    </xf>
    <xf numFmtId="0" fontId="0" fillId="0" borderId="0" xfId="0" applyFont="1" applyFill="1" applyBorder="1" applyAlignment="1">
      <alignment horizontal="left" vertical="center"/>
    </xf>
    <xf numFmtId="38" fontId="0" fillId="0" borderId="0" xfId="7" applyFont="1">
      <alignment vertical="center"/>
    </xf>
    <xf numFmtId="38" fontId="0" fillId="0" borderId="0" xfId="0" applyNumberFormat="1">
      <alignment vertical="center"/>
    </xf>
    <xf numFmtId="0" fontId="0" fillId="0" borderId="33" xfId="0" applyBorder="1">
      <alignment vertical="center"/>
    </xf>
    <xf numFmtId="0" fontId="0" fillId="0" borderId="33" xfId="0" applyBorder="1" applyAlignment="1">
      <alignment horizontal="left" vertical="center"/>
    </xf>
    <xf numFmtId="38" fontId="0" fillId="0" borderId="33" xfId="0" applyNumberFormat="1" applyBorder="1">
      <alignment vertical="center"/>
    </xf>
    <xf numFmtId="38" fontId="0" fillId="0" borderId="0" xfId="0" applyNumberFormat="1" applyBorder="1">
      <alignment vertical="center"/>
    </xf>
    <xf numFmtId="0" fontId="0" fillId="0" borderId="34" xfId="0" applyBorder="1">
      <alignment vertical="center"/>
    </xf>
    <xf numFmtId="0" fontId="0" fillId="0" borderId="34" xfId="0" applyBorder="1" applyAlignment="1">
      <alignment horizontal="left" vertical="center"/>
    </xf>
    <xf numFmtId="38" fontId="0" fillId="0" borderId="34" xfId="0" applyNumberFormat="1" applyBorder="1">
      <alignment vertical="center"/>
    </xf>
    <xf numFmtId="177" fontId="0" fillId="0" borderId="0" xfId="1" applyNumberFormat="1" applyFont="1">
      <alignment vertical="center"/>
    </xf>
    <xf numFmtId="178" fontId="0" fillId="0" borderId="0" xfId="0" applyNumberFormat="1">
      <alignment vertical="center"/>
    </xf>
    <xf numFmtId="177" fontId="0" fillId="0" borderId="0" xfId="1" applyNumberFormat="1" applyFont="1" applyAlignment="1">
      <alignment vertical="center"/>
    </xf>
    <xf numFmtId="177" fontId="0" fillId="0" borderId="0" xfId="0" applyNumberFormat="1" applyAlignment="1">
      <alignment vertical="center"/>
    </xf>
    <xf numFmtId="180" fontId="0" fillId="0" borderId="0" xfId="0" applyNumberFormat="1" applyAlignment="1">
      <alignment vertical="center"/>
    </xf>
    <xf numFmtId="177" fontId="0" fillId="0" borderId="0" xfId="0" applyNumberFormat="1" applyAlignment="1">
      <alignment horizontal="right"/>
    </xf>
    <xf numFmtId="177" fontId="0" fillId="0" borderId="0" xfId="1" applyNumberFormat="1" applyFont="1" applyAlignment="1">
      <alignment horizontal="right" vertical="center"/>
    </xf>
    <xf numFmtId="180" fontId="0" fillId="0" borderId="0" xfId="1" applyNumberFormat="1" applyFont="1" applyAlignment="1">
      <alignment horizontal="right" vertical="center"/>
    </xf>
    <xf numFmtId="177" fontId="0" fillId="0" borderId="0" xfId="0" applyNumberFormat="1" applyAlignment="1"/>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38" fontId="0" fillId="0" borderId="5" xfId="7" applyFont="1" applyBorder="1" applyAlignment="1">
      <alignment horizontal="right"/>
    </xf>
    <xf numFmtId="38" fontId="0" fillId="0" borderId="5" xfId="7" applyFont="1" applyBorder="1" applyAlignment="1">
      <alignment vertical="center"/>
    </xf>
    <xf numFmtId="0" fontId="0" fillId="0" borderId="5" xfId="0" applyBorder="1">
      <alignment vertical="center"/>
    </xf>
    <xf numFmtId="176" fontId="0" fillId="0" borderId="0" xfId="0" applyNumberFormat="1" applyBorder="1">
      <alignment vertical="center"/>
    </xf>
    <xf numFmtId="177" fontId="0" fillId="0" borderId="0" xfId="1" applyNumberFormat="1" applyFont="1" applyFill="1" applyAlignment="1">
      <alignment vertical="center"/>
    </xf>
    <xf numFmtId="176" fontId="0" fillId="0" borderId="38" xfId="0" applyNumberFormat="1" applyBorder="1">
      <alignment vertical="center"/>
    </xf>
    <xf numFmtId="176" fontId="0" fillId="0" borderId="14"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179" fontId="0" fillId="0" borderId="0" xfId="0" applyNumberFormat="1" applyBorder="1">
      <alignment vertical="center"/>
    </xf>
    <xf numFmtId="0" fontId="0" fillId="0" borderId="0" xfId="0" applyFill="1" applyBorder="1">
      <alignment vertical="center"/>
    </xf>
    <xf numFmtId="176" fontId="0" fillId="0" borderId="41" xfId="0" applyNumberFormat="1" applyBorder="1">
      <alignment vertical="center"/>
    </xf>
    <xf numFmtId="38" fontId="0" fillId="0" borderId="4" xfId="0" applyNumberFormat="1" applyBorder="1">
      <alignment vertical="center"/>
    </xf>
    <xf numFmtId="0" fontId="0" fillId="0" borderId="4" xfId="0" applyBorder="1">
      <alignment vertical="center"/>
    </xf>
    <xf numFmtId="38" fontId="0" fillId="0" borderId="0" xfId="0" applyNumberFormat="1" applyFill="1" applyBorder="1">
      <alignment vertical="center"/>
    </xf>
    <xf numFmtId="176" fontId="0" fillId="0" borderId="0"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5" xfId="0" applyFont="1" applyBorder="1">
      <alignment vertical="center"/>
    </xf>
    <xf numFmtId="177" fontId="0" fillId="0" borderId="5" xfId="1" applyNumberFormat="1" applyFont="1" applyBorder="1">
      <alignment vertical="center"/>
    </xf>
    <xf numFmtId="177" fontId="0" fillId="0" borderId="0" xfId="0" applyNumberFormat="1" applyAlignment="1">
      <alignment horizontal="right" vertical="center" indent="1"/>
    </xf>
    <xf numFmtId="0" fontId="21" fillId="0" borderId="0" xfId="0" applyFont="1">
      <alignment vertical="center"/>
    </xf>
    <xf numFmtId="177" fontId="0" fillId="0" borderId="30" xfId="1" applyNumberFormat="1" applyFont="1" applyBorder="1">
      <alignment vertical="center"/>
    </xf>
    <xf numFmtId="0" fontId="0" fillId="0" borderId="50" xfId="0" applyBorder="1">
      <alignment vertical="center"/>
    </xf>
    <xf numFmtId="177" fontId="2" fillId="2" borderId="42" xfId="1" applyNumberFormat="1" applyFont="1" applyFill="1" applyBorder="1" applyAlignment="1">
      <alignment horizontal="right" vertical="center"/>
    </xf>
    <xf numFmtId="0" fontId="15" fillId="0" borderId="12" xfId="0" applyFont="1" applyBorder="1" applyAlignment="1">
      <alignment horizontal="left" vertical="center" indent="1"/>
    </xf>
    <xf numFmtId="0" fontId="15" fillId="0" borderId="27" xfId="0" applyFont="1" applyFill="1" applyBorder="1">
      <alignment vertical="center"/>
    </xf>
    <xf numFmtId="0" fontId="15" fillId="0" borderId="6" xfId="0" applyFont="1" applyFill="1" applyBorder="1">
      <alignment vertical="center"/>
    </xf>
    <xf numFmtId="0" fontId="15" fillId="0" borderId="13" xfId="0" applyFont="1" applyBorder="1" applyAlignment="1">
      <alignment horizontal="left" vertical="center" indent="1"/>
    </xf>
    <xf numFmtId="0" fontId="3" fillId="0" borderId="0" xfId="0" applyFont="1" applyBorder="1">
      <alignment vertical="center"/>
    </xf>
    <xf numFmtId="0" fontId="2" fillId="2" borderId="42" xfId="0" applyFont="1" applyFill="1" applyBorder="1" applyAlignment="1">
      <alignment horizontal="left" vertical="center" indent="1"/>
    </xf>
    <xf numFmtId="0" fontId="19" fillId="2" borderId="1" xfId="0" applyFont="1" applyFill="1" applyBorder="1" applyAlignment="1">
      <alignment horizontal="center" vertical="center"/>
    </xf>
    <xf numFmtId="0" fontId="18" fillId="2" borderId="1" xfId="0" applyFont="1" applyFill="1" applyBorder="1" applyAlignment="1">
      <alignment horizontal="center" vertical="center"/>
    </xf>
    <xf numFmtId="177" fontId="0" fillId="0" borderId="0" xfId="1" applyNumberFormat="1" applyFont="1" applyBorder="1">
      <alignment vertical="center"/>
    </xf>
    <xf numFmtId="0" fontId="2" fillId="6" borderId="0" xfId="0" applyFont="1" applyFill="1" applyBorder="1" applyAlignment="1">
      <alignment horizontal="left" vertical="center"/>
    </xf>
    <xf numFmtId="176" fontId="2" fillId="6" borderId="0" xfId="0" applyNumberFormat="1" applyFont="1" applyFill="1" applyBorder="1">
      <alignment vertical="center"/>
    </xf>
    <xf numFmtId="10" fontId="2" fillId="6" borderId="0" xfId="0" applyNumberFormat="1" applyFont="1" applyFill="1" applyBorder="1" applyAlignment="1">
      <alignment horizontal="right" vertical="center" indent="1"/>
    </xf>
    <xf numFmtId="10" fontId="0" fillId="0" borderId="0" xfId="0" applyNumberFormat="1" applyBorder="1" applyAlignment="1">
      <alignment horizontal="right" vertical="center" indent="1"/>
    </xf>
    <xf numFmtId="0" fontId="2" fillId="6" borderId="0" xfId="0" applyFont="1" applyFill="1" applyBorder="1" applyAlignment="1">
      <alignment horizontal="center" vertical="center"/>
    </xf>
    <xf numFmtId="0" fontId="2" fillId="6" borderId="0" xfId="0" applyFont="1" applyFill="1" applyBorder="1" applyAlignment="1">
      <alignment horizontal="center" vertical="center" wrapText="1"/>
    </xf>
    <xf numFmtId="10" fontId="0" fillId="0" borderId="0" xfId="0" applyNumberFormat="1" applyBorder="1">
      <alignment vertical="center"/>
    </xf>
    <xf numFmtId="10" fontId="2" fillId="6" borderId="0" xfId="0" applyNumberFormat="1" applyFont="1" applyFill="1" applyBorder="1">
      <alignment vertical="center"/>
    </xf>
    <xf numFmtId="0" fontId="5" fillId="0" borderId="0" xfId="0" applyFont="1" applyBorder="1">
      <alignment vertical="center"/>
    </xf>
    <xf numFmtId="176" fontId="0" fillId="0" borderId="0" xfId="7" applyNumberFormat="1" applyFont="1" applyBorder="1" applyAlignment="1">
      <alignment horizontal="right" vertical="center"/>
    </xf>
    <xf numFmtId="0" fontId="0" fillId="0" borderId="0" xfId="0" applyFont="1" applyFill="1" applyBorder="1">
      <alignment vertical="center"/>
    </xf>
    <xf numFmtId="179" fontId="0" fillId="0" borderId="0" xfId="0" applyNumberFormat="1" applyFont="1" applyBorder="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38" fontId="2" fillId="6" borderId="0" xfId="0" applyNumberFormat="1" applyFont="1" applyFill="1" applyBorder="1">
      <alignment vertical="center"/>
    </xf>
    <xf numFmtId="0" fontId="0" fillId="0" borderId="0" xfId="0" applyFill="1">
      <alignment vertical="center"/>
    </xf>
    <xf numFmtId="176" fontId="0" fillId="0" borderId="0" xfId="0" applyNumberFormat="1" applyFill="1">
      <alignment vertical="center"/>
    </xf>
    <xf numFmtId="177" fontId="0" fillId="0" borderId="0" xfId="1" applyNumberFormat="1" applyFont="1" applyFill="1">
      <alignment vertical="center"/>
    </xf>
    <xf numFmtId="0" fontId="0" fillId="8" borderId="0" xfId="0" applyFill="1">
      <alignment vertical="center"/>
    </xf>
    <xf numFmtId="176" fontId="0" fillId="8" borderId="0" xfId="0" applyNumberFormat="1" applyFill="1">
      <alignment vertical="center"/>
    </xf>
    <xf numFmtId="177" fontId="0" fillId="8" borderId="0" xfId="1" applyNumberFormat="1" applyFont="1" applyFill="1">
      <alignment vertical="center"/>
    </xf>
    <xf numFmtId="176" fontId="0" fillId="0" borderId="0" xfId="0" applyNumberFormat="1" applyFill="1" applyBorder="1">
      <alignment vertical="center"/>
    </xf>
    <xf numFmtId="176" fontId="3" fillId="0" borderId="0" xfId="0" applyNumberFormat="1" applyFont="1">
      <alignment vertical="center"/>
    </xf>
    <xf numFmtId="0" fontId="3" fillId="8" borderId="4" xfId="0" applyFont="1" applyFill="1" applyBorder="1">
      <alignment vertical="center"/>
    </xf>
    <xf numFmtId="0" fontId="3" fillId="8" borderId="5" xfId="0" applyFont="1" applyFill="1" applyBorder="1">
      <alignment vertical="center"/>
    </xf>
    <xf numFmtId="176" fontId="3" fillId="8" borderId="5" xfId="0" applyNumberFormat="1" applyFont="1" applyFill="1" applyBorder="1">
      <alignment vertical="center"/>
    </xf>
    <xf numFmtId="177" fontId="3" fillId="8" borderId="5" xfId="1" applyNumberFormat="1" applyFont="1" applyFill="1" applyBorder="1">
      <alignment vertical="center"/>
    </xf>
    <xf numFmtId="0" fontId="3" fillId="0" borderId="0" xfId="0" applyFont="1" applyAlignment="1">
      <alignment horizontal="center" vertical="center" wrapText="1"/>
    </xf>
    <xf numFmtId="0" fontId="3" fillId="9" borderId="0" xfId="0" applyFont="1" applyFill="1" applyBorder="1">
      <alignment vertical="center"/>
    </xf>
    <xf numFmtId="177" fontId="3" fillId="9" borderId="6" xfId="0" applyNumberFormat="1" applyFont="1" applyFill="1" applyBorder="1">
      <alignment vertical="center"/>
    </xf>
    <xf numFmtId="177" fontId="3" fillId="9" borderId="0" xfId="0" applyNumberFormat="1" applyFont="1" applyFill="1" applyBorder="1">
      <alignment vertical="center"/>
    </xf>
    <xf numFmtId="177" fontId="3" fillId="0" borderId="6" xfId="1" applyNumberFormat="1" applyFont="1" applyBorder="1">
      <alignment vertical="center"/>
    </xf>
    <xf numFmtId="177" fontId="0" fillId="0" borderId="7" xfId="1" applyNumberFormat="1" applyFont="1" applyBorder="1">
      <alignment vertical="center"/>
    </xf>
    <xf numFmtId="177" fontId="0" fillId="0" borderId="53" xfId="1" applyNumberFormat="1" applyFont="1" applyBorder="1">
      <alignment vertical="center"/>
    </xf>
    <xf numFmtId="177" fontId="0" fillId="0" borderId="13" xfId="1" applyNumberFormat="1" applyFont="1" applyBorder="1">
      <alignment vertical="center"/>
    </xf>
    <xf numFmtId="177" fontId="3" fillId="0" borderId="0" xfId="1" applyNumberFormat="1" applyFont="1" applyBorder="1">
      <alignment vertical="center"/>
    </xf>
    <xf numFmtId="177" fontId="3" fillId="7" borderId="6" xfId="1" applyNumberFormat="1" applyFont="1" applyFill="1" applyBorder="1">
      <alignment vertical="center"/>
    </xf>
    <xf numFmtId="177" fontId="3" fillId="9" borderId="0" xfId="1" applyNumberFormat="1" applyFont="1" applyFill="1" applyBorder="1">
      <alignment vertical="center"/>
    </xf>
    <xf numFmtId="176" fontId="3" fillId="0" borderId="6" xfId="0" applyNumberFormat="1" applyFont="1" applyFill="1" applyBorder="1">
      <alignment vertical="center"/>
    </xf>
    <xf numFmtId="177" fontId="3" fillId="0" borderId="6" xfId="1" applyNumberFormat="1" applyFont="1" applyFill="1" applyBorder="1">
      <alignment vertical="center"/>
    </xf>
    <xf numFmtId="177" fontId="3" fillId="0" borderId="0" xfId="1" applyNumberFormat="1" applyFont="1" applyFill="1" applyBorder="1">
      <alignment vertical="center"/>
    </xf>
    <xf numFmtId="177" fontId="0" fillId="0" borderId="11" xfId="1" applyNumberFormat="1" applyFont="1" applyBorder="1">
      <alignment vertical="center"/>
    </xf>
    <xf numFmtId="176" fontId="0" fillId="0" borderId="53" xfId="0" applyNumberFormat="1" applyBorder="1">
      <alignment vertical="center"/>
    </xf>
    <xf numFmtId="177" fontId="0" fillId="0" borderId="8" xfId="1" applyNumberFormat="1" applyFont="1" applyBorder="1">
      <alignment vertical="center"/>
    </xf>
    <xf numFmtId="176" fontId="0" fillId="0" borderId="13" xfId="0" applyNumberFormat="1" applyBorder="1">
      <alignment vertical="center"/>
    </xf>
    <xf numFmtId="176" fontId="3" fillId="0" borderId="6" xfId="0" applyNumberFormat="1" applyFont="1" applyBorder="1">
      <alignment vertical="center"/>
    </xf>
    <xf numFmtId="176" fontId="0" fillId="0" borderId="47" xfId="0" applyNumberFormat="1" applyBorder="1">
      <alignment vertical="center"/>
    </xf>
    <xf numFmtId="177" fontId="0" fillId="0" borderId="49" xfId="1" applyNumberFormat="1" applyFont="1" applyFill="1" applyBorder="1">
      <alignment vertical="center"/>
    </xf>
    <xf numFmtId="176" fontId="0" fillId="0" borderId="46" xfId="0" applyNumberFormat="1" applyFill="1" applyBorder="1">
      <alignment vertical="center"/>
    </xf>
    <xf numFmtId="177" fontId="0" fillId="0" borderId="10" xfId="0" applyNumberFormat="1" applyFill="1" applyBorder="1">
      <alignment vertical="center"/>
    </xf>
    <xf numFmtId="177" fontId="0" fillId="0" borderId="49" xfId="1" applyNumberFormat="1" applyFont="1" applyBorder="1" applyAlignment="1">
      <alignment horizontal="right" vertical="center"/>
    </xf>
    <xf numFmtId="176" fontId="0" fillId="0" borderId="47" xfId="0" applyNumberFormat="1" applyFill="1" applyBorder="1">
      <alignment vertical="center"/>
    </xf>
    <xf numFmtId="177" fontId="0" fillId="0" borderId="49" xfId="0" applyNumberFormat="1" applyFill="1" applyBorder="1">
      <alignment vertical="center"/>
    </xf>
    <xf numFmtId="0" fontId="0" fillId="7" borderId="0" xfId="0" applyFill="1">
      <alignment vertical="center"/>
    </xf>
    <xf numFmtId="177" fontId="0" fillId="0" borderId="45" xfId="1" applyNumberFormat="1" applyFont="1" applyBorder="1">
      <alignment vertical="center"/>
    </xf>
    <xf numFmtId="176" fontId="0" fillId="0" borderId="48" xfId="0" applyNumberFormat="1" applyBorder="1">
      <alignment vertical="center"/>
    </xf>
    <xf numFmtId="177" fontId="0" fillId="0" borderId="54" xfId="0" applyNumberFormat="1" applyBorder="1">
      <alignment vertical="center"/>
    </xf>
    <xf numFmtId="177" fontId="5" fillId="0" borderId="45" xfId="1" applyNumberFormat="1" applyFont="1" applyFill="1" applyBorder="1" applyAlignment="1">
      <alignment horizontal="right" vertical="center"/>
    </xf>
    <xf numFmtId="10" fontId="2" fillId="0" borderId="0" xfId="0" applyNumberFormat="1" applyFont="1" applyFill="1" applyBorder="1">
      <alignment vertical="center"/>
    </xf>
    <xf numFmtId="177" fontId="3" fillId="7" borderId="54" xfId="1" applyNumberFormat="1" applyFont="1" applyFill="1" applyBorder="1">
      <alignment vertical="center"/>
    </xf>
    <xf numFmtId="0" fontId="3" fillId="0" borderId="0" xfId="0" applyFont="1" applyFill="1">
      <alignment vertical="center"/>
    </xf>
    <xf numFmtId="177" fontId="0" fillId="9" borderId="0" xfId="1" applyNumberFormat="1" applyFont="1" applyFill="1">
      <alignment vertical="center"/>
    </xf>
    <xf numFmtId="0" fontId="3" fillId="8" borderId="5" xfId="0" applyFont="1" applyFill="1" applyBorder="1" applyAlignment="1">
      <alignment vertical="center"/>
    </xf>
    <xf numFmtId="176" fontId="3" fillId="10" borderId="5" xfId="0" applyNumberFormat="1" applyFont="1" applyFill="1" applyBorder="1">
      <alignment vertical="center"/>
    </xf>
    <xf numFmtId="177" fontId="3" fillId="9" borderId="0" xfId="1" applyNumberFormat="1" applyFont="1" applyFill="1">
      <alignment vertical="center"/>
    </xf>
    <xf numFmtId="38" fontId="3" fillId="8" borderId="5" xfId="7" applyFont="1" applyFill="1" applyBorder="1">
      <alignment vertical="center"/>
    </xf>
    <xf numFmtId="0" fontId="0" fillId="9" borderId="0" xfId="0" applyFill="1">
      <alignment vertical="center"/>
    </xf>
    <xf numFmtId="0" fontId="3" fillId="9" borderId="0" xfId="0" applyFont="1" applyFill="1">
      <alignment vertical="center"/>
    </xf>
    <xf numFmtId="0" fontId="20" fillId="7" borderId="51" xfId="0" applyFont="1" applyFill="1" applyBorder="1" applyAlignment="1">
      <alignment horizontal="center" vertical="center" wrapText="1"/>
    </xf>
    <xf numFmtId="38" fontId="0" fillId="0" borderId="46" xfId="0" applyNumberFormat="1" applyBorder="1">
      <alignment vertical="center"/>
    </xf>
    <xf numFmtId="177" fontId="0" fillId="0" borderId="44" xfId="1" applyNumberFormat="1" applyFont="1" applyBorder="1">
      <alignment vertical="center"/>
    </xf>
    <xf numFmtId="177" fontId="0" fillId="0" borderId="56" xfId="1" applyNumberFormat="1" applyFont="1" applyBorder="1">
      <alignment vertical="center"/>
    </xf>
    <xf numFmtId="38" fontId="0" fillId="0" borderId="47" xfId="0" applyNumberFormat="1" applyBorder="1">
      <alignment vertical="center"/>
    </xf>
    <xf numFmtId="177" fontId="0" fillId="0" borderId="49" xfId="1" applyNumberFormat="1" applyFont="1" applyBorder="1">
      <alignment vertical="center"/>
    </xf>
    <xf numFmtId="177" fontId="0" fillId="0" borderId="57" xfId="1" applyNumberFormat="1" applyFont="1" applyBorder="1">
      <alignment vertical="center"/>
    </xf>
    <xf numFmtId="177" fontId="0" fillId="0" borderId="37" xfId="1" applyNumberFormat="1" applyFont="1" applyBorder="1">
      <alignment vertical="center"/>
    </xf>
    <xf numFmtId="38" fontId="0" fillId="0" borderId="48" xfId="0" applyNumberFormat="1" applyBorder="1">
      <alignment vertical="center"/>
    </xf>
    <xf numFmtId="177" fontId="0" fillId="0" borderId="58" xfId="1" applyNumberFormat="1" applyFont="1" applyBorder="1">
      <alignment vertical="center"/>
    </xf>
    <xf numFmtId="177" fontId="0" fillId="0" borderId="54" xfId="1" applyNumberFormat="1" applyFont="1" applyBorder="1">
      <alignment vertical="center"/>
    </xf>
    <xf numFmtId="0" fontId="15" fillId="0" borderId="0" xfId="0" applyFont="1" applyBorder="1" applyAlignment="1">
      <alignment horizontal="left" vertical="center"/>
    </xf>
    <xf numFmtId="38" fontId="0" fillId="0" borderId="5" xfId="0" applyNumberFormat="1" applyBorder="1">
      <alignment vertical="center"/>
    </xf>
    <xf numFmtId="38" fontId="0" fillId="0" borderId="47" xfId="0" applyNumberFormat="1" applyFill="1" applyBorder="1">
      <alignment vertical="center"/>
    </xf>
    <xf numFmtId="177" fontId="0" fillId="0" borderId="37" xfId="1" applyNumberFormat="1" applyFont="1" applyFill="1" applyBorder="1">
      <alignment vertical="center"/>
    </xf>
    <xf numFmtId="177" fontId="0" fillId="0" borderId="57" xfId="1" applyNumberFormat="1" applyFont="1" applyFill="1" applyBorder="1">
      <alignment vertical="center"/>
    </xf>
    <xf numFmtId="38" fontId="3" fillId="7" borderId="51" xfId="0" applyNumberFormat="1" applyFont="1" applyFill="1" applyBorder="1">
      <alignment vertical="center"/>
    </xf>
    <xf numFmtId="177" fontId="3" fillId="7" borderId="43" xfId="1" applyNumberFormat="1" applyFont="1" applyFill="1" applyBorder="1">
      <alignment vertical="center"/>
    </xf>
    <xf numFmtId="177" fontId="3" fillId="7" borderId="61" xfId="1" applyNumberFormat="1" applyFont="1" applyFill="1" applyBorder="1">
      <alignment vertical="center"/>
    </xf>
    <xf numFmtId="177" fontId="3" fillId="7" borderId="45" xfId="1" applyNumberFormat="1" applyFont="1" applyFill="1" applyBorder="1">
      <alignment vertical="center"/>
    </xf>
    <xf numFmtId="176" fontId="3" fillId="0" borderId="0" xfId="0" applyNumberFormat="1" applyFont="1" applyBorder="1">
      <alignment vertical="center"/>
    </xf>
    <xf numFmtId="176" fontId="0" fillId="0" borderId="64" xfId="0" applyNumberFormat="1" applyBorder="1">
      <alignment vertical="center"/>
    </xf>
    <xf numFmtId="0" fontId="22" fillId="0" borderId="0" xfId="0" applyFont="1">
      <alignment vertical="center"/>
    </xf>
    <xf numFmtId="0" fontId="23" fillId="6" borderId="0" xfId="0" applyFont="1" applyFill="1" applyBorder="1" applyAlignment="1">
      <alignment horizontal="center" vertical="center"/>
    </xf>
    <xf numFmtId="0" fontId="23" fillId="6" borderId="0" xfId="0" applyFont="1" applyFill="1" applyBorder="1" applyAlignment="1">
      <alignment horizontal="center" vertical="center" wrapText="1"/>
    </xf>
    <xf numFmtId="0" fontId="22" fillId="0" borderId="0" xfId="0" applyFont="1" applyBorder="1">
      <alignment vertical="center"/>
    </xf>
    <xf numFmtId="0" fontId="22" fillId="0" borderId="0" xfId="0" applyFont="1" applyBorder="1" applyAlignment="1">
      <alignment horizontal="left" vertical="center"/>
    </xf>
    <xf numFmtId="176" fontId="22" fillId="0" borderId="0" xfId="0" applyNumberFormat="1" applyFont="1" applyBorder="1">
      <alignment vertical="center"/>
    </xf>
    <xf numFmtId="10" fontId="22" fillId="0" borderId="0" xfId="0" applyNumberFormat="1" applyFont="1" applyBorder="1" applyAlignment="1">
      <alignment horizontal="right" vertical="center" indent="1"/>
    </xf>
    <xf numFmtId="0" fontId="22" fillId="0" borderId="0" xfId="0" applyFont="1" applyAlignment="1">
      <alignment horizontal="left" vertical="center"/>
    </xf>
    <xf numFmtId="176" fontId="22" fillId="0" borderId="0" xfId="0" applyNumberFormat="1" applyFont="1">
      <alignment vertical="center"/>
    </xf>
    <xf numFmtId="10" fontId="22" fillId="0" borderId="0" xfId="0" applyNumberFormat="1" applyFont="1" applyAlignment="1">
      <alignment horizontal="right" vertical="center" indent="1"/>
    </xf>
    <xf numFmtId="176" fontId="2" fillId="2" borderId="42" xfId="0" applyNumberFormat="1" applyFont="1" applyFill="1" applyBorder="1" applyAlignment="1">
      <alignment horizontal="right" vertical="center"/>
    </xf>
    <xf numFmtId="0" fontId="23" fillId="6" borderId="0" xfId="0" applyFont="1" applyFill="1" applyBorder="1" applyAlignment="1">
      <alignment horizontal="left" vertical="center"/>
    </xf>
    <xf numFmtId="176" fontId="23" fillId="6" borderId="0" xfId="0" applyNumberFormat="1" applyFont="1" applyFill="1" applyBorder="1">
      <alignment vertical="center"/>
    </xf>
    <xf numFmtId="10" fontId="23" fillId="6" borderId="0" xfId="0" applyNumberFormat="1" applyFont="1" applyFill="1" applyBorder="1" applyAlignment="1">
      <alignment horizontal="right" vertical="center" indent="1"/>
    </xf>
    <xf numFmtId="0" fontId="22" fillId="0" borderId="0" xfId="0" applyNumberFormat="1" applyFont="1">
      <alignment vertical="center"/>
    </xf>
    <xf numFmtId="177" fontId="0" fillId="7" borderId="5" xfId="0" applyNumberFormat="1" applyFill="1" applyBorder="1" applyAlignment="1">
      <alignment vertical="center"/>
    </xf>
    <xf numFmtId="176" fontId="0" fillId="0" borderId="66" xfId="0" applyNumberFormat="1" applyBorder="1">
      <alignment vertical="center"/>
    </xf>
    <xf numFmtId="176" fontId="0" fillId="0" borderId="67" xfId="0" applyNumberFormat="1" applyBorder="1">
      <alignment vertical="center"/>
    </xf>
    <xf numFmtId="176" fontId="0" fillId="0" borderId="68" xfId="0" applyNumberFormat="1" applyBorder="1">
      <alignment vertical="center"/>
    </xf>
    <xf numFmtId="176" fontId="0" fillId="0" borderId="65" xfId="0" applyNumberFormat="1" applyBorder="1">
      <alignment vertical="center"/>
    </xf>
    <xf numFmtId="179" fontId="0" fillId="0" borderId="5" xfId="0" applyNumberFormat="1" applyBorder="1">
      <alignment vertical="center"/>
    </xf>
    <xf numFmtId="0" fontId="3" fillId="8" borderId="4"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48" xfId="0" applyFont="1" applyFill="1" applyBorder="1" applyAlignment="1">
      <alignment horizontal="center" vertical="center"/>
    </xf>
    <xf numFmtId="0" fontId="3" fillId="7" borderId="51" xfId="0" applyFont="1" applyFill="1" applyBorder="1" applyAlignment="1">
      <alignment horizontal="center" vertical="center"/>
    </xf>
    <xf numFmtId="0" fontId="3" fillId="7" borderId="28" xfId="0" applyFont="1" applyFill="1" applyBorder="1" applyAlignment="1">
      <alignment horizontal="center" vertical="center"/>
    </xf>
    <xf numFmtId="0" fontId="20" fillId="7" borderId="59" xfId="0" applyFont="1" applyFill="1" applyBorder="1" applyAlignment="1">
      <alignment horizontal="center" vertical="center" wrapText="1"/>
    </xf>
    <xf numFmtId="176" fontId="0" fillId="0" borderId="0" xfId="7" applyNumberFormat="1" applyFont="1" applyBorder="1">
      <alignment vertical="center"/>
    </xf>
    <xf numFmtId="176" fontId="0" fillId="0" borderId="5" xfId="7" applyNumberFormat="1" applyFont="1" applyBorder="1" applyAlignment="1">
      <alignment horizontal="right" vertical="center"/>
    </xf>
    <xf numFmtId="176" fontId="0" fillId="0" borderId="0" xfId="0" applyNumberFormat="1" applyAlignment="1">
      <alignment vertical="center"/>
    </xf>
    <xf numFmtId="0" fontId="17" fillId="0" borderId="12" xfId="0" applyFont="1" applyBorder="1" applyAlignment="1">
      <alignment vertical="center" wrapText="1"/>
    </xf>
    <xf numFmtId="0" fontId="17" fillId="0" borderId="30" xfId="0" applyFont="1" applyBorder="1" applyAlignment="1">
      <alignment vertical="center" wrapText="1"/>
    </xf>
    <xf numFmtId="177" fontId="0" fillId="0" borderId="12" xfId="1" applyNumberFormat="1" applyFont="1" applyBorder="1">
      <alignment vertical="center"/>
    </xf>
    <xf numFmtId="0" fontId="20" fillId="7" borderId="27" xfId="0" applyFont="1" applyFill="1" applyBorder="1" applyAlignment="1">
      <alignment horizontal="center" vertical="center" wrapText="1"/>
    </xf>
    <xf numFmtId="0" fontId="15" fillId="0" borderId="8" xfId="0" applyFont="1" applyBorder="1" applyAlignment="1">
      <alignment horizontal="left" vertical="center"/>
    </xf>
    <xf numFmtId="0" fontId="15" fillId="0" borderId="30" xfId="0" applyFont="1" applyBorder="1" applyAlignment="1">
      <alignment horizontal="left" vertical="center"/>
    </xf>
    <xf numFmtId="0" fontId="14" fillId="0" borderId="8" xfId="0" applyFont="1" applyFill="1" applyBorder="1" applyAlignment="1">
      <alignment horizontal="left" vertical="center"/>
    </xf>
    <xf numFmtId="0" fontId="15" fillId="0" borderId="8" xfId="0" applyFont="1" applyFill="1" applyBorder="1" applyAlignment="1">
      <alignment horizontal="left" vertical="center"/>
    </xf>
    <xf numFmtId="0" fontId="3" fillId="7" borderId="30" xfId="0" applyFont="1" applyFill="1" applyBorder="1" applyAlignment="1">
      <alignment horizontal="left" vertical="center"/>
    </xf>
    <xf numFmtId="38" fontId="0" fillId="0" borderId="62" xfId="0" applyNumberFormat="1" applyBorder="1">
      <alignment vertical="center"/>
    </xf>
    <xf numFmtId="177" fontId="0" fillId="0" borderId="10" xfId="1" applyNumberFormat="1" applyFont="1" applyBorder="1">
      <alignment vertical="center"/>
    </xf>
    <xf numFmtId="38" fontId="0" fillId="0" borderId="63" xfId="0" applyNumberFormat="1" applyBorder="1">
      <alignment vertical="center"/>
    </xf>
    <xf numFmtId="0" fontId="20" fillId="7" borderId="60" xfId="0" applyFont="1" applyFill="1" applyBorder="1" applyAlignment="1">
      <alignment horizontal="center" vertical="center" wrapText="1"/>
    </xf>
    <xf numFmtId="0" fontId="20" fillId="7" borderId="28" xfId="0" applyFont="1" applyFill="1" applyBorder="1" applyAlignment="1">
      <alignment horizontal="center" vertical="center" wrapText="1"/>
    </xf>
    <xf numFmtId="38" fontId="0" fillId="0" borderId="62" xfId="7" applyFont="1" applyFill="1" applyBorder="1" applyAlignment="1">
      <alignment horizontal="right" vertical="center"/>
    </xf>
    <xf numFmtId="38" fontId="0" fillId="0" borderId="62" xfId="0" applyNumberFormat="1" applyFill="1" applyBorder="1">
      <alignment vertical="center"/>
    </xf>
    <xf numFmtId="176" fontId="3" fillId="9" borderId="6" xfId="0" applyNumberFormat="1" applyFont="1" applyFill="1" applyBorder="1">
      <alignment vertical="center"/>
    </xf>
    <xf numFmtId="176" fontId="0" fillId="0" borderId="8" xfId="7" applyNumberFormat="1" applyFont="1" applyBorder="1">
      <alignment vertical="center"/>
    </xf>
    <xf numFmtId="176" fontId="0" fillId="0" borderId="53" xfId="7" applyNumberFormat="1" applyFont="1" applyBorder="1">
      <alignment vertical="center"/>
    </xf>
    <xf numFmtId="176" fontId="0" fillId="0" borderId="13" xfId="7" applyNumberFormat="1" applyFont="1" applyBorder="1">
      <alignment vertical="center"/>
    </xf>
    <xf numFmtId="176" fontId="3" fillId="0" borderId="6" xfId="7" applyNumberFormat="1" applyFont="1" applyBorder="1">
      <alignment vertical="center"/>
    </xf>
    <xf numFmtId="176" fontId="3" fillId="7" borderId="6" xfId="7" applyNumberFormat="1" applyFont="1" applyFill="1" applyBorder="1">
      <alignment vertical="center"/>
    </xf>
    <xf numFmtId="176" fontId="3" fillId="9" borderId="6" xfId="7" applyNumberFormat="1" applyFont="1" applyFill="1" applyBorder="1">
      <alignment vertical="center"/>
    </xf>
    <xf numFmtId="176" fontId="0" fillId="0" borderId="7" xfId="7" applyNumberFormat="1" applyFont="1" applyBorder="1">
      <alignment vertical="center"/>
    </xf>
    <xf numFmtId="176" fontId="0" fillId="0" borderId="12" xfId="7" applyNumberFormat="1" applyFont="1" applyBorder="1">
      <alignment vertical="center"/>
    </xf>
    <xf numFmtId="176" fontId="0" fillId="0" borderId="30" xfId="7" applyNumberFormat="1" applyFont="1" applyBorder="1">
      <alignment vertical="center"/>
    </xf>
    <xf numFmtId="176" fontId="3" fillId="0" borderId="6" xfId="7" applyNumberFormat="1" applyFont="1" applyFill="1" applyBorder="1">
      <alignment vertical="center"/>
    </xf>
    <xf numFmtId="0" fontId="9" fillId="0" borderId="0" xfId="0" applyFont="1">
      <alignment vertical="center"/>
    </xf>
    <xf numFmtId="0" fontId="10" fillId="0" borderId="0" xfId="0" applyFont="1">
      <alignment vertical="center"/>
    </xf>
    <xf numFmtId="0" fontId="3" fillId="7" borderId="54" xfId="0" applyFont="1" applyFill="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right" vertical="center"/>
    </xf>
    <xf numFmtId="177" fontId="0" fillId="0" borderId="1" xfId="0" applyNumberFormat="1" applyBorder="1" applyAlignment="1">
      <alignment horizontal="right" vertical="center"/>
    </xf>
    <xf numFmtId="0" fontId="0" fillId="0" borderId="1" xfId="0" applyBorder="1">
      <alignment vertical="center"/>
    </xf>
    <xf numFmtId="38" fontId="0" fillId="0" borderId="1" xfId="0" applyNumberFormat="1" applyBorder="1">
      <alignment vertical="center"/>
    </xf>
    <xf numFmtId="0" fontId="0" fillId="0" borderId="1" xfId="0" applyFont="1" applyBorder="1">
      <alignment vertical="center"/>
    </xf>
    <xf numFmtId="176" fontId="0" fillId="0" borderId="1" xfId="7" applyNumberFormat="1" applyFont="1" applyBorder="1" applyAlignment="1">
      <alignment horizontal="right" vertical="center"/>
    </xf>
    <xf numFmtId="177" fontId="0" fillId="0" borderId="1" xfId="1" applyNumberFormat="1" applyFont="1" applyBorder="1">
      <alignment vertical="center"/>
    </xf>
    <xf numFmtId="179" fontId="0" fillId="0" borderId="1" xfId="0" applyNumberFormat="1" applyFont="1" applyBorder="1">
      <alignment vertical="center"/>
    </xf>
    <xf numFmtId="179" fontId="5" fillId="0" borderId="1" xfId="0" applyNumberFormat="1" applyFont="1" applyBorder="1">
      <alignment vertical="center"/>
    </xf>
    <xf numFmtId="0" fontId="15" fillId="9" borderId="50" xfId="0" applyFont="1" applyFill="1" applyBorder="1" applyAlignment="1">
      <alignment vertical="center"/>
    </xf>
    <xf numFmtId="0" fontId="15" fillId="9" borderId="52" xfId="0" applyFont="1" applyFill="1" applyBorder="1" applyAlignment="1">
      <alignment vertical="center"/>
    </xf>
    <xf numFmtId="0" fontId="17" fillId="0" borderId="7" xfId="0" applyFont="1" applyBorder="1" applyAlignment="1">
      <alignment vertical="center" wrapText="1"/>
    </xf>
    <xf numFmtId="176" fontId="2" fillId="2" borderId="46" xfId="0" applyNumberFormat="1" applyFont="1" applyFill="1" applyBorder="1">
      <alignment vertical="center"/>
    </xf>
    <xf numFmtId="177" fontId="3" fillId="7" borderId="49" xfId="1" applyNumberFormat="1" applyFont="1" applyFill="1" applyBorder="1">
      <alignment vertical="center"/>
    </xf>
    <xf numFmtId="177" fontId="2" fillId="2" borderId="10" xfId="0" applyNumberFormat="1" applyFont="1" applyFill="1" applyBorder="1">
      <alignment vertical="center"/>
    </xf>
    <xf numFmtId="177" fontId="3" fillId="7" borderId="49" xfId="0" applyNumberFormat="1" applyFont="1" applyFill="1" applyBorder="1">
      <alignment vertical="center"/>
    </xf>
    <xf numFmtId="0" fontId="0" fillId="0" borderId="8" xfId="0" applyBorder="1" applyAlignment="1">
      <alignment vertical="center"/>
    </xf>
    <xf numFmtId="0" fontId="3" fillId="7" borderId="7" xfId="0" applyFont="1" applyFill="1" applyBorder="1" applyAlignment="1">
      <alignment vertical="center"/>
    </xf>
    <xf numFmtId="0" fontId="0" fillId="0" borderId="9"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176" fontId="0" fillId="0" borderId="46" xfId="0" applyNumberFormat="1" applyBorder="1" applyAlignment="1">
      <alignment horizontal="right" vertical="center"/>
    </xf>
    <xf numFmtId="177" fontId="0" fillId="0" borderId="44" xfId="0" applyNumberFormat="1" applyBorder="1" applyAlignment="1">
      <alignment horizontal="right" vertical="center"/>
    </xf>
    <xf numFmtId="176" fontId="0" fillId="0" borderId="47" xfId="0" applyNumberFormat="1" applyBorder="1" applyAlignment="1">
      <alignment horizontal="right" vertical="center"/>
    </xf>
    <xf numFmtId="177" fontId="0" fillId="0" borderId="37" xfId="0" applyNumberFormat="1" applyBorder="1" applyAlignment="1">
      <alignment horizontal="right" vertical="center"/>
    </xf>
    <xf numFmtId="176" fontId="0" fillId="0" borderId="48" xfId="0" applyNumberFormat="1" applyBorder="1" applyAlignment="1">
      <alignment horizontal="right" vertical="center"/>
    </xf>
    <xf numFmtId="177" fontId="0" fillId="0" borderId="45" xfId="0" applyNumberFormat="1" applyBorder="1" applyAlignment="1">
      <alignment horizontal="right" vertical="center"/>
    </xf>
    <xf numFmtId="0" fontId="0" fillId="0" borderId="8" xfId="0" applyBorder="1">
      <alignment vertical="center"/>
    </xf>
    <xf numFmtId="0" fontId="3" fillId="8" borderId="29" xfId="0" applyFont="1" applyFill="1" applyBorder="1">
      <alignment vertical="center"/>
    </xf>
    <xf numFmtId="0" fontId="3" fillId="8" borderId="29" xfId="0" applyFont="1" applyFill="1" applyBorder="1" applyAlignment="1">
      <alignment horizontal="center" vertical="center"/>
    </xf>
    <xf numFmtId="0" fontId="3" fillId="7" borderId="6" xfId="0" applyFont="1" applyFill="1" applyBorder="1" applyAlignment="1">
      <alignment vertical="center"/>
    </xf>
    <xf numFmtId="0" fontId="20" fillId="7" borderId="55" xfId="0" applyFont="1" applyFill="1" applyBorder="1" applyAlignment="1">
      <alignment horizontal="center" vertical="center" wrapText="1"/>
    </xf>
    <xf numFmtId="176" fontId="5" fillId="0" borderId="22" xfId="0" applyNumberFormat="1" applyFont="1" applyFill="1" applyBorder="1">
      <alignment vertical="center"/>
    </xf>
    <xf numFmtId="177" fontId="0" fillId="0" borderId="17" xfId="0" applyNumberFormat="1" applyBorder="1" applyAlignment="1">
      <alignment horizontal="right" vertical="center"/>
    </xf>
    <xf numFmtId="177" fontId="0" fillId="0" borderId="19" xfId="0" applyNumberFormat="1" applyBorder="1" applyAlignment="1">
      <alignment horizontal="right" vertical="center"/>
    </xf>
    <xf numFmtId="177" fontId="0" fillId="0" borderId="21" xfId="0" applyNumberFormat="1" applyBorder="1" applyAlignment="1">
      <alignment horizontal="right" vertical="center"/>
    </xf>
    <xf numFmtId="177" fontId="3" fillId="4" borderId="23" xfId="0" applyNumberFormat="1" applyFont="1" applyFill="1" applyBorder="1" applyAlignment="1">
      <alignment horizontal="right" vertical="center"/>
    </xf>
    <xf numFmtId="176" fontId="10" fillId="0" borderId="0" xfId="0" applyNumberFormat="1" applyFont="1">
      <alignment vertical="center"/>
    </xf>
    <xf numFmtId="176" fontId="0" fillId="0" borderId="47" xfId="7" applyNumberFormat="1" applyFont="1" applyBorder="1">
      <alignment vertical="center"/>
    </xf>
    <xf numFmtId="176" fontId="0" fillId="0" borderId="48" xfId="7" applyNumberFormat="1" applyFont="1" applyBorder="1">
      <alignment vertical="center"/>
    </xf>
    <xf numFmtId="176" fontId="3" fillId="7" borderId="47" xfId="0" applyNumberFormat="1" applyFont="1" applyFill="1" applyBorder="1">
      <alignment vertical="center"/>
    </xf>
    <xf numFmtId="177" fontId="0" fillId="0" borderId="15" xfId="0" applyNumberFormat="1" applyBorder="1" applyAlignment="1">
      <alignment horizontal="right" vertical="center"/>
    </xf>
    <xf numFmtId="177" fontId="0" fillId="0" borderId="36" xfId="0" applyNumberFormat="1" applyBorder="1" applyAlignment="1">
      <alignment horizontal="right" vertical="center"/>
    </xf>
    <xf numFmtId="177" fontId="0" fillId="0" borderId="35" xfId="0" applyNumberFormat="1" applyBorder="1" applyAlignment="1">
      <alignment horizontal="right" vertical="center"/>
    </xf>
    <xf numFmtId="176" fontId="0" fillId="0" borderId="71" xfId="0" applyNumberFormat="1" applyBorder="1">
      <alignment vertical="center"/>
    </xf>
    <xf numFmtId="176" fontId="3" fillId="4" borderId="70" xfId="0" applyNumberFormat="1" applyFont="1" applyFill="1" applyBorder="1">
      <alignment vertical="center"/>
    </xf>
    <xf numFmtId="176" fontId="0" fillId="0" borderId="72" xfId="0" applyNumberFormat="1" applyBorder="1">
      <alignment vertical="center"/>
    </xf>
    <xf numFmtId="176" fontId="0" fillId="0" borderId="73" xfId="0" applyNumberFormat="1" applyBorder="1">
      <alignment vertical="center"/>
    </xf>
    <xf numFmtId="0" fontId="0" fillId="0" borderId="0" xfId="0" applyAlignment="1">
      <alignment vertical="center" wrapText="1"/>
    </xf>
    <xf numFmtId="0" fontId="24" fillId="0" borderId="0" xfId="0" applyFont="1">
      <alignment vertical="center"/>
    </xf>
    <xf numFmtId="0" fontId="2" fillId="0" borderId="0" xfId="0" applyFont="1" applyFill="1" applyBorder="1" applyAlignment="1">
      <alignment horizontal="left" vertical="center" indent="1"/>
    </xf>
    <xf numFmtId="176" fontId="2" fillId="0" borderId="0" xfId="0"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0" fontId="0" fillId="0" borderId="0" xfId="0" applyFill="1" applyAlignment="1">
      <alignment horizontal="left" vertical="center"/>
    </xf>
    <xf numFmtId="38" fontId="0" fillId="0" borderId="0" xfId="0" applyNumberFormat="1" applyFill="1">
      <alignment vertical="center"/>
    </xf>
    <xf numFmtId="0" fontId="14" fillId="0" borderId="8" xfId="0" applyFont="1" applyFill="1" applyBorder="1" applyAlignment="1">
      <alignment horizontal="left" vertical="center" wrapText="1"/>
    </xf>
    <xf numFmtId="0" fontId="3" fillId="0" borderId="0" xfId="0" applyFont="1" applyFill="1" applyBorder="1" applyAlignment="1">
      <alignment horizontal="left" vertical="center"/>
    </xf>
    <xf numFmtId="38" fontId="3" fillId="0" borderId="0" xfId="0" applyNumberFormat="1" applyFont="1" applyFill="1" applyBorder="1">
      <alignment vertical="center"/>
    </xf>
    <xf numFmtId="0" fontId="14" fillId="0" borderId="8" xfId="0" applyFont="1" applyBorder="1" applyAlignment="1">
      <alignment horizontal="left" vertical="center" wrapText="1"/>
    </xf>
    <xf numFmtId="0" fontId="12" fillId="0" borderId="11" xfId="0" applyFont="1" applyBorder="1" applyAlignment="1">
      <alignment horizontal="left" vertical="center" wrapText="1" indent="1"/>
    </xf>
    <xf numFmtId="0" fontId="14" fillId="0" borderId="11" xfId="0" applyFont="1" applyBorder="1" applyAlignment="1">
      <alignment horizontal="left" vertical="center" wrapText="1" indent="1"/>
    </xf>
    <xf numFmtId="0" fontId="25" fillId="0" borderId="0" xfId="0" applyFont="1">
      <alignment vertical="center"/>
    </xf>
    <xf numFmtId="38" fontId="0" fillId="0" borderId="5" xfId="7" applyFont="1" applyBorder="1" applyAlignment="1">
      <alignment horizontal="right" vertical="center"/>
    </xf>
    <xf numFmtId="38" fontId="3" fillId="7" borderId="63" xfId="0" applyNumberFormat="1" applyFont="1" applyFill="1" applyBorder="1">
      <alignment vertical="center"/>
    </xf>
    <xf numFmtId="38" fontId="0" fillId="0" borderId="63" xfId="0" applyNumberFormat="1" applyFill="1" applyBorder="1">
      <alignment vertical="center"/>
    </xf>
    <xf numFmtId="177" fontId="0" fillId="0" borderId="45" xfId="1" applyNumberFormat="1" applyFont="1" applyFill="1" applyBorder="1">
      <alignment vertical="center"/>
    </xf>
    <xf numFmtId="38" fontId="3" fillId="7" borderId="48" xfId="0" applyNumberFormat="1" applyFont="1" applyFill="1" applyBorder="1">
      <alignment vertical="center"/>
    </xf>
    <xf numFmtId="38" fontId="0" fillId="0" borderId="52" xfId="0" applyNumberFormat="1" applyBorder="1">
      <alignment vertical="center"/>
    </xf>
    <xf numFmtId="177" fontId="0" fillId="0" borderId="58" xfId="1" applyNumberFormat="1" applyFont="1" applyFill="1" applyBorder="1">
      <alignment vertical="center"/>
    </xf>
    <xf numFmtId="38" fontId="0" fillId="0" borderId="48" xfId="0" applyNumberFormat="1" applyFill="1" applyBorder="1">
      <alignment vertical="center"/>
    </xf>
    <xf numFmtId="176" fontId="26" fillId="0" borderId="0" xfId="0" applyNumberFormat="1" applyFont="1">
      <alignment vertical="center"/>
    </xf>
    <xf numFmtId="10" fontId="23" fillId="6" borderId="0" xfId="0" applyNumberFormat="1" applyFont="1" applyFill="1" applyBorder="1" applyAlignment="1">
      <alignment horizontal="center" vertical="center" wrapText="1"/>
    </xf>
    <xf numFmtId="3" fontId="22" fillId="0" borderId="0" xfId="0" applyNumberFormat="1" applyFont="1" applyBorder="1" applyAlignment="1">
      <alignment horizontal="left" vertical="center"/>
    </xf>
    <xf numFmtId="3" fontId="22" fillId="0" borderId="0" xfId="0" applyNumberFormat="1" applyFont="1" applyAlignment="1">
      <alignment horizontal="left" vertical="center"/>
    </xf>
    <xf numFmtId="10" fontId="22" fillId="0" borderId="0" xfId="0" applyNumberFormat="1" applyFont="1">
      <alignment vertical="center"/>
    </xf>
    <xf numFmtId="3" fontId="22" fillId="0" borderId="0" xfId="0" applyNumberFormat="1" applyFont="1">
      <alignment vertical="center"/>
    </xf>
    <xf numFmtId="10" fontId="23" fillId="6" borderId="0" xfId="0" applyNumberFormat="1" applyFont="1" applyFill="1" applyBorder="1" applyAlignment="1">
      <alignment horizontal="center" vertical="center"/>
    </xf>
    <xf numFmtId="10" fontId="22" fillId="0" borderId="0" xfId="0" applyNumberFormat="1" applyFont="1" applyBorder="1" applyAlignment="1">
      <alignment horizontal="left" vertical="center"/>
    </xf>
    <xf numFmtId="177" fontId="0" fillId="0" borderId="74" xfId="0" applyNumberFormat="1" applyBorder="1" applyAlignment="1">
      <alignment horizontal="right" vertical="center"/>
    </xf>
    <xf numFmtId="177" fontId="5" fillId="0" borderId="19" xfId="0" applyNumberFormat="1" applyFont="1" applyBorder="1" applyAlignment="1">
      <alignment horizontal="right" vertical="center"/>
    </xf>
    <xf numFmtId="176" fontId="5" fillId="0" borderId="18" xfId="0" applyNumberFormat="1" applyFont="1" applyBorder="1">
      <alignment vertical="center"/>
    </xf>
    <xf numFmtId="177" fontId="3" fillId="0" borderId="17" xfId="0" applyNumberFormat="1" applyFont="1" applyBorder="1" applyAlignment="1">
      <alignment horizontal="right" vertical="center"/>
    </xf>
    <xf numFmtId="176" fontId="3" fillId="0" borderId="16" xfId="0" applyNumberFormat="1" applyFont="1" applyBorder="1">
      <alignment vertical="center"/>
    </xf>
    <xf numFmtId="181" fontId="3" fillId="4" borderId="75" xfId="0" applyNumberFormat="1" applyFont="1" applyFill="1" applyBorder="1" applyAlignment="1">
      <alignment horizontal="right" vertical="center"/>
    </xf>
    <xf numFmtId="0" fontId="3" fillId="4" borderId="6" xfId="0" applyFont="1" applyFill="1" applyBorder="1" applyAlignment="1">
      <alignment horizontal="left" vertical="center"/>
    </xf>
    <xf numFmtId="177" fontId="5" fillId="0" borderId="21" xfId="0" applyNumberFormat="1" applyFont="1" applyBorder="1" applyAlignment="1">
      <alignment horizontal="right" vertical="center"/>
    </xf>
    <xf numFmtId="176" fontId="5" fillId="0" borderId="20" xfId="0" applyNumberFormat="1" applyFont="1" applyBorder="1">
      <alignment vertical="center"/>
    </xf>
    <xf numFmtId="177" fontId="5" fillId="0" borderId="35" xfId="0" applyNumberFormat="1" applyFont="1" applyBorder="1" applyAlignment="1">
      <alignment horizontal="right" vertical="center"/>
    </xf>
    <xf numFmtId="177" fontId="5" fillId="0" borderId="36" xfId="0" applyNumberFormat="1" applyFont="1" applyBorder="1" applyAlignment="1">
      <alignment horizontal="right" vertical="center"/>
    </xf>
    <xf numFmtId="177" fontId="5" fillId="0" borderId="74" xfId="0" applyNumberFormat="1" applyFont="1" applyBorder="1" applyAlignment="1">
      <alignment horizontal="right" vertical="center"/>
    </xf>
    <xf numFmtId="177" fontId="3" fillId="0" borderId="15" xfId="0" applyNumberFormat="1" applyFont="1" applyBorder="1" applyAlignment="1">
      <alignment horizontal="right" vertical="center"/>
    </xf>
    <xf numFmtId="177" fontId="3" fillId="4" borderId="28" xfId="0" applyNumberFormat="1" applyFont="1" applyFill="1" applyBorder="1" applyAlignment="1">
      <alignment horizontal="right" vertical="center"/>
    </xf>
    <xf numFmtId="181" fontId="3" fillId="4" borderId="22" xfId="0" applyNumberFormat="1" applyFont="1" applyFill="1" applyBorder="1" applyAlignment="1">
      <alignment horizontal="right" vertical="center"/>
    </xf>
    <xf numFmtId="176" fontId="5" fillId="0" borderId="39" xfId="0" applyNumberFormat="1" applyFont="1" applyBorder="1">
      <alignment vertical="center"/>
    </xf>
    <xf numFmtId="176" fontId="5" fillId="0" borderId="64" xfId="0" applyNumberFormat="1" applyFont="1" applyBorder="1">
      <alignment vertical="center"/>
    </xf>
    <xf numFmtId="176" fontId="3" fillId="0" borderId="69" xfId="0" applyNumberFormat="1" applyFont="1" applyBorder="1">
      <alignment vertical="center"/>
    </xf>
    <xf numFmtId="176" fontId="5" fillId="0" borderId="38" xfId="0" applyNumberFormat="1" applyFont="1" applyBorder="1">
      <alignment vertical="center"/>
    </xf>
    <xf numFmtId="176" fontId="5" fillId="0" borderId="67" xfId="0" applyNumberFormat="1" applyFont="1" applyBorder="1">
      <alignment vertical="center"/>
    </xf>
    <xf numFmtId="38" fontId="2" fillId="6" borderId="0" xfId="0" applyNumberFormat="1" applyFont="1" applyFill="1">
      <alignment vertical="center"/>
    </xf>
    <xf numFmtId="0" fontId="2" fillId="6" borderId="0" xfId="0" applyFont="1" applyFill="1" applyAlignment="1">
      <alignment horizontal="left" vertical="center"/>
    </xf>
    <xf numFmtId="176" fontId="5" fillId="0" borderId="22" xfId="0" applyNumberFormat="1" applyFont="1" applyBorder="1">
      <alignment vertical="center"/>
    </xf>
    <xf numFmtId="0" fontId="15" fillId="0" borderId="6" xfId="0" applyFont="1" applyBorder="1">
      <alignment vertical="center"/>
    </xf>
    <xf numFmtId="0" fontId="15" fillId="0" borderId="27" xfId="0" applyFont="1" applyBorder="1">
      <alignment vertical="center"/>
    </xf>
    <xf numFmtId="0" fontId="10" fillId="3" borderId="0" xfId="0" applyFont="1" applyFill="1" applyAlignment="1">
      <alignment horizontal="center" vertical="center"/>
    </xf>
    <xf numFmtId="176" fontId="5" fillId="4" borderId="27" xfId="0" applyNumberFormat="1" applyFont="1" applyFill="1" applyBorder="1" applyAlignment="1">
      <alignment vertical="center"/>
    </xf>
    <xf numFmtId="176" fontId="5" fillId="4" borderId="29" xfId="0" applyNumberFormat="1" applyFont="1" applyFill="1" applyBorder="1" applyAlignment="1">
      <alignment vertical="center"/>
    </xf>
    <xf numFmtId="177" fontId="3" fillId="12" borderId="23" xfId="0" applyNumberFormat="1" applyFont="1" applyFill="1" applyBorder="1" applyAlignment="1">
      <alignment horizontal="right" vertical="center"/>
    </xf>
    <xf numFmtId="177" fontId="0" fillId="0" borderId="23" xfId="0" applyNumberFormat="1" applyBorder="1" applyAlignment="1">
      <alignment horizontal="right" vertical="center"/>
    </xf>
    <xf numFmtId="177" fontId="3" fillId="12" borderId="15" xfId="0" applyNumberFormat="1" applyFont="1" applyFill="1" applyBorder="1" applyAlignment="1">
      <alignment horizontal="right" vertical="center"/>
    </xf>
    <xf numFmtId="177" fontId="3" fillId="12" borderId="74" xfId="0" applyNumberFormat="1" applyFont="1" applyFill="1" applyBorder="1" applyAlignment="1">
      <alignment horizontal="right" vertical="center"/>
    </xf>
    <xf numFmtId="177" fontId="3" fillId="4" borderId="17" xfId="0" applyNumberFormat="1" applyFont="1" applyFill="1" applyBorder="1" applyAlignment="1">
      <alignment horizontal="right" vertical="center"/>
    </xf>
    <xf numFmtId="177" fontId="3" fillId="12" borderId="76" xfId="0" applyNumberFormat="1" applyFont="1" applyFill="1" applyBorder="1" applyAlignment="1">
      <alignment horizontal="right" vertical="center"/>
    </xf>
    <xf numFmtId="0" fontId="10" fillId="3" borderId="0" xfId="0" applyFont="1" applyFill="1" applyAlignment="1">
      <alignment horizontal="center" vertical="center"/>
    </xf>
    <xf numFmtId="0" fontId="3" fillId="13" borderId="6" xfId="0" applyFont="1" applyFill="1" applyBorder="1" applyAlignment="1">
      <alignment horizontal="center" vertical="center"/>
    </xf>
    <xf numFmtId="0" fontId="0" fillId="0" borderId="7" xfId="0" applyBorder="1" applyAlignment="1">
      <alignment horizontal="left" vertical="center"/>
    </xf>
    <xf numFmtId="176" fontId="0" fillId="0" borderId="11" xfId="0" applyNumberFormat="1" applyBorder="1" applyAlignment="1">
      <alignment horizontal="right" vertical="center"/>
    </xf>
    <xf numFmtId="176" fontId="0" fillId="0" borderId="11" xfId="0" applyNumberFormat="1" applyBorder="1">
      <alignment vertical="center"/>
    </xf>
    <xf numFmtId="0" fontId="0" fillId="0" borderId="30" xfId="0" applyBorder="1" applyAlignment="1">
      <alignment horizontal="left" vertical="center"/>
    </xf>
    <xf numFmtId="177" fontId="0" fillId="0" borderId="30" xfId="0" applyNumberFormat="1" applyBorder="1" applyAlignment="1">
      <alignment horizontal="right" vertical="center"/>
    </xf>
    <xf numFmtId="0" fontId="2" fillId="13" borderId="7" xfId="0" applyFont="1" applyFill="1" applyBorder="1" applyAlignment="1">
      <alignment horizontal="left" vertical="center" indent="1"/>
    </xf>
    <xf numFmtId="176" fontId="2" fillId="13" borderId="11" xfId="0" applyNumberFormat="1" applyFont="1" applyFill="1" applyBorder="1" applyAlignment="1">
      <alignment horizontal="right" vertical="center"/>
    </xf>
    <xf numFmtId="176" fontId="3" fillId="14" borderId="11" xfId="0" applyNumberFormat="1" applyFont="1" applyFill="1" applyBorder="1">
      <alignment vertical="center"/>
    </xf>
    <xf numFmtId="0" fontId="2" fillId="13" borderId="30" xfId="0" applyFont="1" applyFill="1" applyBorder="1" applyAlignment="1">
      <alignment horizontal="left" vertical="center" indent="1"/>
    </xf>
    <xf numFmtId="177" fontId="2" fillId="13" borderId="30" xfId="0" applyNumberFormat="1" applyFont="1" applyFill="1" applyBorder="1" applyAlignment="1">
      <alignment horizontal="right" vertical="center"/>
    </xf>
    <xf numFmtId="177" fontId="3" fillId="13" borderId="30" xfId="0" applyNumberFormat="1" applyFont="1" applyFill="1" applyBorder="1" applyAlignment="1">
      <alignment horizontal="right" vertical="center"/>
    </xf>
    <xf numFmtId="0" fontId="0" fillId="0" borderId="7" xfId="0" applyBorder="1">
      <alignment vertical="center"/>
    </xf>
    <xf numFmtId="0" fontId="0" fillId="0" borderId="30" xfId="0" applyBorder="1">
      <alignment vertical="center"/>
    </xf>
    <xf numFmtId="176" fontId="5" fillId="0" borderId="11" xfId="0" applyNumberFormat="1" applyFont="1" applyBorder="1">
      <alignment vertical="center"/>
    </xf>
    <xf numFmtId="177" fontId="5" fillId="0" borderId="30" xfId="0" applyNumberFormat="1" applyFont="1" applyBorder="1" applyAlignment="1">
      <alignment horizontal="right" vertical="center"/>
    </xf>
    <xf numFmtId="0" fontId="9" fillId="0" borderId="0" xfId="0" applyFont="1" applyAlignment="1">
      <alignment horizontal="left" vertical="center"/>
    </xf>
    <xf numFmtId="176" fontId="27" fillId="3" borderId="0" xfId="0" applyNumberFormat="1" applyFont="1" applyFill="1">
      <alignment vertical="center"/>
    </xf>
    <xf numFmtId="176" fontId="26" fillId="3" borderId="0" xfId="0" applyNumberFormat="1" applyFont="1" applyFill="1">
      <alignment vertical="center"/>
    </xf>
    <xf numFmtId="0" fontId="10" fillId="0" borderId="0" xfId="0" applyFont="1" applyAlignment="1">
      <alignment horizontal="left" vertical="center"/>
    </xf>
    <xf numFmtId="176" fontId="27" fillId="0" borderId="0" xfId="0" applyNumberFormat="1" applyFont="1">
      <alignment vertical="center"/>
    </xf>
    <xf numFmtId="176" fontId="10" fillId="3" borderId="0" xfId="0" applyNumberFormat="1" applyFont="1" applyFill="1">
      <alignment vertical="center"/>
    </xf>
    <xf numFmtId="176" fontId="0" fillId="0" borderId="7" xfId="0" applyNumberFormat="1" applyBorder="1" applyAlignment="1">
      <alignment horizontal="right" vertical="center"/>
    </xf>
    <xf numFmtId="0" fontId="27" fillId="0" borderId="0" xfId="0" applyFont="1">
      <alignment vertical="center"/>
    </xf>
    <xf numFmtId="0" fontId="12" fillId="0" borderId="7" xfId="0" applyFont="1" applyBorder="1" applyAlignment="1">
      <alignment horizontal="left" vertical="center"/>
    </xf>
    <xf numFmtId="0" fontId="13" fillId="0" borderId="30" xfId="0" applyFont="1" applyBorder="1" applyAlignment="1">
      <alignment horizontal="left" vertical="center"/>
    </xf>
    <xf numFmtId="176" fontId="5" fillId="0" borderId="11" xfId="0" applyNumberFormat="1" applyFont="1" applyBorder="1" applyAlignment="1">
      <alignment horizontal="right" vertical="center"/>
    </xf>
    <xf numFmtId="0" fontId="13" fillId="0" borderId="30" xfId="0" applyFont="1" applyBorder="1">
      <alignment vertical="center"/>
    </xf>
    <xf numFmtId="177" fontId="0" fillId="0" borderId="30" xfId="0" applyNumberFormat="1" applyBorder="1">
      <alignment vertical="center"/>
    </xf>
    <xf numFmtId="0" fontId="3" fillId="13" borderId="6" xfId="0" applyFont="1" applyFill="1" applyBorder="1" applyAlignment="1">
      <alignment horizontal="center" vertical="center" wrapText="1"/>
    </xf>
    <xf numFmtId="177" fontId="0" fillId="0" borderId="13" xfId="0" applyNumberFormat="1" applyBorder="1" applyAlignment="1">
      <alignment horizontal="right" vertical="center"/>
    </xf>
    <xf numFmtId="177" fontId="5" fillId="0" borderId="13" xfId="0" applyNumberFormat="1" applyFont="1" applyBorder="1" applyAlignment="1">
      <alignment horizontal="right" vertical="center"/>
    </xf>
    <xf numFmtId="176" fontId="0" fillId="0" borderId="77" xfId="0" applyNumberFormat="1" applyBorder="1" applyAlignment="1">
      <alignment horizontal="right" vertical="center"/>
    </xf>
    <xf numFmtId="176" fontId="0" fillId="0" borderId="78" xfId="0" applyNumberFormat="1" applyBorder="1" applyAlignment="1">
      <alignment horizontal="right" vertical="center"/>
    </xf>
    <xf numFmtId="0" fontId="18" fillId="13" borderId="6" xfId="0" applyFont="1" applyFill="1" applyBorder="1" applyAlignment="1">
      <alignment horizontal="center" vertical="center"/>
    </xf>
    <xf numFmtId="0" fontId="18" fillId="13" borderId="6" xfId="0" applyFont="1" applyFill="1" applyBorder="1" applyAlignment="1">
      <alignment horizontal="center" vertical="center" wrapText="1"/>
    </xf>
    <xf numFmtId="0" fontId="13" fillId="0" borderId="7" xfId="0" applyFont="1" applyBorder="1" applyAlignment="1">
      <alignment horizontal="left" vertical="center"/>
    </xf>
    <xf numFmtId="176" fontId="13" fillId="0" borderId="7" xfId="0" applyNumberFormat="1" applyFont="1" applyBorder="1" applyAlignment="1">
      <alignment horizontal="right" vertical="center"/>
    </xf>
    <xf numFmtId="176" fontId="13" fillId="0" borderId="7" xfId="0" applyNumberFormat="1" applyFont="1" applyBorder="1">
      <alignment vertical="center"/>
    </xf>
    <xf numFmtId="177" fontId="13" fillId="0" borderId="30" xfId="0" applyNumberFormat="1" applyFont="1" applyBorder="1" applyAlignment="1">
      <alignment horizontal="right" vertical="center"/>
    </xf>
    <xf numFmtId="0" fontId="18" fillId="13" borderId="7" xfId="0" applyFont="1" applyFill="1" applyBorder="1" applyAlignment="1">
      <alignment horizontal="left" vertical="center" indent="1"/>
    </xf>
    <xf numFmtId="176" fontId="18" fillId="13" borderId="7" xfId="0" applyNumberFormat="1" applyFont="1" applyFill="1" applyBorder="1" applyAlignment="1">
      <alignment horizontal="right" vertical="center"/>
    </xf>
    <xf numFmtId="0" fontId="18" fillId="13" borderId="30" xfId="0" applyFont="1" applyFill="1" applyBorder="1" applyAlignment="1">
      <alignment horizontal="left" vertical="center" indent="1"/>
    </xf>
    <xf numFmtId="177" fontId="18" fillId="13" borderId="30" xfId="0" applyNumberFormat="1" applyFont="1" applyFill="1" applyBorder="1" applyAlignment="1">
      <alignment horizontal="right" vertical="center"/>
    </xf>
    <xf numFmtId="0" fontId="28" fillId="0" borderId="0" xfId="0" applyFont="1">
      <alignment vertical="center"/>
    </xf>
    <xf numFmtId="3" fontId="0" fillId="0" borderId="0" xfId="0" applyNumberFormat="1">
      <alignment vertical="center"/>
    </xf>
    <xf numFmtId="0" fontId="15" fillId="0" borderId="0" xfId="0" applyFont="1">
      <alignment vertical="center"/>
    </xf>
    <xf numFmtId="0" fontId="29" fillId="5" borderId="6" xfId="0" applyFont="1" applyFill="1" applyBorder="1" applyAlignment="1">
      <alignment horizontal="center" vertical="center" textRotation="255"/>
    </xf>
    <xf numFmtId="0" fontId="29" fillId="5" borderId="6" xfId="0" applyFont="1" applyFill="1" applyBorder="1" applyAlignment="1">
      <alignment horizontal="center" vertical="center" textRotation="255" wrapText="1"/>
    </xf>
    <xf numFmtId="176" fontId="15" fillId="0" borderId="6" xfId="0" applyNumberFormat="1" applyFont="1" applyBorder="1">
      <alignment vertical="center"/>
    </xf>
    <xf numFmtId="176" fontId="15" fillId="0" borderId="0" xfId="0" applyNumberFormat="1" applyFont="1">
      <alignment vertical="center"/>
    </xf>
    <xf numFmtId="0" fontId="15" fillId="0" borderId="6" xfId="0" applyFont="1" applyBorder="1" applyAlignment="1">
      <alignment horizontal="left" vertical="center" indent="1"/>
    </xf>
    <xf numFmtId="0" fontId="15" fillId="5" borderId="6" xfId="0" applyFont="1" applyFill="1" applyBorder="1" applyAlignment="1">
      <alignment horizontal="center" vertical="center"/>
    </xf>
    <xf numFmtId="176" fontId="15" fillId="5" borderId="6" xfId="0" applyNumberFormat="1" applyFont="1" applyFill="1" applyBorder="1">
      <alignment vertical="center"/>
    </xf>
    <xf numFmtId="0" fontId="3" fillId="13" borderId="0" xfId="0" applyFont="1" applyFill="1" applyBorder="1" applyAlignment="1">
      <alignment horizontal="center" vertical="center"/>
    </xf>
    <xf numFmtId="176" fontId="3" fillId="14" borderId="0" xfId="0" applyNumberFormat="1" applyFont="1" applyFill="1" applyBorder="1">
      <alignment vertical="center"/>
    </xf>
    <xf numFmtId="177" fontId="3" fillId="13" borderId="0" xfId="0" applyNumberFormat="1" applyFont="1" applyFill="1" applyBorder="1" applyAlignment="1">
      <alignment horizontal="right" vertical="center"/>
    </xf>
    <xf numFmtId="0" fontId="10" fillId="3" borderId="0" xfId="0" applyFont="1" applyFill="1" applyAlignment="1">
      <alignment horizontal="center" vertical="center"/>
    </xf>
    <xf numFmtId="0" fontId="20" fillId="5" borderId="7" xfId="0" applyFont="1" applyFill="1" applyBorder="1" applyAlignment="1">
      <alignment horizontal="center" vertical="center"/>
    </xf>
    <xf numFmtId="0" fontId="20" fillId="5" borderId="30" xfId="0" applyFont="1" applyFill="1" applyBorder="1" applyAlignment="1">
      <alignment horizontal="center" vertical="center"/>
    </xf>
    <xf numFmtId="0" fontId="12" fillId="0" borderId="7" xfId="0" applyFont="1" applyBorder="1" applyAlignment="1">
      <alignment vertical="center"/>
    </xf>
    <xf numFmtId="0" fontId="13" fillId="0" borderId="30" xfId="0" applyFont="1" applyBorder="1" applyAlignment="1">
      <alignment vertical="center"/>
    </xf>
    <xf numFmtId="0" fontId="13" fillId="0" borderId="7" xfId="0" applyFont="1" applyBorder="1" applyAlignment="1">
      <alignment vertical="center"/>
    </xf>
    <xf numFmtId="0" fontId="0" fillId="0" borderId="30" xfId="0" applyFont="1" applyBorder="1">
      <alignment vertical="center"/>
    </xf>
    <xf numFmtId="0" fontId="0" fillId="0" borderId="7" xfId="0" applyFont="1" applyBorder="1">
      <alignment vertical="center"/>
    </xf>
    <xf numFmtId="176" fontId="0" fillId="0" borderId="11" xfId="0" applyNumberFormat="1" applyFont="1" applyBorder="1">
      <alignment vertical="center"/>
    </xf>
    <xf numFmtId="0" fontId="0" fillId="0" borderId="8" xfId="0" applyFont="1" applyBorder="1">
      <alignment vertical="center"/>
    </xf>
    <xf numFmtId="177" fontId="0" fillId="0" borderId="8" xfId="0" applyNumberFormat="1" applyBorder="1" applyAlignment="1">
      <alignment horizontal="right" vertical="center"/>
    </xf>
    <xf numFmtId="0" fontId="12" fillId="0" borderId="9" xfId="0" applyFont="1" applyBorder="1" applyAlignment="1">
      <alignment horizontal="left" vertical="center"/>
    </xf>
    <xf numFmtId="0" fontId="10" fillId="0" borderId="0" xfId="0" applyFont="1" applyBorder="1">
      <alignment vertical="center"/>
    </xf>
    <xf numFmtId="177" fontId="2" fillId="0" borderId="0" xfId="0" applyNumberFormat="1" applyFont="1" applyFill="1" applyBorder="1" applyAlignment="1">
      <alignment horizontal="right" vertical="center"/>
    </xf>
    <xf numFmtId="0" fontId="13" fillId="0" borderId="52" xfId="0" applyFont="1" applyBorder="1" applyAlignment="1">
      <alignment horizontal="left" vertical="center"/>
    </xf>
    <xf numFmtId="0" fontId="30" fillId="0" borderId="0" xfId="0" applyFont="1" applyAlignment="1">
      <alignment horizontal="distributed" vertical="center"/>
    </xf>
    <xf numFmtId="0" fontId="0" fillId="0" borderId="0" xfId="0" applyFill="1" applyAlignment="1">
      <alignment vertical="center" wrapText="1"/>
    </xf>
    <xf numFmtId="177" fontId="0" fillId="0" borderId="0" xfId="0" applyNumberFormat="1" applyFill="1" applyAlignment="1">
      <alignment horizontal="right" vertical="center"/>
    </xf>
    <xf numFmtId="0" fontId="0" fillId="0" borderId="1" xfId="0" applyFill="1" applyBorder="1">
      <alignment vertical="center"/>
    </xf>
    <xf numFmtId="38" fontId="0" fillId="0" borderId="1" xfId="0" applyNumberFormat="1" applyFill="1" applyBorder="1">
      <alignment vertical="center"/>
    </xf>
    <xf numFmtId="177" fontId="0" fillId="0" borderId="1" xfId="0" applyNumberFormat="1" applyFill="1" applyBorder="1" applyAlignment="1">
      <alignment horizontal="right" vertical="center"/>
    </xf>
    <xf numFmtId="0" fontId="18" fillId="0" borderId="24" xfId="0" applyFont="1" applyBorder="1">
      <alignment vertical="center"/>
    </xf>
    <xf numFmtId="0" fontId="13" fillId="0" borderId="26" xfId="0" applyFont="1" applyBorder="1">
      <alignment vertical="center"/>
    </xf>
    <xf numFmtId="0" fontId="18" fillId="0" borderId="24" xfId="0" applyFont="1" applyBorder="1" applyAlignment="1">
      <alignment vertical="center" wrapText="1"/>
    </xf>
    <xf numFmtId="0" fontId="13" fillId="0" borderId="25" xfId="0" applyFont="1" applyBorder="1">
      <alignment vertical="center"/>
    </xf>
    <xf numFmtId="0" fontId="18" fillId="4" borderId="6" xfId="0" applyFont="1" applyFill="1" applyBorder="1" applyAlignment="1">
      <alignment horizontal="left" vertical="center"/>
    </xf>
    <xf numFmtId="0" fontId="18" fillId="4" borderId="6" xfId="0" applyFont="1" applyFill="1" applyBorder="1">
      <alignment vertical="center"/>
    </xf>
    <xf numFmtId="0" fontId="18" fillId="0" borderId="11" xfId="0" applyFont="1" applyBorder="1" applyAlignment="1">
      <alignment vertical="center" wrapText="1"/>
    </xf>
    <xf numFmtId="0" fontId="13" fillId="0" borderId="12" xfId="0" applyFont="1" applyBorder="1" applyAlignment="1">
      <alignment vertical="center" shrinkToFit="1"/>
    </xf>
    <xf numFmtId="0" fontId="13" fillId="0" borderId="53" xfId="0" applyFont="1" applyBorder="1">
      <alignment vertical="center"/>
    </xf>
    <xf numFmtId="0" fontId="18" fillId="0" borderId="11" xfId="0" applyFont="1" applyBorder="1">
      <alignment vertical="center"/>
    </xf>
    <xf numFmtId="0" fontId="13" fillId="0" borderId="12" xfId="0" applyFont="1" applyBorder="1">
      <alignment vertical="center"/>
    </xf>
    <xf numFmtId="0" fontId="13" fillId="0" borderId="26" xfId="0" applyFont="1" applyBorder="1" applyAlignment="1">
      <alignment vertical="center" shrinkToFit="1"/>
    </xf>
    <xf numFmtId="0" fontId="18" fillId="4" borderId="27" xfId="0" applyFont="1" applyFill="1" applyBorder="1" applyAlignment="1">
      <alignment horizontal="center" vertical="center"/>
    </xf>
    <xf numFmtId="0" fontId="18" fillId="4" borderId="6" xfId="0" applyFont="1" applyFill="1" applyBorder="1" applyAlignment="1">
      <alignment horizontal="center" vertical="center"/>
    </xf>
    <xf numFmtId="0" fontId="3" fillId="0" borderId="0" xfId="0" applyFont="1" applyBorder="1" applyAlignment="1">
      <alignment horizontal="left" vertical="center"/>
    </xf>
    <xf numFmtId="177" fontId="3" fillId="0" borderId="0" xfId="0" applyNumberFormat="1" applyFont="1" applyBorder="1" applyAlignment="1">
      <alignment horizontal="right" vertical="center"/>
    </xf>
    <xf numFmtId="181" fontId="3" fillId="0" borderId="0" xfId="0" applyNumberFormat="1" applyFont="1" applyBorder="1" applyAlignment="1">
      <alignment horizontal="right" vertical="center"/>
    </xf>
    <xf numFmtId="176" fontId="5" fillId="4" borderId="28" xfId="0" applyNumberFormat="1" applyFont="1" applyFill="1" applyBorder="1" applyAlignment="1">
      <alignment vertical="center"/>
    </xf>
    <xf numFmtId="176" fontId="5" fillId="0" borderId="73" xfId="0" applyNumberFormat="1" applyFont="1" applyBorder="1">
      <alignment vertical="center"/>
    </xf>
    <xf numFmtId="177" fontId="5" fillId="0" borderId="76" xfId="0" applyNumberFormat="1" applyFont="1" applyBorder="1" applyAlignment="1">
      <alignment horizontal="right" vertical="center"/>
    </xf>
    <xf numFmtId="0" fontId="18" fillId="4" borderId="9" xfId="0" applyFont="1" applyFill="1" applyBorder="1" applyAlignment="1">
      <alignment horizontal="center" vertical="center"/>
    </xf>
    <xf numFmtId="0" fontId="15" fillId="0" borderId="4" xfId="0" applyFont="1" applyBorder="1" applyAlignment="1"/>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3" fillId="7" borderId="6" xfId="0" applyFont="1" applyFill="1" applyBorder="1" applyAlignment="1">
      <alignment horizontal="left" vertical="center" wrapText="1"/>
    </xf>
    <xf numFmtId="0" fontId="3" fillId="7" borderId="6"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3" fillId="7" borderId="9"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54" xfId="0" applyFont="1" applyFill="1" applyBorder="1" applyAlignment="1">
      <alignment horizontal="center" vertical="center"/>
    </xf>
    <xf numFmtId="0" fontId="3" fillId="7" borderId="29" xfId="0" applyFont="1" applyFill="1" applyBorder="1" applyAlignment="1">
      <alignment horizontal="center" vertical="center"/>
    </xf>
    <xf numFmtId="0" fontId="3" fillId="7" borderId="28"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28"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30" xfId="0" applyFill="1" applyBorder="1" applyAlignment="1">
      <alignment horizontal="center" vertical="center"/>
    </xf>
    <xf numFmtId="0" fontId="3" fillId="11" borderId="9" xfId="0" applyFont="1" applyFill="1" applyBorder="1" applyAlignment="1">
      <alignment horizontal="center" vertical="center"/>
    </xf>
    <xf numFmtId="0" fontId="3" fillId="11" borderId="10" xfId="0" applyFont="1" applyFill="1" applyBorder="1" applyAlignment="1">
      <alignment horizontal="center" vertical="center"/>
    </xf>
    <xf numFmtId="0" fontId="3" fillId="11" borderId="52" xfId="0" applyFont="1" applyFill="1" applyBorder="1" applyAlignment="1">
      <alignment horizontal="center" vertical="center"/>
    </xf>
    <xf numFmtId="0" fontId="3" fillId="11" borderId="54" xfId="0" applyFont="1" applyFill="1" applyBorder="1" applyAlignment="1">
      <alignment horizontal="center" vertical="center"/>
    </xf>
    <xf numFmtId="176" fontId="5" fillId="4" borderId="27" xfId="0" applyNumberFormat="1" applyFont="1" applyFill="1" applyBorder="1" applyAlignment="1">
      <alignment horizontal="center" vertical="center"/>
    </xf>
    <xf numFmtId="176" fontId="5" fillId="4" borderId="29" xfId="0" applyNumberFormat="1" applyFont="1" applyFill="1" applyBorder="1" applyAlignment="1">
      <alignment horizontal="center" vertical="center"/>
    </xf>
    <xf numFmtId="176" fontId="5" fillId="4" borderId="28" xfId="0" applyNumberFormat="1" applyFont="1" applyFill="1" applyBorder="1" applyAlignment="1">
      <alignment horizontal="center" vertical="center"/>
    </xf>
    <xf numFmtId="176" fontId="3" fillId="4" borderId="27"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20" fontId="18" fillId="4" borderId="7" xfId="0" applyNumberFormat="1" applyFont="1" applyFill="1" applyBorder="1" applyAlignment="1">
      <alignment horizontal="center" vertical="center"/>
    </xf>
    <xf numFmtId="20" fontId="18" fillId="4" borderId="8" xfId="0" applyNumberFormat="1" applyFont="1" applyFill="1" applyBorder="1" applyAlignment="1">
      <alignment horizontal="center" vertical="center"/>
    </xf>
    <xf numFmtId="0" fontId="18" fillId="4" borderId="9"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22" xfId="0" applyFont="1" applyFill="1" applyBorder="1" applyAlignment="1">
      <alignment horizontal="center" vertical="center" wrapText="1"/>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22" xfId="0" applyFont="1" applyFill="1" applyBorder="1" applyAlignment="1">
      <alignment horizontal="center" vertical="center" wrapText="1"/>
    </xf>
    <xf numFmtId="20" fontId="18" fillId="4" borderId="30" xfId="0" applyNumberFormat="1"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27" xfId="0" applyFont="1" applyFill="1" applyBorder="1" applyAlignment="1">
      <alignment horizontal="justify" vertical="top" wrapText="1"/>
    </xf>
    <xf numFmtId="0" fontId="18" fillId="4" borderId="28" xfId="0" applyFont="1" applyFill="1" applyBorder="1" applyAlignment="1">
      <alignment horizontal="justify" vertical="top" wrapText="1"/>
    </xf>
    <xf numFmtId="0" fontId="18" fillId="4" borderId="29" xfId="0" applyFont="1" applyFill="1" applyBorder="1" applyAlignment="1">
      <alignment horizontal="justify" vertical="top" wrapText="1"/>
    </xf>
    <xf numFmtId="0" fontId="18" fillId="4" borderId="6" xfId="0" applyFont="1" applyFill="1" applyBorder="1" applyAlignment="1">
      <alignment horizontal="center" vertical="top" wrapText="1"/>
    </xf>
    <xf numFmtId="0" fontId="18" fillId="4" borderId="6" xfId="0" applyFont="1" applyFill="1" applyBorder="1" applyAlignment="1">
      <alignment horizontal="justify" vertical="top" wrapText="1"/>
    </xf>
    <xf numFmtId="0" fontId="18" fillId="4" borderId="6" xfId="0" applyFont="1" applyFill="1" applyBorder="1" applyAlignment="1">
      <alignment horizontal="center" vertical="center"/>
    </xf>
    <xf numFmtId="20" fontId="3" fillId="4" borderId="7" xfId="0" applyNumberFormat="1" applyFont="1" applyFill="1" applyBorder="1" applyAlignment="1">
      <alignment horizontal="center" vertical="center"/>
    </xf>
    <xf numFmtId="20" fontId="3" fillId="4" borderId="8"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wrapText="1"/>
    </xf>
    <xf numFmtId="0" fontId="15" fillId="0" borderId="7" xfId="0" applyFont="1" applyBorder="1" applyAlignment="1">
      <alignment horizontal="justify" vertical="center" wrapText="1"/>
    </xf>
    <xf numFmtId="0" fontId="15" fillId="0" borderId="30" xfId="0" applyFont="1" applyBorder="1" applyAlignment="1">
      <alignment horizontal="justify" vertical="center" wrapText="1"/>
    </xf>
    <xf numFmtId="0" fontId="14" fillId="0" borderId="7" xfId="0" applyFont="1" applyBorder="1" applyAlignment="1">
      <alignment horizontal="justify" vertical="center" wrapText="1"/>
    </xf>
    <xf numFmtId="0" fontId="16" fillId="0" borderId="7"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7" xfId="0" applyFont="1" applyBorder="1" applyAlignment="1">
      <alignment horizontal="left" vertical="center" wrapText="1" indent="1"/>
    </xf>
    <xf numFmtId="0" fontId="0" fillId="0" borderId="7" xfId="0" applyBorder="1" applyAlignment="1">
      <alignment horizontal="justify" vertical="top" wrapText="1"/>
    </xf>
    <xf numFmtId="0" fontId="0" fillId="0" borderId="30" xfId="0" applyBorder="1" applyAlignment="1">
      <alignment horizontal="justify" vertical="top" wrapText="1"/>
    </xf>
    <xf numFmtId="0" fontId="17" fillId="0" borderId="7" xfId="0" applyFont="1" applyBorder="1" applyAlignment="1">
      <alignment horizontal="justify" vertical="top" wrapText="1"/>
    </xf>
    <xf numFmtId="0" fontId="17" fillId="0" borderId="30" xfId="0" applyFont="1" applyBorder="1" applyAlignment="1">
      <alignment horizontal="justify" vertical="top" wrapText="1"/>
    </xf>
    <xf numFmtId="0" fontId="12" fillId="0" borderId="7" xfId="0" applyFont="1" applyBorder="1" applyAlignment="1">
      <alignment horizontal="justify" vertical="top" wrapText="1"/>
    </xf>
    <xf numFmtId="0" fontId="13" fillId="0" borderId="30" xfId="0" applyFont="1" applyBorder="1" applyAlignment="1">
      <alignment horizontal="justify" vertical="top" wrapText="1"/>
    </xf>
    <xf numFmtId="0" fontId="16" fillId="0" borderId="7" xfId="0" applyFont="1" applyBorder="1" applyAlignment="1">
      <alignment horizontal="justify" vertical="top" wrapText="1"/>
    </xf>
    <xf numFmtId="0" fontId="12" fillId="0" borderId="8" xfId="0" applyFont="1" applyBorder="1" applyAlignment="1">
      <alignment horizontal="justify" vertical="top" wrapText="1"/>
    </xf>
    <xf numFmtId="0" fontId="18" fillId="13" borderId="7" xfId="0" applyFont="1" applyFill="1" applyBorder="1" applyAlignment="1">
      <alignment horizontal="center" vertical="center"/>
    </xf>
    <xf numFmtId="0" fontId="18" fillId="13" borderId="30" xfId="0" applyFont="1" applyFill="1" applyBorder="1" applyAlignment="1">
      <alignment horizontal="center" vertical="center"/>
    </xf>
    <xf numFmtId="0" fontId="18" fillId="13" borderId="27" xfId="0" applyFont="1" applyFill="1" applyBorder="1" applyAlignment="1">
      <alignment horizontal="center" vertical="center"/>
    </xf>
    <xf numFmtId="0" fontId="18" fillId="13" borderId="29" xfId="0" applyFont="1" applyFill="1" applyBorder="1" applyAlignment="1">
      <alignment horizontal="center" vertical="center"/>
    </xf>
    <xf numFmtId="0" fontId="18" fillId="13" borderId="28"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29"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30" xfId="0" applyFont="1" applyFill="1" applyBorder="1" applyAlignment="1">
      <alignment horizontal="center" vertical="center"/>
    </xf>
  </cellXfs>
  <cellStyles count="9">
    <cellStyle name="パーセント" xfId="1" builtinId="5"/>
    <cellStyle name="桁区切り" xfId="7" builtinId="6"/>
    <cellStyle name="桁区切り 2" xfId="8"/>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heetViews>
  <sheetFormatPr defaultRowHeight="13.5" x14ac:dyDescent="0.15"/>
  <cols>
    <col min="1" max="1" width="42.25" customWidth="1"/>
  </cols>
  <sheetData>
    <row r="1" spans="1:1" ht="55.5" x14ac:dyDescent="0.15">
      <c r="A1" s="461" t="s">
        <v>443</v>
      </c>
    </row>
  </sheetData>
  <phoneticPr fontId="4"/>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5"/>
  <sheetViews>
    <sheetView view="pageBreakPreview" zoomScaleNormal="100" zoomScaleSheetLayoutView="100" workbookViewId="0">
      <selection activeCell="H5" sqref="H5"/>
    </sheetView>
  </sheetViews>
  <sheetFormatPr defaultRowHeight="13.5" x14ac:dyDescent="0.15"/>
  <cols>
    <col min="1" max="1" width="52.875" style="9" bestFit="1" customWidth="1"/>
    <col min="2" max="2" width="9.75" style="9" bestFit="1" customWidth="1"/>
    <col min="3" max="3" width="10.25" style="9" bestFit="1" customWidth="1"/>
    <col min="4" max="4" width="4.125" style="9" customWidth="1"/>
    <col min="5" max="5" width="49.25" style="9" customWidth="1"/>
    <col min="6" max="6" width="5.875" style="9" bestFit="1" customWidth="1"/>
    <col min="7" max="7" width="9.75" style="9" bestFit="1" customWidth="1"/>
    <col min="8" max="8" width="7.5" style="9" bestFit="1" customWidth="1"/>
    <col min="9" max="9" width="10.125" style="9" bestFit="1" customWidth="1"/>
    <col min="10" max="10" width="5" style="9" customWidth="1"/>
    <col min="11" max="11" width="6.625" style="9" customWidth="1"/>
    <col min="12" max="12" width="7.375" style="9" customWidth="1"/>
    <col min="13" max="13" width="5" style="9" customWidth="1"/>
    <col min="14" max="14" width="6.625" style="9" customWidth="1"/>
    <col min="15" max="15" width="12.5" style="9" customWidth="1"/>
    <col min="16" max="19" width="9" style="9"/>
    <col min="20" max="20" width="14.375" style="9" customWidth="1"/>
    <col min="21" max="16384" width="9" style="9"/>
  </cols>
  <sheetData>
    <row r="1" spans="1:17" s="25" customFormat="1" ht="14.25" x14ac:dyDescent="0.15">
      <c r="A1" s="24" t="s">
        <v>153</v>
      </c>
    </row>
    <row r="2" spans="1:17" customFormat="1" x14ac:dyDescent="0.15">
      <c r="A2" s="1"/>
      <c r="B2" s="2"/>
      <c r="C2" s="2"/>
      <c r="D2" s="2"/>
      <c r="E2" s="2"/>
      <c r="F2" s="2"/>
      <c r="G2" s="2"/>
      <c r="L2" s="56"/>
      <c r="M2" s="62"/>
      <c r="N2" s="62"/>
      <c r="O2" s="62"/>
    </row>
    <row r="3" spans="1:17" s="8" customFormat="1" ht="14.25" x14ac:dyDescent="0.15">
      <c r="A3" s="1" t="s">
        <v>13</v>
      </c>
      <c r="E3" s="1" t="s">
        <v>154</v>
      </c>
      <c r="L3" s="64"/>
      <c r="M3" s="4"/>
      <c r="N3" s="49"/>
      <c r="O3" s="58"/>
      <c r="P3"/>
    </row>
    <row r="4" spans="1:17" customFormat="1" x14ac:dyDescent="0.15">
      <c r="A4" s="3"/>
      <c r="B4" s="3" t="s">
        <v>0</v>
      </c>
      <c r="C4" s="3" t="s">
        <v>1</v>
      </c>
      <c r="D4" s="2"/>
      <c r="E4" s="3"/>
      <c r="F4" s="3" t="s">
        <v>155</v>
      </c>
      <c r="G4" s="3" t="s">
        <v>156</v>
      </c>
      <c r="H4" s="3" t="s">
        <v>12</v>
      </c>
      <c r="I4" s="3" t="s">
        <v>1</v>
      </c>
      <c r="L4" s="64"/>
      <c r="M4" s="4"/>
      <c r="N4" s="49"/>
      <c r="O4" s="58"/>
    </row>
    <row r="5" spans="1:17" customFormat="1" x14ac:dyDescent="0.15">
      <c r="A5" s="15" t="s">
        <v>231</v>
      </c>
      <c r="B5" s="12">
        <v>2098</v>
      </c>
      <c r="C5" s="86">
        <f>B5/B$20</f>
        <v>0.23022056402940855</v>
      </c>
      <c r="D5" s="2"/>
      <c r="E5" s="15" t="s">
        <v>231</v>
      </c>
      <c r="F5" s="49">
        <v>11</v>
      </c>
      <c r="G5" s="12">
        <v>69</v>
      </c>
      <c r="H5" s="12">
        <f>SUM(F5:G5)</f>
        <v>80</v>
      </c>
      <c r="I5" s="89">
        <f>H5/H$20</f>
        <v>0.13333333333333333</v>
      </c>
      <c r="L5" s="64"/>
      <c r="M5" s="4"/>
      <c r="N5" s="49"/>
      <c r="O5" s="58"/>
      <c r="Q5" s="4"/>
    </row>
    <row r="6" spans="1:17" customFormat="1" x14ac:dyDescent="0.15">
      <c r="A6" s="16" t="s">
        <v>232</v>
      </c>
      <c r="B6" s="82">
        <v>942</v>
      </c>
      <c r="C6" s="85">
        <f>B6/B$20</f>
        <v>0.10336881378250851</v>
      </c>
      <c r="D6" s="2"/>
      <c r="E6" s="16" t="s">
        <v>232</v>
      </c>
      <c r="F6" s="82">
        <v>2</v>
      </c>
      <c r="G6" s="82">
        <v>21</v>
      </c>
      <c r="H6" s="13">
        <f t="shared" ref="H6:H19" si="0">SUM(F6:G6)</f>
        <v>23</v>
      </c>
      <c r="I6" s="88">
        <f>H6/H$20</f>
        <v>3.833333333333333E-2</v>
      </c>
      <c r="L6" s="64"/>
      <c r="M6" s="4"/>
      <c r="N6" s="49"/>
      <c r="O6" s="58"/>
      <c r="Q6" s="65"/>
    </row>
    <row r="7" spans="1:17" customFormat="1" x14ac:dyDescent="0.15">
      <c r="A7" s="16" t="s">
        <v>233</v>
      </c>
      <c r="B7" s="82">
        <v>195</v>
      </c>
      <c r="C7" s="85">
        <f t="shared" ref="C7:C8" si="1">B7/B$20</f>
        <v>2.1398002853067047E-2</v>
      </c>
      <c r="D7" s="2"/>
      <c r="E7" s="16" t="s">
        <v>233</v>
      </c>
      <c r="F7" s="82">
        <v>1</v>
      </c>
      <c r="G7" s="82">
        <v>6</v>
      </c>
      <c r="H7" s="13">
        <f t="shared" si="0"/>
        <v>7</v>
      </c>
      <c r="I7" s="88">
        <f t="shared" ref="I7:I19" si="2">H7/H$20</f>
        <v>1.1666666666666667E-2</v>
      </c>
      <c r="L7" s="64"/>
      <c r="M7" s="4"/>
      <c r="N7" s="49"/>
      <c r="O7" s="58"/>
      <c r="Q7" s="65"/>
    </row>
    <row r="8" spans="1:17" customFormat="1" ht="27" x14ac:dyDescent="0.15">
      <c r="A8" s="17" t="s">
        <v>19</v>
      </c>
      <c r="B8" s="82">
        <v>961</v>
      </c>
      <c r="C8" s="85">
        <f t="shared" si="1"/>
        <v>0.10545374739383298</v>
      </c>
      <c r="D8" s="2"/>
      <c r="E8" s="17" t="s">
        <v>19</v>
      </c>
      <c r="F8" s="82">
        <v>8</v>
      </c>
      <c r="G8" s="82">
        <v>42</v>
      </c>
      <c r="H8" s="13">
        <f t="shared" si="0"/>
        <v>50</v>
      </c>
      <c r="I8" s="88">
        <f t="shared" si="2"/>
        <v>8.3333333333333329E-2</v>
      </c>
      <c r="L8" s="64"/>
      <c r="M8" s="4"/>
      <c r="N8" s="49"/>
      <c r="O8" s="58"/>
      <c r="Q8" s="32"/>
    </row>
    <row r="9" spans="1:17" customFormat="1" x14ac:dyDescent="0.15">
      <c r="A9" s="18" t="s">
        <v>20</v>
      </c>
      <c r="B9" s="49">
        <v>340</v>
      </c>
      <c r="C9" s="84">
        <f>B9/B$20</f>
        <v>3.7309338307911777E-2</v>
      </c>
      <c r="D9" s="2"/>
      <c r="E9" s="18" t="s">
        <v>20</v>
      </c>
      <c r="F9" s="49">
        <v>7</v>
      </c>
      <c r="G9" s="49">
        <v>30</v>
      </c>
      <c r="H9" s="12">
        <f t="shared" si="0"/>
        <v>37</v>
      </c>
      <c r="I9" s="87">
        <f t="shared" si="2"/>
        <v>6.1666666666666668E-2</v>
      </c>
      <c r="L9" s="64"/>
      <c r="M9" s="4"/>
      <c r="N9" s="49"/>
      <c r="O9" s="58"/>
      <c r="Q9" s="65"/>
    </row>
    <row r="10" spans="1:17" customFormat="1" x14ac:dyDescent="0.15">
      <c r="A10" s="18" t="s">
        <v>21</v>
      </c>
      <c r="B10" s="49">
        <v>5666</v>
      </c>
      <c r="C10" s="84">
        <f t="shared" ref="C10:C19" si="3">B10/B$20</f>
        <v>0.62174914956655325</v>
      </c>
      <c r="D10" s="2"/>
      <c r="E10" s="18" t="s">
        <v>21</v>
      </c>
      <c r="F10" s="49">
        <v>61</v>
      </c>
      <c r="G10" s="49">
        <v>328</v>
      </c>
      <c r="H10" s="12">
        <f t="shared" si="0"/>
        <v>389</v>
      </c>
      <c r="I10" s="87">
        <f t="shared" si="2"/>
        <v>0.64833333333333332</v>
      </c>
      <c r="L10" s="64"/>
      <c r="M10" s="4"/>
      <c r="N10" s="49"/>
      <c r="O10" s="58"/>
      <c r="Q10" s="65"/>
    </row>
    <row r="11" spans="1:17" customFormat="1" x14ac:dyDescent="0.15">
      <c r="A11" s="18" t="s">
        <v>22</v>
      </c>
      <c r="B11" s="49">
        <v>564</v>
      </c>
      <c r="C11" s="84">
        <f t="shared" si="3"/>
        <v>6.1889608251947767E-2</v>
      </c>
      <c r="D11" s="2"/>
      <c r="E11" s="18" t="s">
        <v>22</v>
      </c>
      <c r="F11" s="49">
        <v>5</v>
      </c>
      <c r="G11" s="49">
        <v>58</v>
      </c>
      <c r="H11" s="12">
        <f t="shared" si="0"/>
        <v>63</v>
      </c>
      <c r="I11" s="87">
        <f t="shared" si="2"/>
        <v>0.105</v>
      </c>
      <c r="L11" s="64"/>
      <c r="M11" s="4"/>
      <c r="N11" s="49"/>
      <c r="O11" s="58"/>
      <c r="Q11" s="65"/>
    </row>
    <row r="12" spans="1:17" customFormat="1" x14ac:dyDescent="0.15">
      <c r="A12" s="18" t="s">
        <v>222</v>
      </c>
      <c r="B12" s="49">
        <v>77</v>
      </c>
      <c r="C12" s="84">
        <f t="shared" si="3"/>
        <v>8.4494677932623729E-3</v>
      </c>
      <c r="D12" s="2"/>
      <c r="E12" s="18" t="s">
        <v>222</v>
      </c>
      <c r="F12" s="49">
        <v>0</v>
      </c>
      <c r="G12" s="49">
        <v>7</v>
      </c>
      <c r="H12" s="12">
        <f t="shared" si="0"/>
        <v>7</v>
      </c>
      <c r="I12" s="87">
        <f t="shared" si="2"/>
        <v>1.1666666666666667E-2</v>
      </c>
      <c r="L12" s="66"/>
      <c r="M12" s="4"/>
      <c r="N12" s="49"/>
      <c r="O12" s="58"/>
      <c r="Q12" s="65"/>
    </row>
    <row r="13" spans="1:17" customFormat="1" x14ac:dyDescent="0.15">
      <c r="A13" s="18" t="s">
        <v>223</v>
      </c>
      <c r="B13" s="49">
        <v>9</v>
      </c>
      <c r="C13" s="84">
        <f t="shared" si="3"/>
        <v>9.8760013168001752E-4</v>
      </c>
      <c r="D13" s="2"/>
      <c r="E13" s="18" t="s">
        <v>223</v>
      </c>
      <c r="F13" s="49">
        <v>1</v>
      </c>
      <c r="G13" s="49">
        <v>1</v>
      </c>
      <c r="H13" s="12">
        <f t="shared" si="0"/>
        <v>2</v>
      </c>
      <c r="I13" s="87">
        <f t="shared" si="2"/>
        <v>3.3333333333333335E-3</v>
      </c>
      <c r="L13" s="66"/>
      <c r="M13" s="4"/>
      <c r="N13" s="49"/>
      <c r="O13" s="58"/>
      <c r="Q13" s="65"/>
    </row>
    <row r="14" spans="1:17" customFormat="1" x14ac:dyDescent="0.15">
      <c r="A14" s="18" t="s">
        <v>228</v>
      </c>
      <c r="B14" s="49">
        <v>18</v>
      </c>
      <c r="C14" s="84">
        <f t="shared" si="3"/>
        <v>1.975200263360035E-3</v>
      </c>
      <c r="D14" s="2"/>
      <c r="E14" s="18" t="s">
        <v>228</v>
      </c>
      <c r="F14" s="49">
        <v>0</v>
      </c>
      <c r="G14" s="49">
        <v>1</v>
      </c>
      <c r="H14" s="12">
        <f t="shared" si="0"/>
        <v>1</v>
      </c>
      <c r="I14" s="87">
        <f t="shared" si="2"/>
        <v>1.6666666666666668E-3</v>
      </c>
      <c r="L14" s="66"/>
      <c r="M14" s="4"/>
      <c r="N14" s="49"/>
      <c r="O14" s="58"/>
      <c r="Q14" s="65"/>
    </row>
    <row r="15" spans="1:17" customFormat="1" x14ac:dyDescent="0.15">
      <c r="A15" s="18" t="s">
        <v>229</v>
      </c>
      <c r="B15" s="49">
        <v>153</v>
      </c>
      <c r="C15" s="84">
        <f t="shared" si="3"/>
        <v>1.67892022385603E-2</v>
      </c>
      <c r="D15" s="2"/>
      <c r="E15" s="18" t="s">
        <v>229</v>
      </c>
      <c r="F15" s="49">
        <v>0</v>
      </c>
      <c r="G15" s="49">
        <v>3</v>
      </c>
      <c r="H15" s="12">
        <f t="shared" si="0"/>
        <v>3</v>
      </c>
      <c r="I15" s="87">
        <f t="shared" si="2"/>
        <v>5.0000000000000001E-3</v>
      </c>
      <c r="L15" s="64"/>
      <c r="M15" s="4"/>
      <c r="N15" s="49"/>
      <c r="O15" s="58"/>
      <c r="Q15" s="67"/>
    </row>
    <row r="16" spans="1:17" customFormat="1" x14ac:dyDescent="0.15">
      <c r="A16" s="18" t="s">
        <v>23</v>
      </c>
      <c r="B16" s="49">
        <v>34</v>
      </c>
      <c r="C16" s="84">
        <f t="shared" si="3"/>
        <v>3.7309338307911773E-3</v>
      </c>
      <c r="D16" s="11"/>
      <c r="E16" s="18" t="s">
        <v>23</v>
      </c>
      <c r="F16" s="49">
        <v>0</v>
      </c>
      <c r="G16" s="49">
        <v>5</v>
      </c>
      <c r="H16" s="12">
        <f t="shared" si="0"/>
        <v>5</v>
      </c>
      <c r="I16" s="87">
        <f t="shared" si="2"/>
        <v>8.3333333333333332E-3</v>
      </c>
      <c r="L16" s="68"/>
      <c r="M16" s="4"/>
      <c r="N16" s="49"/>
      <c r="O16" s="58"/>
      <c r="Q16" s="67"/>
    </row>
    <row r="17" spans="1:20" customFormat="1" ht="27" x14ac:dyDescent="0.15">
      <c r="A17" s="19" t="s">
        <v>230</v>
      </c>
      <c r="B17" s="49">
        <v>14</v>
      </c>
      <c r="C17" s="84">
        <f t="shared" si="3"/>
        <v>1.5362668715022496E-3</v>
      </c>
      <c r="D17" s="10"/>
      <c r="E17" s="19" t="s">
        <v>230</v>
      </c>
      <c r="F17" s="49">
        <v>0</v>
      </c>
      <c r="G17" s="49">
        <v>3</v>
      </c>
      <c r="H17" s="12">
        <f t="shared" si="0"/>
        <v>3</v>
      </c>
      <c r="I17" s="87">
        <f t="shared" si="2"/>
        <v>5.0000000000000001E-3</v>
      </c>
      <c r="L17" s="56"/>
      <c r="M17" s="4"/>
      <c r="N17" s="49"/>
      <c r="O17" s="58"/>
      <c r="Q17" s="67"/>
    </row>
    <row r="18" spans="1:20" customFormat="1" x14ac:dyDescent="0.15">
      <c r="A18" s="18" t="s">
        <v>66</v>
      </c>
      <c r="B18" s="49">
        <v>36</v>
      </c>
      <c r="C18" s="84">
        <f t="shared" si="3"/>
        <v>3.9504005267200701E-3</v>
      </c>
      <c r="D18" s="11"/>
      <c r="E18" s="18" t="s">
        <v>66</v>
      </c>
      <c r="F18" s="49">
        <v>0</v>
      </c>
      <c r="G18" s="49">
        <v>2</v>
      </c>
      <c r="H18" s="12">
        <f t="shared" si="0"/>
        <v>2</v>
      </c>
      <c r="I18" s="87">
        <f t="shared" si="2"/>
        <v>3.3333333333333335E-3</v>
      </c>
      <c r="L18" s="9"/>
      <c r="M18" s="9"/>
      <c r="N18" s="9"/>
      <c r="O18" s="9"/>
      <c r="P18" s="9"/>
      <c r="Q18" s="65"/>
    </row>
    <row r="19" spans="1:20" customFormat="1" x14ac:dyDescent="0.15">
      <c r="A19" s="18" t="s">
        <v>18</v>
      </c>
      <c r="B19" s="49">
        <v>104</v>
      </c>
      <c r="C19" s="84">
        <f t="shared" si="3"/>
        <v>1.1412268188302425E-2</v>
      </c>
      <c r="D19" s="10"/>
      <c r="E19" s="18" t="s">
        <v>18</v>
      </c>
      <c r="F19" s="49">
        <v>4</v>
      </c>
      <c r="G19" s="49">
        <v>4</v>
      </c>
      <c r="H19" s="12">
        <f t="shared" si="0"/>
        <v>8</v>
      </c>
      <c r="I19" s="87">
        <f t="shared" si="2"/>
        <v>1.3333333333333334E-2</v>
      </c>
      <c r="L19" s="9"/>
      <c r="M19" s="9"/>
      <c r="N19" s="9"/>
      <c r="O19" s="9"/>
      <c r="P19" s="9"/>
      <c r="Q19" s="32"/>
    </row>
    <row r="20" spans="1:20" customFormat="1" ht="18" customHeight="1" x14ac:dyDescent="0.15">
      <c r="A20" s="5" t="s">
        <v>11</v>
      </c>
      <c r="B20" s="14">
        <v>9113</v>
      </c>
      <c r="C20" s="23">
        <f>SUM(C6:C19)</f>
        <v>0.99999999999999989</v>
      </c>
      <c r="D20" s="2"/>
      <c r="E20" s="5" t="s">
        <v>11</v>
      </c>
      <c r="F20" s="14">
        <v>89</v>
      </c>
      <c r="G20" s="14">
        <v>511</v>
      </c>
      <c r="H20" s="14">
        <f t="shared" ref="H20" si="4">SUM(H6:H19)</f>
        <v>600</v>
      </c>
      <c r="I20" s="23">
        <f>SUM(I6:I19)</f>
        <v>0.99999999999999989</v>
      </c>
      <c r="L20" s="9"/>
      <c r="M20" s="9"/>
      <c r="N20" s="9"/>
      <c r="O20" s="9"/>
      <c r="P20" s="9"/>
      <c r="Q20" s="4"/>
    </row>
    <row r="21" spans="1:20" customFormat="1" x14ac:dyDescent="0.15">
      <c r="A21" s="4"/>
      <c r="B21" s="7"/>
      <c r="L21" s="56"/>
      <c r="M21" s="62"/>
      <c r="N21" s="62"/>
      <c r="O21" s="62"/>
      <c r="R21" s="57"/>
      <c r="S21" s="57"/>
      <c r="T21" s="57"/>
    </row>
    <row r="22" spans="1:20" x14ac:dyDescent="0.15">
      <c r="L22" s="64"/>
      <c r="M22" s="4"/>
      <c r="N22" s="49"/>
      <c r="O22" s="58"/>
      <c r="P22"/>
      <c r="R22" s="4"/>
      <c r="S22" s="49"/>
      <c r="T22" s="58"/>
    </row>
    <row r="23" spans="1:20" x14ac:dyDescent="0.15">
      <c r="L23" s="64"/>
      <c r="M23" s="4"/>
      <c r="N23" s="49"/>
      <c r="O23" s="58"/>
      <c r="P23"/>
      <c r="R23" s="4"/>
      <c r="S23" s="49"/>
      <c r="T23" s="58"/>
    </row>
    <row r="24" spans="1:20" x14ac:dyDescent="0.15">
      <c r="E24" s="215"/>
      <c r="F24" s="337"/>
      <c r="L24" s="66"/>
      <c r="M24" s="4"/>
      <c r="N24" s="49"/>
      <c r="O24" s="58"/>
      <c r="P24"/>
      <c r="R24" s="4"/>
      <c r="S24" s="49"/>
      <c r="T24" s="58"/>
    </row>
    <row r="25" spans="1:20" x14ac:dyDescent="0.15">
      <c r="E25" s="337"/>
      <c r="F25" s="337"/>
      <c r="L25" s="66"/>
      <c r="M25" s="4"/>
      <c r="N25" s="49"/>
      <c r="O25" s="58"/>
      <c r="P25"/>
      <c r="R25" s="4"/>
      <c r="S25" s="49"/>
      <c r="T25" s="58"/>
    </row>
    <row r="26" spans="1:20" x14ac:dyDescent="0.15">
      <c r="E26" s="337"/>
      <c r="F26" s="337"/>
      <c r="L26" s="66"/>
      <c r="M26"/>
      <c r="N26"/>
      <c r="O26"/>
      <c r="P26"/>
      <c r="R26" s="4"/>
      <c r="S26" s="49"/>
      <c r="T26" s="58"/>
    </row>
    <row r="27" spans="1:20" x14ac:dyDescent="0.15">
      <c r="E27" s="337"/>
      <c r="F27" s="337"/>
      <c r="L27" s="64"/>
      <c r="M27"/>
      <c r="N27"/>
      <c r="O27"/>
      <c r="P27"/>
      <c r="R27" s="4"/>
      <c r="S27" s="49"/>
      <c r="T27" s="58"/>
    </row>
    <row r="28" spans="1:20" x14ac:dyDescent="0.15">
      <c r="E28" s="337"/>
      <c r="F28" s="337"/>
      <c r="L28" s="68"/>
      <c r="M28"/>
      <c r="N28"/>
      <c r="O28"/>
      <c r="P28"/>
      <c r="R28" s="4"/>
      <c r="S28" s="49"/>
      <c r="T28" s="58"/>
    </row>
    <row r="29" spans="1:20" x14ac:dyDescent="0.15">
      <c r="E29" s="337"/>
      <c r="F29" s="337"/>
      <c r="R29" s="59"/>
      <c r="S29" s="60"/>
      <c r="T29" s="61"/>
    </row>
    <row r="30" spans="1:20" x14ac:dyDescent="0.15">
      <c r="E30" s="337"/>
      <c r="F30" s="337"/>
    </row>
    <row r="31" spans="1:20" x14ac:dyDescent="0.15">
      <c r="E31" s="337"/>
      <c r="F31" s="337"/>
      <c r="L31" s="64"/>
      <c r="M31" s="4"/>
      <c r="N31" s="49"/>
      <c r="O31" s="58"/>
      <c r="P31"/>
      <c r="R31" s="4"/>
      <c r="S31" s="49"/>
      <c r="T31" s="58"/>
    </row>
    <row r="32" spans="1:20" x14ac:dyDescent="0.15">
      <c r="E32" s="337"/>
      <c r="F32" s="337"/>
    </row>
    <row r="34" spans="12:20" x14ac:dyDescent="0.15">
      <c r="L34" s="64"/>
      <c r="M34" s="4"/>
      <c r="N34" s="49"/>
      <c r="O34" s="58"/>
      <c r="P34"/>
      <c r="R34" s="4"/>
      <c r="S34" s="49"/>
      <c r="T34" s="58"/>
    </row>
    <row r="35" spans="12:20" customFormat="1" x14ac:dyDescent="0.15"/>
  </sheetData>
  <phoneticPr fontId="4"/>
  <pageMargins left="0.70866141732283472" right="0.70866141732283472" top="0.74803149606299213" bottom="0.74803149606299213" header="0.31496062992125984" footer="0.31496062992125984"/>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view="pageBreakPreview" zoomScale="120" zoomScaleNormal="100" zoomScaleSheetLayoutView="120" workbookViewId="0">
      <selection activeCell="G10" sqref="G10"/>
    </sheetView>
  </sheetViews>
  <sheetFormatPr defaultRowHeight="13.5" x14ac:dyDescent="0.15"/>
  <cols>
    <col min="1" max="1" width="13.625" style="9" customWidth="1"/>
    <col min="2" max="4" width="10.75" style="9" customWidth="1"/>
    <col min="5" max="5" width="7.25" style="9" customWidth="1"/>
    <col min="6" max="6" width="11.625" style="9" customWidth="1"/>
    <col min="7" max="7" width="12.87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7" s="25" customFormat="1" ht="14.25" x14ac:dyDescent="0.15">
      <c r="A1" s="24" t="s">
        <v>157</v>
      </c>
    </row>
    <row r="2" spans="1:7" customFormat="1" x14ac:dyDescent="0.15">
      <c r="A2" s="1"/>
      <c r="B2" s="2"/>
      <c r="C2" s="2"/>
      <c r="D2" s="2"/>
      <c r="E2" s="2"/>
    </row>
    <row r="3" spans="1:7" s="8" customFormat="1" ht="14.25" x14ac:dyDescent="0.15">
      <c r="A3" s="1" t="s">
        <v>13</v>
      </c>
      <c r="D3" s="54"/>
      <c r="E3" s="129"/>
      <c r="F3" s="130"/>
      <c r="G3" s="130"/>
    </row>
    <row r="4" spans="1:7" customFormat="1" x14ac:dyDescent="0.15">
      <c r="A4" s="3"/>
      <c r="B4" s="3" t="s">
        <v>0</v>
      </c>
      <c r="C4" s="3" t="s">
        <v>1</v>
      </c>
      <c r="D4" s="133"/>
      <c r="E4" s="32"/>
      <c r="F4" s="95"/>
      <c r="G4" s="128"/>
    </row>
    <row r="5" spans="1:7" customFormat="1" x14ac:dyDescent="0.15">
      <c r="A5" s="4" t="s">
        <v>28</v>
      </c>
      <c r="B5" s="49">
        <v>89</v>
      </c>
      <c r="C5" s="84">
        <f>B5/$B$11</f>
        <v>9.766267968835729E-3</v>
      </c>
      <c r="D5" s="133"/>
      <c r="E5" s="32"/>
      <c r="F5" s="95"/>
      <c r="G5" s="128"/>
    </row>
    <row r="6" spans="1:7" customFormat="1" x14ac:dyDescent="0.15">
      <c r="A6" s="4" t="s">
        <v>29</v>
      </c>
      <c r="B6" s="49">
        <v>511</v>
      </c>
      <c r="C6" s="84">
        <f t="shared" ref="C6:C11" si="0">B6/$B$11</f>
        <v>5.6073740809832108E-2</v>
      </c>
      <c r="D6" s="133"/>
      <c r="E6" s="32"/>
      <c r="F6" s="95"/>
      <c r="G6" s="128"/>
    </row>
    <row r="7" spans="1:7" customFormat="1" x14ac:dyDescent="0.15">
      <c r="A7" s="4" t="s">
        <v>30</v>
      </c>
      <c r="B7" s="49">
        <v>1477</v>
      </c>
      <c r="C7" s="84">
        <f t="shared" si="0"/>
        <v>0.16207615494348732</v>
      </c>
      <c r="D7" s="133"/>
      <c r="E7" s="32"/>
      <c r="F7" s="95"/>
      <c r="G7" s="128"/>
    </row>
    <row r="8" spans="1:7" customFormat="1" x14ac:dyDescent="0.15">
      <c r="A8" s="4" t="s">
        <v>31</v>
      </c>
      <c r="B8" s="49">
        <v>3986</v>
      </c>
      <c r="C8" s="84">
        <f t="shared" si="0"/>
        <v>0.43739712498628336</v>
      </c>
      <c r="D8" s="133"/>
      <c r="E8" s="32"/>
      <c r="F8" s="95"/>
      <c r="G8" s="128"/>
    </row>
    <row r="9" spans="1:7" customFormat="1" x14ac:dyDescent="0.15">
      <c r="A9" s="4" t="s">
        <v>32</v>
      </c>
      <c r="B9" s="49">
        <v>2498</v>
      </c>
      <c r="C9" s="84">
        <f t="shared" si="0"/>
        <v>0.27411390321518708</v>
      </c>
      <c r="D9" s="133"/>
      <c r="E9" s="32"/>
      <c r="F9" s="95"/>
      <c r="G9" s="128"/>
    </row>
    <row r="10" spans="1:7" customFormat="1" x14ac:dyDescent="0.15">
      <c r="A10" s="4" t="s">
        <v>33</v>
      </c>
      <c r="B10" s="49">
        <v>552</v>
      </c>
      <c r="C10" s="84">
        <f t="shared" si="0"/>
        <v>6.0572808076374413E-2</v>
      </c>
      <c r="D10" s="133"/>
      <c r="E10" s="125"/>
      <c r="F10" s="126"/>
      <c r="G10" s="127"/>
    </row>
    <row r="11" spans="1:7" customFormat="1" x14ac:dyDescent="0.15">
      <c r="A11" s="5" t="s">
        <v>11</v>
      </c>
      <c r="B11" s="14">
        <f>SUM(B5:B10)</f>
        <v>9113</v>
      </c>
      <c r="C11" s="230">
        <f t="shared" si="0"/>
        <v>1</v>
      </c>
      <c r="D11" s="133"/>
      <c r="E11" s="133"/>
      <c r="F11" s="35"/>
      <c r="G11" s="35"/>
    </row>
    <row r="12" spans="1:7" customFormat="1" x14ac:dyDescent="0.15"/>
  </sheetData>
  <phoneticPr fontId="4"/>
  <pageMargins left="0.70866141732283472" right="0.70866141732283472" top="0.74803149606299213" bottom="0.74803149606299213" header="0.31496062992125984" footer="0.31496062992125984"/>
  <pageSetup paperSize="1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62"/>
  <sheetViews>
    <sheetView view="pageBreakPreview" zoomScaleNormal="100" zoomScaleSheetLayoutView="100" workbookViewId="0">
      <selection activeCell="J18" sqref="J18"/>
    </sheetView>
  </sheetViews>
  <sheetFormatPr defaultRowHeight="13.5" x14ac:dyDescent="0.15"/>
  <cols>
    <col min="1" max="1" width="45.375" bestFit="1" customWidth="1"/>
    <col min="2" max="2" width="8.625" bestFit="1" customWidth="1"/>
    <col min="3" max="3" width="8.875" customWidth="1"/>
    <col min="4" max="4" width="4.125" customWidth="1"/>
    <col min="5" max="5" width="45.375" customWidth="1"/>
    <col min="6" max="6" width="7.75" bestFit="1" customWidth="1"/>
    <col min="7" max="7" width="9.75" bestFit="1" customWidth="1"/>
    <col min="8" max="8" width="7.75" bestFit="1" customWidth="1"/>
    <col min="9" max="9" width="8.875" customWidth="1"/>
    <col min="10" max="10" width="6.25" customWidth="1"/>
    <col min="11" max="11" width="3.125" customWidth="1"/>
    <col min="12" max="12" width="49.625" customWidth="1"/>
    <col min="13" max="13" width="8.125" customWidth="1"/>
    <col min="14" max="14" width="2.625" customWidth="1"/>
    <col min="15" max="15" width="4.5" customWidth="1"/>
    <col min="16" max="16" width="57.125" customWidth="1"/>
    <col min="17" max="17" width="6.37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7" s="25" customFormat="1" ht="14.25" x14ac:dyDescent="0.15">
      <c r="A1" s="24" t="s">
        <v>205</v>
      </c>
    </row>
    <row r="2" spans="1:17" x14ac:dyDescent="0.15">
      <c r="A2" s="1"/>
      <c r="B2" s="2"/>
      <c r="C2" s="2"/>
      <c r="D2" s="2"/>
      <c r="E2" s="2"/>
    </row>
    <row r="3" spans="1:17" x14ac:dyDescent="0.15">
      <c r="A3" s="1" t="s">
        <v>13</v>
      </c>
      <c r="E3" s="1" t="s">
        <v>113</v>
      </c>
    </row>
    <row r="4" spans="1:17" ht="13.5" customHeight="1" x14ac:dyDescent="0.15">
      <c r="A4" s="22"/>
      <c r="B4" s="90" t="s">
        <v>0</v>
      </c>
      <c r="C4" s="3" t="s">
        <v>1</v>
      </c>
      <c r="E4" s="22"/>
      <c r="F4" s="90" t="s">
        <v>114</v>
      </c>
      <c r="G4" s="91" t="s">
        <v>116</v>
      </c>
      <c r="H4" s="3" t="s">
        <v>12</v>
      </c>
      <c r="I4" s="3" t="s">
        <v>1</v>
      </c>
      <c r="L4" s="11"/>
      <c r="M4" s="11"/>
      <c r="P4" s="11"/>
      <c r="Q4" s="11"/>
    </row>
    <row r="5" spans="1:17" ht="26.25" customHeight="1" x14ac:dyDescent="0.15">
      <c r="A5" s="324" t="s">
        <v>200</v>
      </c>
      <c r="B5" s="338">
        <v>1787</v>
      </c>
      <c r="C5" s="21">
        <f>B5/B$8</f>
        <v>0.19609349281246571</v>
      </c>
      <c r="E5" s="324" t="s">
        <v>200</v>
      </c>
      <c r="F5" s="93">
        <v>53</v>
      </c>
      <c r="G5" s="338">
        <v>379</v>
      </c>
      <c r="H5" s="12">
        <f>SUM(F5:G5)</f>
        <v>432</v>
      </c>
      <c r="I5" s="21">
        <f>H5/H$8</f>
        <v>0.72</v>
      </c>
      <c r="L5" s="4"/>
      <c r="M5" s="73"/>
      <c r="P5" s="4"/>
      <c r="Q5" s="73"/>
    </row>
    <row r="6" spans="1:17" x14ac:dyDescent="0.15">
      <c r="A6" t="s">
        <v>201</v>
      </c>
      <c r="B6" s="77">
        <v>7038</v>
      </c>
      <c r="C6" s="21">
        <f>B6/B$8</f>
        <v>0.7723033029737737</v>
      </c>
      <c r="E6" t="s">
        <v>201</v>
      </c>
      <c r="F6" s="77">
        <v>4</v>
      </c>
      <c r="G6" s="77">
        <v>68</v>
      </c>
      <c r="H6" s="12">
        <f t="shared" ref="H6:H7" si="0">SUM(F6:G6)</f>
        <v>72</v>
      </c>
      <c r="I6" s="21">
        <f>H6/H$8</f>
        <v>0.12</v>
      </c>
      <c r="L6" s="4"/>
      <c r="M6" s="73"/>
      <c r="P6" s="4"/>
      <c r="Q6" s="73"/>
    </row>
    <row r="7" spans="1:17" x14ac:dyDescent="0.15">
      <c r="A7" t="s">
        <v>202</v>
      </c>
      <c r="B7" s="77">
        <v>288</v>
      </c>
      <c r="C7" s="21">
        <f>B7/B$8</f>
        <v>3.1603204213760561E-2</v>
      </c>
      <c r="E7" t="s">
        <v>202</v>
      </c>
      <c r="F7" s="77">
        <v>32</v>
      </c>
      <c r="G7" s="77">
        <v>64</v>
      </c>
      <c r="H7" s="12">
        <f t="shared" si="0"/>
        <v>96</v>
      </c>
      <c r="I7" s="21">
        <f>H7/H$8</f>
        <v>0.16</v>
      </c>
      <c r="L7" s="4"/>
      <c r="M7" s="73"/>
      <c r="P7" s="4"/>
      <c r="Q7" s="73"/>
    </row>
    <row r="8" spans="1:17" ht="11.25" customHeight="1" x14ac:dyDescent="0.15">
      <c r="A8" s="5" t="s">
        <v>11</v>
      </c>
      <c r="B8" s="14">
        <f>SUM(B5:B7)</f>
        <v>9113</v>
      </c>
      <c r="C8" s="23">
        <f>SUM(C5:C7)</f>
        <v>1</v>
      </c>
      <c r="E8" s="5" t="s">
        <v>11</v>
      </c>
      <c r="F8" s="14">
        <f>SUM(F5:F7)</f>
        <v>89</v>
      </c>
      <c r="G8" s="14">
        <f>SUM(G5:G7)</f>
        <v>511</v>
      </c>
      <c r="H8" s="14">
        <f>SUM(H5:H7)</f>
        <v>600</v>
      </c>
      <c r="I8" s="23">
        <f>SUM(I5:I7)</f>
        <v>1</v>
      </c>
      <c r="L8" s="4"/>
      <c r="M8" s="73"/>
      <c r="P8" s="4"/>
      <c r="Q8" s="73"/>
    </row>
    <row r="9" spans="1:17" s="140" customFormat="1" ht="11.25" customHeight="1" x14ac:dyDescent="0.15">
      <c r="A9" s="326"/>
      <c r="B9" s="327"/>
      <c r="C9" s="328"/>
      <c r="E9" s="326"/>
      <c r="F9" s="327"/>
      <c r="G9" s="327"/>
      <c r="H9" s="327"/>
      <c r="I9" s="328"/>
      <c r="L9" s="329"/>
      <c r="M9" s="330"/>
      <c r="P9" s="329"/>
      <c r="Q9" s="330"/>
    </row>
    <row r="10" spans="1:17" s="25" customFormat="1" ht="14.25" x14ac:dyDescent="0.15">
      <c r="A10" s="24" t="s">
        <v>84</v>
      </c>
    </row>
    <row r="11" spans="1:17" x14ac:dyDescent="0.15">
      <c r="A11" s="1"/>
      <c r="B11" s="2"/>
      <c r="C11" s="2"/>
      <c r="D11" s="2"/>
      <c r="E11" s="2"/>
    </row>
    <row r="12" spans="1:17" x14ac:dyDescent="0.15">
      <c r="A12" s="1" t="s">
        <v>13</v>
      </c>
      <c r="E12" s="1" t="s">
        <v>113</v>
      </c>
    </row>
    <row r="13" spans="1:17" ht="13.5" customHeight="1" x14ac:dyDescent="0.15">
      <c r="A13" s="22"/>
      <c r="B13" s="90" t="s">
        <v>0</v>
      </c>
      <c r="C13" s="3" t="s">
        <v>1</v>
      </c>
      <c r="E13" s="22"/>
      <c r="F13" s="90" t="s">
        <v>114</v>
      </c>
      <c r="G13" s="91" t="s">
        <v>116</v>
      </c>
      <c r="H13" s="3" t="s">
        <v>12</v>
      </c>
      <c r="I13" s="3" t="s">
        <v>1</v>
      </c>
      <c r="L13" s="11"/>
      <c r="M13" s="11"/>
      <c r="P13" s="11"/>
      <c r="Q13" s="11"/>
    </row>
    <row r="14" spans="1:17" x14ac:dyDescent="0.15">
      <c r="A14" t="s">
        <v>34</v>
      </c>
      <c r="B14" s="92">
        <v>1732</v>
      </c>
      <c r="C14" s="21">
        <f>B14/B$16</f>
        <v>0.9692221600447678</v>
      </c>
      <c r="E14" t="s">
        <v>34</v>
      </c>
      <c r="F14" s="93">
        <v>49</v>
      </c>
      <c r="G14" s="92">
        <v>370</v>
      </c>
      <c r="H14" s="12">
        <f>SUM(F14:G14)</f>
        <v>419</v>
      </c>
      <c r="I14" s="21">
        <f>H14/H$16</f>
        <v>0.96990740740740744</v>
      </c>
      <c r="L14" s="4"/>
      <c r="M14" s="73"/>
      <c r="P14" s="4"/>
      <c r="Q14" s="73"/>
    </row>
    <row r="15" spans="1:17" x14ac:dyDescent="0.15">
      <c r="A15" t="s">
        <v>35</v>
      </c>
      <c r="B15" s="77">
        <v>55</v>
      </c>
      <c r="C15" s="21">
        <f>B15/B$16</f>
        <v>3.0777839955232231E-2</v>
      </c>
      <c r="E15" t="s">
        <v>35</v>
      </c>
      <c r="F15" s="77">
        <v>4</v>
      </c>
      <c r="G15" s="77">
        <v>9</v>
      </c>
      <c r="H15" s="12">
        <f t="shared" ref="H15" si="1">SUM(F15:G15)</f>
        <v>13</v>
      </c>
      <c r="I15" s="21">
        <f>H15/H$16</f>
        <v>3.0092592592592591E-2</v>
      </c>
      <c r="L15" s="4"/>
      <c r="M15" s="73"/>
      <c r="P15" s="4"/>
      <c r="Q15" s="73"/>
    </row>
    <row r="16" spans="1:17" ht="11.25" customHeight="1" x14ac:dyDescent="0.15">
      <c r="A16" s="5" t="s">
        <v>11</v>
      </c>
      <c r="B16" s="14">
        <f>SUM(B14:B15)</f>
        <v>1787</v>
      </c>
      <c r="C16" s="23">
        <f>SUM(C14:C15)</f>
        <v>1</v>
      </c>
      <c r="E16" s="5" t="s">
        <v>11</v>
      </c>
      <c r="F16" s="14">
        <f>SUM(F14:F15)</f>
        <v>53</v>
      </c>
      <c r="G16" s="14">
        <f>SUM(G14:G15)</f>
        <v>379</v>
      </c>
      <c r="H16" s="14">
        <f>SUM(H14:H15)</f>
        <v>432</v>
      </c>
      <c r="I16" s="23">
        <f>SUM(I14:I15)</f>
        <v>1</v>
      </c>
      <c r="L16" s="4"/>
      <c r="M16" s="73"/>
      <c r="P16" s="4"/>
      <c r="Q16" s="73"/>
    </row>
    <row r="17" spans="1:36" x14ac:dyDescent="0.15">
      <c r="A17" s="1"/>
      <c r="B17" s="2"/>
      <c r="C17" s="2"/>
      <c r="D17" s="2"/>
      <c r="E17" s="2"/>
      <c r="L17" s="4"/>
      <c r="M17" s="73"/>
      <c r="P17" s="4"/>
      <c r="Q17" s="73"/>
    </row>
    <row r="18" spans="1:36" s="25" customFormat="1" ht="14.25" x14ac:dyDescent="0.15">
      <c r="A18" s="24" t="s">
        <v>85</v>
      </c>
      <c r="K18"/>
      <c r="L18" s="4"/>
      <c r="M18" s="73"/>
      <c r="O18"/>
      <c r="P18" s="4"/>
      <c r="Q18" s="73"/>
    </row>
    <row r="19" spans="1:36" x14ac:dyDescent="0.15">
      <c r="A19" s="1"/>
      <c r="B19" s="2"/>
      <c r="C19" s="2"/>
      <c r="D19" s="2"/>
      <c r="E19" s="2"/>
      <c r="L19" s="4"/>
      <c r="M19" s="73"/>
      <c r="P19" s="4"/>
      <c r="Q19" s="73"/>
    </row>
    <row r="20" spans="1:36" x14ac:dyDescent="0.15">
      <c r="A20" s="1" t="s">
        <v>13</v>
      </c>
      <c r="E20" s="1" t="s">
        <v>113</v>
      </c>
      <c r="L20" s="4"/>
      <c r="M20" s="73"/>
      <c r="P20" s="4"/>
      <c r="Q20" s="73"/>
    </row>
    <row r="21" spans="1:36" x14ac:dyDescent="0.15">
      <c r="A21" s="22"/>
      <c r="B21" s="3" t="s">
        <v>37</v>
      </c>
      <c r="C21" s="3" t="s">
        <v>1</v>
      </c>
      <c r="E21" s="22"/>
      <c r="F21" s="3" t="s">
        <v>114</v>
      </c>
      <c r="G21" s="20" t="s">
        <v>116</v>
      </c>
      <c r="H21" s="3" t="s">
        <v>12</v>
      </c>
      <c r="I21" s="3" t="s">
        <v>1</v>
      </c>
      <c r="L21" s="4"/>
      <c r="M21" s="73"/>
      <c r="P21" s="4"/>
      <c r="Q21" s="73"/>
    </row>
    <row r="22" spans="1:36" ht="30" customHeight="1" x14ac:dyDescent="0.15">
      <c r="A22" s="324" t="s">
        <v>219</v>
      </c>
      <c r="B22" s="73">
        <v>648</v>
      </c>
      <c r="C22" s="21">
        <f>B22/B$14</f>
        <v>0.37413394919168591</v>
      </c>
      <c r="E22" s="324" t="s">
        <v>204</v>
      </c>
      <c r="F22" s="73">
        <v>13</v>
      </c>
      <c r="G22" s="73">
        <v>94</v>
      </c>
      <c r="H22" s="12">
        <f>SUM(F22:G22)</f>
        <v>107</v>
      </c>
      <c r="I22" s="21">
        <f t="shared" ref="I22:I39" si="2">H22/H$14</f>
        <v>0.25536992840095463</v>
      </c>
      <c r="L22" s="4"/>
      <c r="M22" s="73"/>
      <c r="P22" s="4"/>
      <c r="Q22" s="73"/>
    </row>
    <row r="23" spans="1:36" x14ac:dyDescent="0.15">
      <c r="A23" t="s">
        <v>160</v>
      </c>
      <c r="B23" s="73">
        <v>725</v>
      </c>
      <c r="C23" s="21">
        <f t="shared" ref="C23:C39" si="3">B23/B$14</f>
        <v>0.41859122401847576</v>
      </c>
      <c r="E23" t="s">
        <v>160</v>
      </c>
      <c r="F23" s="73">
        <v>13</v>
      </c>
      <c r="G23" s="73">
        <v>114</v>
      </c>
      <c r="H23" s="12">
        <f t="shared" ref="H23:H39" si="4">SUM(F23:G23)</f>
        <v>127</v>
      </c>
      <c r="I23" s="21">
        <f t="shared" si="2"/>
        <v>0.30310262529832938</v>
      </c>
      <c r="L23" s="4"/>
      <c r="M23" s="73"/>
      <c r="P23" s="4"/>
      <c r="Q23" s="73"/>
    </row>
    <row r="24" spans="1:36" x14ac:dyDescent="0.15">
      <c r="A24" t="s">
        <v>38</v>
      </c>
      <c r="B24" s="73">
        <v>139</v>
      </c>
      <c r="C24" s="21">
        <f t="shared" si="3"/>
        <v>8.0254041570438805E-2</v>
      </c>
      <c r="E24" t="s">
        <v>38</v>
      </c>
      <c r="F24" s="73">
        <v>0</v>
      </c>
      <c r="G24" s="73">
        <v>19</v>
      </c>
      <c r="H24" s="12">
        <f t="shared" si="4"/>
        <v>19</v>
      </c>
      <c r="I24" s="21">
        <f t="shared" si="2"/>
        <v>4.5346062052505964E-2</v>
      </c>
      <c r="L24" s="4"/>
      <c r="M24" s="73"/>
      <c r="P24" s="4"/>
      <c r="Q24" s="73"/>
    </row>
    <row r="25" spans="1:36" x14ac:dyDescent="0.15">
      <c r="A25" t="s">
        <v>39</v>
      </c>
      <c r="B25" s="73">
        <v>770</v>
      </c>
      <c r="C25" s="21">
        <f t="shared" si="3"/>
        <v>0.44457274826789839</v>
      </c>
      <c r="E25" t="s">
        <v>39</v>
      </c>
      <c r="F25" s="73">
        <v>23</v>
      </c>
      <c r="G25" s="73">
        <v>177</v>
      </c>
      <c r="H25" s="12">
        <f t="shared" si="4"/>
        <v>200</v>
      </c>
      <c r="I25" s="21">
        <f t="shared" si="2"/>
        <v>0.47732696897374699</v>
      </c>
      <c r="L25" s="4"/>
      <c r="M25" s="73"/>
      <c r="P25" s="4"/>
      <c r="Q25" s="73"/>
    </row>
    <row r="26" spans="1:36" x14ac:dyDescent="0.15">
      <c r="A26" t="s">
        <v>40</v>
      </c>
      <c r="B26" s="73">
        <v>897</v>
      </c>
      <c r="C26" s="21">
        <f t="shared" si="3"/>
        <v>0.51789838337182448</v>
      </c>
      <c r="E26" t="s">
        <v>40</v>
      </c>
      <c r="F26" s="73">
        <v>12</v>
      </c>
      <c r="G26" s="73">
        <v>125</v>
      </c>
      <c r="H26" s="12">
        <f t="shared" si="4"/>
        <v>137</v>
      </c>
      <c r="I26" s="21">
        <f t="shared" si="2"/>
        <v>0.32696897374701672</v>
      </c>
      <c r="L26" s="4"/>
      <c r="M26" s="73"/>
      <c r="P26" s="4"/>
      <c r="Q26" s="73"/>
    </row>
    <row r="27" spans="1:36" x14ac:dyDescent="0.15">
      <c r="A27" t="s">
        <v>41</v>
      </c>
      <c r="B27" s="73">
        <v>520</v>
      </c>
      <c r="C27" s="21">
        <f t="shared" si="3"/>
        <v>0.30023094688221708</v>
      </c>
      <c r="E27" t="s">
        <v>41</v>
      </c>
      <c r="F27" s="73">
        <v>17</v>
      </c>
      <c r="G27" s="73">
        <v>105</v>
      </c>
      <c r="H27" s="12">
        <f t="shared" si="4"/>
        <v>122</v>
      </c>
      <c r="I27" s="21">
        <f t="shared" si="2"/>
        <v>0.29116945107398567</v>
      </c>
      <c r="L27" s="4"/>
      <c r="M27" s="73"/>
      <c r="P27" s="4"/>
      <c r="Q27" s="73"/>
    </row>
    <row r="28" spans="1:36" x14ac:dyDescent="0.15">
      <c r="A28" t="s">
        <v>42</v>
      </c>
      <c r="B28" s="73">
        <v>164</v>
      </c>
      <c r="C28" s="21">
        <f t="shared" si="3"/>
        <v>9.4688221709006926E-2</v>
      </c>
      <c r="E28" t="s">
        <v>42</v>
      </c>
      <c r="F28" s="73">
        <v>3</v>
      </c>
      <c r="G28" s="73">
        <v>20</v>
      </c>
      <c r="H28" s="12">
        <f t="shared" si="4"/>
        <v>23</v>
      </c>
      <c r="I28" s="21">
        <f t="shared" si="2"/>
        <v>5.4892601431980909E-2</v>
      </c>
      <c r="L28" s="4"/>
      <c r="M28" s="73"/>
      <c r="P28" s="4"/>
      <c r="Q28" s="73"/>
    </row>
    <row r="29" spans="1:36" x14ac:dyDescent="0.15">
      <c r="A29" t="s">
        <v>43</v>
      </c>
      <c r="B29" s="73">
        <v>698</v>
      </c>
      <c r="C29" s="21">
        <f t="shared" si="3"/>
        <v>0.40300230946882215</v>
      </c>
      <c r="E29" t="s">
        <v>43</v>
      </c>
      <c r="F29" s="73">
        <v>9</v>
      </c>
      <c r="G29" s="73">
        <v>117</v>
      </c>
      <c r="H29" s="12">
        <f t="shared" si="4"/>
        <v>126</v>
      </c>
      <c r="I29" s="21">
        <f t="shared" si="2"/>
        <v>0.30071599045346065</v>
      </c>
      <c r="L29" s="4"/>
      <c r="M29" s="73"/>
      <c r="P29" s="4"/>
      <c r="Q29" s="73"/>
    </row>
    <row r="30" spans="1:36" x14ac:dyDescent="0.15">
      <c r="A30" t="s">
        <v>44</v>
      </c>
      <c r="B30" s="73">
        <v>376</v>
      </c>
      <c r="C30" s="21">
        <f t="shared" si="3"/>
        <v>0.21709006928406466</v>
      </c>
      <c r="E30" t="s">
        <v>44</v>
      </c>
      <c r="F30" s="73">
        <v>9</v>
      </c>
      <c r="G30" s="73">
        <v>69</v>
      </c>
      <c r="H30" s="12">
        <f t="shared" si="4"/>
        <v>78</v>
      </c>
      <c r="I30" s="21">
        <f t="shared" si="2"/>
        <v>0.18615751789976134</v>
      </c>
      <c r="K30" s="35"/>
      <c r="L30" s="32"/>
      <c r="M30" s="77"/>
      <c r="N30" s="35"/>
      <c r="O30" s="35"/>
      <c r="P30" s="32"/>
      <c r="Q30" s="77"/>
      <c r="R30" s="35"/>
      <c r="S30" s="35"/>
      <c r="T30" s="35"/>
      <c r="U30" s="35"/>
      <c r="V30" s="35"/>
      <c r="W30" s="35"/>
      <c r="X30" s="35"/>
      <c r="Y30" s="35"/>
      <c r="Z30" s="35"/>
      <c r="AA30" s="35"/>
      <c r="AB30" s="35"/>
      <c r="AC30" s="35"/>
      <c r="AD30" s="35"/>
      <c r="AE30" s="35"/>
      <c r="AF30" s="35"/>
      <c r="AG30" s="35"/>
      <c r="AH30" s="35"/>
      <c r="AI30" s="35"/>
      <c r="AJ30" s="35"/>
    </row>
    <row r="31" spans="1:36" x14ac:dyDescent="0.15">
      <c r="A31" t="s">
        <v>215</v>
      </c>
      <c r="B31" s="73">
        <v>475</v>
      </c>
      <c r="C31" s="21">
        <f t="shared" si="3"/>
        <v>0.27424942263279445</v>
      </c>
      <c r="E31" t="s">
        <v>215</v>
      </c>
      <c r="F31" s="73">
        <v>8</v>
      </c>
      <c r="G31" s="73">
        <v>112</v>
      </c>
      <c r="H31" s="12">
        <f t="shared" si="4"/>
        <v>120</v>
      </c>
      <c r="I31" s="21">
        <f t="shared" si="2"/>
        <v>0.28639618138424822</v>
      </c>
      <c r="K31" s="35"/>
      <c r="L31" s="32"/>
      <c r="M31" s="77"/>
      <c r="N31" s="35"/>
      <c r="O31" s="35"/>
      <c r="P31" s="32"/>
      <c r="Q31" s="77"/>
      <c r="R31" s="35"/>
      <c r="S31" s="35"/>
      <c r="T31" s="35"/>
      <c r="U31" s="35"/>
      <c r="V31" s="35"/>
      <c r="W31" s="35"/>
      <c r="X31" s="35"/>
      <c r="Y31" s="35"/>
      <c r="Z31" s="35"/>
      <c r="AA31" s="35"/>
      <c r="AB31" s="35"/>
      <c r="AC31" s="35"/>
      <c r="AD31" s="35"/>
      <c r="AE31" s="35"/>
      <c r="AF31" s="35"/>
      <c r="AG31" s="35"/>
      <c r="AH31" s="35"/>
      <c r="AI31" s="35"/>
      <c r="AJ31" s="35"/>
    </row>
    <row r="32" spans="1:36" x14ac:dyDescent="0.15">
      <c r="A32" t="s">
        <v>46</v>
      </c>
      <c r="B32" s="73">
        <v>634</v>
      </c>
      <c r="C32" s="21">
        <f t="shared" si="3"/>
        <v>0.36605080831408776</v>
      </c>
      <c r="E32" t="s">
        <v>46</v>
      </c>
      <c r="F32" s="73">
        <v>18</v>
      </c>
      <c r="G32" s="73">
        <v>121</v>
      </c>
      <c r="H32" s="12">
        <f t="shared" si="4"/>
        <v>139</v>
      </c>
      <c r="I32" s="21">
        <f t="shared" si="2"/>
        <v>0.33174224343675418</v>
      </c>
      <c r="K32" s="35"/>
      <c r="L32" s="32"/>
      <c r="M32" s="77"/>
      <c r="N32" s="35"/>
      <c r="O32" s="35"/>
      <c r="P32" s="32"/>
      <c r="Q32" s="77"/>
      <c r="R32" s="35"/>
      <c r="S32" s="35"/>
      <c r="T32" s="35"/>
      <c r="U32" s="35"/>
      <c r="V32" s="35"/>
      <c r="W32" s="35"/>
      <c r="X32" s="35"/>
      <c r="Y32" s="35"/>
      <c r="Z32" s="35"/>
      <c r="AA32" s="35"/>
      <c r="AB32" s="35"/>
      <c r="AC32" s="35"/>
      <c r="AD32" s="35"/>
      <c r="AE32" s="35"/>
      <c r="AF32" s="35"/>
      <c r="AG32" s="35"/>
      <c r="AH32" s="35"/>
      <c r="AI32" s="35"/>
      <c r="AJ32" s="35"/>
    </row>
    <row r="33" spans="1:36" x14ac:dyDescent="0.15">
      <c r="A33" t="s">
        <v>47</v>
      </c>
      <c r="B33" s="73">
        <v>119</v>
      </c>
      <c r="C33" s="21">
        <f t="shared" si="3"/>
        <v>6.8706697459584298E-2</v>
      </c>
      <c r="E33" t="s">
        <v>47</v>
      </c>
      <c r="F33" s="73">
        <v>6</v>
      </c>
      <c r="G33" s="73">
        <v>29</v>
      </c>
      <c r="H33" s="12">
        <f t="shared" si="4"/>
        <v>35</v>
      </c>
      <c r="I33" s="21">
        <f t="shared" si="2"/>
        <v>8.3532219570405727E-2</v>
      </c>
      <c r="K33" s="35"/>
      <c r="L33" s="32"/>
      <c r="M33" s="77"/>
      <c r="N33" s="35"/>
      <c r="O33" s="35"/>
      <c r="P33" s="32"/>
      <c r="Q33" s="77"/>
      <c r="R33" s="35"/>
      <c r="S33" s="35"/>
      <c r="T33" s="35"/>
      <c r="U33" s="35"/>
      <c r="V33" s="35"/>
      <c r="W33" s="35"/>
      <c r="X33" s="35"/>
      <c r="Y33" s="35"/>
      <c r="Z33" s="35"/>
      <c r="AA33" s="35"/>
      <c r="AB33" s="35"/>
      <c r="AC33" s="35"/>
      <c r="AD33" s="35"/>
      <c r="AE33" s="35"/>
      <c r="AF33" s="35"/>
      <c r="AG33" s="35"/>
      <c r="AH33" s="35"/>
      <c r="AI33" s="35"/>
      <c r="AJ33" s="35"/>
    </row>
    <row r="34" spans="1:36" x14ac:dyDescent="0.15">
      <c r="A34" t="s">
        <v>48</v>
      </c>
      <c r="B34" s="73">
        <v>131</v>
      </c>
      <c r="C34" s="21">
        <f t="shared" si="3"/>
        <v>7.5635103926097E-2</v>
      </c>
      <c r="E34" t="s">
        <v>48</v>
      </c>
      <c r="F34" s="73">
        <v>5</v>
      </c>
      <c r="G34" s="73">
        <v>17</v>
      </c>
      <c r="H34" s="12">
        <f t="shared" si="4"/>
        <v>22</v>
      </c>
      <c r="I34" s="21">
        <f t="shared" si="2"/>
        <v>5.2505966587112173E-2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5" spans="1:36" x14ac:dyDescent="0.15">
      <c r="A35" t="s">
        <v>49</v>
      </c>
      <c r="B35" s="73">
        <v>14</v>
      </c>
      <c r="C35" s="21">
        <f t="shared" si="3"/>
        <v>8.0831408775981529E-3</v>
      </c>
      <c r="E35" t="s">
        <v>49</v>
      </c>
      <c r="F35" s="73">
        <v>0</v>
      </c>
      <c r="G35" s="73">
        <v>3</v>
      </c>
      <c r="H35" s="12">
        <f t="shared" si="4"/>
        <v>3</v>
      </c>
      <c r="I35" s="21">
        <f t="shared" si="2"/>
        <v>7.1599045346062056E-3</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1:36" x14ac:dyDescent="0.15">
      <c r="A36" t="s">
        <v>50</v>
      </c>
      <c r="B36" s="73">
        <v>244</v>
      </c>
      <c r="C36" s="21">
        <f t="shared" si="3"/>
        <v>0.14087759815242495</v>
      </c>
      <c r="E36" t="s">
        <v>50</v>
      </c>
      <c r="F36" s="73">
        <v>6</v>
      </c>
      <c r="G36" s="73">
        <v>38</v>
      </c>
      <c r="H36" s="12">
        <f t="shared" si="4"/>
        <v>44</v>
      </c>
      <c r="I36" s="21">
        <f t="shared" si="2"/>
        <v>0.10501193317422435</v>
      </c>
      <c r="K36" s="35"/>
      <c r="L36" s="138"/>
      <c r="M36" s="138"/>
      <c r="N36" s="35"/>
      <c r="O36" s="35"/>
      <c r="P36" s="35"/>
      <c r="Q36" s="35"/>
      <c r="R36" s="35"/>
      <c r="S36" s="35"/>
      <c r="T36" s="35"/>
      <c r="U36" s="35"/>
      <c r="V36" s="35"/>
      <c r="W36" s="35"/>
      <c r="X36" s="35"/>
      <c r="Y36" s="35"/>
      <c r="Z36" s="35"/>
      <c r="AA36" s="35"/>
      <c r="AB36" s="35"/>
      <c r="AC36" s="35"/>
      <c r="AD36" s="35"/>
      <c r="AE36" s="35"/>
      <c r="AF36" s="35"/>
      <c r="AG36" s="35"/>
      <c r="AH36" s="35"/>
      <c r="AI36" s="35"/>
      <c r="AJ36" s="35"/>
    </row>
    <row r="37" spans="1:36" x14ac:dyDescent="0.15">
      <c r="A37" t="s">
        <v>51</v>
      </c>
      <c r="B37" s="73">
        <v>194</v>
      </c>
      <c r="C37" s="21">
        <f t="shared" si="3"/>
        <v>0.11200923787528869</v>
      </c>
      <c r="E37" t="s">
        <v>51</v>
      </c>
      <c r="F37" s="73">
        <v>4</v>
      </c>
      <c r="G37" s="73">
        <v>31</v>
      </c>
      <c r="H37" s="12">
        <f t="shared" si="4"/>
        <v>35</v>
      </c>
      <c r="I37" s="21">
        <f t="shared" si="2"/>
        <v>8.3532219570405727E-2</v>
      </c>
      <c r="K37" s="35"/>
      <c r="L37" s="32"/>
      <c r="M37" s="77"/>
      <c r="N37" s="35"/>
      <c r="O37" s="35"/>
      <c r="P37" s="35"/>
      <c r="Q37" s="35"/>
      <c r="R37" s="35"/>
      <c r="S37" s="35"/>
      <c r="T37" s="35"/>
      <c r="U37" s="35"/>
      <c r="V37" s="35"/>
      <c r="W37" s="35"/>
      <c r="X37" s="35"/>
      <c r="Y37" s="35"/>
      <c r="Z37" s="35"/>
      <c r="AA37" s="35"/>
      <c r="AB37" s="35"/>
      <c r="AC37" s="35"/>
      <c r="AD37" s="35"/>
      <c r="AE37" s="35"/>
      <c r="AF37" s="35"/>
      <c r="AG37" s="35"/>
      <c r="AH37" s="35"/>
      <c r="AI37" s="35"/>
      <c r="AJ37" s="35"/>
    </row>
    <row r="38" spans="1:36" x14ac:dyDescent="0.15">
      <c r="A38" t="s">
        <v>216</v>
      </c>
      <c r="B38" s="73">
        <v>26</v>
      </c>
      <c r="C38" s="21">
        <f t="shared" si="3"/>
        <v>1.5011547344110854E-2</v>
      </c>
      <c r="E38" t="s">
        <v>216</v>
      </c>
      <c r="F38" s="73">
        <v>1</v>
      </c>
      <c r="G38" s="73">
        <v>4</v>
      </c>
      <c r="H38" s="12">
        <f t="shared" si="4"/>
        <v>5</v>
      </c>
      <c r="I38" s="21">
        <f t="shared" si="2"/>
        <v>1.1933174224343675E-2</v>
      </c>
      <c r="K38" s="35"/>
      <c r="L38" s="32"/>
      <c r="M38" s="77"/>
      <c r="N38" s="35"/>
      <c r="O38" s="35"/>
      <c r="P38" s="35"/>
      <c r="Q38" s="35"/>
      <c r="R38" s="35"/>
      <c r="S38" s="35"/>
      <c r="T38" s="35"/>
      <c r="U38" s="35"/>
      <c r="V38" s="35"/>
      <c r="W38" s="35"/>
      <c r="X38" s="35"/>
      <c r="Y38" s="35"/>
      <c r="Z38" s="35"/>
      <c r="AA38" s="35"/>
      <c r="AB38" s="35"/>
      <c r="AC38" s="35"/>
      <c r="AD38" s="35"/>
      <c r="AE38" s="35"/>
      <c r="AF38" s="35"/>
      <c r="AG38" s="35"/>
      <c r="AH38" s="35"/>
      <c r="AI38" s="35"/>
      <c r="AJ38" s="35"/>
    </row>
    <row r="39" spans="1:36" x14ac:dyDescent="0.15">
      <c r="A39" s="278" t="s">
        <v>53</v>
      </c>
      <c r="B39" s="279">
        <v>99</v>
      </c>
      <c r="C39" s="277">
        <f t="shared" si="3"/>
        <v>5.7159353348729791E-2</v>
      </c>
      <c r="E39" s="278" t="s">
        <v>53</v>
      </c>
      <c r="F39" s="279">
        <v>2</v>
      </c>
      <c r="G39" s="279">
        <v>17</v>
      </c>
      <c r="H39" s="276">
        <f t="shared" si="4"/>
        <v>19</v>
      </c>
      <c r="I39" s="277">
        <f t="shared" si="2"/>
        <v>4.5346062052505964E-2</v>
      </c>
      <c r="K39" s="35"/>
      <c r="L39" s="32"/>
      <c r="M39" s="77"/>
      <c r="N39" s="35"/>
      <c r="O39" s="35"/>
      <c r="P39" s="35"/>
      <c r="Q39" s="35"/>
      <c r="R39" s="35"/>
      <c r="S39" s="35"/>
      <c r="T39" s="35"/>
      <c r="U39" s="35"/>
      <c r="V39" s="35"/>
      <c r="W39" s="35"/>
      <c r="X39" s="35"/>
      <c r="Y39" s="35"/>
      <c r="Z39" s="35"/>
      <c r="AA39" s="35"/>
      <c r="AB39" s="35"/>
      <c r="AC39" s="35"/>
      <c r="AD39" s="35"/>
      <c r="AE39" s="35"/>
      <c r="AF39" s="35"/>
      <c r="AG39" s="35"/>
      <c r="AH39" s="35"/>
      <c r="AI39" s="35"/>
      <c r="AJ39" s="35"/>
    </row>
    <row r="40" spans="1:36" x14ac:dyDescent="0.15">
      <c r="B40" s="72"/>
      <c r="H40" s="107"/>
      <c r="I40" s="108"/>
      <c r="K40" s="35"/>
      <c r="L40" s="32"/>
      <c r="M40" s="77"/>
      <c r="N40" s="35"/>
      <c r="O40" s="35"/>
      <c r="P40" s="35"/>
      <c r="Q40" s="35"/>
      <c r="R40" s="35"/>
      <c r="S40" s="35"/>
      <c r="T40" s="35"/>
      <c r="U40" s="35"/>
      <c r="V40" s="35"/>
      <c r="W40" s="35"/>
      <c r="X40" s="35"/>
      <c r="Y40" s="35"/>
      <c r="Z40" s="35"/>
      <c r="AA40" s="35"/>
      <c r="AB40" s="35"/>
      <c r="AC40" s="35"/>
      <c r="AD40" s="35"/>
      <c r="AE40" s="35"/>
      <c r="AF40" s="35"/>
      <c r="AG40" s="35"/>
      <c r="AH40" s="35"/>
      <c r="AI40" s="35"/>
      <c r="AJ40" s="35"/>
    </row>
    <row r="41" spans="1:36" x14ac:dyDescent="0.15">
      <c r="K41" s="35"/>
      <c r="L41" s="32"/>
      <c r="M41" s="77"/>
      <c r="N41" s="35"/>
      <c r="O41" s="35"/>
      <c r="P41" s="35"/>
      <c r="Q41" s="35"/>
      <c r="R41" s="35"/>
      <c r="S41" s="35"/>
      <c r="T41" s="35"/>
      <c r="U41" s="35"/>
      <c r="V41" s="35"/>
      <c r="W41" s="35"/>
      <c r="X41" s="35"/>
      <c r="Y41" s="35"/>
      <c r="Z41" s="35"/>
      <c r="AA41" s="35"/>
      <c r="AB41" s="35"/>
      <c r="AC41" s="35"/>
      <c r="AD41" s="35"/>
      <c r="AE41" s="35"/>
      <c r="AF41" s="35"/>
      <c r="AG41" s="35"/>
      <c r="AH41" s="35"/>
      <c r="AI41" s="35"/>
      <c r="AJ41" s="35"/>
    </row>
    <row r="42" spans="1:36" x14ac:dyDescent="0.15">
      <c r="K42" s="35"/>
      <c r="L42" s="32"/>
      <c r="M42" s="77"/>
      <c r="N42" s="35"/>
      <c r="O42" s="35"/>
      <c r="P42" s="35"/>
      <c r="Q42" s="35"/>
      <c r="R42" s="35"/>
      <c r="S42" s="35"/>
      <c r="T42" s="35"/>
      <c r="U42" s="35"/>
      <c r="V42" s="35"/>
      <c r="W42" s="35"/>
      <c r="X42" s="35"/>
      <c r="Y42" s="35"/>
      <c r="Z42" s="35"/>
      <c r="AA42" s="35"/>
      <c r="AB42" s="35"/>
      <c r="AC42" s="35"/>
      <c r="AD42" s="35"/>
      <c r="AE42" s="35"/>
      <c r="AF42" s="35"/>
      <c r="AG42" s="35"/>
      <c r="AH42" s="35"/>
      <c r="AI42" s="35"/>
      <c r="AJ42" s="35"/>
    </row>
    <row r="43" spans="1:36" x14ac:dyDescent="0.15">
      <c r="K43" s="35"/>
      <c r="L43" s="32"/>
      <c r="M43" s="77"/>
      <c r="N43" s="35"/>
      <c r="O43" s="35"/>
      <c r="P43" s="35"/>
      <c r="Q43" s="35"/>
      <c r="R43" s="35"/>
      <c r="S43" s="35"/>
      <c r="T43" s="35"/>
      <c r="U43" s="35"/>
      <c r="V43" s="35"/>
      <c r="W43" s="35"/>
      <c r="X43" s="35"/>
      <c r="Y43" s="35"/>
      <c r="Z43" s="35"/>
      <c r="AA43" s="35"/>
      <c r="AB43" s="35"/>
      <c r="AC43" s="35"/>
      <c r="AD43" s="35"/>
      <c r="AE43" s="35"/>
      <c r="AF43" s="35"/>
      <c r="AG43" s="35"/>
      <c r="AH43" s="35"/>
      <c r="AI43" s="35"/>
      <c r="AJ43" s="35"/>
    </row>
    <row r="44" spans="1:36" x14ac:dyDescent="0.15">
      <c r="K44" s="35"/>
      <c r="L44" s="32"/>
      <c r="M44" s="77"/>
      <c r="N44" s="35"/>
      <c r="O44" s="35"/>
      <c r="P44" s="35"/>
      <c r="Q44" s="35"/>
      <c r="R44" s="35"/>
      <c r="S44" s="35"/>
      <c r="T44" s="35"/>
      <c r="U44" s="35"/>
      <c r="V44" s="35"/>
      <c r="W44" s="35"/>
      <c r="X44" s="35"/>
      <c r="Y44" s="35"/>
      <c r="Z44" s="35"/>
      <c r="AA44" s="35"/>
      <c r="AB44" s="35"/>
      <c r="AC44" s="35"/>
      <c r="AD44" s="35"/>
      <c r="AE44" s="35"/>
      <c r="AF44" s="35"/>
      <c r="AG44" s="35"/>
      <c r="AH44" s="35"/>
      <c r="AI44" s="35"/>
      <c r="AJ44" s="35"/>
    </row>
    <row r="45" spans="1:36" x14ac:dyDescent="0.15">
      <c r="K45" s="35"/>
      <c r="L45" s="32"/>
      <c r="M45" s="77"/>
      <c r="N45" s="35"/>
      <c r="O45" s="35"/>
      <c r="P45" s="35"/>
      <c r="Q45" s="35"/>
      <c r="R45" s="35"/>
      <c r="S45" s="35"/>
      <c r="T45" s="35"/>
      <c r="U45" s="35"/>
      <c r="V45" s="35"/>
      <c r="W45" s="35"/>
      <c r="X45" s="35"/>
      <c r="Y45" s="35"/>
      <c r="Z45" s="35"/>
      <c r="AA45" s="35"/>
      <c r="AB45" s="35"/>
      <c r="AC45" s="35"/>
      <c r="AD45" s="35"/>
      <c r="AE45" s="35"/>
      <c r="AF45" s="35"/>
      <c r="AG45" s="35"/>
      <c r="AH45" s="35"/>
      <c r="AI45" s="35"/>
      <c r="AJ45" s="35"/>
    </row>
    <row r="46" spans="1:36" x14ac:dyDescent="0.15">
      <c r="K46" s="35"/>
      <c r="L46" s="32"/>
      <c r="M46" s="77"/>
      <c r="N46" s="35"/>
      <c r="O46" s="35"/>
      <c r="P46" s="35"/>
      <c r="Q46" s="35"/>
      <c r="R46" s="35"/>
      <c r="S46" s="35"/>
      <c r="T46" s="35"/>
      <c r="U46" s="35"/>
      <c r="V46" s="35"/>
      <c r="W46" s="35"/>
      <c r="X46" s="35"/>
      <c r="Y46" s="35"/>
      <c r="Z46" s="35"/>
      <c r="AA46" s="35"/>
      <c r="AB46" s="35"/>
      <c r="AC46" s="35"/>
      <c r="AD46" s="35"/>
      <c r="AE46" s="35"/>
      <c r="AF46" s="35"/>
      <c r="AG46" s="35"/>
      <c r="AH46" s="35"/>
      <c r="AI46" s="35"/>
      <c r="AJ46" s="35"/>
    </row>
    <row r="47" spans="1:36" x14ac:dyDescent="0.15">
      <c r="K47" s="35"/>
      <c r="L47" s="32"/>
      <c r="M47" s="77"/>
      <c r="N47" s="35"/>
      <c r="O47" s="35"/>
      <c r="P47" s="35"/>
      <c r="Q47" s="35"/>
      <c r="R47" s="35"/>
      <c r="S47" s="35"/>
      <c r="T47" s="35"/>
      <c r="U47" s="35"/>
      <c r="V47" s="35"/>
      <c r="W47" s="35"/>
      <c r="X47" s="35"/>
      <c r="Y47" s="35"/>
      <c r="Z47" s="35"/>
      <c r="AA47" s="35"/>
      <c r="AB47" s="35"/>
      <c r="AC47" s="35"/>
      <c r="AD47" s="35"/>
      <c r="AE47" s="35"/>
      <c r="AF47" s="35"/>
      <c r="AG47" s="35"/>
      <c r="AH47" s="35"/>
      <c r="AI47" s="35"/>
      <c r="AJ47" s="35"/>
    </row>
    <row r="48" spans="1:36" x14ac:dyDescent="0.15">
      <c r="K48" s="35"/>
      <c r="L48" s="32"/>
      <c r="M48" s="77"/>
      <c r="N48" s="35"/>
      <c r="O48" s="35"/>
      <c r="P48" s="35"/>
      <c r="Q48" s="35"/>
      <c r="R48" s="35"/>
      <c r="S48" s="35"/>
      <c r="T48" s="35"/>
      <c r="U48" s="35"/>
      <c r="V48" s="35"/>
      <c r="W48" s="35"/>
      <c r="X48" s="35"/>
      <c r="Y48" s="35"/>
      <c r="Z48" s="35"/>
      <c r="AA48" s="35"/>
      <c r="AB48" s="35"/>
      <c r="AC48" s="35"/>
      <c r="AD48" s="35"/>
      <c r="AE48" s="35"/>
      <c r="AF48" s="35"/>
      <c r="AG48" s="35"/>
      <c r="AH48" s="35"/>
      <c r="AI48" s="35"/>
      <c r="AJ48" s="35"/>
    </row>
    <row r="49" spans="11:36" x14ac:dyDescent="0.15">
      <c r="K49" s="35"/>
      <c r="L49" s="32"/>
      <c r="M49" s="77"/>
      <c r="N49" s="35"/>
      <c r="O49" s="35"/>
      <c r="P49" s="35"/>
      <c r="Q49" s="35"/>
      <c r="R49" s="35"/>
      <c r="S49" s="35"/>
      <c r="T49" s="35"/>
      <c r="U49" s="35"/>
      <c r="V49" s="35"/>
      <c r="W49" s="35"/>
      <c r="X49" s="35"/>
      <c r="Y49" s="35"/>
      <c r="Z49" s="35"/>
      <c r="AA49" s="35"/>
      <c r="AB49" s="35"/>
      <c r="AC49" s="35"/>
      <c r="AD49" s="35"/>
      <c r="AE49" s="35"/>
      <c r="AF49" s="35"/>
      <c r="AG49" s="35"/>
      <c r="AH49" s="35"/>
      <c r="AI49" s="35"/>
      <c r="AJ49" s="35"/>
    </row>
    <row r="50" spans="11:36" x14ac:dyDescent="0.15">
      <c r="K50" s="35"/>
      <c r="L50" s="32"/>
      <c r="M50" s="77"/>
      <c r="N50" s="35"/>
      <c r="O50" s="35"/>
      <c r="P50" s="35"/>
      <c r="Q50" s="35"/>
      <c r="R50" s="35"/>
      <c r="S50" s="35"/>
      <c r="T50" s="35"/>
      <c r="U50" s="35"/>
      <c r="V50" s="35"/>
      <c r="W50" s="35"/>
      <c r="X50" s="35"/>
      <c r="Y50" s="35"/>
      <c r="Z50" s="35"/>
      <c r="AA50" s="35"/>
      <c r="AB50" s="35"/>
      <c r="AC50" s="35"/>
      <c r="AD50" s="35"/>
      <c r="AE50" s="35"/>
      <c r="AF50" s="35"/>
      <c r="AG50" s="35"/>
      <c r="AH50" s="35"/>
      <c r="AI50" s="35"/>
      <c r="AJ50" s="35"/>
    </row>
    <row r="51" spans="11:36" x14ac:dyDescent="0.15">
      <c r="K51" s="35"/>
      <c r="L51" s="32"/>
      <c r="M51" s="77"/>
      <c r="N51" s="35"/>
      <c r="O51" s="35"/>
      <c r="P51" s="35"/>
      <c r="Q51" s="35"/>
      <c r="R51" s="35"/>
      <c r="S51" s="35"/>
      <c r="T51" s="35"/>
      <c r="U51" s="35"/>
      <c r="V51" s="35"/>
      <c r="W51" s="35"/>
      <c r="X51" s="35"/>
      <c r="Y51" s="35"/>
      <c r="Z51" s="35"/>
      <c r="AA51" s="35"/>
      <c r="AB51" s="35"/>
      <c r="AC51" s="35"/>
      <c r="AD51" s="35"/>
      <c r="AE51" s="35"/>
      <c r="AF51" s="35"/>
      <c r="AG51" s="35"/>
      <c r="AH51" s="35"/>
      <c r="AI51" s="35"/>
      <c r="AJ51" s="35"/>
    </row>
    <row r="52" spans="11:36" x14ac:dyDescent="0.15">
      <c r="K52" s="35"/>
      <c r="L52" s="32"/>
      <c r="M52" s="77"/>
      <c r="N52" s="35"/>
      <c r="O52" s="35"/>
      <c r="P52" s="35"/>
      <c r="Q52" s="35"/>
      <c r="R52" s="35"/>
      <c r="S52" s="35"/>
      <c r="T52" s="35"/>
      <c r="U52" s="35"/>
      <c r="V52" s="35"/>
      <c r="W52" s="35"/>
      <c r="X52" s="35"/>
      <c r="Y52" s="35"/>
      <c r="Z52" s="35"/>
      <c r="AA52" s="35"/>
      <c r="AB52" s="35"/>
      <c r="AC52" s="35"/>
      <c r="AD52" s="35"/>
      <c r="AE52" s="35"/>
      <c r="AF52" s="35"/>
      <c r="AG52" s="35"/>
      <c r="AH52" s="35"/>
      <c r="AI52" s="35"/>
      <c r="AJ52" s="35"/>
    </row>
    <row r="53" spans="11:36" x14ac:dyDescent="0.15">
      <c r="K53" s="35"/>
      <c r="L53" s="32"/>
      <c r="M53" s="77"/>
      <c r="N53" s="35"/>
      <c r="O53" s="35"/>
      <c r="P53" s="35"/>
      <c r="Q53" s="35"/>
      <c r="R53" s="35"/>
      <c r="S53" s="35"/>
      <c r="T53" s="35"/>
      <c r="U53" s="35"/>
      <c r="V53" s="35"/>
      <c r="W53" s="35"/>
      <c r="X53" s="35"/>
      <c r="Y53" s="35"/>
      <c r="Z53" s="35"/>
      <c r="AA53" s="35"/>
      <c r="AB53" s="35"/>
      <c r="AC53" s="35"/>
      <c r="AD53" s="35"/>
      <c r="AE53" s="35"/>
      <c r="AF53" s="35"/>
      <c r="AG53" s="35"/>
      <c r="AH53" s="35"/>
      <c r="AI53" s="35"/>
      <c r="AJ53" s="35"/>
    </row>
    <row r="54" spans="11:36" x14ac:dyDescent="0.15">
      <c r="K54" s="35"/>
      <c r="L54" s="32"/>
      <c r="M54" s="77"/>
      <c r="N54" s="35"/>
      <c r="O54" s="35"/>
      <c r="P54" s="35"/>
      <c r="Q54" s="35"/>
      <c r="R54" s="35"/>
      <c r="S54" s="35"/>
      <c r="T54" s="35"/>
      <c r="U54" s="35"/>
      <c r="V54" s="35"/>
      <c r="W54" s="35"/>
      <c r="X54" s="35"/>
      <c r="Y54" s="35"/>
      <c r="Z54" s="35"/>
      <c r="AA54" s="35"/>
      <c r="AB54" s="35"/>
      <c r="AC54" s="35"/>
      <c r="AD54" s="35"/>
      <c r="AE54" s="35"/>
      <c r="AF54" s="35"/>
      <c r="AG54" s="35"/>
      <c r="AH54" s="35"/>
      <c r="AI54" s="35"/>
      <c r="AJ54" s="35"/>
    </row>
    <row r="55" spans="11:36" x14ac:dyDescent="0.15">
      <c r="K55" s="35"/>
      <c r="L55" s="32"/>
      <c r="M55" s="77"/>
      <c r="N55" s="35"/>
      <c r="O55" s="35"/>
      <c r="P55" s="35"/>
      <c r="Q55" s="35"/>
      <c r="R55" s="35"/>
      <c r="S55" s="35"/>
      <c r="T55" s="35"/>
      <c r="U55" s="35"/>
      <c r="V55" s="35"/>
      <c r="W55" s="35"/>
      <c r="X55" s="35"/>
      <c r="Y55" s="35"/>
      <c r="Z55" s="35"/>
      <c r="AA55" s="35"/>
      <c r="AB55" s="35"/>
      <c r="AC55" s="35"/>
      <c r="AD55" s="35"/>
      <c r="AE55" s="35"/>
      <c r="AF55" s="35"/>
      <c r="AG55" s="35"/>
      <c r="AH55" s="35"/>
      <c r="AI55" s="35"/>
      <c r="AJ55" s="35"/>
    </row>
    <row r="56" spans="11:36" x14ac:dyDescent="0.15">
      <c r="K56" s="35"/>
      <c r="L56" s="32"/>
      <c r="M56" s="77"/>
      <c r="N56" s="35"/>
      <c r="O56" s="35"/>
      <c r="P56" s="35"/>
      <c r="Q56" s="35"/>
      <c r="R56" s="35"/>
      <c r="S56" s="35"/>
      <c r="T56" s="35"/>
      <c r="U56" s="35"/>
      <c r="V56" s="35"/>
      <c r="W56" s="35"/>
      <c r="X56" s="35"/>
      <c r="Y56" s="35"/>
      <c r="Z56" s="35"/>
      <c r="AA56" s="35"/>
      <c r="AB56" s="35"/>
      <c r="AC56" s="35"/>
      <c r="AD56" s="35"/>
      <c r="AE56" s="35"/>
      <c r="AF56" s="35"/>
      <c r="AG56" s="35"/>
      <c r="AH56" s="35"/>
      <c r="AI56" s="35"/>
      <c r="AJ56" s="35"/>
    </row>
    <row r="57" spans="11:36" x14ac:dyDescent="0.15">
      <c r="K57" s="35"/>
      <c r="L57" s="32"/>
      <c r="M57" s="77"/>
      <c r="N57" s="35"/>
      <c r="O57" s="35"/>
      <c r="P57" s="35"/>
      <c r="Q57" s="35"/>
      <c r="R57" s="35"/>
      <c r="S57" s="35"/>
      <c r="T57" s="35"/>
      <c r="U57" s="35"/>
      <c r="V57" s="35"/>
      <c r="W57" s="35"/>
      <c r="X57" s="35"/>
      <c r="Y57" s="35"/>
      <c r="Z57" s="35"/>
      <c r="AA57" s="35"/>
      <c r="AB57" s="35"/>
      <c r="AC57" s="35"/>
      <c r="AD57" s="35"/>
      <c r="AE57" s="35"/>
      <c r="AF57" s="35"/>
      <c r="AG57" s="35"/>
      <c r="AH57" s="35"/>
      <c r="AI57" s="35"/>
      <c r="AJ57" s="35"/>
    </row>
    <row r="58" spans="11:36" x14ac:dyDescent="0.15">
      <c r="K58" s="35"/>
      <c r="L58" s="32"/>
      <c r="M58" s="77"/>
      <c r="N58" s="35"/>
      <c r="O58" s="35"/>
      <c r="P58" s="35"/>
      <c r="Q58" s="35"/>
      <c r="R58" s="35"/>
      <c r="S58" s="35"/>
      <c r="T58" s="35"/>
      <c r="U58" s="35"/>
      <c r="V58" s="35"/>
      <c r="W58" s="35"/>
      <c r="X58" s="35"/>
      <c r="Y58" s="35"/>
      <c r="Z58" s="35"/>
      <c r="AA58" s="35"/>
      <c r="AB58" s="35"/>
      <c r="AC58" s="35"/>
      <c r="AD58" s="35"/>
      <c r="AE58" s="35"/>
      <c r="AF58" s="35"/>
      <c r="AG58" s="35"/>
      <c r="AH58" s="35"/>
      <c r="AI58" s="35"/>
      <c r="AJ58" s="35"/>
    </row>
    <row r="59" spans="11:36" x14ac:dyDescent="0.1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row>
    <row r="60" spans="11:36" x14ac:dyDescent="0.1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row>
    <row r="61" spans="11:36" x14ac:dyDescent="0.1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row>
    <row r="62" spans="11:36" x14ac:dyDescent="0.1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row>
  </sheetData>
  <phoneticPr fontId="4"/>
  <pageMargins left="0.70866141732283472" right="0.70866141732283472" top="0.74803149606299213" bottom="0.74803149606299213" header="0.31496062992125984" footer="0.31496062992125984"/>
  <pageSetup paperSize="11"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2"/>
  <sheetViews>
    <sheetView view="pageBreakPreview" zoomScaleNormal="100" zoomScaleSheetLayoutView="100" workbookViewId="0">
      <selection activeCell="F11" sqref="F11"/>
    </sheetView>
  </sheetViews>
  <sheetFormatPr defaultRowHeight="13.5" x14ac:dyDescent="0.15"/>
  <cols>
    <col min="1" max="1" width="18.25" customWidth="1"/>
    <col min="2" max="2" width="9.875" customWidth="1"/>
    <col min="3" max="3" width="9.75" customWidth="1"/>
    <col min="4" max="4" width="3.375" customWidth="1"/>
    <col min="5" max="5" width="18.25" customWidth="1"/>
    <col min="6" max="6" width="9.875" customWidth="1"/>
    <col min="7" max="7" width="9.75" customWidth="1"/>
    <col min="9" max="9" width="14.375" customWidth="1"/>
    <col min="10" max="10" width="12.25" customWidth="1"/>
    <col min="11" max="11" width="14.875" customWidth="1"/>
  </cols>
  <sheetData>
    <row r="1" spans="1:11" s="25" customFormat="1" ht="14.25" x14ac:dyDescent="0.15">
      <c r="A1" s="24" t="s">
        <v>171</v>
      </c>
    </row>
    <row r="2" spans="1:11" s="25" customFormat="1" ht="14.25" x14ac:dyDescent="0.15">
      <c r="A2" s="24"/>
    </row>
    <row r="3" spans="1:11" x14ac:dyDescent="0.15">
      <c r="A3" s="1" t="s">
        <v>13</v>
      </c>
      <c r="E3" s="1" t="s">
        <v>113</v>
      </c>
    </row>
    <row r="4" spans="1:11" x14ac:dyDescent="0.15">
      <c r="A4" s="148"/>
      <c r="B4" s="236" t="s">
        <v>0</v>
      </c>
      <c r="C4" s="236" t="s">
        <v>1</v>
      </c>
      <c r="E4" s="148"/>
      <c r="F4" s="236" t="s">
        <v>0</v>
      </c>
      <c r="G4" s="236" t="s">
        <v>1</v>
      </c>
    </row>
    <row r="5" spans="1:11" x14ac:dyDescent="0.15">
      <c r="A5" t="s">
        <v>92</v>
      </c>
      <c r="B5" s="346">
        <v>1696</v>
      </c>
      <c r="C5" s="81">
        <f>B5/B$11</f>
        <v>0.18216970998925885</v>
      </c>
      <c r="E5" t="s">
        <v>92</v>
      </c>
      <c r="F5" s="49">
        <v>204</v>
      </c>
      <c r="G5" s="81">
        <f>F5/F$11</f>
        <v>0.22972972972972974</v>
      </c>
    </row>
    <row r="6" spans="1:11" x14ac:dyDescent="0.15">
      <c r="A6" t="s">
        <v>93</v>
      </c>
      <c r="B6" s="49">
        <v>2044</v>
      </c>
      <c r="C6" s="81">
        <f t="shared" ref="C6:C10" si="0">B6/B$11</f>
        <v>0.21954887218045113</v>
      </c>
      <c r="E6" t="s">
        <v>93</v>
      </c>
      <c r="F6" s="49">
        <v>233</v>
      </c>
      <c r="G6" s="81">
        <f t="shared" ref="G6:G10" si="1">F6/F$11</f>
        <v>0.26238738738738737</v>
      </c>
      <c r="K6" s="81"/>
    </row>
    <row r="7" spans="1:11" x14ac:dyDescent="0.15">
      <c r="A7" t="s">
        <v>94</v>
      </c>
      <c r="B7" s="49">
        <v>2024</v>
      </c>
      <c r="C7" s="81">
        <f t="shared" si="0"/>
        <v>0.21740064446831364</v>
      </c>
      <c r="E7" t="s">
        <v>94</v>
      </c>
      <c r="F7" s="49">
        <v>210</v>
      </c>
      <c r="G7" s="81">
        <f t="shared" si="1"/>
        <v>0.23648648648648649</v>
      </c>
      <c r="K7" s="81"/>
    </row>
    <row r="8" spans="1:11" x14ac:dyDescent="0.15">
      <c r="A8" t="s">
        <v>95</v>
      </c>
      <c r="B8" s="49">
        <v>1791</v>
      </c>
      <c r="C8" s="81">
        <f>B8/B$11</f>
        <v>0.19237379162191193</v>
      </c>
      <c r="E8" t="s">
        <v>95</v>
      </c>
      <c r="F8" s="49">
        <v>141</v>
      </c>
      <c r="G8" s="81">
        <f t="shared" si="1"/>
        <v>0.15878378378378377</v>
      </c>
      <c r="K8" s="81"/>
    </row>
    <row r="9" spans="1:11" x14ac:dyDescent="0.15">
      <c r="A9" t="s">
        <v>96</v>
      </c>
      <c r="B9" s="49">
        <v>1161</v>
      </c>
      <c r="C9" s="81">
        <f t="shared" si="0"/>
        <v>0.12470461868958109</v>
      </c>
      <c r="E9" t="s">
        <v>96</v>
      </c>
      <c r="F9" s="49">
        <v>58</v>
      </c>
      <c r="G9" s="81">
        <f t="shared" si="1"/>
        <v>6.5315315315315314E-2</v>
      </c>
      <c r="K9" s="81"/>
    </row>
    <row r="10" spans="1:11" x14ac:dyDescent="0.15">
      <c r="A10" t="s">
        <v>163</v>
      </c>
      <c r="B10" s="49">
        <v>594</v>
      </c>
      <c r="C10" s="81">
        <f t="shared" si="0"/>
        <v>6.3802363050483354E-2</v>
      </c>
      <c r="E10" t="s">
        <v>163</v>
      </c>
      <c r="F10" s="49">
        <v>42</v>
      </c>
      <c r="G10" s="81">
        <f t="shared" si="1"/>
        <v>4.72972972972973E-2</v>
      </c>
      <c r="K10" s="81"/>
    </row>
    <row r="11" spans="1:11" x14ac:dyDescent="0.15">
      <c r="A11" s="149" t="s">
        <v>161</v>
      </c>
      <c r="B11" s="150">
        <f>SUM(B5:B10)</f>
        <v>9310</v>
      </c>
      <c r="C11" s="151">
        <f>SUM(C5:C10)</f>
        <v>1</v>
      </c>
      <c r="E11" s="149" t="s">
        <v>161</v>
      </c>
      <c r="F11" s="150">
        <f>SUM(F5:F10)</f>
        <v>888</v>
      </c>
      <c r="G11" s="151">
        <f>SUM(G5:G10)</f>
        <v>1</v>
      </c>
      <c r="K11" s="81"/>
    </row>
    <row r="12" spans="1:11" x14ac:dyDescent="0.15">
      <c r="A12" s="109" t="s">
        <v>169</v>
      </c>
      <c r="B12" s="243">
        <f>B11-B13</f>
        <v>3740</v>
      </c>
      <c r="C12" s="110">
        <f>B12/B11</f>
        <v>0.40171858216971001</v>
      </c>
      <c r="E12" s="109" t="s">
        <v>169</v>
      </c>
      <c r="F12" s="243">
        <f>F11-F13</f>
        <v>437</v>
      </c>
      <c r="G12" s="110">
        <f>F12/F11</f>
        <v>0.49211711711711714</v>
      </c>
      <c r="K12" s="81"/>
    </row>
    <row r="13" spans="1:11" x14ac:dyDescent="0.15">
      <c r="A13" s="55" t="s">
        <v>170</v>
      </c>
      <c r="B13" s="134">
        <f>SUM(B7:B10)</f>
        <v>5570</v>
      </c>
      <c r="C13" s="124">
        <f>B13/B11</f>
        <v>0.59828141783028999</v>
      </c>
      <c r="E13" s="55" t="s">
        <v>170</v>
      </c>
      <c r="F13" s="134">
        <f>SUM(F7:F10)</f>
        <v>451</v>
      </c>
      <c r="G13" s="124">
        <f>F13/F11</f>
        <v>0.50788288288288286</v>
      </c>
    </row>
    <row r="14" spans="1:11" ht="19.5" customHeight="1" x14ac:dyDescent="0.15"/>
    <row r="15" spans="1:11" ht="19.5" customHeight="1" x14ac:dyDescent="0.15">
      <c r="K15" s="81"/>
    </row>
    <row r="16" spans="1:11" ht="19.5" customHeight="1" x14ac:dyDescent="0.15">
      <c r="K16" s="81"/>
    </row>
    <row r="17" spans="1:11" ht="19.5" customHeight="1" x14ac:dyDescent="0.15">
      <c r="K17" s="81"/>
    </row>
    <row r="18" spans="1:11" ht="19.5" customHeight="1" x14ac:dyDescent="0.15">
      <c r="K18" s="81"/>
    </row>
    <row r="19" spans="1:11" ht="19.5" customHeight="1" x14ac:dyDescent="0.15">
      <c r="K19" s="81"/>
    </row>
    <row r="20" spans="1:11" ht="19.5" customHeight="1" x14ac:dyDescent="0.15">
      <c r="K20" s="81"/>
    </row>
    <row r="21" spans="1:11" ht="19.5" customHeight="1" x14ac:dyDescent="0.15">
      <c r="K21" s="81"/>
    </row>
    <row r="22" spans="1:11" ht="19.5" customHeight="1" x14ac:dyDescent="0.15">
      <c r="K22" s="81"/>
    </row>
    <row r="23" spans="1:11" ht="19.5" customHeight="1" x14ac:dyDescent="0.15">
      <c r="K23" s="81"/>
    </row>
    <row r="24" spans="1:11" x14ac:dyDescent="0.15">
      <c r="A24" s="140"/>
      <c r="B24" s="141"/>
      <c r="C24" s="142"/>
      <c r="K24" s="81"/>
    </row>
    <row r="25" spans="1:11" x14ac:dyDescent="0.15">
      <c r="A25" s="143"/>
      <c r="B25" s="144"/>
      <c r="C25" s="145"/>
    </row>
    <row r="26" spans="1:11" x14ac:dyDescent="0.15">
      <c r="A26" s="143"/>
      <c r="B26" s="144"/>
      <c r="C26" s="145"/>
    </row>
    <row r="27" spans="1:11" x14ac:dyDescent="0.15">
      <c r="A27" s="143"/>
      <c r="B27" s="144"/>
      <c r="C27" s="145"/>
    </row>
    <row r="29" spans="1:11" x14ac:dyDescent="0.15">
      <c r="D29" s="112"/>
    </row>
    <row r="30" spans="1:11" x14ac:dyDescent="0.15">
      <c r="D30" s="112"/>
    </row>
    <row r="33" spans="1:8" x14ac:dyDescent="0.15">
      <c r="B33" s="11"/>
      <c r="C33" s="62"/>
      <c r="D33" s="62"/>
    </row>
    <row r="34" spans="1:8" x14ac:dyDescent="0.15">
      <c r="B34" s="4"/>
      <c r="C34" s="49"/>
      <c r="D34" s="58"/>
      <c r="G34" s="49"/>
      <c r="H34" s="49"/>
    </row>
    <row r="35" spans="1:8" x14ac:dyDescent="0.15">
      <c r="B35" s="4"/>
      <c r="C35" s="49"/>
      <c r="D35" s="58"/>
      <c r="G35" s="49"/>
      <c r="H35" s="49"/>
    </row>
    <row r="36" spans="1:8" x14ac:dyDescent="0.15">
      <c r="B36" s="4"/>
      <c r="C36" s="49"/>
      <c r="D36" s="58"/>
      <c r="G36" s="49"/>
      <c r="H36" s="49"/>
    </row>
    <row r="37" spans="1:8" x14ac:dyDescent="0.15">
      <c r="B37" s="4"/>
      <c r="C37" s="49"/>
      <c r="D37" s="58"/>
      <c r="G37" s="49"/>
      <c r="H37" s="49"/>
    </row>
    <row r="38" spans="1:8" x14ac:dyDescent="0.15">
      <c r="A38" s="35"/>
      <c r="B38" s="32"/>
      <c r="C38" s="95"/>
      <c r="D38" s="128"/>
      <c r="E38" s="35"/>
      <c r="G38" s="95"/>
      <c r="H38" s="95"/>
    </row>
    <row r="39" spans="1:8" x14ac:dyDescent="0.15">
      <c r="A39" s="35"/>
      <c r="B39" s="32"/>
      <c r="C39" s="95"/>
      <c r="D39" s="128"/>
      <c r="E39" s="35"/>
      <c r="F39" s="35"/>
      <c r="G39" s="95"/>
      <c r="H39" s="95"/>
    </row>
    <row r="40" spans="1:8" x14ac:dyDescent="0.15">
      <c r="A40" s="35"/>
      <c r="B40" s="32"/>
      <c r="C40" s="95"/>
      <c r="D40" s="128"/>
      <c r="E40" s="35"/>
      <c r="F40" s="35"/>
      <c r="G40" s="95"/>
      <c r="H40" s="95"/>
    </row>
    <row r="41" spans="1:8" x14ac:dyDescent="0.15">
      <c r="A41" s="35"/>
      <c r="B41" s="32"/>
      <c r="C41" s="95"/>
      <c r="D41" s="128"/>
      <c r="E41" s="35"/>
      <c r="F41" s="35"/>
      <c r="G41" s="95"/>
      <c r="H41" s="95"/>
    </row>
    <row r="42" spans="1:8" x14ac:dyDescent="0.15">
      <c r="A42" s="35"/>
      <c r="B42" s="32"/>
      <c r="C42" s="95"/>
      <c r="D42" s="128"/>
      <c r="E42" s="35"/>
      <c r="F42" s="35"/>
      <c r="G42" s="95"/>
      <c r="H42" s="95"/>
    </row>
    <row r="43" spans="1:8" x14ac:dyDescent="0.15">
      <c r="A43" s="35"/>
      <c r="B43" s="32"/>
      <c r="C43" s="95"/>
      <c r="D43" s="128"/>
      <c r="E43" s="35"/>
      <c r="F43" s="35"/>
      <c r="G43" s="95"/>
      <c r="H43" s="95"/>
    </row>
    <row r="44" spans="1:8" x14ac:dyDescent="0.15">
      <c r="A44" s="35"/>
      <c r="B44" s="32"/>
      <c r="C44" s="95"/>
      <c r="D44" s="128"/>
      <c r="E44" s="35"/>
      <c r="F44" s="35"/>
      <c r="G44" s="95"/>
      <c r="H44" s="95"/>
    </row>
    <row r="45" spans="1:8" x14ac:dyDescent="0.15">
      <c r="A45" s="35"/>
      <c r="B45" s="32"/>
      <c r="C45" s="95"/>
      <c r="D45" s="128"/>
      <c r="E45" s="35"/>
      <c r="F45" s="35"/>
      <c r="G45" s="95"/>
      <c r="H45" s="95"/>
    </row>
    <row r="46" spans="1:8" x14ac:dyDescent="0.15">
      <c r="A46" s="35"/>
      <c r="B46" s="32"/>
      <c r="C46" s="95"/>
      <c r="D46" s="128"/>
      <c r="E46" s="35"/>
      <c r="F46" s="35"/>
      <c r="G46" s="95"/>
      <c r="H46" s="95"/>
    </row>
    <row r="47" spans="1:8" x14ac:dyDescent="0.15">
      <c r="A47" s="35"/>
      <c r="B47" s="32"/>
      <c r="C47" s="95"/>
      <c r="D47" s="128"/>
      <c r="E47" s="35"/>
      <c r="F47" s="35"/>
      <c r="G47" s="95"/>
      <c r="H47" s="95"/>
    </row>
    <row r="48" spans="1:8" x14ac:dyDescent="0.15">
      <c r="A48" s="35"/>
      <c r="B48" s="32"/>
      <c r="C48" s="95"/>
      <c r="D48" s="128"/>
      <c r="E48" s="35"/>
      <c r="F48" s="35"/>
      <c r="G48" s="95"/>
      <c r="H48" s="95"/>
    </row>
    <row r="49" spans="1:8" x14ac:dyDescent="0.15">
      <c r="A49" s="35"/>
      <c r="B49" s="32"/>
      <c r="C49" s="95"/>
      <c r="D49" s="128"/>
      <c r="E49" s="35"/>
      <c r="F49" s="35"/>
      <c r="G49" s="95"/>
      <c r="H49" s="95"/>
    </row>
    <row r="50" spans="1:8" x14ac:dyDescent="0.15">
      <c r="A50" s="35"/>
      <c r="B50" s="32"/>
      <c r="C50" s="95"/>
      <c r="D50" s="128"/>
      <c r="E50" s="35"/>
      <c r="F50" s="35"/>
      <c r="G50" s="95"/>
      <c r="H50" s="95"/>
    </row>
    <row r="51" spans="1:8" x14ac:dyDescent="0.15">
      <c r="A51" s="35"/>
      <c r="B51" s="32"/>
      <c r="C51" s="95"/>
      <c r="D51" s="128"/>
      <c r="E51" s="35"/>
      <c r="F51" s="35"/>
      <c r="G51" s="95"/>
      <c r="H51" s="95"/>
    </row>
    <row r="52" spans="1:8" x14ac:dyDescent="0.15">
      <c r="A52" s="35"/>
      <c r="B52" s="32"/>
      <c r="C52" s="95"/>
      <c r="D52" s="128"/>
      <c r="E52" s="35"/>
      <c r="F52" s="35"/>
      <c r="G52" s="95"/>
      <c r="H52" s="95"/>
    </row>
    <row r="53" spans="1:8" x14ac:dyDescent="0.15">
      <c r="A53" s="35"/>
      <c r="B53" s="32"/>
      <c r="C53" s="95"/>
      <c r="D53" s="128"/>
      <c r="E53" s="35"/>
      <c r="F53" s="35"/>
      <c r="G53" s="95"/>
      <c r="H53" s="95"/>
    </row>
    <row r="54" spans="1:8" x14ac:dyDescent="0.15">
      <c r="A54" s="35"/>
      <c r="B54" s="32"/>
      <c r="C54" s="95"/>
      <c r="D54" s="128"/>
      <c r="E54" s="35"/>
      <c r="F54" s="35"/>
      <c r="G54" s="95"/>
      <c r="H54" s="95"/>
    </row>
    <row r="55" spans="1:8" x14ac:dyDescent="0.15">
      <c r="A55" s="35"/>
      <c r="B55" s="32"/>
      <c r="C55" s="95"/>
      <c r="D55" s="128"/>
      <c r="E55" s="35"/>
      <c r="F55" s="35"/>
      <c r="G55" s="95"/>
      <c r="H55" s="95"/>
    </row>
    <row r="56" spans="1:8" x14ac:dyDescent="0.15">
      <c r="A56" s="35"/>
      <c r="B56" s="32"/>
      <c r="C56" s="95"/>
      <c r="D56" s="128"/>
      <c r="E56" s="35"/>
      <c r="F56" s="35"/>
      <c r="G56" s="95"/>
      <c r="H56" s="95"/>
    </row>
    <row r="57" spans="1:8" x14ac:dyDescent="0.15">
      <c r="A57" s="35"/>
      <c r="B57" s="32"/>
      <c r="C57" s="95"/>
      <c r="D57" s="128"/>
      <c r="E57" s="35"/>
      <c r="F57" s="35"/>
      <c r="G57" s="95"/>
      <c r="H57" s="95"/>
    </row>
    <row r="58" spans="1:8" x14ac:dyDescent="0.15">
      <c r="A58" s="35"/>
      <c r="B58" s="32"/>
      <c r="C58" s="95"/>
      <c r="D58" s="128"/>
      <c r="E58" s="35"/>
      <c r="F58" s="35"/>
      <c r="G58" s="95"/>
      <c r="H58" s="95"/>
    </row>
    <row r="59" spans="1:8" x14ac:dyDescent="0.15">
      <c r="A59" s="35"/>
      <c r="B59" s="32"/>
      <c r="C59" s="95"/>
      <c r="D59" s="128"/>
      <c r="E59" s="35"/>
      <c r="F59" s="35"/>
      <c r="G59" s="95"/>
      <c r="H59" s="95"/>
    </row>
    <row r="60" spans="1:8" x14ac:dyDescent="0.15">
      <c r="A60" s="35"/>
      <c r="B60" s="32"/>
      <c r="C60" s="95"/>
      <c r="D60" s="128"/>
      <c r="E60" s="35"/>
      <c r="F60" s="35"/>
      <c r="G60" s="95"/>
      <c r="H60" s="95"/>
    </row>
    <row r="61" spans="1:8" x14ac:dyDescent="0.15">
      <c r="A61" s="35"/>
      <c r="B61" s="32"/>
      <c r="C61" s="95"/>
      <c r="D61" s="128"/>
      <c r="E61" s="35"/>
      <c r="F61" s="35"/>
      <c r="G61" s="95"/>
      <c r="H61" s="95"/>
    </row>
    <row r="62" spans="1:8" x14ac:dyDescent="0.15">
      <c r="A62" s="35"/>
      <c r="B62" s="32"/>
      <c r="C62" s="95"/>
      <c r="D62" s="128"/>
      <c r="E62" s="35"/>
      <c r="F62" s="35"/>
      <c r="G62" s="95"/>
      <c r="H62" s="95"/>
    </row>
    <row r="63" spans="1:8" x14ac:dyDescent="0.15">
      <c r="A63" s="35"/>
      <c r="B63" s="32"/>
      <c r="C63" s="95"/>
      <c r="D63" s="128"/>
      <c r="E63" s="35"/>
      <c r="F63" s="35"/>
      <c r="G63" s="95"/>
      <c r="H63" s="95"/>
    </row>
    <row r="64" spans="1:8" x14ac:dyDescent="0.15">
      <c r="A64" s="35"/>
      <c r="B64" s="32"/>
      <c r="C64" s="95"/>
      <c r="D64" s="128"/>
      <c r="E64" s="35"/>
      <c r="F64" s="35"/>
      <c r="G64" s="95"/>
      <c r="H64" s="146"/>
    </row>
    <row r="65" spans="1:8" x14ac:dyDescent="0.15">
      <c r="A65" s="35"/>
      <c r="B65" s="32"/>
      <c r="C65" s="95"/>
      <c r="D65" s="128"/>
      <c r="E65" s="35"/>
      <c r="F65" s="35"/>
      <c r="G65" s="95"/>
      <c r="H65" s="35"/>
    </row>
    <row r="66" spans="1:8" x14ac:dyDescent="0.15">
      <c r="A66" s="35"/>
      <c r="B66" s="32"/>
      <c r="C66" s="95"/>
      <c r="D66" s="128"/>
      <c r="E66" s="35"/>
      <c r="F66" s="35"/>
      <c r="G66" s="95"/>
      <c r="H66" s="146"/>
    </row>
    <row r="67" spans="1:8" x14ac:dyDescent="0.15">
      <c r="A67" s="35"/>
      <c r="B67" s="32"/>
      <c r="C67" s="95"/>
      <c r="D67" s="128"/>
      <c r="E67" s="35"/>
      <c r="F67" s="35"/>
      <c r="G67" s="95"/>
      <c r="H67" s="146"/>
    </row>
    <row r="68" spans="1:8" x14ac:dyDescent="0.15">
      <c r="A68" s="35"/>
      <c r="B68" s="32"/>
      <c r="C68" s="95"/>
      <c r="D68" s="128"/>
      <c r="E68" s="35"/>
      <c r="F68" s="35"/>
      <c r="G68" s="95"/>
      <c r="H68" s="35"/>
    </row>
    <row r="69" spans="1:8" x14ac:dyDescent="0.15">
      <c r="A69" s="35"/>
      <c r="B69" s="32"/>
      <c r="C69" s="95"/>
      <c r="D69" s="128"/>
      <c r="E69" s="35"/>
      <c r="F69" s="35"/>
      <c r="G69" s="95"/>
      <c r="H69" s="146"/>
    </row>
    <row r="70" spans="1:8" x14ac:dyDescent="0.15">
      <c r="A70" s="35"/>
      <c r="B70" s="35"/>
      <c r="C70" s="35"/>
      <c r="D70" s="35"/>
      <c r="E70" s="35"/>
      <c r="F70" s="35"/>
      <c r="G70" s="95"/>
      <c r="H70" s="146"/>
    </row>
    <row r="71" spans="1:8" x14ac:dyDescent="0.15">
      <c r="A71" s="35"/>
      <c r="B71" s="35"/>
      <c r="C71" s="35"/>
      <c r="D71" s="35"/>
      <c r="E71" s="35"/>
      <c r="F71" s="35"/>
      <c r="G71" s="95"/>
      <c r="H71" s="35"/>
    </row>
    <row r="72" spans="1:8" x14ac:dyDescent="0.15">
      <c r="A72" s="35"/>
      <c r="B72" s="35"/>
      <c r="C72" s="35"/>
      <c r="D72" s="35"/>
      <c r="E72" s="35"/>
      <c r="F72" s="35"/>
      <c r="G72" s="95"/>
      <c r="H72" s="213"/>
    </row>
    <row r="73" spans="1:8" x14ac:dyDescent="0.15">
      <c r="A73" s="35"/>
      <c r="B73" s="35"/>
      <c r="C73" s="35"/>
      <c r="D73" s="35"/>
      <c r="E73" s="35"/>
      <c r="F73" s="35"/>
      <c r="G73" s="126"/>
      <c r="H73" s="35"/>
    </row>
    <row r="74" spans="1:8" x14ac:dyDescent="0.15">
      <c r="A74" s="35"/>
      <c r="B74" s="35"/>
      <c r="C74" s="35"/>
      <c r="D74" s="35"/>
      <c r="E74" s="35"/>
      <c r="F74" s="35"/>
      <c r="G74" s="35"/>
      <c r="H74" s="35"/>
    </row>
    <row r="75" spans="1:8" x14ac:dyDescent="0.15">
      <c r="A75" s="35"/>
      <c r="B75" s="35"/>
      <c r="C75" s="35"/>
      <c r="D75" s="35"/>
      <c r="E75" s="35"/>
      <c r="F75" s="35"/>
      <c r="G75" s="35"/>
      <c r="H75" s="35"/>
    </row>
    <row r="76" spans="1:8" x14ac:dyDescent="0.15">
      <c r="A76" s="35"/>
      <c r="B76" s="35"/>
      <c r="C76" s="35"/>
      <c r="D76" s="35"/>
      <c r="E76" s="35"/>
      <c r="F76" s="35"/>
      <c r="G76" s="35"/>
      <c r="H76" s="35"/>
    </row>
    <row r="77" spans="1:8" x14ac:dyDescent="0.15">
      <c r="A77" s="35"/>
      <c r="B77" s="35"/>
      <c r="C77" s="35"/>
      <c r="D77" s="35"/>
      <c r="E77" s="35"/>
      <c r="F77" s="35"/>
      <c r="G77" s="35"/>
      <c r="H77" s="35"/>
    </row>
    <row r="78" spans="1:8" x14ac:dyDescent="0.15">
      <c r="A78" s="35"/>
      <c r="B78" s="35"/>
      <c r="C78" s="35"/>
      <c r="D78" s="35"/>
      <c r="E78" s="35"/>
      <c r="F78" s="35"/>
      <c r="G78" s="35"/>
      <c r="H78" s="35"/>
    </row>
    <row r="79" spans="1:8" x14ac:dyDescent="0.15">
      <c r="A79" s="35"/>
      <c r="B79" s="35"/>
      <c r="C79" s="35"/>
      <c r="D79" s="35"/>
      <c r="E79" s="35"/>
      <c r="F79" s="35"/>
      <c r="G79" s="35"/>
      <c r="H79" s="35"/>
    </row>
    <row r="80" spans="1:8" x14ac:dyDescent="0.15">
      <c r="A80" s="35"/>
      <c r="B80" s="35"/>
      <c r="C80" s="35"/>
      <c r="D80" s="35"/>
      <c r="E80" s="35"/>
      <c r="F80" s="35"/>
      <c r="G80" s="35"/>
      <c r="H80" s="35"/>
    </row>
    <row r="81" spans="1:8" x14ac:dyDescent="0.15">
      <c r="A81" s="35"/>
      <c r="B81" s="35"/>
      <c r="C81" s="35"/>
      <c r="D81" s="35"/>
      <c r="E81" s="35"/>
      <c r="F81" s="35"/>
      <c r="G81" s="35"/>
      <c r="H81" s="35"/>
    </row>
    <row r="82" spans="1:8" x14ac:dyDescent="0.15">
      <c r="A82" s="35"/>
      <c r="B82" s="35"/>
      <c r="C82" s="35"/>
      <c r="D82" s="35"/>
      <c r="E82" s="35"/>
      <c r="F82" s="35"/>
      <c r="G82" s="35"/>
      <c r="H82" s="35"/>
    </row>
    <row r="83" spans="1:8" x14ac:dyDescent="0.15">
      <c r="A83" s="35"/>
      <c r="B83" s="35"/>
      <c r="C83" s="35"/>
      <c r="D83" s="35"/>
      <c r="E83" s="35"/>
      <c r="F83" s="35"/>
      <c r="G83" s="35"/>
      <c r="H83" s="35"/>
    </row>
    <row r="84" spans="1:8" x14ac:dyDescent="0.15">
      <c r="A84" s="35"/>
      <c r="B84" s="35"/>
      <c r="C84" s="35"/>
      <c r="D84" s="35"/>
      <c r="E84" s="35"/>
      <c r="F84" s="35"/>
      <c r="G84" s="35"/>
      <c r="H84" s="35"/>
    </row>
    <row r="85" spans="1:8" x14ac:dyDescent="0.15">
      <c r="A85" s="35"/>
      <c r="B85" s="35"/>
      <c r="C85" s="35"/>
      <c r="D85" s="35"/>
      <c r="E85" s="35"/>
      <c r="F85" s="35"/>
      <c r="G85" s="35"/>
      <c r="H85" s="35"/>
    </row>
    <row r="86" spans="1:8" x14ac:dyDescent="0.15">
      <c r="A86" s="35"/>
      <c r="B86" s="35"/>
      <c r="C86" s="35"/>
      <c r="D86" s="35"/>
      <c r="E86" s="35"/>
      <c r="F86" s="35"/>
      <c r="G86" s="35"/>
      <c r="H86" s="35"/>
    </row>
    <row r="87" spans="1:8" x14ac:dyDescent="0.15">
      <c r="A87" s="35"/>
      <c r="B87" s="35"/>
      <c r="C87" s="35"/>
      <c r="D87" s="35"/>
      <c r="E87" s="35"/>
      <c r="F87" s="35"/>
      <c r="G87" s="35"/>
      <c r="H87" s="35"/>
    </row>
    <row r="88" spans="1:8" x14ac:dyDescent="0.15">
      <c r="A88" s="35"/>
      <c r="B88" s="35"/>
      <c r="C88" s="35"/>
      <c r="D88" s="35"/>
      <c r="E88" s="35"/>
      <c r="F88" s="35"/>
      <c r="G88" s="35"/>
      <c r="H88" s="35"/>
    </row>
    <row r="89" spans="1:8" x14ac:dyDescent="0.15">
      <c r="A89" s="35"/>
      <c r="B89" s="35"/>
      <c r="C89" s="35"/>
      <c r="D89" s="35"/>
      <c r="E89" s="35"/>
      <c r="F89" s="35"/>
      <c r="G89" s="35"/>
      <c r="H89" s="35"/>
    </row>
    <row r="90" spans="1:8" x14ac:dyDescent="0.15">
      <c r="A90" s="35"/>
      <c r="B90" s="35"/>
      <c r="C90" s="35"/>
      <c r="D90" s="35"/>
      <c r="E90" s="35"/>
      <c r="F90" s="35"/>
      <c r="G90" s="35"/>
      <c r="H90" s="35"/>
    </row>
    <row r="91" spans="1:8" x14ac:dyDescent="0.15">
      <c r="A91" s="35"/>
      <c r="B91" s="35"/>
      <c r="C91" s="35"/>
      <c r="D91" s="35"/>
      <c r="E91" s="35"/>
      <c r="F91" s="35"/>
      <c r="G91" s="35"/>
      <c r="H91" s="35"/>
    </row>
    <row r="92" spans="1:8" x14ac:dyDescent="0.15">
      <c r="A92" s="35"/>
      <c r="B92" s="35"/>
      <c r="C92" s="35"/>
      <c r="D92" s="35"/>
      <c r="E92" s="35"/>
      <c r="F92" s="35"/>
      <c r="G92" s="35"/>
      <c r="H92" s="35"/>
    </row>
    <row r="93" spans="1:8" x14ac:dyDescent="0.15">
      <c r="A93" s="35"/>
      <c r="B93" s="35"/>
      <c r="C93" s="35"/>
      <c r="D93" s="35"/>
      <c r="E93" s="35"/>
      <c r="F93" s="35"/>
      <c r="G93" s="35"/>
      <c r="H93" s="35"/>
    </row>
    <row r="94" spans="1:8" x14ac:dyDescent="0.15">
      <c r="A94" s="35"/>
      <c r="B94" s="35"/>
      <c r="C94" s="35"/>
      <c r="D94" s="35"/>
      <c r="E94" s="35"/>
      <c r="F94" s="35"/>
      <c r="G94" s="35"/>
      <c r="H94" s="35"/>
    </row>
    <row r="95" spans="1:8" x14ac:dyDescent="0.15">
      <c r="A95" s="35"/>
      <c r="B95" s="35"/>
      <c r="C95" s="35"/>
      <c r="D95" s="35"/>
      <c r="E95" s="35"/>
      <c r="F95" s="35"/>
      <c r="G95" s="35"/>
      <c r="H95" s="35"/>
    </row>
    <row r="96" spans="1:8" x14ac:dyDescent="0.15">
      <c r="A96" s="35"/>
      <c r="B96" s="35"/>
      <c r="C96" s="35"/>
      <c r="D96" s="35"/>
      <c r="E96" s="35"/>
      <c r="F96" s="35"/>
      <c r="G96" s="35"/>
      <c r="H96" s="35"/>
    </row>
    <row r="97" spans="1:8" x14ac:dyDescent="0.15">
      <c r="A97" s="35"/>
      <c r="B97" s="35"/>
      <c r="C97" s="35"/>
      <c r="D97" s="35"/>
      <c r="E97" s="35"/>
      <c r="F97" s="35"/>
      <c r="G97" s="35"/>
      <c r="H97" s="35"/>
    </row>
    <row r="98" spans="1:8" x14ac:dyDescent="0.15">
      <c r="A98" s="35"/>
      <c r="B98" s="35"/>
      <c r="C98" s="35"/>
      <c r="D98" s="35"/>
      <c r="E98" s="35"/>
      <c r="F98" s="35"/>
      <c r="G98" s="35"/>
      <c r="H98" s="35"/>
    </row>
    <row r="99" spans="1:8" x14ac:dyDescent="0.15">
      <c r="A99" s="35"/>
      <c r="B99" s="35"/>
      <c r="C99" s="35"/>
      <c r="D99" s="35"/>
      <c r="E99" s="35"/>
      <c r="F99" s="35"/>
      <c r="G99" s="35"/>
      <c r="H99" s="35"/>
    </row>
    <row r="100" spans="1:8" x14ac:dyDescent="0.15">
      <c r="A100" s="35"/>
      <c r="B100" s="35"/>
      <c r="C100" s="35"/>
      <c r="D100" s="35"/>
      <c r="E100" s="35"/>
      <c r="F100" s="35"/>
      <c r="G100" s="35"/>
      <c r="H100" s="35"/>
    </row>
    <row r="101" spans="1:8" x14ac:dyDescent="0.15">
      <c r="A101" s="35"/>
      <c r="B101" s="35"/>
      <c r="C101" s="35"/>
      <c r="D101" s="35"/>
      <c r="E101" s="35"/>
      <c r="F101" s="35"/>
      <c r="G101" s="35"/>
      <c r="H101" s="35"/>
    </row>
    <row r="102" spans="1:8" x14ac:dyDescent="0.15">
      <c r="A102" s="35"/>
      <c r="B102" s="35"/>
      <c r="C102" s="35"/>
      <c r="D102" s="35"/>
      <c r="E102" s="35"/>
      <c r="F102" s="35"/>
      <c r="G102" s="35"/>
      <c r="H102" s="35"/>
    </row>
  </sheetData>
  <phoneticPr fontId="4"/>
  <pageMargins left="0.70866141732283472" right="0.70866141732283472" top="0.74803149606299213" bottom="0.74803149606299213" header="0.31496062992125984" footer="0.31496062992125984"/>
  <pageSetup paperSize="11"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2"/>
  <sheetViews>
    <sheetView view="pageBreakPreview" zoomScaleNormal="100" zoomScaleSheetLayoutView="100" workbookViewId="0">
      <selection activeCell="I11" sqref="I11"/>
    </sheetView>
  </sheetViews>
  <sheetFormatPr defaultRowHeight="13.5" x14ac:dyDescent="0.15"/>
  <cols>
    <col min="1" max="1" width="21.75" customWidth="1"/>
    <col min="2" max="2" width="9.75" customWidth="1"/>
    <col min="3" max="3" width="11.25" customWidth="1"/>
    <col min="4" max="4" width="9" customWidth="1"/>
    <col min="9" max="9" width="9" customWidth="1"/>
  </cols>
  <sheetData>
    <row r="1" spans="1:5" ht="14.25" x14ac:dyDescent="0.15">
      <c r="A1" s="24" t="s">
        <v>172</v>
      </c>
    </row>
    <row r="2" spans="1:5" ht="14.25" x14ac:dyDescent="0.15">
      <c r="A2" s="24"/>
    </row>
    <row r="3" spans="1:5" ht="14.25" x14ac:dyDescent="0.15">
      <c r="A3" s="1" t="s">
        <v>13</v>
      </c>
      <c r="B3" s="24"/>
    </row>
    <row r="4" spans="1:5" x14ac:dyDescent="0.15">
      <c r="A4" s="148"/>
      <c r="B4" s="236" t="s">
        <v>193</v>
      </c>
      <c r="C4" s="236" t="s">
        <v>194</v>
      </c>
    </row>
    <row r="5" spans="1:5" x14ac:dyDescent="0.15">
      <c r="A5" t="s">
        <v>97</v>
      </c>
      <c r="B5" s="49">
        <v>9</v>
      </c>
      <c r="C5" s="81">
        <f>B5/B$10</f>
        <v>9.6670247046186895E-4</v>
      </c>
    </row>
    <row r="6" spans="1:5" x14ac:dyDescent="0.15">
      <c r="A6" t="s">
        <v>98</v>
      </c>
      <c r="B6" s="49">
        <v>5083</v>
      </c>
      <c r="C6" s="81">
        <f>B6/B$10</f>
        <v>0.54597207303974227</v>
      </c>
    </row>
    <row r="7" spans="1:5" x14ac:dyDescent="0.15">
      <c r="A7" t="s">
        <v>99</v>
      </c>
      <c r="B7" s="49">
        <v>4215</v>
      </c>
      <c r="C7" s="81">
        <f>B7/B$10</f>
        <v>0.45273899033297532</v>
      </c>
    </row>
    <row r="8" spans="1:5" x14ac:dyDescent="0.15">
      <c r="A8" t="s">
        <v>100</v>
      </c>
      <c r="B8" s="49">
        <v>0</v>
      </c>
      <c r="C8" s="81">
        <f>B8/B$10</f>
        <v>0</v>
      </c>
    </row>
    <row r="9" spans="1:5" x14ac:dyDescent="0.15">
      <c r="A9" t="s">
        <v>101</v>
      </c>
      <c r="B9" s="49">
        <v>3</v>
      </c>
      <c r="C9" s="81">
        <f>B9/B$10</f>
        <v>3.2223415682062297E-4</v>
      </c>
    </row>
    <row r="10" spans="1:5" x14ac:dyDescent="0.15">
      <c r="A10" s="149" t="s">
        <v>161</v>
      </c>
      <c r="B10" s="150">
        <v>9310</v>
      </c>
      <c r="C10" s="151">
        <f>SUM(C5:C9)</f>
        <v>1</v>
      </c>
    </row>
    <row r="11" spans="1:5" x14ac:dyDescent="0.15">
      <c r="E11" s="35"/>
    </row>
    <row r="12" spans="1:5" x14ac:dyDescent="0.15">
      <c r="A12" s="1" t="s">
        <v>195</v>
      </c>
      <c r="E12" s="35"/>
    </row>
    <row r="13" spans="1:5" x14ac:dyDescent="0.15">
      <c r="A13" s="148"/>
      <c r="B13" s="236" t="s">
        <v>193</v>
      </c>
      <c r="C13" s="236" t="s">
        <v>194</v>
      </c>
    </row>
    <row r="14" spans="1:5" x14ac:dyDescent="0.15">
      <c r="A14" t="s">
        <v>97</v>
      </c>
      <c r="B14" s="49">
        <v>0</v>
      </c>
      <c r="C14" s="81">
        <f>B14/B$19</f>
        <v>0</v>
      </c>
    </row>
    <row r="15" spans="1:5" x14ac:dyDescent="0.15">
      <c r="A15" t="s">
        <v>98</v>
      </c>
      <c r="B15" s="49">
        <v>323</v>
      </c>
      <c r="C15" s="81">
        <f t="shared" ref="C15:C18" si="0">B15/B$19</f>
        <v>0.36373873873873874</v>
      </c>
    </row>
    <row r="16" spans="1:5" x14ac:dyDescent="0.15">
      <c r="A16" t="s">
        <v>99</v>
      </c>
      <c r="B16" s="49">
        <v>564</v>
      </c>
      <c r="C16" s="81">
        <f t="shared" si="0"/>
        <v>0.63513513513513509</v>
      </c>
    </row>
    <row r="17" spans="1:3" x14ac:dyDescent="0.15">
      <c r="A17" t="s">
        <v>100</v>
      </c>
      <c r="B17" s="49">
        <v>0</v>
      </c>
      <c r="C17" s="81">
        <f t="shared" si="0"/>
        <v>0</v>
      </c>
    </row>
    <row r="18" spans="1:3" x14ac:dyDescent="0.15">
      <c r="A18" t="s">
        <v>101</v>
      </c>
      <c r="B18" s="49">
        <v>1</v>
      </c>
      <c r="C18" s="81">
        <f t="shared" si="0"/>
        <v>1.1261261261261261E-3</v>
      </c>
    </row>
    <row r="19" spans="1:3" x14ac:dyDescent="0.15">
      <c r="A19" s="149" t="s">
        <v>161</v>
      </c>
      <c r="B19" s="150">
        <v>888</v>
      </c>
      <c r="C19" s="151">
        <f>SUM(C14:C18)</f>
        <v>1</v>
      </c>
    </row>
    <row r="24" spans="1:3" x14ac:dyDescent="0.15">
      <c r="C24" s="112"/>
    </row>
    <row r="25" spans="1:3" x14ac:dyDescent="0.15">
      <c r="C25" s="112"/>
    </row>
    <row r="28" spans="1:3" x14ac:dyDescent="0.15">
      <c r="A28" s="11"/>
      <c r="B28" s="62"/>
      <c r="C28" s="62"/>
    </row>
    <row r="29" spans="1:3" x14ac:dyDescent="0.15">
      <c r="A29" s="4"/>
      <c r="B29" s="49"/>
      <c r="C29" s="111"/>
    </row>
    <row r="30" spans="1:3" x14ac:dyDescent="0.15">
      <c r="A30" s="4"/>
      <c r="B30" s="49"/>
      <c r="C30" s="111"/>
    </row>
    <row r="31" spans="1:3" x14ac:dyDescent="0.15">
      <c r="A31" s="4"/>
      <c r="B31" s="49"/>
      <c r="C31" s="58"/>
    </row>
    <row r="32" spans="1:3" x14ac:dyDescent="0.15">
      <c r="A32" s="4"/>
      <c r="B32" s="49"/>
      <c r="C32" s="58"/>
    </row>
  </sheetData>
  <phoneticPr fontId="4"/>
  <printOptions horizontalCentered="1"/>
  <pageMargins left="0.70866141732283472" right="0.70866141732283472" top="1.1417322834645669" bottom="0.74803149606299213" header="0.70866141732283472" footer="0.31496062992125984"/>
  <pageSetup paperSize="1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63"/>
  <sheetViews>
    <sheetView view="pageBreakPreview" topLeftCell="A40" zoomScaleNormal="100" zoomScaleSheetLayoutView="100" workbookViewId="0">
      <selection activeCell="M9" sqref="M9"/>
    </sheetView>
  </sheetViews>
  <sheetFormatPr defaultRowHeight="13.5" x14ac:dyDescent="0.15"/>
  <cols>
    <col min="1" max="1" width="3.375" customWidth="1"/>
    <col min="2" max="2" width="2.125" customWidth="1"/>
    <col min="3" max="3" width="37.375" customWidth="1"/>
    <col min="4" max="4" width="8.375" customWidth="1"/>
    <col min="5" max="5" width="9.25" customWidth="1"/>
    <col min="6" max="6" width="0.875" customWidth="1"/>
    <col min="7" max="7" width="8.375" customWidth="1"/>
    <col min="8" max="8" width="8.25" customWidth="1"/>
    <col min="9" max="9" width="6.875" style="4" customWidth="1"/>
  </cols>
  <sheetData>
    <row r="1" spans="1:12" ht="14.25" x14ac:dyDescent="0.15">
      <c r="B1" s="24" t="s">
        <v>196</v>
      </c>
    </row>
    <row r="3" spans="1:12" x14ac:dyDescent="0.15">
      <c r="B3" s="1" t="s">
        <v>13</v>
      </c>
      <c r="C3" s="152"/>
    </row>
    <row r="4" spans="1:12" ht="11.25" customHeight="1" x14ac:dyDescent="0.15">
      <c r="G4" s="488" t="s">
        <v>103</v>
      </c>
      <c r="H4" s="488"/>
    </row>
    <row r="5" spans="1:12" ht="20.25" customHeight="1" x14ac:dyDescent="0.15">
      <c r="B5" s="494"/>
      <c r="C5" s="494"/>
      <c r="D5" s="237" t="s">
        <v>0</v>
      </c>
      <c r="E5" s="237" t="s">
        <v>1</v>
      </c>
      <c r="F5" s="153"/>
      <c r="G5" s="237" t="s">
        <v>0</v>
      </c>
      <c r="H5" s="237" t="s">
        <v>1</v>
      </c>
    </row>
    <row r="6" spans="1:12" ht="17.100000000000001" customHeight="1" x14ac:dyDescent="0.15">
      <c r="B6" s="495" t="s">
        <v>104</v>
      </c>
      <c r="C6" s="496"/>
      <c r="D6" s="261">
        <v>3810</v>
      </c>
      <c r="E6" s="154">
        <f>SUM(E7:E9)</f>
        <v>0.40923737916219116</v>
      </c>
      <c r="F6" s="155"/>
      <c r="G6" s="267">
        <f>'２-Ⅲ'!B5</f>
        <v>4195</v>
      </c>
      <c r="H6" s="156">
        <f>SUM(H7:H9)</f>
        <v>0.26115918570628149</v>
      </c>
    </row>
    <row r="7" spans="1:12" ht="22.5" customHeight="1" x14ac:dyDescent="0.15">
      <c r="A7" s="56">
        <v>10</v>
      </c>
      <c r="B7" s="285"/>
      <c r="C7" s="287" t="s">
        <v>105</v>
      </c>
      <c r="D7" s="262">
        <v>1935</v>
      </c>
      <c r="E7" s="157">
        <f>D7/$D$21</f>
        <v>0.20784103114930183</v>
      </c>
      <c r="F7" s="124"/>
      <c r="G7" s="268">
        <f>'２-Ⅲ'!B6</f>
        <v>1985</v>
      </c>
      <c r="H7" s="157">
        <f t="shared" ref="H7:H20" si="0">G7/$G$21</f>
        <v>0.12357591981572558</v>
      </c>
      <c r="K7" s="215"/>
      <c r="L7" s="337"/>
    </row>
    <row r="8" spans="1:12" ht="18.75" customHeight="1" x14ac:dyDescent="0.15">
      <c r="A8" s="56">
        <v>11</v>
      </c>
      <c r="B8" s="285"/>
      <c r="C8" s="245" t="s">
        <v>106</v>
      </c>
      <c r="D8" s="263">
        <v>353</v>
      </c>
      <c r="E8" s="158">
        <f t="shared" ref="E8:E20" si="1">D8/$D$21</f>
        <v>3.7916219119226637E-2</v>
      </c>
      <c r="F8" s="124"/>
      <c r="G8" s="269">
        <f>'２-Ⅲ'!B7</f>
        <v>369</v>
      </c>
      <c r="H8" s="247">
        <f t="shared" si="0"/>
        <v>2.2972047562721781E-2</v>
      </c>
      <c r="K8" s="337"/>
      <c r="L8" s="337"/>
    </row>
    <row r="9" spans="1:12" ht="21.75" customHeight="1" x14ac:dyDescent="0.15">
      <c r="A9" s="56">
        <v>12</v>
      </c>
      <c r="B9" s="286"/>
      <c r="C9" s="246" t="s">
        <v>67</v>
      </c>
      <c r="D9" s="264">
        <v>1522</v>
      </c>
      <c r="E9" s="159">
        <f t="shared" si="1"/>
        <v>0.16348012889366273</v>
      </c>
      <c r="F9" s="124"/>
      <c r="G9" s="270">
        <f>'２-Ⅲ'!B8</f>
        <v>1841</v>
      </c>
      <c r="H9" s="113">
        <f t="shared" si="0"/>
        <v>0.11461121832783415</v>
      </c>
      <c r="K9" s="337"/>
      <c r="L9" s="337"/>
    </row>
    <row r="10" spans="1:12" ht="17.100000000000001" customHeight="1" x14ac:dyDescent="0.15">
      <c r="A10" s="56">
        <v>1</v>
      </c>
      <c r="B10" s="489" t="s">
        <v>220</v>
      </c>
      <c r="C10" s="490"/>
      <c r="D10" s="265">
        <v>409</v>
      </c>
      <c r="E10" s="156">
        <f t="shared" si="1"/>
        <v>4.3931256713211603E-2</v>
      </c>
      <c r="F10" s="160"/>
      <c r="G10" s="265">
        <f>'２-Ⅲ'!B9</f>
        <v>900</v>
      </c>
      <c r="H10" s="156">
        <f t="shared" si="0"/>
        <v>5.6029384299321423E-2</v>
      </c>
      <c r="K10" s="337"/>
      <c r="L10" s="337"/>
    </row>
    <row r="11" spans="1:12" ht="17.100000000000001" customHeight="1" x14ac:dyDescent="0.15">
      <c r="A11" s="56">
        <v>2</v>
      </c>
      <c r="B11" s="489" t="s">
        <v>221</v>
      </c>
      <c r="C11" s="490"/>
      <c r="D11" s="265">
        <v>3737</v>
      </c>
      <c r="E11" s="156">
        <f t="shared" si="1"/>
        <v>0.40139634801288937</v>
      </c>
      <c r="F11" s="160"/>
      <c r="G11" s="265">
        <f>'２-Ⅲ'!B10</f>
        <v>8184</v>
      </c>
      <c r="H11" s="156">
        <f t="shared" si="0"/>
        <v>0.50949386789516282</v>
      </c>
    </row>
    <row r="12" spans="1:12" ht="17.100000000000001" customHeight="1" x14ac:dyDescent="0.15">
      <c r="A12" s="56">
        <v>3</v>
      </c>
      <c r="B12" s="489" t="s">
        <v>22</v>
      </c>
      <c r="C12" s="490"/>
      <c r="D12" s="265">
        <v>955</v>
      </c>
      <c r="E12" s="156">
        <f t="shared" si="1"/>
        <v>0.10257787325456498</v>
      </c>
      <c r="F12" s="160"/>
      <c r="G12" s="265">
        <f>'２-Ⅲ'!B11</f>
        <v>1675</v>
      </c>
      <c r="H12" s="156">
        <f t="shared" si="0"/>
        <v>0.10427690966818154</v>
      </c>
    </row>
    <row r="13" spans="1:12" ht="32.25" customHeight="1" x14ac:dyDescent="0.15">
      <c r="A13" s="56">
        <v>4</v>
      </c>
      <c r="B13" s="489" t="s">
        <v>24</v>
      </c>
      <c r="C13" s="490"/>
      <c r="D13" s="265">
        <v>129</v>
      </c>
      <c r="E13" s="156">
        <f t="shared" si="1"/>
        <v>1.3856068743286789E-2</v>
      </c>
      <c r="F13" s="160"/>
      <c r="G13" s="265">
        <f>'２-Ⅲ'!B12</f>
        <v>287</v>
      </c>
      <c r="H13" s="156">
        <f t="shared" si="0"/>
        <v>1.7867148104339165E-2</v>
      </c>
      <c r="K13" s="215"/>
      <c r="L13" s="337"/>
    </row>
    <row r="14" spans="1:12" ht="17.100000000000001" customHeight="1" x14ac:dyDescent="0.15">
      <c r="A14" s="56">
        <v>5</v>
      </c>
      <c r="B14" s="489" t="s">
        <v>25</v>
      </c>
      <c r="C14" s="490"/>
      <c r="D14" s="265">
        <v>5</v>
      </c>
      <c r="E14" s="156">
        <f t="shared" si="1"/>
        <v>5.3705692803437163E-4</v>
      </c>
      <c r="F14" s="160"/>
      <c r="G14" s="265">
        <f>'２-Ⅲ'!B13</f>
        <v>44</v>
      </c>
      <c r="H14" s="156">
        <f t="shared" si="0"/>
        <v>2.7392143435223805E-3</v>
      </c>
      <c r="K14" s="337"/>
      <c r="L14" s="337"/>
    </row>
    <row r="15" spans="1:12" ht="17.100000000000001" customHeight="1" x14ac:dyDescent="0.15">
      <c r="A15" s="56">
        <v>6</v>
      </c>
      <c r="B15" s="489" t="s">
        <v>234</v>
      </c>
      <c r="C15" s="490"/>
      <c r="D15" s="265">
        <v>10</v>
      </c>
      <c r="E15" s="156">
        <f t="shared" si="1"/>
        <v>1.0741138560687433E-3</v>
      </c>
      <c r="F15" s="160"/>
      <c r="G15" s="265">
        <f>'２-Ⅲ'!B14</f>
        <v>37</v>
      </c>
      <c r="H15" s="156">
        <f t="shared" si="0"/>
        <v>2.3034302434165473E-3</v>
      </c>
      <c r="K15" s="337"/>
      <c r="L15" s="337"/>
    </row>
    <row r="16" spans="1:12" ht="17.100000000000001" customHeight="1" x14ac:dyDescent="0.15">
      <c r="A16" s="56">
        <v>7</v>
      </c>
      <c r="B16" s="489" t="s">
        <v>218</v>
      </c>
      <c r="C16" s="490"/>
      <c r="D16" s="265">
        <v>68</v>
      </c>
      <c r="E16" s="156">
        <f t="shared" si="1"/>
        <v>7.3039742212674544E-3</v>
      </c>
      <c r="F16" s="160"/>
      <c r="G16" s="265">
        <f>'２-Ⅲ'!B15</f>
        <v>281</v>
      </c>
      <c r="H16" s="156">
        <f t="shared" si="0"/>
        <v>1.7493618875677023E-2</v>
      </c>
      <c r="K16" s="337"/>
      <c r="L16" s="337"/>
    </row>
    <row r="17" spans="1:12" ht="17.100000000000001" customHeight="1" x14ac:dyDescent="0.15">
      <c r="A17" s="56">
        <v>8</v>
      </c>
      <c r="B17" s="489" t="s">
        <v>82</v>
      </c>
      <c r="C17" s="490"/>
      <c r="D17" s="265">
        <v>7</v>
      </c>
      <c r="E17" s="156">
        <f t="shared" si="1"/>
        <v>7.5187969924812035E-4</v>
      </c>
      <c r="F17" s="160"/>
      <c r="G17" s="265">
        <f>'２-Ⅲ'!B16</f>
        <v>149</v>
      </c>
      <c r="H17" s="156">
        <f t="shared" si="0"/>
        <v>9.2759758451098802E-3</v>
      </c>
      <c r="K17" s="337"/>
      <c r="L17" s="337"/>
    </row>
    <row r="18" spans="1:12" ht="23.25" customHeight="1" x14ac:dyDescent="0.15">
      <c r="A18" s="56">
        <v>9</v>
      </c>
      <c r="B18" s="489" t="s">
        <v>227</v>
      </c>
      <c r="C18" s="490"/>
      <c r="D18" s="265">
        <v>16</v>
      </c>
      <c r="E18" s="156">
        <f t="shared" si="1"/>
        <v>1.7185821697099893E-3</v>
      </c>
      <c r="F18" s="160"/>
      <c r="G18" s="265">
        <f>'２-Ⅲ'!B17</f>
        <v>55</v>
      </c>
      <c r="H18" s="156">
        <f t="shared" si="0"/>
        <v>3.4240179294029757E-3</v>
      </c>
      <c r="K18" s="337"/>
      <c r="L18" s="337"/>
    </row>
    <row r="19" spans="1:12" ht="17.100000000000001" customHeight="1" x14ac:dyDescent="0.15">
      <c r="A19" s="56">
        <v>98</v>
      </c>
      <c r="B19" s="489" t="s">
        <v>66</v>
      </c>
      <c r="C19" s="490"/>
      <c r="D19" s="265">
        <v>24</v>
      </c>
      <c r="E19" s="156">
        <f t="shared" si="1"/>
        <v>2.5778732545649837E-3</v>
      </c>
      <c r="F19" s="160"/>
      <c r="G19" s="265">
        <f>'２-Ⅲ'!B18</f>
        <v>59</v>
      </c>
      <c r="H19" s="156">
        <f t="shared" si="0"/>
        <v>3.6730374151777378E-3</v>
      </c>
      <c r="K19" s="337"/>
      <c r="L19" s="337"/>
    </row>
    <row r="20" spans="1:12" ht="17.100000000000001" customHeight="1" x14ac:dyDescent="0.15">
      <c r="A20" s="56">
        <v>99</v>
      </c>
      <c r="B20" s="491" t="s">
        <v>18</v>
      </c>
      <c r="C20" s="492"/>
      <c r="D20" s="265">
        <v>140</v>
      </c>
      <c r="E20" s="156">
        <f t="shared" si="1"/>
        <v>1.5037593984962405E-2</v>
      </c>
      <c r="F20" s="160"/>
      <c r="G20" s="265">
        <f>'２-Ⅲ'!B19</f>
        <v>197</v>
      </c>
      <c r="H20" s="156">
        <f t="shared" si="0"/>
        <v>1.2264209674407023E-2</v>
      </c>
      <c r="K20" s="337"/>
      <c r="L20" s="337"/>
    </row>
    <row r="21" spans="1:12" ht="17.100000000000001" customHeight="1" x14ac:dyDescent="0.15">
      <c r="B21" s="493" t="s">
        <v>161</v>
      </c>
      <c r="C21" s="493"/>
      <c r="D21" s="266">
        <v>9310</v>
      </c>
      <c r="E21" s="161">
        <f>SUM(E7:E20)</f>
        <v>1</v>
      </c>
      <c r="F21" s="162"/>
      <c r="G21" s="266">
        <f>SUM(G7:G20)</f>
        <v>16063</v>
      </c>
      <c r="H21" s="161">
        <f>SUM(H7:H20)</f>
        <v>1</v>
      </c>
      <c r="K21" s="337"/>
      <c r="L21" s="337"/>
    </row>
    <row r="22" spans="1:12" ht="16.5" customHeight="1" x14ac:dyDescent="0.15">
      <c r="G22" s="36"/>
    </row>
    <row r="23" spans="1:12" x14ac:dyDescent="0.15">
      <c r="B23" s="1" t="s">
        <v>113</v>
      </c>
      <c r="C23" s="152"/>
      <c r="G23" s="36"/>
    </row>
    <row r="24" spans="1:12" x14ac:dyDescent="0.15">
      <c r="G24" s="488" t="s">
        <v>103</v>
      </c>
      <c r="H24" s="488"/>
    </row>
    <row r="25" spans="1:12" ht="20.100000000000001" customHeight="1" x14ac:dyDescent="0.15">
      <c r="B25" s="494"/>
      <c r="C25" s="494"/>
      <c r="D25" s="237" t="s">
        <v>0</v>
      </c>
      <c r="E25" s="237" t="s">
        <v>1</v>
      </c>
      <c r="F25" s="153"/>
      <c r="G25" s="237" t="s">
        <v>0</v>
      </c>
      <c r="H25" s="237" t="s">
        <v>1</v>
      </c>
    </row>
    <row r="26" spans="1:12" ht="16.5" customHeight="1" x14ac:dyDescent="0.15">
      <c r="B26" s="495" t="s">
        <v>104</v>
      </c>
      <c r="C26" s="496"/>
      <c r="D26" s="163">
        <v>261</v>
      </c>
      <c r="E26" s="164">
        <f>SUM(E27:E29)</f>
        <v>0.29391891891891891</v>
      </c>
      <c r="F26" s="165"/>
      <c r="G26" s="271">
        <f>'２-Ⅲ'!H5</f>
        <v>303</v>
      </c>
      <c r="H26" s="156">
        <f>SUM(H27:H29)</f>
        <v>0.15157578789394699</v>
      </c>
    </row>
    <row r="27" spans="1:12" ht="21" customHeight="1" x14ac:dyDescent="0.15">
      <c r="A27" s="56">
        <v>10</v>
      </c>
      <c r="B27" s="285"/>
      <c r="C27" s="287" t="s">
        <v>105</v>
      </c>
      <c r="D27" s="53">
        <v>112</v>
      </c>
      <c r="E27" s="166">
        <f>D27/$D$41</f>
        <v>0.12612612612612611</v>
      </c>
      <c r="F27" s="124"/>
      <c r="G27" s="268">
        <f>'２-Ⅲ'!H6</f>
        <v>116</v>
      </c>
      <c r="H27" s="157">
        <f t="shared" ref="H27:H41" si="2">G27/$G$41</f>
        <v>5.8029014507253625E-2</v>
      </c>
      <c r="K27" s="215"/>
      <c r="L27" s="337"/>
    </row>
    <row r="28" spans="1:12" ht="16.5" customHeight="1" x14ac:dyDescent="0.15">
      <c r="A28" s="56">
        <v>11</v>
      </c>
      <c r="B28" s="285"/>
      <c r="C28" s="245" t="s">
        <v>106</v>
      </c>
      <c r="D28" s="167">
        <v>19</v>
      </c>
      <c r="E28" s="168">
        <f t="shared" ref="E28:E40" si="3">D28/$D$41</f>
        <v>2.1396396396396396E-2</v>
      </c>
      <c r="F28" s="124"/>
      <c r="G28" s="269">
        <f>'２-Ⅲ'!H7</f>
        <v>21</v>
      </c>
      <c r="H28" s="247">
        <f t="shared" si="2"/>
        <v>1.0505252626313157E-2</v>
      </c>
      <c r="K28" s="337"/>
      <c r="L28" s="337"/>
    </row>
    <row r="29" spans="1:12" ht="21.75" customHeight="1" x14ac:dyDescent="0.15">
      <c r="A29" s="56">
        <v>12</v>
      </c>
      <c r="B29" s="286"/>
      <c r="C29" s="246" t="s">
        <v>67</v>
      </c>
      <c r="D29" s="169">
        <v>130</v>
      </c>
      <c r="E29" s="159">
        <f t="shared" si="3"/>
        <v>0.1463963963963964</v>
      </c>
      <c r="F29" s="124"/>
      <c r="G29" s="270">
        <f>'２-Ⅲ'!H8</f>
        <v>166</v>
      </c>
      <c r="H29" s="113">
        <f t="shared" si="2"/>
        <v>8.3041520760380197E-2</v>
      </c>
      <c r="K29" s="337"/>
      <c r="L29" s="337"/>
    </row>
    <row r="30" spans="1:12" ht="16.5" customHeight="1" x14ac:dyDescent="0.15">
      <c r="A30" s="56">
        <v>1</v>
      </c>
      <c r="B30" s="489" t="s">
        <v>20</v>
      </c>
      <c r="C30" s="490"/>
      <c r="D30" s="170">
        <v>82</v>
      </c>
      <c r="E30" s="156">
        <f t="shared" si="3"/>
        <v>9.2342342342342343E-2</v>
      </c>
      <c r="F30" s="160"/>
      <c r="G30" s="265">
        <f>'２-Ⅲ'!H9</f>
        <v>243</v>
      </c>
      <c r="H30" s="156">
        <f t="shared" si="2"/>
        <v>0.12156078039019509</v>
      </c>
      <c r="K30" s="337"/>
      <c r="L30" s="337"/>
    </row>
    <row r="31" spans="1:12" ht="16.5" customHeight="1" x14ac:dyDescent="0.15">
      <c r="A31" s="56">
        <v>2</v>
      </c>
      <c r="B31" s="489" t="s">
        <v>21</v>
      </c>
      <c r="C31" s="490"/>
      <c r="D31" s="170">
        <v>327</v>
      </c>
      <c r="E31" s="156">
        <f t="shared" si="3"/>
        <v>0.36824324324324326</v>
      </c>
      <c r="F31" s="160"/>
      <c r="G31" s="265">
        <f>'２-Ⅲ'!H10</f>
        <v>876</v>
      </c>
      <c r="H31" s="156">
        <f t="shared" si="2"/>
        <v>0.43821910955477739</v>
      </c>
    </row>
    <row r="32" spans="1:12" ht="16.5" customHeight="1" x14ac:dyDescent="0.15">
      <c r="A32" s="56">
        <v>3</v>
      </c>
      <c r="B32" s="489" t="s">
        <v>22</v>
      </c>
      <c r="C32" s="490"/>
      <c r="D32" s="170">
        <v>175</v>
      </c>
      <c r="E32" s="156">
        <f t="shared" si="3"/>
        <v>0.19707207207207209</v>
      </c>
      <c r="F32" s="160"/>
      <c r="G32" s="265">
        <f>'２-Ⅲ'!H11</f>
        <v>401</v>
      </c>
      <c r="H32" s="156">
        <f t="shared" si="2"/>
        <v>0.20060030015007504</v>
      </c>
    </row>
    <row r="33" spans="1:12" ht="32.25" customHeight="1" x14ac:dyDescent="0.15">
      <c r="A33" s="56">
        <v>4</v>
      </c>
      <c r="B33" s="489" t="s">
        <v>222</v>
      </c>
      <c r="C33" s="490"/>
      <c r="D33" s="170">
        <v>15</v>
      </c>
      <c r="E33" s="156">
        <f t="shared" si="3"/>
        <v>1.6891891891891893E-2</v>
      </c>
      <c r="F33" s="160"/>
      <c r="G33" s="265">
        <f>'２-Ⅲ'!H12</f>
        <v>58</v>
      </c>
      <c r="H33" s="156">
        <f t="shared" si="2"/>
        <v>2.9014507253626812E-2</v>
      </c>
      <c r="K33" s="215"/>
      <c r="L33" s="337"/>
    </row>
    <row r="34" spans="1:12" ht="16.5" customHeight="1" x14ac:dyDescent="0.15">
      <c r="A34" s="56">
        <v>5</v>
      </c>
      <c r="B34" s="489" t="s">
        <v>223</v>
      </c>
      <c r="C34" s="490"/>
      <c r="D34" s="170">
        <v>2</v>
      </c>
      <c r="E34" s="156">
        <f t="shared" si="3"/>
        <v>2.2522522522522522E-3</v>
      </c>
      <c r="F34" s="160"/>
      <c r="G34" s="265">
        <f>'２-Ⅲ'!H13</f>
        <v>12</v>
      </c>
      <c r="H34" s="156">
        <f t="shared" si="2"/>
        <v>6.0030015007503752E-3</v>
      </c>
      <c r="K34" s="337"/>
      <c r="L34" s="337"/>
    </row>
    <row r="35" spans="1:12" ht="16.5" customHeight="1" x14ac:dyDescent="0.15">
      <c r="A35" s="56">
        <v>6</v>
      </c>
      <c r="B35" s="489" t="s">
        <v>228</v>
      </c>
      <c r="C35" s="490"/>
      <c r="D35" s="265">
        <v>1</v>
      </c>
      <c r="E35" s="156">
        <f t="shared" si="3"/>
        <v>1.1261261261261261E-3</v>
      </c>
      <c r="F35" s="160"/>
      <c r="G35" s="265">
        <f>'２-Ⅲ'!H14</f>
        <v>7</v>
      </c>
      <c r="H35" s="156">
        <f t="shared" si="2"/>
        <v>3.5017508754377189E-3</v>
      </c>
      <c r="K35" s="337"/>
      <c r="L35" s="337"/>
    </row>
    <row r="36" spans="1:12" ht="16.5" customHeight="1" x14ac:dyDescent="0.15">
      <c r="A36" s="56">
        <v>7</v>
      </c>
      <c r="B36" s="489" t="s">
        <v>224</v>
      </c>
      <c r="C36" s="490"/>
      <c r="D36" s="147">
        <v>4</v>
      </c>
      <c r="E36" s="156">
        <f t="shared" si="3"/>
        <v>4.5045045045045045E-3</v>
      </c>
      <c r="F36" s="160"/>
      <c r="G36" s="265">
        <f>'２-Ⅲ'!H15</f>
        <v>21</v>
      </c>
      <c r="H36" s="156">
        <f t="shared" si="2"/>
        <v>1.0505252626313157E-2</v>
      </c>
      <c r="K36" s="337"/>
      <c r="L36" s="337"/>
    </row>
    <row r="37" spans="1:12" ht="16.5" customHeight="1" x14ac:dyDescent="0.15">
      <c r="A37" s="56">
        <v>8</v>
      </c>
      <c r="B37" s="489" t="s">
        <v>23</v>
      </c>
      <c r="C37" s="490"/>
      <c r="D37" s="265">
        <v>2</v>
      </c>
      <c r="E37" s="156">
        <f t="shared" si="3"/>
        <v>2.2522522522522522E-3</v>
      </c>
      <c r="F37" s="160"/>
      <c r="G37" s="265">
        <f>'２-Ⅲ'!H16</f>
        <v>38</v>
      </c>
      <c r="H37" s="156">
        <f t="shared" si="2"/>
        <v>1.9009504752376189E-2</v>
      </c>
      <c r="K37" s="337"/>
      <c r="L37" s="337"/>
    </row>
    <row r="38" spans="1:12" ht="24" customHeight="1" x14ac:dyDescent="0.15">
      <c r="A38" s="56">
        <v>9</v>
      </c>
      <c r="B38" s="489" t="s">
        <v>230</v>
      </c>
      <c r="C38" s="490"/>
      <c r="D38" s="265">
        <v>3</v>
      </c>
      <c r="E38" s="156">
        <f t="shared" si="3"/>
        <v>3.3783783783783786E-3</v>
      </c>
      <c r="F38" s="160"/>
      <c r="G38" s="265">
        <f>'２-Ⅲ'!H17</f>
        <v>15</v>
      </c>
      <c r="H38" s="156">
        <f t="shared" si="2"/>
        <v>7.5037518759379692E-3</v>
      </c>
      <c r="K38" s="337"/>
      <c r="L38" s="337"/>
    </row>
    <row r="39" spans="1:12" ht="16.5" customHeight="1" x14ac:dyDescent="0.15">
      <c r="A39" s="56">
        <v>98</v>
      </c>
      <c r="B39" s="489" t="s">
        <v>66</v>
      </c>
      <c r="C39" s="490"/>
      <c r="D39" s="265">
        <v>4</v>
      </c>
      <c r="E39" s="156">
        <f t="shared" si="3"/>
        <v>4.5045045045045045E-3</v>
      </c>
      <c r="F39" s="160"/>
      <c r="G39" s="265">
        <f>'２-Ⅲ'!H18</f>
        <v>7</v>
      </c>
      <c r="H39" s="156">
        <f t="shared" si="2"/>
        <v>3.5017508754377189E-3</v>
      </c>
      <c r="K39" s="337"/>
      <c r="L39" s="337"/>
    </row>
    <row r="40" spans="1:12" ht="16.5" customHeight="1" x14ac:dyDescent="0.15">
      <c r="A40" s="56">
        <v>99</v>
      </c>
      <c r="B40" s="491" t="s">
        <v>18</v>
      </c>
      <c r="C40" s="492"/>
      <c r="D40" s="265">
        <v>12</v>
      </c>
      <c r="E40" s="156">
        <f t="shared" si="3"/>
        <v>1.3513513513513514E-2</v>
      </c>
      <c r="F40" s="160"/>
      <c r="G40" s="265">
        <f>'２-Ⅲ'!H19</f>
        <v>18</v>
      </c>
      <c r="H40" s="156">
        <f t="shared" si="2"/>
        <v>9.0045022511255624E-3</v>
      </c>
      <c r="K40" s="337"/>
      <c r="L40" s="337"/>
    </row>
    <row r="41" spans="1:12" ht="16.5" customHeight="1" x14ac:dyDescent="0.15">
      <c r="B41" s="493" t="s">
        <v>161</v>
      </c>
      <c r="C41" s="493"/>
      <c r="D41" s="266">
        <v>888</v>
      </c>
      <c r="E41" s="161">
        <f>SUM(E27:E40)</f>
        <v>0.99999999999999989</v>
      </c>
      <c r="F41" s="162"/>
      <c r="G41" s="266">
        <f>SUM(G27:G40)</f>
        <v>1999</v>
      </c>
      <c r="H41" s="161">
        <f t="shared" si="2"/>
        <v>1</v>
      </c>
      <c r="K41" s="337"/>
      <c r="L41" s="337"/>
    </row>
    <row r="46" spans="1:12" x14ac:dyDescent="0.15">
      <c r="E46" s="112"/>
      <c r="F46" s="112"/>
      <c r="G46" s="112"/>
    </row>
    <row r="47" spans="1:12" x14ac:dyDescent="0.15">
      <c r="E47" s="112"/>
      <c r="F47" s="112"/>
      <c r="G47" s="112"/>
    </row>
    <row r="50" spans="3:9" x14ac:dyDescent="0.15">
      <c r="E50" s="62"/>
      <c r="F50" s="62"/>
      <c r="G50" s="62"/>
      <c r="I50" s="65"/>
    </row>
    <row r="51" spans="3:9" x14ac:dyDescent="0.15">
      <c r="E51" s="58"/>
      <c r="F51" s="58"/>
      <c r="G51" s="58"/>
      <c r="I51" s="65"/>
    </row>
    <row r="52" spans="3:9" x14ac:dyDescent="0.15">
      <c r="E52" s="58"/>
      <c r="F52" s="58"/>
      <c r="G52" s="58"/>
      <c r="I52" s="32"/>
    </row>
    <row r="53" spans="3:9" x14ac:dyDescent="0.15">
      <c r="E53" s="58"/>
      <c r="F53" s="58"/>
      <c r="G53" s="58"/>
      <c r="I53" s="65"/>
    </row>
    <row r="54" spans="3:9" x14ac:dyDescent="0.15">
      <c r="E54" s="58"/>
      <c r="F54" s="58"/>
      <c r="G54" s="58"/>
      <c r="I54" s="65"/>
    </row>
    <row r="55" spans="3:9" x14ac:dyDescent="0.15">
      <c r="E55" s="58"/>
      <c r="F55" s="58"/>
      <c r="G55" s="58"/>
      <c r="I55" s="65"/>
    </row>
    <row r="56" spans="3:9" x14ac:dyDescent="0.15">
      <c r="E56" s="58"/>
      <c r="F56" s="58"/>
      <c r="G56" s="58"/>
      <c r="I56" s="65"/>
    </row>
    <row r="57" spans="3:9" x14ac:dyDescent="0.15">
      <c r="E57" s="58"/>
      <c r="F57" s="58"/>
      <c r="G57" s="58"/>
      <c r="I57" s="65"/>
    </row>
    <row r="58" spans="3:9" x14ac:dyDescent="0.15">
      <c r="E58" s="58"/>
      <c r="F58" s="58"/>
      <c r="G58" s="58"/>
      <c r="I58" s="65"/>
    </row>
    <row r="59" spans="3:9" x14ac:dyDescent="0.15">
      <c r="E59" s="58"/>
      <c r="F59" s="58"/>
      <c r="G59" s="58"/>
      <c r="I59" s="67"/>
    </row>
    <row r="60" spans="3:9" x14ac:dyDescent="0.15">
      <c r="E60" s="58"/>
      <c r="F60" s="58"/>
      <c r="G60" s="58"/>
      <c r="I60" s="67"/>
    </row>
    <row r="61" spans="3:9" x14ac:dyDescent="0.15">
      <c r="E61" s="58"/>
      <c r="F61" s="58"/>
      <c r="G61" s="58"/>
      <c r="I61" s="67"/>
    </row>
    <row r="62" spans="3:9" x14ac:dyDescent="0.15">
      <c r="C62" s="4"/>
      <c r="D62" s="49"/>
      <c r="E62" s="58"/>
      <c r="F62" s="58"/>
      <c r="G62" s="58"/>
      <c r="I62" s="65"/>
    </row>
    <row r="63" spans="3:9" x14ac:dyDescent="0.15">
      <c r="C63" s="4"/>
      <c r="D63" s="49"/>
      <c r="E63" s="58"/>
      <c r="F63" s="58"/>
      <c r="G63" s="58"/>
      <c r="I63" s="32"/>
    </row>
  </sheetData>
  <mergeCells count="30">
    <mergeCell ref="B30:C30"/>
    <mergeCell ref="B13:C13"/>
    <mergeCell ref="B5:C5"/>
    <mergeCell ref="B6:C6"/>
    <mergeCell ref="B10:C10"/>
    <mergeCell ref="B11:C11"/>
    <mergeCell ref="B12:C12"/>
    <mergeCell ref="B41:C41"/>
    <mergeCell ref="B32:C32"/>
    <mergeCell ref="B33:C33"/>
    <mergeCell ref="B34:C34"/>
    <mergeCell ref="B35:C35"/>
    <mergeCell ref="B36:C36"/>
    <mergeCell ref="B37:C37"/>
    <mergeCell ref="G4:H4"/>
    <mergeCell ref="G24:H24"/>
    <mergeCell ref="B38:C38"/>
    <mergeCell ref="B39:C39"/>
    <mergeCell ref="B40:C40"/>
    <mergeCell ref="B31:C31"/>
    <mergeCell ref="B14:C14"/>
    <mergeCell ref="B15:C15"/>
    <mergeCell ref="B16:C16"/>
    <mergeCell ref="B17:C17"/>
    <mergeCell ref="B18:C18"/>
    <mergeCell ref="B19:C19"/>
    <mergeCell ref="B20:C20"/>
    <mergeCell ref="B21:C21"/>
    <mergeCell ref="B25:C25"/>
    <mergeCell ref="B26:C26"/>
  </mergeCells>
  <phoneticPr fontId="4"/>
  <printOptions horizontalCentered="1"/>
  <pageMargins left="0.70866141732283472" right="0.70866141732283472" top="1.1417322834645669" bottom="0.74803149606299213" header="0.70866141732283472"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0"/>
  <sheetViews>
    <sheetView view="pageBreakPreview" topLeftCell="A10" zoomScaleNormal="100" zoomScaleSheetLayoutView="100" workbookViewId="0">
      <selection activeCell="J12" sqref="J12"/>
    </sheetView>
  </sheetViews>
  <sheetFormatPr defaultRowHeight="13.5" x14ac:dyDescent="0.15"/>
  <cols>
    <col min="1" max="1" width="22" customWidth="1"/>
    <col min="2" max="4" width="10.625" customWidth="1"/>
    <col min="5" max="5" width="10.625" style="69" customWidth="1"/>
    <col min="6" max="6" width="0.625" customWidth="1"/>
  </cols>
  <sheetData>
    <row r="1" spans="1:13" ht="14.25" x14ac:dyDescent="0.15">
      <c r="A1" s="24" t="s">
        <v>173</v>
      </c>
    </row>
    <row r="3" spans="1:13" ht="9" customHeight="1" x14ac:dyDescent="0.15">
      <c r="A3" s="505"/>
      <c r="B3" s="497" t="s">
        <v>109</v>
      </c>
      <c r="C3" s="498"/>
      <c r="D3" s="501"/>
      <c r="E3" s="502"/>
      <c r="G3" s="508" t="s">
        <v>103</v>
      </c>
      <c r="H3" s="509"/>
    </row>
    <row r="4" spans="1:13" x14ac:dyDescent="0.15">
      <c r="A4" s="506"/>
      <c r="B4" s="499"/>
      <c r="C4" s="500"/>
      <c r="D4" s="503" t="s">
        <v>102</v>
      </c>
      <c r="E4" s="504"/>
      <c r="G4" s="510"/>
      <c r="H4" s="511"/>
    </row>
    <row r="5" spans="1:13" ht="15" customHeight="1" x14ac:dyDescent="0.15">
      <c r="A5" s="507"/>
      <c r="B5" s="238" t="s">
        <v>0</v>
      </c>
      <c r="C5" s="274" t="s">
        <v>1</v>
      </c>
      <c r="D5" s="238" t="s">
        <v>0</v>
      </c>
      <c r="E5" s="274" t="s">
        <v>1</v>
      </c>
      <c r="G5" s="239" t="s">
        <v>0</v>
      </c>
      <c r="H5" s="240" t="s">
        <v>1</v>
      </c>
      <c r="J5" s="70"/>
    </row>
    <row r="6" spans="1:13" ht="15" customHeight="1" x14ac:dyDescent="0.15">
      <c r="A6" s="292" t="s">
        <v>60</v>
      </c>
      <c r="B6" s="171">
        <v>835</v>
      </c>
      <c r="C6" s="172">
        <f>B6/B$22</f>
        <v>8.9688506981740065E-2</v>
      </c>
      <c r="D6" s="173">
        <v>146</v>
      </c>
      <c r="E6" s="174">
        <f>D6/D$22</f>
        <v>0.16441441441441443</v>
      </c>
      <c r="G6" s="314">
        <f>'２-Ⅳ'!B5</f>
        <v>1875</v>
      </c>
      <c r="H6" s="175">
        <f>G6/G$22</f>
        <v>0.11672788395691963</v>
      </c>
      <c r="J6" s="70"/>
    </row>
    <row r="7" spans="1:13" ht="15" customHeight="1" x14ac:dyDescent="0.15">
      <c r="A7" s="292" t="s">
        <v>174</v>
      </c>
      <c r="B7" s="171">
        <v>1079</v>
      </c>
      <c r="C7" s="172">
        <f t="shared" ref="C7:C21" si="0">B7/B$22</f>
        <v>0.11589688506981741</v>
      </c>
      <c r="D7" s="176">
        <v>184</v>
      </c>
      <c r="E7" s="177">
        <f t="shared" ref="E7" si="1">D7/D$22</f>
        <v>0.2072072072072072</v>
      </c>
      <c r="G7" s="314">
        <f>'２-Ⅳ'!B6</f>
        <v>2152</v>
      </c>
      <c r="H7" s="175">
        <f t="shared" ref="H7:H21" si="2">G7/G$22</f>
        <v>0.13397248334682188</v>
      </c>
      <c r="J7" s="70"/>
    </row>
    <row r="8" spans="1:13" ht="15" customHeight="1" x14ac:dyDescent="0.15">
      <c r="A8" s="292" t="s">
        <v>175</v>
      </c>
      <c r="B8" s="171">
        <v>806</v>
      </c>
      <c r="C8" s="172">
        <f t="shared" si="0"/>
        <v>8.6573576799140711E-2</v>
      </c>
      <c r="D8" s="176">
        <v>103</v>
      </c>
      <c r="E8" s="177">
        <f t="shared" ref="E8" si="3">D8/D$22</f>
        <v>0.11599099099099099</v>
      </c>
      <c r="G8" s="314">
        <f>'２-Ⅳ'!B7</f>
        <v>1320</v>
      </c>
      <c r="H8" s="175">
        <f t="shared" si="2"/>
        <v>8.2176430305671413E-2</v>
      </c>
      <c r="J8" s="70"/>
    </row>
    <row r="9" spans="1:13" ht="15" customHeight="1" x14ac:dyDescent="0.15">
      <c r="A9" s="292" t="s">
        <v>176</v>
      </c>
      <c r="B9" s="171">
        <v>1045</v>
      </c>
      <c r="C9" s="172">
        <f t="shared" si="0"/>
        <v>0.11224489795918367</v>
      </c>
      <c r="D9" s="176">
        <v>117</v>
      </c>
      <c r="E9" s="177">
        <f t="shared" ref="E9" si="4">D9/D$22</f>
        <v>0.13175675675675674</v>
      </c>
      <c r="G9" s="314">
        <f>'２-Ⅳ'!B8</f>
        <v>1603</v>
      </c>
      <c r="H9" s="175">
        <f t="shared" si="2"/>
        <v>9.9794558924235818E-2</v>
      </c>
      <c r="J9" s="70"/>
    </row>
    <row r="10" spans="1:13" ht="15" customHeight="1" x14ac:dyDescent="0.15">
      <c r="A10" s="292" t="s">
        <v>177</v>
      </c>
      <c r="B10" s="171">
        <v>723</v>
      </c>
      <c r="C10" s="172">
        <f t="shared" si="0"/>
        <v>7.7658431793770133E-2</v>
      </c>
      <c r="D10" s="176">
        <v>45</v>
      </c>
      <c r="E10" s="177">
        <f t="shared" ref="E10" si="5">D10/D$22</f>
        <v>5.0675675675675678E-2</v>
      </c>
      <c r="G10" s="314">
        <f>'２-Ⅳ'!B9</f>
        <v>1132</v>
      </c>
      <c r="H10" s="175">
        <f t="shared" si="2"/>
        <v>7.0472514474257605E-2</v>
      </c>
      <c r="J10" s="70"/>
    </row>
    <row r="11" spans="1:13" ht="15" customHeight="1" x14ac:dyDescent="0.15">
      <c r="A11" s="292" t="s">
        <v>178</v>
      </c>
      <c r="B11" s="171">
        <v>514</v>
      </c>
      <c r="C11" s="172">
        <f t="shared" si="0"/>
        <v>5.5209452201933407E-2</v>
      </c>
      <c r="D11" s="176">
        <v>40</v>
      </c>
      <c r="E11" s="177">
        <f t="shared" ref="E11" si="6">D11/D$22</f>
        <v>4.5045045045045043E-2</v>
      </c>
      <c r="G11" s="314">
        <f>'２-Ⅳ'!B10</f>
        <v>795</v>
      </c>
      <c r="H11" s="175">
        <f t="shared" si="2"/>
        <v>4.9492622797733921E-2</v>
      </c>
      <c r="J11" s="70"/>
    </row>
    <row r="12" spans="1:13" ht="15" customHeight="1" x14ac:dyDescent="0.15">
      <c r="A12" s="292" t="s">
        <v>179</v>
      </c>
      <c r="B12" s="171">
        <v>772</v>
      </c>
      <c r="C12" s="172">
        <f t="shared" si="0"/>
        <v>8.2921589688506978E-2</v>
      </c>
      <c r="D12" s="176">
        <v>43</v>
      </c>
      <c r="E12" s="177">
        <f t="shared" ref="E12" si="7">D12/D$22</f>
        <v>4.8423423423423421E-2</v>
      </c>
      <c r="G12" s="314">
        <f>'２-Ⅳ'!B11</f>
        <v>1201</v>
      </c>
      <c r="H12" s="175">
        <f t="shared" si="2"/>
        <v>7.4768100603872248E-2</v>
      </c>
      <c r="J12" s="70"/>
    </row>
    <row r="13" spans="1:13" ht="15" customHeight="1" x14ac:dyDescent="0.15">
      <c r="A13" s="292" t="s">
        <v>180</v>
      </c>
      <c r="B13" s="171">
        <v>526</v>
      </c>
      <c r="C13" s="172">
        <f t="shared" si="0"/>
        <v>5.6498388829215894E-2</v>
      </c>
      <c r="D13" s="176">
        <v>28</v>
      </c>
      <c r="E13" s="177">
        <f t="shared" ref="E13" si="8">D13/D$22</f>
        <v>3.1531531531531529E-2</v>
      </c>
      <c r="G13" s="314">
        <f>'２-Ⅳ'!B12</f>
        <v>830</v>
      </c>
      <c r="H13" s="175">
        <f t="shared" si="2"/>
        <v>5.1671543298263088E-2</v>
      </c>
      <c r="J13" s="70"/>
      <c r="K13" s="178"/>
    </row>
    <row r="14" spans="1:13" ht="15" customHeight="1" x14ac:dyDescent="0.15">
      <c r="A14" s="292" t="s">
        <v>181</v>
      </c>
      <c r="B14" s="171">
        <v>382</v>
      </c>
      <c r="C14" s="172">
        <f t="shared" si="0"/>
        <v>4.1031149301825991E-2</v>
      </c>
      <c r="D14" s="176">
        <v>17</v>
      </c>
      <c r="E14" s="177">
        <f t="shared" ref="E14" si="9">D14/D$22</f>
        <v>1.9144144144144143E-2</v>
      </c>
      <c r="G14" s="314">
        <f>'２-Ⅳ'!B13</f>
        <v>677</v>
      </c>
      <c r="H14" s="175">
        <f t="shared" si="2"/>
        <v>4.2146547967378448E-2</v>
      </c>
      <c r="J14" s="70"/>
    </row>
    <row r="15" spans="1:13" ht="15" customHeight="1" x14ac:dyDescent="0.15">
      <c r="A15" s="292" t="s">
        <v>182</v>
      </c>
      <c r="B15" s="171">
        <v>338</v>
      </c>
      <c r="C15" s="172">
        <f t="shared" si="0"/>
        <v>3.6305048335123526E-2</v>
      </c>
      <c r="D15" s="176">
        <v>16</v>
      </c>
      <c r="E15" s="177">
        <f t="shared" ref="E15" si="10">D15/D$22</f>
        <v>1.8018018018018018E-2</v>
      </c>
      <c r="G15" s="314">
        <f>'２-Ⅳ'!B14</f>
        <v>564</v>
      </c>
      <c r="H15" s="175">
        <f t="shared" si="2"/>
        <v>3.5111747494241424E-2</v>
      </c>
      <c r="J15" s="70"/>
      <c r="M15" s="143"/>
    </row>
    <row r="16" spans="1:13" ht="15" customHeight="1" x14ac:dyDescent="0.15">
      <c r="A16" s="292" t="s">
        <v>183</v>
      </c>
      <c r="B16" s="171">
        <v>246</v>
      </c>
      <c r="C16" s="172">
        <f t="shared" si="0"/>
        <v>2.6423200859291084E-2</v>
      </c>
      <c r="D16" s="176">
        <v>15</v>
      </c>
      <c r="E16" s="177">
        <f t="shared" ref="E16" si="11">D16/D$22</f>
        <v>1.6891891891891893E-2</v>
      </c>
      <c r="G16" s="314">
        <f>'２-Ⅳ'!B15</f>
        <v>449</v>
      </c>
      <c r="H16" s="175">
        <f t="shared" si="2"/>
        <v>2.7952437278217019E-2</v>
      </c>
      <c r="J16" s="70"/>
    </row>
    <row r="17" spans="1:10" ht="15" customHeight="1" x14ac:dyDescent="0.15">
      <c r="A17" s="292" t="s">
        <v>184</v>
      </c>
      <c r="B17" s="171">
        <v>227</v>
      </c>
      <c r="C17" s="172">
        <f t="shared" si="0"/>
        <v>2.4382384532760471E-2</v>
      </c>
      <c r="D17" s="176">
        <v>20</v>
      </c>
      <c r="E17" s="177">
        <f t="shared" ref="E17" si="12">D17/D$22</f>
        <v>2.2522522522522521E-2</v>
      </c>
      <c r="G17" s="314">
        <f>'２-Ⅳ'!B16</f>
        <v>401</v>
      </c>
      <c r="H17" s="175">
        <f t="shared" si="2"/>
        <v>2.4964203448919878E-2</v>
      </c>
      <c r="J17" s="70"/>
    </row>
    <row r="18" spans="1:10" ht="15" customHeight="1" x14ac:dyDescent="0.15">
      <c r="A18" s="292" t="s">
        <v>185</v>
      </c>
      <c r="B18" s="171">
        <v>188</v>
      </c>
      <c r="C18" s="172">
        <f t="shared" si="0"/>
        <v>2.0193340494092375E-2</v>
      </c>
      <c r="D18" s="176">
        <v>17</v>
      </c>
      <c r="E18" s="177">
        <f t="shared" ref="E18" si="13">D18/D$22</f>
        <v>1.9144144144144143E-2</v>
      </c>
      <c r="G18" s="314">
        <f>'２-Ⅳ'!B17</f>
        <v>337</v>
      </c>
      <c r="H18" s="175">
        <f t="shared" si="2"/>
        <v>2.0979891676523688E-2</v>
      </c>
      <c r="J18" s="70"/>
    </row>
    <row r="19" spans="1:10" ht="15" customHeight="1" x14ac:dyDescent="0.15">
      <c r="A19" s="292" t="s">
        <v>186</v>
      </c>
      <c r="B19" s="171">
        <v>154</v>
      </c>
      <c r="C19" s="172">
        <f t="shared" si="0"/>
        <v>1.6541353383458645E-2</v>
      </c>
      <c r="D19" s="176">
        <v>12</v>
      </c>
      <c r="E19" s="177">
        <f t="shared" ref="E19" si="14">D19/D$22</f>
        <v>1.3513513513513514E-2</v>
      </c>
      <c r="G19" s="314">
        <f>'２-Ⅳ'!B18</f>
        <v>263</v>
      </c>
      <c r="H19" s="175">
        <f t="shared" si="2"/>
        <v>1.6373031189690593E-2</v>
      </c>
      <c r="J19" s="70"/>
    </row>
    <row r="20" spans="1:10" ht="15" customHeight="1" x14ac:dyDescent="0.15">
      <c r="A20" s="292" t="s">
        <v>187</v>
      </c>
      <c r="B20" s="171">
        <v>837</v>
      </c>
      <c r="C20" s="172">
        <f t="shared" si="0"/>
        <v>8.9903329752953814E-2</v>
      </c>
      <c r="D20" s="176">
        <v>52</v>
      </c>
      <c r="E20" s="177">
        <f t="shared" ref="E20" si="15">D20/D$22</f>
        <v>5.8558558558558557E-2</v>
      </c>
      <c r="G20" s="314">
        <f>'２-Ⅳ'!B19</f>
        <v>1515</v>
      </c>
      <c r="H20" s="175">
        <f t="shared" si="2"/>
        <v>9.4316130237191056E-2</v>
      </c>
      <c r="J20" s="70"/>
    </row>
    <row r="21" spans="1:10" ht="15" customHeight="1" x14ac:dyDescent="0.15">
      <c r="A21" s="292" t="s">
        <v>61</v>
      </c>
      <c r="B21" s="171">
        <v>638</v>
      </c>
      <c r="C21" s="179">
        <f t="shared" si="0"/>
        <v>6.8528464017185819E-2</v>
      </c>
      <c r="D21" s="180">
        <v>33</v>
      </c>
      <c r="E21" s="181">
        <f t="shared" ref="E21" si="16">D21/D$22</f>
        <v>3.7162162162162164E-2</v>
      </c>
      <c r="G21" s="315">
        <f>'２-Ⅳ'!B20</f>
        <v>949</v>
      </c>
      <c r="H21" s="182">
        <f t="shared" si="2"/>
        <v>5.9079873000062254E-2</v>
      </c>
      <c r="I21" s="140"/>
      <c r="J21" s="183"/>
    </row>
    <row r="22" spans="1:10" ht="15" customHeight="1" x14ac:dyDescent="0.15">
      <c r="A22" s="293" t="s">
        <v>161</v>
      </c>
      <c r="B22" s="288">
        <f>SUM(B6:B21)</f>
        <v>9310</v>
      </c>
      <c r="C22" s="289">
        <f t="shared" ref="C22:D22" si="17">SUM(C6:C21)</f>
        <v>0.99999999999999967</v>
      </c>
      <c r="D22" s="288">
        <f t="shared" si="17"/>
        <v>888</v>
      </c>
      <c r="E22" s="290">
        <f t="shared" ref="E22" si="18">SUM(E6:E21)</f>
        <v>0.99999999999999989</v>
      </c>
      <c r="G22" s="316">
        <f>SUM(G6:G21)</f>
        <v>16063</v>
      </c>
      <c r="H22" s="291">
        <f t="shared" ref="H22" si="19">SUM(H6:H21)</f>
        <v>1.0000000000000002</v>
      </c>
      <c r="I22" s="143"/>
    </row>
    <row r="23" spans="1:10" x14ac:dyDescent="0.15">
      <c r="A23" s="294" t="s">
        <v>56</v>
      </c>
      <c r="B23" s="297">
        <f>SUM(B6:B9)</f>
        <v>3765</v>
      </c>
      <c r="C23" s="298">
        <f>B23/B$22</f>
        <v>0.40440386680988183</v>
      </c>
      <c r="D23" s="297">
        <f>SUM(D6:D9)</f>
        <v>550</v>
      </c>
      <c r="E23" s="298">
        <f>D23/D$22</f>
        <v>0.61936936936936937</v>
      </c>
      <c r="F23" s="303"/>
      <c r="G23" s="297">
        <f>SUM(G6:G9)</f>
        <v>6950</v>
      </c>
      <c r="H23" s="298">
        <f>G23/G$22</f>
        <v>0.43267135653364874</v>
      </c>
    </row>
    <row r="24" spans="1:10" x14ac:dyDescent="0.15">
      <c r="A24" s="295" t="s">
        <v>57</v>
      </c>
      <c r="B24" s="299">
        <f>SUM(B10:B14)</f>
        <v>2917</v>
      </c>
      <c r="C24" s="300">
        <f t="shared" ref="C24:E26" si="20">B24/B$22</f>
        <v>0.3133190118152524</v>
      </c>
      <c r="D24" s="299">
        <f>SUM(D10:D14)</f>
        <v>173</v>
      </c>
      <c r="E24" s="300">
        <f t="shared" si="20"/>
        <v>0.19481981981981983</v>
      </c>
      <c r="F24" s="303"/>
      <c r="G24" s="299">
        <f>SUM(G10:G14)</f>
        <v>4635</v>
      </c>
      <c r="H24" s="300">
        <f t="shared" ref="H24" si="21">G24/G$22</f>
        <v>0.28855132914150533</v>
      </c>
    </row>
    <row r="25" spans="1:10" x14ac:dyDescent="0.15">
      <c r="A25" s="295" t="s">
        <v>58</v>
      </c>
      <c r="B25" s="299">
        <f>SUM(B15:B19)</f>
        <v>1153</v>
      </c>
      <c r="C25" s="300">
        <f t="shared" si="20"/>
        <v>0.12384532760472611</v>
      </c>
      <c r="D25" s="299">
        <f>SUM(D15:D19)</f>
        <v>80</v>
      </c>
      <c r="E25" s="300">
        <f t="shared" si="20"/>
        <v>9.0090090090090086E-2</v>
      </c>
      <c r="F25" s="303"/>
      <c r="G25" s="299">
        <f>SUM(G15:G19)</f>
        <v>2014</v>
      </c>
      <c r="H25" s="300">
        <f t="shared" ref="H25" si="22">G25/G$22</f>
        <v>0.1253813110875926</v>
      </c>
    </row>
    <row r="26" spans="1:10" x14ac:dyDescent="0.15">
      <c r="A26" s="296" t="s">
        <v>59</v>
      </c>
      <c r="B26" s="301">
        <f>SUM(B20:B21)</f>
        <v>1475</v>
      </c>
      <c r="C26" s="302">
        <f t="shared" si="20"/>
        <v>0.15843179377013963</v>
      </c>
      <c r="D26" s="301">
        <f>SUM(D20:D21)</f>
        <v>85</v>
      </c>
      <c r="E26" s="302">
        <f t="shared" si="20"/>
        <v>9.5720720720720714E-2</v>
      </c>
      <c r="F26" s="303"/>
      <c r="G26" s="301">
        <f>SUM(G20:G21)</f>
        <v>2464</v>
      </c>
      <c r="H26" s="302">
        <f t="shared" ref="H26" si="23">G26/G$22</f>
        <v>0.1533960032372533</v>
      </c>
    </row>
    <row r="30" spans="1:10" x14ac:dyDescent="0.15">
      <c r="C30" s="112"/>
    </row>
    <row r="33" spans="1:3" x14ac:dyDescent="0.15">
      <c r="A33" s="11"/>
      <c r="B33" s="62"/>
      <c r="C33" s="62"/>
    </row>
    <row r="34" spans="1:3" x14ac:dyDescent="0.15">
      <c r="A34" s="4"/>
      <c r="B34" s="49"/>
      <c r="C34" s="7"/>
    </row>
    <row r="35" spans="1:3" x14ac:dyDescent="0.15">
      <c r="A35" s="4"/>
      <c r="B35" s="49"/>
      <c r="C35" s="7"/>
    </row>
    <row r="36" spans="1:3" x14ac:dyDescent="0.15">
      <c r="A36" s="4"/>
      <c r="B36" s="49"/>
      <c r="C36" s="7"/>
    </row>
    <row r="37" spans="1:3" ht="13.5" customHeight="1" x14ac:dyDescent="0.15">
      <c r="A37" s="4"/>
      <c r="B37" s="49"/>
      <c r="C37" s="7"/>
    </row>
    <row r="38" spans="1:3" x14ac:dyDescent="0.15">
      <c r="A38" s="4"/>
      <c r="B38" s="49"/>
      <c r="C38" s="7"/>
    </row>
    <row r="39" spans="1:3" x14ac:dyDescent="0.15">
      <c r="A39" s="4"/>
      <c r="B39" s="49"/>
      <c r="C39" s="7"/>
    </row>
    <row r="40" spans="1:3" x14ac:dyDescent="0.15">
      <c r="A40" s="4"/>
      <c r="B40" s="49"/>
      <c r="C40" s="7"/>
    </row>
    <row r="41" spans="1:3" x14ac:dyDescent="0.15">
      <c r="A41" s="4"/>
      <c r="B41" s="49"/>
      <c r="C41" s="7"/>
    </row>
    <row r="42" spans="1:3" x14ac:dyDescent="0.15">
      <c r="A42" s="4"/>
      <c r="B42" s="49"/>
      <c r="C42" s="7"/>
    </row>
    <row r="43" spans="1:3" x14ac:dyDescent="0.15">
      <c r="A43" s="4"/>
      <c r="B43" s="49"/>
      <c r="C43" s="7"/>
    </row>
    <row r="44" spans="1:3" x14ac:dyDescent="0.15">
      <c r="A44" s="4"/>
      <c r="B44" s="49"/>
      <c r="C44" s="7"/>
    </row>
    <row r="45" spans="1:3" x14ac:dyDescent="0.15">
      <c r="A45" s="4"/>
      <c r="B45" s="49"/>
      <c r="C45" s="7"/>
    </row>
    <row r="46" spans="1:3" x14ac:dyDescent="0.15">
      <c r="A46" s="4"/>
      <c r="B46" s="49"/>
      <c r="C46" s="7"/>
    </row>
    <row r="47" spans="1:3" x14ac:dyDescent="0.15">
      <c r="A47" s="4"/>
      <c r="B47" s="49"/>
      <c r="C47" s="7"/>
    </row>
    <row r="48" spans="1:3" x14ac:dyDescent="0.15">
      <c r="A48" s="4"/>
      <c r="B48" s="49"/>
      <c r="C48" s="7"/>
    </row>
    <row r="49" spans="1:3" x14ac:dyDescent="0.15">
      <c r="A49" s="4"/>
      <c r="B49" s="49"/>
      <c r="C49" s="7"/>
    </row>
    <row r="50" spans="1:3" x14ac:dyDescent="0.15">
      <c r="A50" s="4"/>
      <c r="B50" s="49"/>
      <c r="C50" s="7"/>
    </row>
  </sheetData>
  <mergeCells count="5">
    <mergeCell ref="B3:C4"/>
    <mergeCell ref="D3:E3"/>
    <mergeCell ref="D4:E4"/>
    <mergeCell ref="A3:A5"/>
    <mergeCell ref="G3:H4"/>
  </mergeCells>
  <phoneticPr fontId="4"/>
  <printOptions horizontalCentered="1"/>
  <pageMargins left="0.70866141732283472" right="0.70866141732283472" top="0.74803149606299213" bottom="0.74803149606299213" header="0.70866141732283472" footer="0.31496062992125984"/>
  <pageSetup paperSize="11"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6"/>
  <sheetViews>
    <sheetView view="pageBreakPreview" topLeftCell="A10" zoomScaleNormal="100" zoomScaleSheetLayoutView="100" workbookViewId="0">
      <selection activeCell="F6" sqref="F6"/>
    </sheetView>
  </sheetViews>
  <sheetFormatPr defaultRowHeight="13.5" x14ac:dyDescent="0.15"/>
  <cols>
    <col min="1" max="1" width="13.125" bestFit="1" customWidth="1"/>
    <col min="2" max="3" width="9.25" customWidth="1"/>
    <col min="4" max="4" width="1.25" customWidth="1"/>
    <col min="5" max="6" width="9.25" customWidth="1"/>
    <col min="7" max="7" width="9" style="69" bestFit="1" customWidth="1"/>
  </cols>
  <sheetData>
    <row r="1" spans="1:6" ht="14.25" x14ac:dyDescent="0.15">
      <c r="A1" s="24" t="s">
        <v>188</v>
      </c>
    </row>
    <row r="3" spans="1:6" x14ac:dyDescent="0.15">
      <c r="A3" s="1" t="s">
        <v>189</v>
      </c>
      <c r="B3" s="1"/>
    </row>
    <row r="4" spans="1:6" x14ac:dyDescent="0.15">
      <c r="E4" s="488" t="s">
        <v>103</v>
      </c>
      <c r="F4" s="488"/>
    </row>
    <row r="5" spans="1:6" x14ac:dyDescent="0.15">
      <c r="A5" s="304"/>
      <c r="B5" s="305" t="s">
        <v>0</v>
      </c>
      <c r="C5" s="305" t="s">
        <v>1</v>
      </c>
      <c r="D5" s="185"/>
      <c r="E5" s="236" t="s">
        <v>0</v>
      </c>
      <c r="F5" s="236" t="s">
        <v>1</v>
      </c>
    </row>
    <row r="6" spans="1:6" x14ac:dyDescent="0.15">
      <c r="A6" s="69" t="s">
        <v>28</v>
      </c>
      <c r="B6" s="49">
        <v>195</v>
      </c>
      <c r="C6" s="81">
        <f>B6/$B$12</f>
        <v>2.0945220193340493E-2</v>
      </c>
      <c r="D6" s="186"/>
      <c r="E6" s="72">
        <f>'２-Ⅴ'!B5</f>
        <v>500</v>
      </c>
      <c r="F6" s="81">
        <f>E6/$E$12</f>
        <v>3.1127435721845235E-2</v>
      </c>
    </row>
    <row r="7" spans="1:6" x14ac:dyDescent="0.15">
      <c r="A7" s="69" t="s">
        <v>29</v>
      </c>
      <c r="B7" s="49">
        <v>693</v>
      </c>
      <c r="C7" s="81">
        <f t="shared" ref="C7:C11" si="0">B7/$B$12</f>
        <v>7.4436090225563911E-2</v>
      </c>
      <c r="D7" s="186"/>
      <c r="E7" s="72">
        <f>'２-Ⅴ'!B6</f>
        <v>1499</v>
      </c>
      <c r="F7" s="81">
        <f t="shared" ref="F7:F11" si="1">E7/$E$12</f>
        <v>9.3320052294092015E-2</v>
      </c>
    </row>
    <row r="8" spans="1:6" x14ac:dyDescent="0.15">
      <c r="A8" s="69" t="s">
        <v>30</v>
      </c>
      <c r="B8" s="49">
        <v>1670</v>
      </c>
      <c r="C8" s="81">
        <f t="shared" si="0"/>
        <v>0.17937701396348013</v>
      </c>
      <c r="D8" s="186"/>
      <c r="E8" s="72">
        <f>'２-Ⅴ'!B7</f>
        <v>3079</v>
      </c>
      <c r="F8" s="81">
        <f t="shared" si="1"/>
        <v>0.19168274917512296</v>
      </c>
    </row>
    <row r="9" spans="1:6" x14ac:dyDescent="0.15">
      <c r="A9" s="69" t="s">
        <v>31</v>
      </c>
      <c r="B9" s="49">
        <v>3912</v>
      </c>
      <c r="C9" s="81">
        <f t="shared" si="0"/>
        <v>0.42019334049409235</v>
      </c>
      <c r="D9" s="186"/>
      <c r="E9" s="72">
        <f>'２-Ⅴ'!B8</f>
        <v>6403</v>
      </c>
      <c r="F9" s="81">
        <f t="shared" si="1"/>
        <v>0.39861794185395005</v>
      </c>
    </row>
    <row r="10" spans="1:6" x14ac:dyDescent="0.15">
      <c r="A10" s="69" t="s">
        <v>32</v>
      </c>
      <c r="B10" s="49">
        <v>2301</v>
      </c>
      <c r="C10" s="81">
        <f t="shared" si="0"/>
        <v>0.24715359828141784</v>
      </c>
      <c r="D10" s="186"/>
      <c r="E10" s="72">
        <f>'２-Ⅴ'!B9</f>
        <v>3753</v>
      </c>
      <c r="F10" s="81">
        <f t="shared" si="1"/>
        <v>0.23364253252817033</v>
      </c>
    </row>
    <row r="11" spans="1:6" x14ac:dyDescent="0.15">
      <c r="A11" s="69" t="s">
        <v>33</v>
      </c>
      <c r="B11" s="49">
        <v>539</v>
      </c>
      <c r="C11" s="81">
        <f t="shared" si="0"/>
        <v>5.7894736842105263E-2</v>
      </c>
      <c r="D11" s="186"/>
      <c r="E11" s="72">
        <f>'２-Ⅴ'!B10</f>
        <v>829</v>
      </c>
      <c r="F11" s="81">
        <f t="shared" si="1"/>
        <v>5.1609288426819395E-2</v>
      </c>
    </row>
    <row r="12" spans="1:6" x14ac:dyDescent="0.15">
      <c r="A12" s="187" t="s">
        <v>161</v>
      </c>
      <c r="B12" s="188">
        <f>SUM(B6:B11)</f>
        <v>9310</v>
      </c>
      <c r="C12" s="151">
        <f>SUM(C6:C11)</f>
        <v>0.99999999999999989</v>
      </c>
      <c r="D12" s="189"/>
      <c r="E12" s="190">
        <f>SUM(E6:E11)</f>
        <v>16063</v>
      </c>
      <c r="F12" s="151">
        <f>SUM(F6:F11)</f>
        <v>1</v>
      </c>
    </row>
    <row r="13" spans="1:6" x14ac:dyDescent="0.15">
      <c r="D13" s="191"/>
    </row>
    <row r="14" spans="1:6" x14ac:dyDescent="0.15">
      <c r="A14" s="1" t="s">
        <v>190</v>
      </c>
      <c r="D14" s="191"/>
    </row>
    <row r="15" spans="1:6" x14ac:dyDescent="0.15">
      <c r="D15" s="191"/>
      <c r="E15" s="488" t="s">
        <v>103</v>
      </c>
      <c r="F15" s="488"/>
    </row>
    <row r="16" spans="1:6" x14ac:dyDescent="0.15">
      <c r="A16" s="304"/>
      <c r="B16" s="305" t="s">
        <v>0</v>
      </c>
      <c r="C16" s="305" t="s">
        <v>1</v>
      </c>
      <c r="D16" s="192"/>
      <c r="E16" s="236" t="s">
        <v>0</v>
      </c>
      <c r="F16" s="236" t="s">
        <v>1</v>
      </c>
    </row>
    <row r="17" spans="1:6" x14ac:dyDescent="0.15">
      <c r="A17" s="69" t="s">
        <v>28</v>
      </c>
      <c r="B17" s="49">
        <v>42</v>
      </c>
      <c r="C17" s="81">
        <f>B17/$B$23</f>
        <v>7.5743913435527502E-3</v>
      </c>
      <c r="D17" s="186"/>
      <c r="E17" s="72">
        <f>'３-Ⅳ'!B5</f>
        <v>89</v>
      </c>
      <c r="F17" s="81">
        <f>E17/$E$23</f>
        <v>9.766267968835729E-3</v>
      </c>
    </row>
    <row r="18" spans="1:6" x14ac:dyDescent="0.15">
      <c r="A18" s="69" t="s">
        <v>29</v>
      </c>
      <c r="B18" s="49">
        <v>296</v>
      </c>
      <c r="C18" s="81">
        <f t="shared" ref="C18:C22" si="2">B18/$B$23</f>
        <v>5.3381424706943195E-2</v>
      </c>
      <c r="D18" s="186"/>
      <c r="E18" s="72">
        <f>'３-Ⅳ'!B6</f>
        <v>511</v>
      </c>
      <c r="F18" s="81">
        <f t="shared" ref="F18:F22" si="3">E18/$E$23</f>
        <v>5.6073740809832108E-2</v>
      </c>
    </row>
    <row r="19" spans="1:6" x14ac:dyDescent="0.15">
      <c r="A19" s="69" t="s">
        <v>30</v>
      </c>
      <c r="B19" s="49">
        <v>886</v>
      </c>
      <c r="C19" s="81">
        <f t="shared" si="2"/>
        <v>0.15978358881875562</v>
      </c>
      <c r="D19" s="186"/>
      <c r="E19" s="72">
        <f>'３-Ⅳ'!B7</f>
        <v>1477</v>
      </c>
      <c r="F19" s="81">
        <f t="shared" si="3"/>
        <v>0.16207615494348732</v>
      </c>
    </row>
    <row r="20" spans="1:6" x14ac:dyDescent="0.15">
      <c r="A20" s="69" t="s">
        <v>31</v>
      </c>
      <c r="B20" s="49">
        <v>2473</v>
      </c>
      <c r="C20" s="81">
        <f t="shared" si="2"/>
        <v>0.44598737601442739</v>
      </c>
      <c r="D20" s="186"/>
      <c r="E20" s="72">
        <f>'３-Ⅳ'!B8</f>
        <v>3986</v>
      </c>
      <c r="F20" s="81">
        <f t="shared" si="3"/>
        <v>0.43739712498628336</v>
      </c>
    </row>
    <row r="21" spans="1:6" x14ac:dyDescent="0.15">
      <c r="A21" s="69" t="s">
        <v>32</v>
      </c>
      <c r="B21" s="49">
        <v>1508</v>
      </c>
      <c r="C21" s="81">
        <f t="shared" si="2"/>
        <v>0.27195671776375113</v>
      </c>
      <c r="D21" s="186"/>
      <c r="E21" s="72">
        <f>'３-Ⅳ'!B9</f>
        <v>2498</v>
      </c>
      <c r="F21" s="81">
        <f t="shared" si="3"/>
        <v>0.27411390321518708</v>
      </c>
    </row>
    <row r="22" spans="1:6" x14ac:dyDescent="0.15">
      <c r="A22" s="69" t="s">
        <v>33</v>
      </c>
      <c r="B22" s="49">
        <v>340</v>
      </c>
      <c r="C22" s="81">
        <f t="shared" si="2"/>
        <v>6.1316501352569885E-2</v>
      </c>
      <c r="D22" s="186"/>
      <c r="E22" s="72">
        <f>'３-Ⅳ'!B10</f>
        <v>552</v>
      </c>
      <c r="F22" s="81">
        <f t="shared" si="3"/>
        <v>6.0572808076374413E-2</v>
      </c>
    </row>
    <row r="23" spans="1:6" x14ac:dyDescent="0.15">
      <c r="A23" s="187" t="s">
        <v>161</v>
      </c>
      <c r="B23" s="188">
        <f>SUM(B17:B22)</f>
        <v>5545</v>
      </c>
      <c r="C23" s="151">
        <f>SUM(C17:C22)</f>
        <v>1</v>
      </c>
      <c r="D23" s="186"/>
      <c r="E23" s="190">
        <f>SUM(E17:E22)</f>
        <v>9113</v>
      </c>
      <c r="F23" s="151">
        <f>SUM(F17:F22)</f>
        <v>1</v>
      </c>
    </row>
    <row r="27" spans="1:6" x14ac:dyDescent="0.15">
      <c r="C27" s="112"/>
      <c r="D27" s="112"/>
      <c r="E27" s="112"/>
      <c r="F27" s="112"/>
    </row>
    <row r="29" spans="1:6" x14ac:dyDescent="0.15">
      <c r="A29" s="11"/>
      <c r="B29" s="62"/>
      <c r="C29" s="62"/>
      <c r="D29" s="62"/>
      <c r="E29" s="62"/>
      <c r="F29" s="62"/>
    </row>
    <row r="30" spans="1:6" x14ac:dyDescent="0.15">
      <c r="A30" s="4"/>
      <c r="B30" s="49"/>
      <c r="C30" s="58"/>
      <c r="D30" s="58"/>
      <c r="E30" s="58"/>
      <c r="F30" s="58"/>
    </row>
    <row r="31" spans="1:6" x14ac:dyDescent="0.15">
      <c r="A31" s="4"/>
      <c r="B31" s="49"/>
      <c r="C31" s="58"/>
      <c r="D31" s="58"/>
      <c r="E31" s="58"/>
      <c r="F31" s="58"/>
    </row>
    <row r="32" spans="1:6" x14ac:dyDescent="0.15">
      <c r="A32" s="4"/>
      <c r="B32" s="49"/>
      <c r="C32" s="58"/>
      <c r="D32" s="58"/>
      <c r="E32" s="58"/>
      <c r="F32" s="58"/>
    </row>
    <row r="33" spans="1:6" x14ac:dyDescent="0.15">
      <c r="A33" s="4"/>
      <c r="B33" s="49"/>
      <c r="C33" s="58"/>
      <c r="D33" s="58"/>
      <c r="E33" s="58"/>
      <c r="F33" s="58"/>
    </row>
    <row r="34" spans="1:6" x14ac:dyDescent="0.15">
      <c r="A34" s="4"/>
      <c r="B34" s="49"/>
      <c r="C34" s="58"/>
      <c r="D34" s="58"/>
      <c r="E34" s="58"/>
      <c r="F34" s="58"/>
    </row>
    <row r="35" spans="1:6" x14ac:dyDescent="0.15">
      <c r="A35" s="4"/>
      <c r="B35" s="49"/>
      <c r="C35" s="58"/>
      <c r="D35" s="58"/>
      <c r="E35" s="58"/>
      <c r="F35" s="58"/>
    </row>
    <row r="36" spans="1:6" x14ac:dyDescent="0.15">
      <c r="A36" s="4"/>
      <c r="B36" s="49"/>
      <c r="C36" s="58"/>
      <c r="D36" s="58"/>
      <c r="E36" s="58"/>
      <c r="F36" s="58"/>
    </row>
  </sheetData>
  <mergeCells count="2">
    <mergeCell ref="E4:F4"/>
    <mergeCell ref="E15:F15"/>
  </mergeCells>
  <phoneticPr fontId="4"/>
  <printOptions horizontalCentered="1"/>
  <pageMargins left="0.70866141732283472" right="0.70866141732283472" top="0.74803149606299213" bottom="0.74803149606299213" header="0.70866141732283472" footer="0.31496062992125984"/>
  <pageSetup paperSize="1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76"/>
  <sheetViews>
    <sheetView view="pageBreakPreview" topLeftCell="A31" zoomScaleNormal="90" zoomScaleSheetLayoutView="100" workbookViewId="0">
      <selection activeCell="A23" sqref="A23"/>
    </sheetView>
  </sheetViews>
  <sheetFormatPr defaultRowHeight="13.5" x14ac:dyDescent="0.15"/>
  <cols>
    <col min="1" max="1" width="36.375" customWidth="1"/>
    <col min="2" max="2" width="7.625" customWidth="1"/>
    <col min="3" max="3" width="8.75" customWidth="1"/>
    <col min="4" max="4" width="7.625" customWidth="1"/>
    <col min="5" max="5" width="8.75" customWidth="1"/>
    <col min="7" max="7" width="36.375" customWidth="1"/>
    <col min="8" max="8" width="7.625" customWidth="1"/>
    <col min="9" max="9" width="8.75" customWidth="1"/>
    <col min="10" max="10" width="7.625" customWidth="1"/>
    <col min="11" max="11" width="8.75" customWidth="1"/>
  </cols>
  <sheetData>
    <row r="1" spans="1:12" ht="14.25" x14ac:dyDescent="0.15">
      <c r="A1" s="24" t="s">
        <v>206</v>
      </c>
      <c r="G1" s="24"/>
    </row>
    <row r="3" spans="1:12" x14ac:dyDescent="0.15">
      <c r="A3" s="1" t="s">
        <v>13</v>
      </c>
      <c r="G3" s="1" t="s">
        <v>113</v>
      </c>
    </row>
    <row r="4" spans="1:12" x14ac:dyDescent="0.15">
      <c r="A4" s="77"/>
      <c r="B4" s="77"/>
      <c r="C4" s="124"/>
      <c r="D4" s="488" t="s">
        <v>103</v>
      </c>
      <c r="E4" s="488"/>
      <c r="G4" s="77"/>
      <c r="H4" s="77"/>
      <c r="I4" s="124"/>
      <c r="J4" s="488" t="s">
        <v>103</v>
      </c>
      <c r="K4" s="488"/>
    </row>
    <row r="5" spans="1:12" ht="13.5" customHeight="1" x14ac:dyDescent="0.15">
      <c r="A5" s="306"/>
      <c r="B5" s="193" t="s">
        <v>0</v>
      </c>
      <c r="C5" s="307" t="s">
        <v>1</v>
      </c>
      <c r="D5" s="257" t="s">
        <v>0</v>
      </c>
      <c r="E5" s="258" t="s">
        <v>1</v>
      </c>
      <c r="G5" s="306"/>
      <c r="H5" s="248" t="s">
        <v>0</v>
      </c>
      <c r="I5" s="241" t="s">
        <v>1</v>
      </c>
      <c r="J5" s="193" t="s">
        <v>0</v>
      </c>
      <c r="K5" s="258" t="s">
        <v>1</v>
      </c>
      <c r="L5" s="35"/>
    </row>
    <row r="6" spans="1:12" ht="27" customHeight="1" x14ac:dyDescent="0.15">
      <c r="A6" s="331" t="s">
        <v>200</v>
      </c>
      <c r="B6" s="206">
        <v>1669</v>
      </c>
      <c r="C6" s="207">
        <f>B6/B$9</f>
        <v>0.17926960257787325</v>
      </c>
      <c r="D6" s="259">
        <f>'２-Ⅵ'!B5</f>
        <v>2958</v>
      </c>
      <c r="E6" s="207">
        <f>D6/D$9</f>
        <v>0.18414990973043641</v>
      </c>
      <c r="G6" s="331" t="s">
        <v>200</v>
      </c>
      <c r="H6" s="206">
        <v>438</v>
      </c>
      <c r="I6" s="208">
        <f>H6/H$9</f>
        <v>0.49324324324324326</v>
      </c>
      <c r="J6" s="206">
        <f>'２-Ⅵ'!H5</f>
        <v>887</v>
      </c>
      <c r="K6" s="207">
        <f>J6/J$9</f>
        <v>0.44372186093046523</v>
      </c>
    </row>
    <row r="7" spans="1:12" x14ac:dyDescent="0.15">
      <c r="A7" s="252" t="s">
        <v>201</v>
      </c>
      <c r="B7" s="206">
        <v>6798</v>
      </c>
      <c r="C7" s="207">
        <f>B7/B$9</f>
        <v>0.73018259935553165</v>
      </c>
      <c r="D7" s="260">
        <f>'２-Ⅵ'!B6</f>
        <v>11142</v>
      </c>
      <c r="E7" s="207">
        <f>D7/D$9</f>
        <v>0.69364377762559926</v>
      </c>
      <c r="G7" s="252" t="s">
        <v>201</v>
      </c>
      <c r="H7" s="197">
        <v>119</v>
      </c>
      <c r="I7" s="208">
        <f>H7/H$9</f>
        <v>0.134009009009009</v>
      </c>
      <c r="J7" s="206">
        <f>'２-Ⅵ'!H6</f>
        <v>245</v>
      </c>
      <c r="K7" s="207">
        <f>J7/J$9</f>
        <v>0.12256128064032017</v>
      </c>
    </row>
    <row r="8" spans="1:12" x14ac:dyDescent="0.15">
      <c r="A8" s="252" t="s">
        <v>202</v>
      </c>
      <c r="B8" s="206">
        <v>843</v>
      </c>
      <c r="C8" s="207">
        <f>B8/B$9</f>
        <v>9.0547798066595062E-2</v>
      </c>
      <c r="D8" s="340">
        <f>'２-Ⅵ'!B7</f>
        <v>1963</v>
      </c>
      <c r="E8" s="341">
        <f>D8/D$9</f>
        <v>0.12220631264396439</v>
      </c>
      <c r="G8" s="252" t="s">
        <v>202</v>
      </c>
      <c r="H8" s="343">
        <v>331</v>
      </c>
      <c r="I8" s="344">
        <f>H8/H$9</f>
        <v>0.37274774774774777</v>
      </c>
      <c r="J8" s="345">
        <f>'２-Ⅵ'!H7</f>
        <v>867</v>
      </c>
      <c r="K8" s="341">
        <f>J8/J$9</f>
        <v>0.43371685842921459</v>
      </c>
    </row>
    <row r="9" spans="1:12" x14ac:dyDescent="0.15">
      <c r="A9" s="253" t="s">
        <v>161</v>
      </c>
      <c r="B9" s="209">
        <f>SUM(B6:B8)</f>
        <v>9310</v>
      </c>
      <c r="C9" s="210">
        <f>SUM(C6:C8)</f>
        <v>1</v>
      </c>
      <c r="D9" s="339">
        <f>SUM(D6:D8)</f>
        <v>16063</v>
      </c>
      <c r="E9" s="212">
        <f>SUM(E6:E8)</f>
        <v>1</v>
      </c>
      <c r="G9" s="253" t="s">
        <v>161</v>
      </c>
      <c r="H9" s="342">
        <f>SUM(H6:H8)</f>
        <v>888</v>
      </c>
      <c r="I9" s="211">
        <f>SUM(I6:I8)</f>
        <v>1</v>
      </c>
      <c r="J9" s="342">
        <f>SUM(J6:J8)</f>
        <v>1999</v>
      </c>
      <c r="K9" s="184">
        <f>SUM(K6:K8)</f>
        <v>1</v>
      </c>
    </row>
    <row r="10" spans="1:12" s="140" customFormat="1" x14ac:dyDescent="0.15">
      <c r="A10" s="332"/>
      <c r="B10" s="333"/>
      <c r="C10" s="165"/>
      <c r="D10" s="333"/>
      <c r="E10" s="165"/>
      <c r="G10" s="332"/>
      <c r="H10" s="333"/>
      <c r="I10" s="165"/>
      <c r="J10" s="333"/>
      <c r="K10" s="165"/>
    </row>
    <row r="11" spans="1:12" ht="14.25" x14ac:dyDescent="0.15">
      <c r="A11" s="24" t="s">
        <v>191</v>
      </c>
      <c r="G11" s="24"/>
    </row>
    <row r="13" spans="1:12" x14ac:dyDescent="0.15">
      <c r="A13" s="1" t="s">
        <v>13</v>
      </c>
      <c r="G13" s="1" t="s">
        <v>113</v>
      </c>
    </row>
    <row r="14" spans="1:12" x14ac:dyDescent="0.15">
      <c r="A14" s="77"/>
      <c r="B14" s="77"/>
      <c r="C14" s="124"/>
      <c r="D14" s="488" t="s">
        <v>103</v>
      </c>
      <c r="E14" s="488"/>
      <c r="G14" s="77"/>
      <c r="H14" s="77"/>
      <c r="I14" s="124"/>
      <c r="J14" s="488" t="s">
        <v>103</v>
      </c>
      <c r="K14" s="488"/>
    </row>
    <row r="15" spans="1:12" ht="13.5" customHeight="1" x14ac:dyDescent="0.15">
      <c r="A15" s="306"/>
      <c r="B15" s="193" t="s">
        <v>0</v>
      </c>
      <c r="C15" s="307" t="s">
        <v>1</v>
      </c>
      <c r="D15" s="257" t="s">
        <v>0</v>
      </c>
      <c r="E15" s="258" t="s">
        <v>1</v>
      </c>
      <c r="G15" s="306"/>
      <c r="H15" s="248" t="s">
        <v>0</v>
      </c>
      <c r="I15" s="241" t="s">
        <v>1</v>
      </c>
      <c r="J15" s="193" t="s">
        <v>0</v>
      </c>
      <c r="K15" s="258" t="s">
        <v>1</v>
      </c>
      <c r="L15" s="35"/>
    </row>
    <row r="16" spans="1:12" x14ac:dyDescent="0.15">
      <c r="A16" s="251" t="s">
        <v>110</v>
      </c>
      <c r="B16" s="206">
        <v>1544</v>
      </c>
      <c r="C16" s="207">
        <f>B16/B$18</f>
        <v>0.92510485320551228</v>
      </c>
      <c r="D16" s="259">
        <f>'２-Ⅵ'!B14</f>
        <v>2675</v>
      </c>
      <c r="E16" s="207">
        <f>D16/D$18</f>
        <v>0.90432724814063559</v>
      </c>
      <c r="G16" s="251" t="s">
        <v>110</v>
      </c>
      <c r="H16" s="206">
        <v>399</v>
      </c>
      <c r="I16" s="208">
        <f>H16/H$18</f>
        <v>0.91095890410958902</v>
      </c>
      <c r="J16" s="206">
        <f>'２-Ⅵ'!H14</f>
        <v>747</v>
      </c>
      <c r="K16" s="207">
        <f>J16/J$18</f>
        <v>0.84216459977452085</v>
      </c>
    </row>
    <row r="17" spans="1:12" x14ac:dyDescent="0.15">
      <c r="A17" s="252" t="s">
        <v>111</v>
      </c>
      <c r="B17" s="206">
        <v>125</v>
      </c>
      <c r="C17" s="207">
        <f>B17/B$18</f>
        <v>7.4895146794487721E-2</v>
      </c>
      <c r="D17" s="340">
        <f>'２-Ⅵ'!B15</f>
        <v>283</v>
      </c>
      <c r="E17" s="341">
        <f>D17/D$18</f>
        <v>9.5672751859364441E-2</v>
      </c>
      <c r="G17" s="252" t="s">
        <v>111</v>
      </c>
      <c r="H17" s="201">
        <v>39</v>
      </c>
      <c r="I17" s="344">
        <f>H17/H$18</f>
        <v>8.9041095890410954E-2</v>
      </c>
      <c r="J17" s="201">
        <f>'２-Ⅵ'!H15</f>
        <v>140</v>
      </c>
      <c r="K17" s="341">
        <f>J17/J$18</f>
        <v>0.15783540022547915</v>
      </c>
    </row>
    <row r="18" spans="1:12" x14ac:dyDescent="0.15">
      <c r="A18" s="253" t="s">
        <v>161</v>
      </c>
      <c r="B18" s="209">
        <f>SUM(B16:B17)</f>
        <v>1669</v>
      </c>
      <c r="C18" s="210">
        <f>SUM(C16:C17)</f>
        <v>1</v>
      </c>
      <c r="D18" s="339">
        <f>SUM(D16:D17)</f>
        <v>2958</v>
      </c>
      <c r="E18" s="212">
        <f>SUM(E16:E17)</f>
        <v>1</v>
      </c>
      <c r="G18" s="253" t="s">
        <v>161</v>
      </c>
      <c r="H18" s="342">
        <f>SUM(H16:H17)</f>
        <v>438</v>
      </c>
      <c r="I18" s="211">
        <f>SUM(I16:I17)</f>
        <v>1</v>
      </c>
      <c r="J18" s="342">
        <f>SUM(J16:J17)</f>
        <v>887</v>
      </c>
      <c r="K18" s="184">
        <f>SUM(K16:K17)</f>
        <v>1</v>
      </c>
    </row>
    <row r="20" spans="1:12" ht="24.75" customHeight="1" x14ac:dyDescent="0.15">
      <c r="A20" s="24" t="s">
        <v>55</v>
      </c>
      <c r="G20" s="24"/>
    </row>
    <row r="21" spans="1:12" x14ac:dyDescent="0.15">
      <c r="A21" s="77"/>
      <c r="B21" s="77"/>
      <c r="C21" s="124"/>
      <c r="D21" s="488" t="s">
        <v>103</v>
      </c>
      <c r="E21" s="488"/>
      <c r="G21" s="77"/>
      <c r="H21" s="77"/>
      <c r="I21" s="124"/>
      <c r="J21" s="488" t="s">
        <v>103</v>
      </c>
      <c r="K21" s="488"/>
    </row>
    <row r="22" spans="1:12" ht="13.5" customHeight="1" x14ac:dyDescent="0.15">
      <c r="A22" s="306"/>
      <c r="B22" s="193" t="s">
        <v>0</v>
      </c>
      <c r="C22" s="307" t="s">
        <v>1</v>
      </c>
      <c r="D22" s="257" t="s">
        <v>0</v>
      </c>
      <c r="E22" s="258" t="s">
        <v>1</v>
      </c>
      <c r="G22" s="306"/>
      <c r="H22" s="248" t="s">
        <v>0</v>
      </c>
      <c r="I22" s="241" t="s">
        <v>1</v>
      </c>
      <c r="J22" s="193" t="s">
        <v>0</v>
      </c>
      <c r="K22" s="258" t="s">
        <v>1</v>
      </c>
      <c r="L22" s="35"/>
    </row>
    <row r="23" spans="1:12" ht="28.5" customHeight="1" x14ac:dyDescent="0.15">
      <c r="A23" s="334" t="s">
        <v>212</v>
      </c>
      <c r="B23" s="194">
        <v>527</v>
      </c>
      <c r="C23" s="195">
        <f t="shared" ref="C23:C40" si="0">B23/B$16</f>
        <v>0.34132124352331605</v>
      </c>
      <c r="D23" s="254">
        <f>'２-Ⅵ'!B22</f>
        <v>1019</v>
      </c>
      <c r="E23" s="198">
        <f t="shared" ref="E23:E40" si="1">D23/D$16</f>
        <v>0.38093457943925235</v>
      </c>
      <c r="G23" s="334" t="s">
        <v>207</v>
      </c>
      <c r="H23" s="194">
        <v>89</v>
      </c>
      <c r="I23" s="196">
        <f t="shared" ref="I23:I40" si="2">H23/H$16</f>
        <v>0.22305764411027568</v>
      </c>
      <c r="J23" s="194">
        <f>'２-Ⅵ'!H22</f>
        <v>194</v>
      </c>
      <c r="K23" s="255">
        <f t="shared" ref="K23:K40" si="3">J23/J$16</f>
        <v>0.25970548862115128</v>
      </c>
    </row>
    <row r="24" spans="1:12" x14ac:dyDescent="0.15">
      <c r="A24" s="249" t="s">
        <v>192</v>
      </c>
      <c r="B24" s="197">
        <v>567</v>
      </c>
      <c r="C24" s="198">
        <f t="shared" si="0"/>
        <v>0.36722797927461137</v>
      </c>
      <c r="D24" s="254">
        <f>'２-Ⅵ'!B23</f>
        <v>1018</v>
      </c>
      <c r="E24" s="198">
        <f t="shared" si="1"/>
        <v>0.38056074766355141</v>
      </c>
      <c r="G24" s="249" t="s">
        <v>192</v>
      </c>
      <c r="H24" s="77">
        <v>107</v>
      </c>
      <c r="I24" s="199">
        <f t="shared" si="2"/>
        <v>0.26817042606516289</v>
      </c>
      <c r="J24" s="77">
        <f>'２-Ⅵ'!H23</f>
        <v>208</v>
      </c>
      <c r="K24" s="200">
        <f t="shared" si="3"/>
        <v>0.27844712182061582</v>
      </c>
    </row>
    <row r="25" spans="1:12" x14ac:dyDescent="0.15">
      <c r="A25" s="249" t="s">
        <v>38</v>
      </c>
      <c r="B25" s="197">
        <v>65</v>
      </c>
      <c r="C25" s="200">
        <f t="shared" si="0"/>
        <v>4.2098445595854919E-2</v>
      </c>
      <c r="D25" s="254">
        <f>'２-Ⅵ'!B24</f>
        <v>180</v>
      </c>
      <c r="E25" s="198">
        <f t="shared" si="1"/>
        <v>6.7289719626168226E-2</v>
      </c>
      <c r="G25" s="249" t="s">
        <v>38</v>
      </c>
      <c r="H25" s="77">
        <v>9</v>
      </c>
      <c r="I25" s="199">
        <f t="shared" si="2"/>
        <v>2.2556390977443608E-2</v>
      </c>
      <c r="J25" s="77">
        <f>'２-Ⅵ'!H24</f>
        <v>27</v>
      </c>
      <c r="K25" s="200">
        <f t="shared" si="3"/>
        <v>3.614457831325301E-2</v>
      </c>
    </row>
    <row r="26" spans="1:12" x14ac:dyDescent="0.15">
      <c r="A26" s="249" t="s">
        <v>39</v>
      </c>
      <c r="B26" s="197">
        <v>615</v>
      </c>
      <c r="C26" s="200">
        <f t="shared" si="0"/>
        <v>0.39831606217616583</v>
      </c>
      <c r="D26" s="254">
        <f>'２-Ⅵ'!B25</f>
        <v>968</v>
      </c>
      <c r="E26" s="198">
        <f t="shared" si="1"/>
        <v>0.36186915887850468</v>
      </c>
      <c r="G26" s="249" t="s">
        <v>39</v>
      </c>
      <c r="H26" s="77">
        <v>165</v>
      </c>
      <c r="I26" s="199">
        <f t="shared" si="2"/>
        <v>0.41353383458646614</v>
      </c>
      <c r="J26" s="77">
        <f>'２-Ⅵ'!H25</f>
        <v>262</v>
      </c>
      <c r="K26" s="200">
        <f t="shared" si="3"/>
        <v>0.3507362784471218</v>
      </c>
    </row>
    <row r="27" spans="1:12" x14ac:dyDescent="0.15">
      <c r="A27" s="249" t="s">
        <v>40</v>
      </c>
      <c r="B27" s="197">
        <v>731</v>
      </c>
      <c r="C27" s="200">
        <f t="shared" si="0"/>
        <v>0.4734455958549223</v>
      </c>
      <c r="D27" s="254">
        <f>'２-Ⅵ'!B26</f>
        <v>1232</v>
      </c>
      <c r="E27" s="198">
        <f t="shared" si="1"/>
        <v>0.46056074766355143</v>
      </c>
      <c r="G27" s="249" t="s">
        <v>40</v>
      </c>
      <c r="H27" s="77">
        <v>111</v>
      </c>
      <c r="I27" s="199">
        <f t="shared" si="2"/>
        <v>0.2781954887218045</v>
      </c>
      <c r="J27" s="77">
        <f>'２-Ⅵ'!H26</f>
        <v>214</v>
      </c>
      <c r="K27" s="200">
        <f t="shared" si="3"/>
        <v>0.28647925033467203</v>
      </c>
    </row>
    <row r="28" spans="1:12" x14ac:dyDescent="0.15">
      <c r="A28" s="249" t="s">
        <v>41</v>
      </c>
      <c r="B28" s="197">
        <v>368</v>
      </c>
      <c r="C28" s="200">
        <f t="shared" si="0"/>
        <v>0.23834196891191708</v>
      </c>
      <c r="D28" s="254">
        <f>'２-Ⅵ'!B27</f>
        <v>708</v>
      </c>
      <c r="E28" s="198">
        <f t="shared" si="1"/>
        <v>0.26467289719626169</v>
      </c>
      <c r="G28" s="249" t="s">
        <v>41</v>
      </c>
      <c r="H28" s="77">
        <v>100</v>
      </c>
      <c r="I28" s="199">
        <f t="shared" si="2"/>
        <v>0.25062656641604009</v>
      </c>
      <c r="J28" s="77">
        <f>'２-Ⅵ'!H27</f>
        <v>190</v>
      </c>
      <c r="K28" s="200">
        <f t="shared" si="3"/>
        <v>0.25435073627844712</v>
      </c>
    </row>
    <row r="29" spans="1:12" x14ac:dyDescent="0.15">
      <c r="A29" s="249" t="s">
        <v>42</v>
      </c>
      <c r="B29" s="197">
        <v>116</v>
      </c>
      <c r="C29" s="200">
        <f t="shared" si="0"/>
        <v>7.512953367875648E-2</v>
      </c>
      <c r="D29" s="254">
        <f>'２-Ⅵ'!B28</f>
        <v>245</v>
      </c>
      <c r="E29" s="198">
        <f t="shared" si="1"/>
        <v>9.1588785046728974E-2</v>
      </c>
      <c r="G29" s="249" t="s">
        <v>42</v>
      </c>
      <c r="H29" s="77">
        <v>18</v>
      </c>
      <c r="I29" s="199">
        <f t="shared" si="2"/>
        <v>4.5112781954887216E-2</v>
      </c>
      <c r="J29" s="77">
        <f>'２-Ⅵ'!H28</f>
        <v>40</v>
      </c>
      <c r="K29" s="200">
        <f t="shared" si="3"/>
        <v>5.3547523427041499E-2</v>
      </c>
    </row>
    <row r="30" spans="1:12" x14ac:dyDescent="0.15">
      <c r="A30" s="249" t="s">
        <v>43</v>
      </c>
      <c r="B30" s="197">
        <v>575</v>
      </c>
      <c r="C30" s="200">
        <f t="shared" si="0"/>
        <v>0.37240932642487046</v>
      </c>
      <c r="D30" s="254">
        <f>'２-Ⅵ'!B29</f>
        <v>934</v>
      </c>
      <c r="E30" s="198">
        <f t="shared" si="1"/>
        <v>0.34915887850467292</v>
      </c>
      <c r="G30" s="249" t="s">
        <v>43</v>
      </c>
      <c r="H30" s="77">
        <v>100</v>
      </c>
      <c r="I30" s="199">
        <f t="shared" si="2"/>
        <v>0.25062656641604009</v>
      </c>
      <c r="J30" s="77">
        <f>'２-Ⅵ'!H29</f>
        <v>178</v>
      </c>
      <c r="K30" s="200">
        <f t="shared" si="3"/>
        <v>0.23828647925033467</v>
      </c>
    </row>
    <row r="31" spans="1:12" x14ac:dyDescent="0.15">
      <c r="A31" s="249" t="s">
        <v>44</v>
      </c>
      <c r="B31" s="197">
        <v>318</v>
      </c>
      <c r="C31" s="200">
        <f t="shared" si="0"/>
        <v>0.20595854922279794</v>
      </c>
      <c r="D31" s="254">
        <f>'２-Ⅵ'!B30</f>
        <v>528</v>
      </c>
      <c r="E31" s="198">
        <f t="shared" si="1"/>
        <v>0.19738317757009347</v>
      </c>
      <c r="G31" s="249" t="s">
        <v>44</v>
      </c>
      <c r="H31" s="77">
        <v>67</v>
      </c>
      <c r="I31" s="199">
        <f t="shared" si="2"/>
        <v>0.16791979949874686</v>
      </c>
      <c r="J31" s="77">
        <f>'２-Ⅵ'!H30</f>
        <v>119</v>
      </c>
      <c r="K31" s="200">
        <f t="shared" si="3"/>
        <v>0.15930388219544847</v>
      </c>
    </row>
    <row r="32" spans="1:12" x14ac:dyDescent="0.15">
      <c r="A32" s="249" t="s">
        <v>217</v>
      </c>
      <c r="B32" s="197">
        <v>357</v>
      </c>
      <c r="C32" s="200">
        <f t="shared" si="0"/>
        <v>0.23121761658031087</v>
      </c>
      <c r="D32" s="254">
        <f>'２-Ⅵ'!B31</f>
        <v>634</v>
      </c>
      <c r="E32" s="198">
        <f t="shared" si="1"/>
        <v>0.23700934579439253</v>
      </c>
      <c r="G32" s="249" t="s">
        <v>217</v>
      </c>
      <c r="H32" s="77">
        <v>99</v>
      </c>
      <c r="I32" s="199">
        <f t="shared" si="2"/>
        <v>0.24812030075187969</v>
      </c>
      <c r="J32" s="77">
        <f>'２-Ⅵ'!H31</f>
        <v>178</v>
      </c>
      <c r="K32" s="200">
        <f t="shared" si="3"/>
        <v>0.23828647925033467</v>
      </c>
    </row>
    <row r="33" spans="1:11" x14ac:dyDescent="0.15">
      <c r="A33" s="249" t="s">
        <v>46</v>
      </c>
      <c r="B33" s="197">
        <v>623</v>
      </c>
      <c r="C33" s="198">
        <f t="shared" si="0"/>
        <v>0.40349740932642486</v>
      </c>
      <c r="D33" s="254">
        <f>'２-Ⅵ'!B32</f>
        <v>996</v>
      </c>
      <c r="E33" s="198">
        <f t="shared" si="1"/>
        <v>0.37233644859813086</v>
      </c>
      <c r="G33" s="249" t="s">
        <v>46</v>
      </c>
      <c r="H33" s="77">
        <v>143</v>
      </c>
      <c r="I33" s="199">
        <f t="shared" si="2"/>
        <v>0.35839598997493732</v>
      </c>
      <c r="J33" s="77">
        <f>'２-Ⅵ'!H32</f>
        <v>256</v>
      </c>
      <c r="K33" s="200">
        <f t="shared" si="3"/>
        <v>0.34270414993306558</v>
      </c>
    </row>
    <row r="34" spans="1:11" x14ac:dyDescent="0.15">
      <c r="A34" s="249" t="s">
        <v>47</v>
      </c>
      <c r="B34" s="197">
        <v>111</v>
      </c>
      <c r="C34" s="200">
        <f t="shared" si="0"/>
        <v>7.1891191709844565E-2</v>
      </c>
      <c r="D34" s="254">
        <f>'２-Ⅵ'!B33</f>
        <v>182</v>
      </c>
      <c r="E34" s="198">
        <f t="shared" si="1"/>
        <v>6.803738317757009E-2</v>
      </c>
      <c r="G34" s="249" t="s">
        <v>47</v>
      </c>
      <c r="H34" s="77">
        <v>28</v>
      </c>
      <c r="I34" s="199">
        <f t="shared" si="2"/>
        <v>7.0175438596491224E-2</v>
      </c>
      <c r="J34" s="77">
        <f>'２-Ⅵ'!H33</f>
        <v>51</v>
      </c>
      <c r="K34" s="200">
        <f t="shared" si="3"/>
        <v>6.8273092369477914E-2</v>
      </c>
    </row>
    <row r="35" spans="1:11" x14ac:dyDescent="0.15">
      <c r="A35" s="249" t="s">
        <v>48</v>
      </c>
      <c r="B35" s="197">
        <v>109</v>
      </c>
      <c r="C35" s="200">
        <f t="shared" si="0"/>
        <v>7.0595854922279794E-2</v>
      </c>
      <c r="D35" s="254">
        <f>'２-Ⅵ'!B34</f>
        <v>206</v>
      </c>
      <c r="E35" s="198">
        <f t="shared" si="1"/>
        <v>7.7009345794392517E-2</v>
      </c>
      <c r="G35" s="249" t="s">
        <v>48</v>
      </c>
      <c r="H35" s="77">
        <v>21</v>
      </c>
      <c r="I35" s="199">
        <f t="shared" si="2"/>
        <v>5.2631578947368418E-2</v>
      </c>
      <c r="J35" s="77">
        <f>'２-Ⅵ'!H34</f>
        <v>39</v>
      </c>
      <c r="K35" s="200">
        <f t="shared" si="3"/>
        <v>5.2208835341365459E-2</v>
      </c>
    </row>
    <row r="36" spans="1:11" x14ac:dyDescent="0.15">
      <c r="A36" s="249" t="s">
        <v>49</v>
      </c>
      <c r="B36" s="197">
        <v>18</v>
      </c>
      <c r="C36" s="200">
        <f t="shared" si="0"/>
        <v>1.1658031088082901E-2</v>
      </c>
      <c r="D36" s="254">
        <f>'２-Ⅵ'!B35</f>
        <v>24</v>
      </c>
      <c r="E36" s="198">
        <f t="shared" si="1"/>
        <v>8.9719626168224299E-3</v>
      </c>
      <c r="G36" s="249" t="s">
        <v>49</v>
      </c>
      <c r="H36" s="77">
        <v>2</v>
      </c>
      <c r="I36" s="199">
        <f t="shared" si="2"/>
        <v>5.0125313283208017E-3</v>
      </c>
      <c r="J36" s="77">
        <f>'２-Ⅵ'!H35</f>
        <v>3</v>
      </c>
      <c r="K36" s="200">
        <f t="shared" si="3"/>
        <v>4.0160642570281121E-3</v>
      </c>
    </row>
    <row r="37" spans="1:11" x14ac:dyDescent="0.15">
      <c r="A37" s="249" t="s">
        <v>50</v>
      </c>
      <c r="B37" s="197">
        <v>216</v>
      </c>
      <c r="C37" s="200">
        <f t="shared" si="0"/>
        <v>0.13989637305699482</v>
      </c>
      <c r="D37" s="254">
        <f>'２-Ⅵ'!B36</f>
        <v>355</v>
      </c>
      <c r="E37" s="198">
        <f t="shared" si="1"/>
        <v>0.13271028037383178</v>
      </c>
      <c r="G37" s="249" t="s">
        <v>50</v>
      </c>
      <c r="H37" s="77">
        <v>46</v>
      </c>
      <c r="I37" s="199">
        <f t="shared" si="2"/>
        <v>0.11528822055137844</v>
      </c>
      <c r="J37" s="77">
        <f>'２-Ⅵ'!H36</f>
        <v>73</v>
      </c>
      <c r="K37" s="200">
        <f t="shared" si="3"/>
        <v>9.772423025435073E-2</v>
      </c>
    </row>
    <row r="38" spans="1:11" x14ac:dyDescent="0.15">
      <c r="A38" s="249" t="s">
        <v>51</v>
      </c>
      <c r="B38" s="197">
        <v>179</v>
      </c>
      <c r="C38" s="200">
        <f t="shared" si="0"/>
        <v>0.11593264248704663</v>
      </c>
      <c r="D38" s="254">
        <f>'２-Ⅵ'!B37</f>
        <v>329</v>
      </c>
      <c r="E38" s="198">
        <f t="shared" si="1"/>
        <v>0.12299065420560748</v>
      </c>
      <c r="G38" s="249" t="s">
        <v>51</v>
      </c>
      <c r="H38" s="77">
        <v>32</v>
      </c>
      <c r="I38" s="199">
        <f t="shared" si="2"/>
        <v>8.0200501253132828E-2</v>
      </c>
      <c r="J38" s="77">
        <f>'２-Ⅵ'!H37</f>
        <v>60</v>
      </c>
      <c r="K38" s="200">
        <f t="shared" si="3"/>
        <v>8.0321285140562249E-2</v>
      </c>
    </row>
    <row r="39" spans="1:11" x14ac:dyDescent="0.15">
      <c r="A39" s="249" t="s">
        <v>216</v>
      </c>
      <c r="B39" s="197">
        <v>16</v>
      </c>
      <c r="C39" s="200">
        <f t="shared" si="0"/>
        <v>1.0362694300518135E-2</v>
      </c>
      <c r="D39" s="254">
        <f>'２-Ⅵ'!B38</f>
        <v>48</v>
      </c>
      <c r="E39" s="198">
        <f t="shared" si="1"/>
        <v>1.794392523364486E-2</v>
      </c>
      <c r="G39" s="249" t="s">
        <v>216</v>
      </c>
      <c r="H39" s="77">
        <v>6</v>
      </c>
      <c r="I39" s="199">
        <f t="shared" si="2"/>
        <v>1.5037593984962405E-2</v>
      </c>
      <c r="J39" s="77">
        <f>'２-Ⅵ'!H38</f>
        <v>17</v>
      </c>
      <c r="K39" s="200">
        <f t="shared" si="3"/>
        <v>2.2757697456492636E-2</v>
      </c>
    </row>
    <row r="40" spans="1:11" x14ac:dyDescent="0.15">
      <c r="A40" s="250" t="s">
        <v>53</v>
      </c>
      <c r="B40" s="201">
        <v>75</v>
      </c>
      <c r="C40" s="179">
        <f t="shared" si="0"/>
        <v>4.8575129533678756E-2</v>
      </c>
      <c r="D40" s="256">
        <f>'２-Ⅵ'!B39</f>
        <v>173</v>
      </c>
      <c r="E40" s="203">
        <f t="shared" si="1"/>
        <v>6.4672897196261681E-2</v>
      </c>
      <c r="G40" s="250" t="s">
        <v>53</v>
      </c>
      <c r="H40" s="104">
        <v>19</v>
      </c>
      <c r="I40" s="202">
        <f t="shared" si="2"/>
        <v>4.7619047619047616E-2</v>
      </c>
      <c r="J40" s="104">
        <f>'２-Ⅵ'!H39</f>
        <v>46</v>
      </c>
      <c r="K40" s="179">
        <f t="shared" si="3"/>
        <v>6.1579651941097727E-2</v>
      </c>
    </row>
    <row r="41" spans="1:11" x14ac:dyDescent="0.15">
      <c r="A41" s="204"/>
      <c r="B41" s="205"/>
      <c r="C41" s="110"/>
      <c r="D41" s="110"/>
      <c r="E41" s="110"/>
      <c r="G41" s="204"/>
      <c r="H41" s="205"/>
      <c r="I41" s="110"/>
      <c r="J41" s="205"/>
      <c r="K41" s="110"/>
    </row>
    <row r="42" spans="1:11" x14ac:dyDescent="0.15">
      <c r="A42" s="4"/>
      <c r="B42" s="4"/>
      <c r="C42" s="4"/>
      <c r="D42" s="4"/>
      <c r="E42" s="4"/>
      <c r="G42" s="4"/>
    </row>
    <row r="43" spans="1:11" x14ac:dyDescent="0.15">
      <c r="A43" s="4"/>
      <c r="B43" s="4"/>
      <c r="C43" s="4"/>
      <c r="D43" s="4"/>
      <c r="E43" s="4"/>
      <c r="G43" s="4"/>
    </row>
    <row r="44" spans="1:11" x14ac:dyDescent="0.15">
      <c r="A44" s="4"/>
      <c r="B44" s="4"/>
      <c r="C44" s="4"/>
      <c r="D44" s="4"/>
      <c r="E44" s="4"/>
      <c r="G44" s="4"/>
    </row>
    <row r="50" spans="1:10" x14ac:dyDescent="0.15">
      <c r="A50" s="11"/>
      <c r="B50" s="11"/>
      <c r="C50" s="11"/>
      <c r="D50" s="11"/>
      <c r="E50" s="11"/>
      <c r="G50" s="11"/>
      <c r="H50" s="11"/>
      <c r="J50" s="11"/>
    </row>
    <row r="51" spans="1:10" x14ac:dyDescent="0.15">
      <c r="A51" s="4"/>
      <c r="B51" s="73"/>
      <c r="C51" s="73"/>
      <c r="D51" s="73"/>
      <c r="E51" s="73"/>
      <c r="G51" s="4"/>
      <c r="H51" s="73"/>
      <c r="J51" s="73"/>
    </row>
    <row r="52" spans="1:10" x14ac:dyDescent="0.15">
      <c r="A52" s="4"/>
      <c r="B52" s="73"/>
      <c r="C52" s="73"/>
      <c r="D52" s="73"/>
      <c r="E52" s="73"/>
      <c r="G52" s="4"/>
      <c r="H52" s="73"/>
      <c r="J52" s="73"/>
    </row>
    <row r="53" spans="1:10" x14ac:dyDescent="0.15">
      <c r="A53" s="4"/>
      <c r="B53" s="73"/>
      <c r="C53" s="73"/>
      <c r="D53" s="73"/>
      <c r="E53" s="73"/>
      <c r="G53" s="4"/>
      <c r="H53" s="73"/>
      <c r="J53" s="73"/>
    </row>
    <row r="54" spans="1:10" x14ac:dyDescent="0.15">
      <c r="A54" s="4"/>
      <c r="B54" s="73"/>
      <c r="C54" s="73"/>
      <c r="D54" s="73"/>
      <c r="E54" s="73"/>
      <c r="G54" s="4"/>
      <c r="H54" s="73"/>
      <c r="J54" s="73"/>
    </row>
    <row r="55" spans="1:10" x14ac:dyDescent="0.15">
      <c r="A55" s="4"/>
      <c r="B55" s="73"/>
      <c r="C55" s="73"/>
      <c r="D55" s="73"/>
      <c r="E55" s="73"/>
      <c r="G55" s="4"/>
      <c r="H55" s="73"/>
      <c r="J55" s="73"/>
    </row>
    <row r="56" spans="1:10" x14ac:dyDescent="0.15">
      <c r="A56" s="4"/>
      <c r="B56" s="73"/>
      <c r="C56" s="73"/>
      <c r="D56" s="73"/>
      <c r="E56" s="73"/>
      <c r="G56" s="4"/>
      <c r="H56" s="73"/>
      <c r="J56" s="73"/>
    </row>
    <row r="57" spans="1:10" x14ac:dyDescent="0.15">
      <c r="A57" s="4"/>
      <c r="B57" s="73"/>
      <c r="C57" s="73"/>
      <c r="D57" s="73"/>
      <c r="E57" s="73"/>
      <c r="G57" s="4"/>
      <c r="H57" s="73"/>
      <c r="J57" s="73"/>
    </row>
    <row r="58" spans="1:10" x14ac:dyDescent="0.15">
      <c r="A58" s="4"/>
      <c r="B58" s="73"/>
      <c r="C58" s="73"/>
      <c r="D58" s="73"/>
      <c r="E58" s="73"/>
      <c r="G58" s="4"/>
      <c r="H58" s="73"/>
      <c r="J58" s="73"/>
    </row>
    <row r="59" spans="1:10" x14ac:dyDescent="0.15">
      <c r="A59" s="4"/>
      <c r="B59" s="73"/>
      <c r="C59" s="73"/>
      <c r="D59" s="73"/>
      <c r="E59" s="73"/>
      <c r="G59" s="4"/>
      <c r="H59" s="73"/>
      <c r="J59" s="73"/>
    </row>
    <row r="60" spans="1:10" x14ac:dyDescent="0.15">
      <c r="A60" s="4"/>
      <c r="B60" s="73"/>
      <c r="C60" s="73"/>
      <c r="D60" s="73"/>
      <c r="E60" s="73"/>
      <c r="G60" s="4"/>
      <c r="H60" s="73"/>
      <c r="J60" s="73"/>
    </row>
    <row r="61" spans="1:10" x14ac:dyDescent="0.15">
      <c r="A61" s="4"/>
      <c r="B61" s="73"/>
      <c r="C61" s="73"/>
      <c r="D61" s="73"/>
      <c r="E61" s="73"/>
      <c r="G61" s="4"/>
      <c r="H61" s="73"/>
      <c r="J61" s="73"/>
    </row>
    <row r="62" spans="1:10" x14ac:dyDescent="0.15">
      <c r="A62" s="4"/>
      <c r="B62" s="73"/>
      <c r="C62" s="73"/>
      <c r="D62" s="73"/>
      <c r="E62" s="73"/>
      <c r="G62" s="4"/>
      <c r="H62" s="73"/>
      <c r="J62" s="73"/>
    </row>
    <row r="63" spans="1:10" x14ac:dyDescent="0.15">
      <c r="A63" s="4"/>
      <c r="B63" s="73"/>
      <c r="C63" s="73"/>
      <c r="D63" s="73"/>
      <c r="E63" s="73"/>
      <c r="G63" s="4"/>
      <c r="H63" s="73"/>
      <c r="J63" s="73"/>
    </row>
    <row r="64" spans="1:10" x14ac:dyDescent="0.15">
      <c r="A64" s="4"/>
      <c r="B64" s="73"/>
      <c r="C64" s="73"/>
      <c r="D64" s="73"/>
      <c r="E64" s="73"/>
      <c r="G64" s="4"/>
      <c r="H64" s="73"/>
      <c r="J64" s="73"/>
    </row>
    <row r="65" spans="1:10" x14ac:dyDescent="0.15">
      <c r="A65" s="4"/>
      <c r="B65" s="73"/>
      <c r="C65" s="73"/>
      <c r="D65" s="73"/>
      <c r="E65" s="73"/>
      <c r="G65" s="4"/>
      <c r="H65" s="73"/>
      <c r="J65" s="73"/>
    </row>
    <row r="66" spans="1:10" x14ac:dyDescent="0.15">
      <c r="A66" s="4"/>
      <c r="B66" s="73"/>
      <c r="C66" s="73"/>
      <c r="D66" s="73"/>
      <c r="E66" s="73"/>
      <c r="G66" s="4"/>
      <c r="H66" s="73"/>
      <c r="J66" s="73"/>
    </row>
    <row r="67" spans="1:10" x14ac:dyDescent="0.15">
      <c r="A67" s="4"/>
      <c r="B67" s="73"/>
      <c r="C67" s="73"/>
      <c r="D67" s="73"/>
      <c r="E67" s="73"/>
      <c r="G67" s="4"/>
      <c r="H67" s="73"/>
      <c r="J67" s="73"/>
    </row>
    <row r="68" spans="1:10" x14ac:dyDescent="0.15">
      <c r="A68" s="32"/>
      <c r="B68" s="77"/>
      <c r="C68" s="77"/>
      <c r="D68" s="77"/>
      <c r="E68" s="77"/>
      <c r="G68" s="32"/>
      <c r="H68" s="73"/>
      <c r="J68" s="73"/>
    </row>
    <row r="69" spans="1:10" x14ac:dyDescent="0.15">
      <c r="A69" s="32"/>
      <c r="B69" s="77"/>
      <c r="C69" s="77"/>
      <c r="D69" s="77"/>
      <c r="E69" s="77"/>
      <c r="G69" s="32"/>
      <c r="H69" s="77"/>
      <c r="J69" s="77"/>
    </row>
    <row r="70" spans="1:10" x14ac:dyDescent="0.15">
      <c r="A70" s="32"/>
      <c r="B70" s="77"/>
      <c r="C70" s="77"/>
      <c r="D70" s="77"/>
      <c r="E70" s="77"/>
      <c r="G70" s="32"/>
      <c r="H70" s="77"/>
      <c r="J70" s="77"/>
    </row>
    <row r="71" spans="1:10" x14ac:dyDescent="0.15">
      <c r="A71" s="32"/>
      <c r="B71" s="77"/>
      <c r="C71" s="77"/>
      <c r="D71" s="77"/>
      <c r="E71" s="77"/>
      <c r="G71" s="32"/>
      <c r="H71" s="77"/>
      <c r="J71" s="77"/>
    </row>
    <row r="72" spans="1:10" x14ac:dyDescent="0.15">
      <c r="A72" s="32"/>
      <c r="B72" s="77"/>
      <c r="C72" s="77"/>
      <c r="D72" s="77"/>
      <c r="E72" s="77"/>
      <c r="G72" s="32"/>
      <c r="H72" s="73"/>
      <c r="J72" s="73"/>
    </row>
    <row r="73" spans="1:10" x14ac:dyDescent="0.15">
      <c r="A73" s="35"/>
      <c r="B73" s="35"/>
      <c r="C73" s="35"/>
      <c r="D73" s="35"/>
      <c r="E73" s="35"/>
      <c r="G73" s="35"/>
    </row>
    <row r="74" spans="1:10" x14ac:dyDescent="0.15">
      <c r="A74" s="35"/>
      <c r="B74" s="35"/>
      <c r="C74" s="35"/>
      <c r="D74" s="35"/>
      <c r="E74" s="35"/>
      <c r="G74" s="35"/>
    </row>
    <row r="75" spans="1:10" x14ac:dyDescent="0.15">
      <c r="A75" s="35"/>
      <c r="B75" s="35"/>
      <c r="C75" s="35"/>
      <c r="D75" s="35"/>
      <c r="E75" s="35"/>
      <c r="G75" s="35"/>
    </row>
    <row r="76" spans="1:10" x14ac:dyDescent="0.15">
      <c r="A76" s="35"/>
      <c r="B76" s="35"/>
      <c r="C76" s="35"/>
      <c r="D76" s="35"/>
      <c r="E76" s="35"/>
      <c r="G76" s="35"/>
    </row>
  </sheetData>
  <mergeCells count="6">
    <mergeCell ref="D14:E14"/>
    <mergeCell ref="J14:K14"/>
    <mergeCell ref="D21:E21"/>
    <mergeCell ref="J21:K21"/>
    <mergeCell ref="D4:E4"/>
    <mergeCell ref="J4:K4"/>
  </mergeCells>
  <phoneticPr fontId="4"/>
  <printOptions horizontalCentered="1"/>
  <pageMargins left="0.70866141732283472" right="0.70866141732283472" top="1.1417322834645669" bottom="0.74803149606299213" header="0.70866141732283472" footer="0.31496062992125984"/>
  <pageSetup paperSize="9" scale="8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61"/>
  <sheetViews>
    <sheetView tabSelected="1" view="pageBreakPreview" topLeftCell="B19" zoomScaleNormal="100" zoomScaleSheetLayoutView="100" workbookViewId="0">
      <selection activeCell="H12" sqref="H12"/>
    </sheetView>
  </sheetViews>
  <sheetFormatPr defaultRowHeight="13.5" x14ac:dyDescent="0.15"/>
  <cols>
    <col min="2" max="2" width="43.625" customWidth="1"/>
    <col min="3" max="3" width="8.125" customWidth="1"/>
    <col min="4" max="4" width="7.125" customWidth="1"/>
    <col min="5" max="5" width="8.125" customWidth="1"/>
    <col min="6" max="6" width="7.125" customWidth="1"/>
    <col min="7" max="9" width="9" customWidth="1"/>
  </cols>
  <sheetData>
    <row r="1" spans="2:7" ht="19.5" customHeight="1" x14ac:dyDescent="0.15">
      <c r="B1" s="24" t="s">
        <v>76</v>
      </c>
    </row>
    <row r="2" spans="2:7" x14ac:dyDescent="0.15">
      <c r="B2" s="518" t="s">
        <v>209</v>
      </c>
      <c r="C2" s="520" t="s">
        <v>440</v>
      </c>
      <c r="D2" s="521"/>
      <c r="E2" s="521"/>
      <c r="F2" s="522"/>
    </row>
    <row r="3" spans="2:7" ht="30" customHeight="1" x14ac:dyDescent="0.15">
      <c r="B3" s="519"/>
      <c r="C3" s="523" t="s">
        <v>441</v>
      </c>
      <c r="D3" s="524"/>
      <c r="E3" s="525" t="s">
        <v>359</v>
      </c>
      <c r="F3" s="524"/>
    </row>
    <row r="4" spans="2:7" ht="28.5" customHeight="1" x14ac:dyDescent="0.15">
      <c r="B4" s="469" t="s">
        <v>446</v>
      </c>
      <c r="C4" s="358">
        <v>1289</v>
      </c>
      <c r="D4" s="366">
        <v>0.19087812823930106</v>
      </c>
      <c r="E4" s="358">
        <v>1669</v>
      </c>
      <c r="F4" s="357">
        <v>0.17926960257787325</v>
      </c>
    </row>
    <row r="5" spans="2:7" x14ac:dyDescent="0.15">
      <c r="B5" s="468" t="s">
        <v>431</v>
      </c>
      <c r="C5" s="356">
        <v>4344</v>
      </c>
      <c r="D5" s="355">
        <v>0.64326965792980895</v>
      </c>
      <c r="E5" s="356">
        <v>6798</v>
      </c>
      <c r="F5" s="365">
        <v>0.73018259935553165</v>
      </c>
    </row>
    <row r="6" spans="2:7" x14ac:dyDescent="0.15">
      <c r="B6" s="470" t="s">
        <v>36</v>
      </c>
      <c r="C6" s="362">
        <v>1120</v>
      </c>
      <c r="D6" s="363">
        <v>0.16585221383088997</v>
      </c>
      <c r="E6" s="362">
        <v>843</v>
      </c>
      <c r="F6" s="361">
        <v>9.0547798066595062E-2</v>
      </c>
    </row>
    <row r="7" spans="2:7" x14ac:dyDescent="0.15">
      <c r="B7" s="471" t="s">
        <v>447</v>
      </c>
      <c r="C7" s="321">
        <v>6753</v>
      </c>
      <c r="D7" s="312">
        <v>1</v>
      </c>
      <c r="E7" s="359">
        <v>9310</v>
      </c>
      <c r="F7" s="312">
        <v>1</v>
      </c>
    </row>
    <row r="8" spans="2:7" x14ac:dyDescent="0.15">
      <c r="B8" s="481"/>
      <c r="C8" s="213"/>
      <c r="D8" s="482"/>
      <c r="E8" s="483"/>
      <c r="F8" s="482"/>
    </row>
    <row r="9" spans="2:7" x14ac:dyDescent="0.15">
      <c r="B9" s="487" t="s">
        <v>208</v>
      </c>
      <c r="C9" s="380"/>
      <c r="D9" s="381"/>
      <c r="E9" s="381"/>
      <c r="F9" s="484"/>
    </row>
    <row r="10" spans="2:7" x14ac:dyDescent="0.15">
      <c r="B10" s="467" t="s">
        <v>448</v>
      </c>
      <c r="C10" s="358">
        <v>1131</v>
      </c>
      <c r="D10" s="357">
        <v>0.87742435996896817</v>
      </c>
      <c r="E10" s="358">
        <v>1544</v>
      </c>
      <c r="F10" s="357">
        <v>0.92510485320551228</v>
      </c>
    </row>
    <row r="11" spans="2:7" x14ac:dyDescent="0.15">
      <c r="B11" s="468" t="s">
        <v>35</v>
      </c>
      <c r="C11" s="356">
        <v>158</v>
      </c>
      <c r="D11" s="355">
        <v>0.1225756400310318</v>
      </c>
      <c r="E11" s="356">
        <v>125</v>
      </c>
      <c r="F11" s="355">
        <v>7.4895146794487721E-2</v>
      </c>
    </row>
    <row r="12" spans="2:7" x14ac:dyDescent="0.15">
      <c r="B12" s="472" t="s">
        <v>449</v>
      </c>
      <c r="C12" s="515"/>
      <c r="D12" s="516"/>
      <c r="E12" s="516"/>
      <c r="F12" s="517"/>
    </row>
    <row r="13" spans="2:7" ht="28.5" customHeight="1" x14ac:dyDescent="0.15">
      <c r="B13" s="335" t="s">
        <v>434</v>
      </c>
      <c r="C13" s="45">
        <v>492</v>
      </c>
      <c r="D13" s="317">
        <v>0.43501326259946949</v>
      </c>
      <c r="E13" s="45">
        <v>527</v>
      </c>
      <c r="F13" s="317">
        <v>0.34132124352331605</v>
      </c>
    </row>
    <row r="14" spans="2:7" x14ac:dyDescent="0.15">
      <c r="B14" s="51" t="s">
        <v>192</v>
      </c>
      <c r="C14" s="46">
        <v>451</v>
      </c>
      <c r="D14" s="318">
        <v>0.39876215738284704</v>
      </c>
      <c r="E14" s="46">
        <v>567</v>
      </c>
      <c r="F14" s="318">
        <v>0.36722797927461137</v>
      </c>
    </row>
    <row r="15" spans="2:7" x14ac:dyDescent="0.15">
      <c r="B15" s="51" t="s">
        <v>38</v>
      </c>
      <c r="C15" s="46">
        <v>115</v>
      </c>
      <c r="D15" s="318">
        <v>0.10167992926613616</v>
      </c>
      <c r="E15" s="46">
        <v>65</v>
      </c>
      <c r="F15" s="318">
        <v>4.2098445595854919E-2</v>
      </c>
      <c r="G15" s="73"/>
    </row>
    <row r="16" spans="2:7" x14ac:dyDescent="0.15">
      <c r="B16" s="51" t="s">
        <v>39</v>
      </c>
      <c r="C16" s="46">
        <v>353</v>
      </c>
      <c r="D16" s="310">
        <v>0.31211317418213969</v>
      </c>
      <c r="E16" s="46">
        <v>615</v>
      </c>
      <c r="F16" s="310">
        <v>0.39831606217616583</v>
      </c>
      <c r="G16" s="73"/>
    </row>
    <row r="17" spans="2:7" x14ac:dyDescent="0.15">
      <c r="B17" s="51" t="s">
        <v>40</v>
      </c>
      <c r="C17" s="46">
        <v>501</v>
      </c>
      <c r="D17" s="310">
        <v>0.44297082228116713</v>
      </c>
      <c r="E17" s="46">
        <v>731</v>
      </c>
      <c r="F17" s="310">
        <v>0.4734455958549223</v>
      </c>
      <c r="G17" s="73"/>
    </row>
    <row r="18" spans="2:7" x14ac:dyDescent="0.15">
      <c r="B18" s="51" t="s">
        <v>41</v>
      </c>
      <c r="C18" s="46">
        <v>340</v>
      </c>
      <c r="D18" s="319">
        <v>0.30061892130857648</v>
      </c>
      <c r="E18" s="46">
        <v>368</v>
      </c>
      <c r="F18" s="319">
        <v>0.23834196891191708</v>
      </c>
    </row>
    <row r="19" spans="2:7" x14ac:dyDescent="0.15">
      <c r="B19" s="51" t="s">
        <v>42</v>
      </c>
      <c r="C19" s="46">
        <v>129</v>
      </c>
      <c r="D19" s="310">
        <v>0.11405835543766578</v>
      </c>
      <c r="E19" s="46">
        <v>116</v>
      </c>
      <c r="F19" s="310">
        <v>7.512953367875648E-2</v>
      </c>
    </row>
    <row r="20" spans="2:7" x14ac:dyDescent="0.15">
      <c r="B20" s="51" t="s">
        <v>43</v>
      </c>
      <c r="C20" s="46">
        <v>359</v>
      </c>
      <c r="D20" s="310">
        <v>0.31741821396993813</v>
      </c>
      <c r="E20" s="46">
        <v>575</v>
      </c>
      <c r="F20" s="310">
        <v>0.37240932642487046</v>
      </c>
    </row>
    <row r="21" spans="2:7" x14ac:dyDescent="0.15">
      <c r="B21" s="51" t="s">
        <v>44</v>
      </c>
      <c r="C21" s="46">
        <v>210</v>
      </c>
      <c r="D21" s="310">
        <v>0.1856763925729443</v>
      </c>
      <c r="E21" s="46">
        <v>318</v>
      </c>
      <c r="F21" s="310">
        <v>0.20595854922279794</v>
      </c>
    </row>
    <row r="22" spans="2:7" x14ac:dyDescent="0.15">
      <c r="B22" s="51" t="s">
        <v>45</v>
      </c>
      <c r="C22" s="46">
        <v>277</v>
      </c>
      <c r="D22" s="310">
        <v>0.24491600353669318</v>
      </c>
      <c r="E22" s="46">
        <v>357</v>
      </c>
      <c r="F22" s="310">
        <v>0.23121761658031087</v>
      </c>
    </row>
    <row r="23" spans="2:7" x14ac:dyDescent="0.15">
      <c r="B23" s="51" t="s">
        <v>46</v>
      </c>
      <c r="C23" s="46">
        <v>373</v>
      </c>
      <c r="D23" s="310">
        <v>0.3297966401414677</v>
      </c>
      <c r="E23" s="46">
        <v>623</v>
      </c>
      <c r="F23" s="310">
        <v>0.40349740932642486</v>
      </c>
    </row>
    <row r="24" spans="2:7" x14ac:dyDescent="0.15">
      <c r="B24" s="51" t="s">
        <v>47</v>
      </c>
      <c r="C24" s="46">
        <v>71</v>
      </c>
      <c r="D24" s="310">
        <v>6.2776304155614499E-2</v>
      </c>
      <c r="E24" s="46">
        <v>111</v>
      </c>
      <c r="F24" s="310">
        <v>7.1891191709844565E-2</v>
      </c>
    </row>
    <row r="25" spans="2:7" x14ac:dyDescent="0.15">
      <c r="B25" s="51" t="s">
        <v>48</v>
      </c>
      <c r="C25" s="46">
        <v>97</v>
      </c>
      <c r="D25" s="310">
        <v>8.5764809902740935E-2</v>
      </c>
      <c r="E25" s="46">
        <v>109</v>
      </c>
      <c r="F25" s="310">
        <v>7.0595854922279794E-2</v>
      </c>
    </row>
    <row r="26" spans="2:7" x14ac:dyDescent="0.15">
      <c r="B26" s="51" t="s">
        <v>49</v>
      </c>
      <c r="C26" s="46">
        <v>6</v>
      </c>
      <c r="D26" s="318">
        <v>5.3050397877984082E-3</v>
      </c>
      <c r="E26" s="46">
        <v>18</v>
      </c>
      <c r="F26" s="318">
        <v>1.1658031088082901E-2</v>
      </c>
    </row>
    <row r="27" spans="2:7" x14ac:dyDescent="0.15">
      <c r="B27" s="51" t="s">
        <v>50</v>
      </c>
      <c r="C27" s="46">
        <v>139</v>
      </c>
      <c r="D27" s="310">
        <v>0.1229000884173298</v>
      </c>
      <c r="E27" s="46">
        <v>216</v>
      </c>
      <c r="F27" s="310">
        <v>0.13989637305699482</v>
      </c>
    </row>
    <row r="28" spans="2:7" x14ac:dyDescent="0.15">
      <c r="B28" s="51" t="s">
        <v>51</v>
      </c>
      <c r="C28" s="46">
        <v>150</v>
      </c>
      <c r="D28" s="310">
        <v>0.13262599469496023</v>
      </c>
      <c r="E28" s="46">
        <v>179</v>
      </c>
      <c r="F28" s="310">
        <v>0.11593264248704663</v>
      </c>
    </row>
    <row r="29" spans="2:7" x14ac:dyDescent="0.15">
      <c r="B29" s="51" t="s">
        <v>52</v>
      </c>
      <c r="C29" s="46">
        <v>32</v>
      </c>
      <c r="D29" s="310">
        <v>2.8293545534924844E-2</v>
      </c>
      <c r="E29" s="46">
        <v>16</v>
      </c>
      <c r="F29" s="310">
        <v>1.0362694300518135E-2</v>
      </c>
    </row>
    <row r="30" spans="2:7" x14ac:dyDescent="0.15">
      <c r="B30" s="52" t="s">
        <v>53</v>
      </c>
      <c r="C30" s="47">
        <v>98</v>
      </c>
      <c r="D30" s="311">
        <v>8.6648983200707339E-2</v>
      </c>
      <c r="E30" s="47">
        <v>75</v>
      </c>
      <c r="F30" s="311">
        <v>4.8575129533678756E-2</v>
      </c>
    </row>
    <row r="31" spans="2:7" x14ac:dyDescent="0.15">
      <c r="D31" s="35"/>
      <c r="F31" s="35"/>
    </row>
    <row r="32" spans="2:7" ht="19.5" customHeight="1" x14ac:dyDescent="0.15">
      <c r="B32" s="24" t="s">
        <v>86</v>
      </c>
    </row>
    <row r="33" spans="2:6" x14ac:dyDescent="0.15">
      <c r="B33" s="518" t="s">
        <v>209</v>
      </c>
      <c r="C33" s="520" t="s">
        <v>64</v>
      </c>
      <c r="D33" s="521"/>
      <c r="E33" s="521"/>
      <c r="F33" s="522"/>
    </row>
    <row r="34" spans="2:6" ht="30" customHeight="1" x14ac:dyDescent="0.15">
      <c r="B34" s="519"/>
      <c r="C34" s="523" t="s">
        <v>441</v>
      </c>
      <c r="D34" s="524"/>
      <c r="E34" s="525" t="s">
        <v>359</v>
      </c>
      <c r="F34" s="524"/>
    </row>
    <row r="35" spans="2:6" ht="28.5" customHeight="1" x14ac:dyDescent="0.15">
      <c r="B35" s="469" t="s">
        <v>200</v>
      </c>
      <c r="C35" s="358">
        <v>449</v>
      </c>
      <c r="D35" s="366">
        <f>IFERROR(C35/C$38,"-")</f>
        <v>0.40414041404140416</v>
      </c>
      <c r="E35" s="358">
        <v>438</v>
      </c>
      <c r="F35" s="357">
        <f>IFERROR(E35/E$38,"-")</f>
        <v>0.49324324324324326</v>
      </c>
    </row>
    <row r="36" spans="2:6" x14ac:dyDescent="0.15">
      <c r="B36" s="468" t="s">
        <v>210</v>
      </c>
      <c r="C36" s="356">
        <v>126</v>
      </c>
      <c r="D36" s="355">
        <f>IFERROR(C36/C$38,"-")</f>
        <v>0.11341134113411341</v>
      </c>
      <c r="E36" s="356">
        <v>119</v>
      </c>
      <c r="F36" s="365">
        <f>IFERROR(E36/E$38,"-")</f>
        <v>0.134009009009009</v>
      </c>
    </row>
    <row r="37" spans="2:6" x14ac:dyDescent="0.15">
      <c r="B37" s="470" t="s">
        <v>36</v>
      </c>
      <c r="C37" s="362">
        <v>536</v>
      </c>
      <c r="D37" s="363">
        <f>IFERROR(C37/C$38,"-")</f>
        <v>0.48244824482448245</v>
      </c>
      <c r="E37" s="362">
        <v>331</v>
      </c>
      <c r="F37" s="361">
        <f>IFERROR(E37/E$38,"-")</f>
        <v>0.37274774774774777</v>
      </c>
    </row>
    <row r="38" spans="2:6" x14ac:dyDescent="0.15">
      <c r="B38" s="471" t="s">
        <v>162</v>
      </c>
      <c r="C38" s="321">
        <v>1111</v>
      </c>
      <c r="D38" s="312">
        <f t="shared" ref="D38:F38" si="0">SUM(D35:D37)</f>
        <v>1</v>
      </c>
      <c r="E38" s="359">
        <v>888</v>
      </c>
      <c r="F38" s="312">
        <f t="shared" si="0"/>
        <v>1</v>
      </c>
    </row>
    <row r="39" spans="2:6" x14ac:dyDescent="0.15">
      <c r="B39" s="481"/>
      <c r="C39" s="213"/>
      <c r="D39" s="482"/>
      <c r="E39" s="483"/>
      <c r="F39" s="482"/>
    </row>
    <row r="40" spans="2:6" x14ac:dyDescent="0.15">
      <c r="B40" s="479" t="s">
        <v>208</v>
      </c>
      <c r="C40" s="512"/>
      <c r="D40" s="513"/>
      <c r="E40" s="513"/>
      <c r="F40" s="514"/>
    </row>
    <row r="41" spans="2:6" x14ac:dyDescent="0.15">
      <c r="B41" s="467" t="s">
        <v>34</v>
      </c>
      <c r="C41" s="358">
        <v>348</v>
      </c>
      <c r="D41" s="357">
        <f>IFERROR(C41/C$35,"-")</f>
        <v>0.77505567928730512</v>
      </c>
      <c r="E41" s="358">
        <v>399</v>
      </c>
      <c r="F41" s="357">
        <f>IFERROR(E41/E$35,"-")</f>
        <v>0.91095890410958902</v>
      </c>
    </row>
    <row r="42" spans="2:6" x14ac:dyDescent="0.15">
      <c r="B42" s="468" t="s">
        <v>35</v>
      </c>
      <c r="C42" s="356">
        <v>101</v>
      </c>
      <c r="D42" s="355">
        <f>IFERROR(C42/C$35,"-")</f>
        <v>0.22494432071269488</v>
      </c>
      <c r="E42" s="356">
        <v>39</v>
      </c>
      <c r="F42" s="355">
        <f>IFERROR(E42/E$35,"-")</f>
        <v>8.9041095890410954E-2</v>
      </c>
    </row>
    <row r="43" spans="2:6" x14ac:dyDescent="0.15">
      <c r="B43" s="472" t="s">
        <v>235</v>
      </c>
      <c r="C43" s="515"/>
      <c r="D43" s="516"/>
      <c r="E43" s="516"/>
      <c r="F43" s="517"/>
    </row>
    <row r="44" spans="2:6" ht="29.25" customHeight="1" x14ac:dyDescent="0.15">
      <c r="B44" s="335" t="s">
        <v>204</v>
      </c>
      <c r="C44" s="45">
        <v>105</v>
      </c>
      <c r="D44" s="317">
        <f t="shared" ref="D44:D61" si="1">IFERROR(C44/C$41,"-")</f>
        <v>0.30172413793103448</v>
      </c>
      <c r="E44" s="45">
        <v>89</v>
      </c>
      <c r="F44" s="317">
        <f t="shared" ref="F44:F61" si="2">IFERROR(E44/E$41,"-")</f>
        <v>0.22305764411027568</v>
      </c>
    </row>
    <row r="45" spans="2:6" x14ac:dyDescent="0.15">
      <c r="B45" s="51" t="s">
        <v>65</v>
      </c>
      <c r="C45" s="46">
        <v>101</v>
      </c>
      <c r="D45" s="318">
        <f t="shared" si="1"/>
        <v>0.29022988505747127</v>
      </c>
      <c r="E45" s="46">
        <v>107</v>
      </c>
      <c r="F45" s="318">
        <f t="shared" si="2"/>
        <v>0.26817042606516289</v>
      </c>
    </row>
    <row r="46" spans="2:6" x14ac:dyDescent="0.15">
      <c r="B46" s="51" t="s">
        <v>38</v>
      </c>
      <c r="C46" s="46">
        <v>18</v>
      </c>
      <c r="D46" s="318">
        <f t="shared" si="1"/>
        <v>5.1724137931034482E-2</v>
      </c>
      <c r="E46" s="46">
        <v>9</v>
      </c>
      <c r="F46" s="318">
        <f t="shared" si="2"/>
        <v>2.2556390977443608E-2</v>
      </c>
    </row>
    <row r="47" spans="2:6" x14ac:dyDescent="0.15">
      <c r="B47" s="51" t="s">
        <v>39</v>
      </c>
      <c r="C47" s="46">
        <v>97</v>
      </c>
      <c r="D47" s="318">
        <f t="shared" si="1"/>
        <v>0.27873563218390807</v>
      </c>
      <c r="E47" s="46">
        <v>165</v>
      </c>
      <c r="F47" s="318">
        <f t="shared" si="2"/>
        <v>0.41353383458646614</v>
      </c>
    </row>
    <row r="48" spans="2:6" x14ac:dyDescent="0.15">
      <c r="B48" s="51" t="s">
        <v>40</v>
      </c>
      <c r="C48" s="46">
        <v>103</v>
      </c>
      <c r="D48" s="318">
        <f t="shared" si="1"/>
        <v>0.29597701149425287</v>
      </c>
      <c r="E48" s="46">
        <v>111</v>
      </c>
      <c r="F48" s="318">
        <f t="shared" si="2"/>
        <v>0.2781954887218045</v>
      </c>
    </row>
    <row r="49" spans="2:6" x14ac:dyDescent="0.15">
      <c r="B49" s="51" t="s">
        <v>41</v>
      </c>
      <c r="C49" s="46">
        <v>90</v>
      </c>
      <c r="D49" s="318">
        <f t="shared" si="1"/>
        <v>0.25862068965517243</v>
      </c>
      <c r="E49" s="46">
        <v>100</v>
      </c>
      <c r="F49" s="318">
        <f t="shared" si="2"/>
        <v>0.25062656641604009</v>
      </c>
    </row>
    <row r="50" spans="2:6" x14ac:dyDescent="0.15">
      <c r="B50" s="51" t="s">
        <v>42</v>
      </c>
      <c r="C50" s="46">
        <v>22</v>
      </c>
      <c r="D50" s="318">
        <f t="shared" si="1"/>
        <v>6.3218390804597707E-2</v>
      </c>
      <c r="E50" s="46">
        <v>18</v>
      </c>
      <c r="F50" s="318">
        <f t="shared" si="2"/>
        <v>4.5112781954887216E-2</v>
      </c>
    </row>
    <row r="51" spans="2:6" x14ac:dyDescent="0.15">
      <c r="B51" s="51" t="s">
        <v>43</v>
      </c>
      <c r="C51" s="46">
        <v>78</v>
      </c>
      <c r="D51" s="318">
        <f t="shared" si="1"/>
        <v>0.22413793103448276</v>
      </c>
      <c r="E51" s="46">
        <v>100</v>
      </c>
      <c r="F51" s="318">
        <f t="shared" si="2"/>
        <v>0.25062656641604009</v>
      </c>
    </row>
    <row r="52" spans="2:6" x14ac:dyDescent="0.15">
      <c r="B52" s="51" t="s">
        <v>44</v>
      </c>
      <c r="C52" s="46">
        <v>52</v>
      </c>
      <c r="D52" s="318">
        <f t="shared" si="1"/>
        <v>0.14942528735632185</v>
      </c>
      <c r="E52" s="46">
        <v>67</v>
      </c>
      <c r="F52" s="318">
        <f t="shared" si="2"/>
        <v>0.16791979949874686</v>
      </c>
    </row>
    <row r="53" spans="2:6" x14ac:dyDescent="0.15">
      <c r="B53" s="51" t="s">
        <v>45</v>
      </c>
      <c r="C53" s="46">
        <v>79</v>
      </c>
      <c r="D53" s="318">
        <f t="shared" si="1"/>
        <v>0.22701149425287356</v>
      </c>
      <c r="E53" s="46">
        <v>99</v>
      </c>
      <c r="F53" s="318">
        <f t="shared" si="2"/>
        <v>0.24812030075187969</v>
      </c>
    </row>
    <row r="54" spans="2:6" x14ac:dyDescent="0.15">
      <c r="B54" s="51" t="s">
        <v>46</v>
      </c>
      <c r="C54" s="46">
        <v>113</v>
      </c>
      <c r="D54" s="318">
        <f t="shared" si="1"/>
        <v>0.32471264367816094</v>
      </c>
      <c r="E54" s="46">
        <v>143</v>
      </c>
      <c r="F54" s="318">
        <f t="shared" si="2"/>
        <v>0.35839598997493732</v>
      </c>
    </row>
    <row r="55" spans="2:6" x14ac:dyDescent="0.15">
      <c r="B55" s="51" t="s">
        <v>47</v>
      </c>
      <c r="C55" s="46">
        <v>23</v>
      </c>
      <c r="D55" s="318">
        <f t="shared" si="1"/>
        <v>6.6091954022988508E-2</v>
      </c>
      <c r="E55" s="46">
        <v>28</v>
      </c>
      <c r="F55" s="318">
        <f t="shared" si="2"/>
        <v>7.0175438596491224E-2</v>
      </c>
    </row>
    <row r="56" spans="2:6" x14ac:dyDescent="0.15">
      <c r="B56" s="51" t="s">
        <v>48</v>
      </c>
      <c r="C56" s="46">
        <v>18</v>
      </c>
      <c r="D56" s="318">
        <f t="shared" si="1"/>
        <v>5.1724137931034482E-2</v>
      </c>
      <c r="E56" s="46">
        <v>21</v>
      </c>
      <c r="F56" s="318">
        <f t="shared" si="2"/>
        <v>5.2631578947368418E-2</v>
      </c>
    </row>
    <row r="57" spans="2:6" x14ac:dyDescent="0.15">
      <c r="B57" s="51" t="s">
        <v>49</v>
      </c>
      <c r="C57" s="46">
        <v>1</v>
      </c>
      <c r="D57" s="318">
        <f t="shared" si="1"/>
        <v>2.8735632183908046E-3</v>
      </c>
      <c r="E57" s="46">
        <v>2</v>
      </c>
      <c r="F57" s="318">
        <f t="shared" si="2"/>
        <v>5.0125313283208017E-3</v>
      </c>
    </row>
    <row r="58" spans="2:6" x14ac:dyDescent="0.15">
      <c r="B58" s="51" t="s">
        <v>50</v>
      </c>
      <c r="C58" s="46">
        <v>27</v>
      </c>
      <c r="D58" s="318">
        <f t="shared" si="1"/>
        <v>7.7586206896551727E-2</v>
      </c>
      <c r="E58" s="46">
        <v>46</v>
      </c>
      <c r="F58" s="318">
        <f t="shared" si="2"/>
        <v>0.11528822055137844</v>
      </c>
    </row>
    <row r="59" spans="2:6" x14ac:dyDescent="0.15">
      <c r="B59" s="51" t="s">
        <v>51</v>
      </c>
      <c r="C59" s="46">
        <v>28</v>
      </c>
      <c r="D59" s="318">
        <f t="shared" si="1"/>
        <v>8.0459770114942528E-2</v>
      </c>
      <c r="E59" s="46">
        <v>32</v>
      </c>
      <c r="F59" s="318">
        <f t="shared" si="2"/>
        <v>8.0200501253132828E-2</v>
      </c>
    </row>
    <row r="60" spans="2:6" x14ac:dyDescent="0.15">
      <c r="B60" s="51" t="s">
        <v>52</v>
      </c>
      <c r="C60" s="46">
        <v>11</v>
      </c>
      <c r="D60" s="318">
        <f t="shared" si="1"/>
        <v>3.1609195402298854E-2</v>
      </c>
      <c r="E60" s="46">
        <v>6</v>
      </c>
      <c r="F60" s="318">
        <f t="shared" si="2"/>
        <v>1.5037593984962405E-2</v>
      </c>
    </row>
    <row r="61" spans="2:6" x14ac:dyDescent="0.15">
      <c r="B61" s="52" t="s">
        <v>53</v>
      </c>
      <c r="C61" s="47">
        <v>27</v>
      </c>
      <c r="D61" s="311">
        <f t="shared" si="1"/>
        <v>7.7586206896551727E-2</v>
      </c>
      <c r="E61" s="47">
        <v>19</v>
      </c>
      <c r="F61" s="311">
        <f t="shared" si="2"/>
        <v>4.7619047619047616E-2</v>
      </c>
    </row>
  </sheetData>
  <mergeCells count="11">
    <mergeCell ref="B2:B3"/>
    <mergeCell ref="C2:F2"/>
    <mergeCell ref="C3:D3"/>
    <mergeCell ref="E3:F3"/>
    <mergeCell ref="C40:F40"/>
    <mergeCell ref="C43:F43"/>
    <mergeCell ref="C12:F12"/>
    <mergeCell ref="B33:B34"/>
    <mergeCell ref="C33:F33"/>
    <mergeCell ref="C34:D34"/>
    <mergeCell ref="E34:F34"/>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9"/>
  <sheetViews>
    <sheetView view="pageBreakPreview" zoomScaleNormal="100" zoomScaleSheetLayoutView="100" workbookViewId="0">
      <selection activeCell="A5" sqref="A5"/>
    </sheetView>
  </sheetViews>
  <sheetFormatPr defaultColWidth="13.75" defaultRowHeight="13.5" x14ac:dyDescent="0.15"/>
  <cols>
    <col min="1" max="1" width="14.75" style="9" customWidth="1"/>
    <col min="2" max="2" width="8.625" style="9" bestFit="1" customWidth="1"/>
    <col min="3" max="3" width="7.875" style="9" bestFit="1" customWidth="1"/>
    <col min="4" max="4" width="4.125" style="9" customWidth="1"/>
    <col min="5" max="5" width="14.75" style="9" customWidth="1"/>
    <col min="6" max="6" width="6.5" style="9" customWidth="1"/>
    <col min="7" max="7" width="9.75" style="9" bestFit="1" customWidth="1"/>
    <col min="8" max="8" width="8.375" style="9" customWidth="1"/>
    <col min="9" max="9" width="7.875" style="9" bestFit="1" customWidth="1"/>
    <col min="10" max="16384" width="13.75" style="9"/>
  </cols>
  <sheetData>
    <row r="1" spans="1:19" s="25" customFormat="1" ht="14.25" x14ac:dyDescent="0.15">
      <c r="A1" s="24" t="s">
        <v>112</v>
      </c>
    </row>
    <row r="2" spans="1:19" customFormat="1" x14ac:dyDescent="0.15">
      <c r="A2" s="1"/>
      <c r="B2" s="2"/>
      <c r="C2" s="2"/>
      <c r="D2" s="2"/>
      <c r="E2" s="2"/>
      <c r="F2" s="2"/>
      <c r="G2" s="2"/>
      <c r="H2" s="2"/>
    </row>
    <row r="3" spans="1:19" s="8" customFormat="1" ht="14.25" x14ac:dyDescent="0.15">
      <c r="A3" s="120" t="s">
        <v>13</v>
      </c>
      <c r="B3" s="54"/>
      <c r="C3" s="54"/>
      <c r="E3" s="120" t="s">
        <v>113</v>
      </c>
      <c r="F3" s="54"/>
      <c r="G3" s="54"/>
      <c r="H3" s="54"/>
      <c r="I3" s="54"/>
    </row>
    <row r="4" spans="1:19" customFormat="1" x14ac:dyDescent="0.15">
      <c r="A4" s="3"/>
      <c r="B4" s="3" t="s">
        <v>0</v>
      </c>
      <c r="C4" s="3" t="s">
        <v>1</v>
      </c>
      <c r="D4" s="2"/>
      <c r="E4" s="3"/>
      <c r="F4" s="3" t="s">
        <v>115</v>
      </c>
      <c r="G4" s="3" t="s">
        <v>117</v>
      </c>
      <c r="H4" s="3" t="s">
        <v>12</v>
      </c>
      <c r="I4" s="3" t="s">
        <v>1</v>
      </c>
    </row>
    <row r="5" spans="1:19" customFormat="1" x14ac:dyDescent="0.15">
      <c r="A5" s="32" t="s">
        <v>2</v>
      </c>
      <c r="B5" s="242">
        <v>135</v>
      </c>
      <c r="C5" s="21">
        <f>B5/B$14</f>
        <v>8.4044076448982138E-3</v>
      </c>
      <c r="D5" s="2"/>
      <c r="E5" s="32" t="s">
        <v>2</v>
      </c>
      <c r="F5" s="95">
        <v>8</v>
      </c>
      <c r="G5" s="95">
        <v>23</v>
      </c>
      <c r="H5" s="33">
        <f>SUM(F5:G5)</f>
        <v>31</v>
      </c>
      <c r="I5" s="21">
        <f>H5/H$14</f>
        <v>1.5507753876938469E-2</v>
      </c>
      <c r="J5" s="215"/>
      <c r="K5" s="216"/>
      <c r="L5" s="347"/>
      <c r="M5" s="217"/>
      <c r="N5" s="215"/>
      <c r="O5" s="215"/>
      <c r="P5" s="215"/>
      <c r="Q5" s="215"/>
      <c r="R5" s="215"/>
      <c r="S5" s="215"/>
    </row>
    <row r="6" spans="1:19" customFormat="1" x14ac:dyDescent="0.15">
      <c r="A6" s="32" t="s">
        <v>3</v>
      </c>
      <c r="B6" s="242">
        <v>361</v>
      </c>
      <c r="C6" s="21">
        <f t="shared" ref="C6:C13" si="0">B6/B$14</f>
        <v>2.2474008591172261E-2</v>
      </c>
      <c r="D6" s="2"/>
      <c r="E6" s="32" t="s">
        <v>3</v>
      </c>
      <c r="F6" s="95">
        <v>26</v>
      </c>
      <c r="G6" s="95">
        <v>57</v>
      </c>
      <c r="H6" s="33">
        <f t="shared" ref="H6:H13" si="1">SUM(F6:G6)</f>
        <v>83</v>
      </c>
      <c r="I6" s="21">
        <f t="shared" ref="I6:I13" si="2">H6/H$14</f>
        <v>4.1520760380190098E-2</v>
      </c>
      <c r="J6" s="218"/>
      <c r="K6" s="348"/>
      <c r="L6" s="220"/>
      <c r="M6" s="221"/>
      <c r="N6" s="218"/>
      <c r="O6" s="215"/>
      <c r="P6" s="215"/>
      <c r="Q6" s="215"/>
      <c r="R6" s="215"/>
      <c r="S6" s="215"/>
    </row>
    <row r="7" spans="1:19" customFormat="1" x14ac:dyDescent="0.15">
      <c r="A7" s="32" t="s">
        <v>4</v>
      </c>
      <c r="B7" s="242">
        <v>721</v>
      </c>
      <c r="C7" s="21">
        <f t="shared" si="0"/>
        <v>4.4885762310900829E-2</v>
      </c>
      <c r="D7" s="2"/>
      <c r="E7" s="32" t="s">
        <v>4</v>
      </c>
      <c r="F7" s="95">
        <v>42</v>
      </c>
      <c r="G7" s="95">
        <v>92</v>
      </c>
      <c r="H7" s="33">
        <f t="shared" si="1"/>
        <v>134</v>
      </c>
      <c r="I7" s="21">
        <f t="shared" si="2"/>
        <v>6.7033516758379194E-2</v>
      </c>
      <c r="J7" s="218"/>
      <c r="K7" s="348"/>
      <c r="L7" s="220"/>
      <c r="M7" s="221"/>
      <c r="N7" s="218"/>
      <c r="O7" s="215"/>
      <c r="P7" s="215"/>
      <c r="Q7" s="215"/>
      <c r="R7" s="215"/>
      <c r="S7" s="215"/>
    </row>
    <row r="8" spans="1:19" customFormat="1" x14ac:dyDescent="0.15">
      <c r="A8" s="32" t="s">
        <v>5</v>
      </c>
      <c r="B8" s="242">
        <v>1742</v>
      </c>
      <c r="C8" s="21">
        <f t="shared" si="0"/>
        <v>0.1084479860549088</v>
      </c>
      <c r="D8" s="2"/>
      <c r="E8" s="32" t="s">
        <v>5</v>
      </c>
      <c r="F8" s="95">
        <v>84</v>
      </c>
      <c r="G8" s="95">
        <v>222</v>
      </c>
      <c r="H8" s="33">
        <f t="shared" si="1"/>
        <v>306</v>
      </c>
      <c r="I8" s="21">
        <f t="shared" si="2"/>
        <v>0.15307653826913456</v>
      </c>
      <c r="J8" s="215"/>
      <c r="K8" s="222"/>
      <c r="L8" s="223"/>
      <c r="M8" s="224"/>
      <c r="N8" s="215"/>
      <c r="O8" s="215"/>
      <c r="P8" s="215"/>
      <c r="Q8" s="215"/>
      <c r="R8" s="215"/>
      <c r="S8" s="215"/>
    </row>
    <row r="9" spans="1:19" customFormat="1" x14ac:dyDescent="0.15">
      <c r="A9" s="32" t="s">
        <v>6</v>
      </c>
      <c r="B9" s="242">
        <v>2459</v>
      </c>
      <c r="C9" s="21">
        <f t="shared" si="0"/>
        <v>0.15308472888003485</v>
      </c>
      <c r="D9" s="2"/>
      <c r="E9" s="32" t="s">
        <v>6</v>
      </c>
      <c r="F9" s="95">
        <v>104</v>
      </c>
      <c r="G9" s="95">
        <v>273</v>
      </c>
      <c r="H9" s="33">
        <f t="shared" si="1"/>
        <v>377</v>
      </c>
      <c r="I9" s="21">
        <f t="shared" si="2"/>
        <v>0.18859429714857429</v>
      </c>
      <c r="J9" s="215"/>
      <c r="K9" s="222"/>
      <c r="L9" s="223"/>
      <c r="M9" s="224"/>
      <c r="N9" s="215"/>
      <c r="O9" s="215"/>
      <c r="P9" s="215"/>
      <c r="Q9" s="215"/>
      <c r="R9" s="215"/>
      <c r="S9" s="215"/>
    </row>
    <row r="10" spans="1:19" customFormat="1" x14ac:dyDescent="0.15">
      <c r="A10" s="32" t="s">
        <v>7</v>
      </c>
      <c r="B10" s="242">
        <v>3031</v>
      </c>
      <c r="C10" s="21">
        <f t="shared" si="0"/>
        <v>0.18869451534582582</v>
      </c>
      <c r="D10" s="2"/>
      <c r="E10" s="32" t="s">
        <v>7</v>
      </c>
      <c r="F10" s="95">
        <v>94</v>
      </c>
      <c r="G10" s="95">
        <v>290</v>
      </c>
      <c r="H10" s="33">
        <f t="shared" si="1"/>
        <v>384</v>
      </c>
      <c r="I10" s="21">
        <f t="shared" si="2"/>
        <v>0.19209604802401201</v>
      </c>
      <c r="J10" s="215"/>
      <c r="K10" s="349"/>
      <c r="L10" s="223"/>
      <c r="M10" s="224"/>
      <c r="N10" s="215"/>
      <c r="O10" s="215"/>
      <c r="P10" s="215"/>
      <c r="Q10" s="215"/>
      <c r="R10" s="215"/>
      <c r="S10" s="215"/>
    </row>
    <row r="11" spans="1:19" customFormat="1" x14ac:dyDescent="0.15">
      <c r="A11" s="32" t="s">
        <v>8</v>
      </c>
      <c r="B11" s="242">
        <v>4068</v>
      </c>
      <c r="C11" s="21">
        <f t="shared" si="0"/>
        <v>0.25325281703293284</v>
      </c>
      <c r="D11" s="2"/>
      <c r="E11" s="32" t="s">
        <v>8</v>
      </c>
      <c r="F11" s="95">
        <v>103</v>
      </c>
      <c r="G11" s="95">
        <v>340</v>
      </c>
      <c r="H11" s="33">
        <f t="shared" si="1"/>
        <v>443</v>
      </c>
      <c r="I11" s="21">
        <f t="shared" si="2"/>
        <v>0.22161080540270134</v>
      </c>
      <c r="J11" s="215"/>
      <c r="K11" s="222"/>
      <c r="L11" s="223"/>
      <c r="M11" s="224"/>
      <c r="N11" s="215"/>
      <c r="O11" s="215"/>
      <c r="P11" s="215"/>
      <c r="Q11" s="215"/>
      <c r="R11" s="215"/>
      <c r="S11" s="215"/>
    </row>
    <row r="12" spans="1:19" customFormat="1" x14ac:dyDescent="0.15">
      <c r="A12" s="32" t="s">
        <v>9</v>
      </c>
      <c r="B12" s="242">
        <v>2952</v>
      </c>
      <c r="C12" s="21">
        <f t="shared" si="0"/>
        <v>0.18377638050177425</v>
      </c>
      <c r="D12" s="2"/>
      <c r="E12" s="32" t="s">
        <v>9</v>
      </c>
      <c r="F12" s="95">
        <v>32</v>
      </c>
      <c r="G12" s="95">
        <v>167</v>
      </c>
      <c r="H12" s="33">
        <f t="shared" si="1"/>
        <v>199</v>
      </c>
      <c r="I12" s="21">
        <f t="shared" si="2"/>
        <v>9.9549774887443723E-2</v>
      </c>
      <c r="J12" s="215"/>
      <c r="K12" s="222"/>
      <c r="L12" s="223"/>
      <c r="M12" s="224"/>
      <c r="N12" s="215"/>
      <c r="O12" s="215"/>
      <c r="P12" s="215"/>
      <c r="Q12" s="215"/>
      <c r="R12" s="215"/>
      <c r="S12" s="215"/>
    </row>
    <row r="13" spans="1:19" customFormat="1" x14ac:dyDescent="0.15">
      <c r="A13" s="32" t="s">
        <v>10</v>
      </c>
      <c r="B13" s="242">
        <v>594</v>
      </c>
      <c r="C13" s="21">
        <f t="shared" si="0"/>
        <v>3.6979393637552135E-2</v>
      </c>
      <c r="D13" s="2"/>
      <c r="E13" s="32" t="s">
        <v>10</v>
      </c>
      <c r="F13" s="95">
        <v>7</v>
      </c>
      <c r="G13" s="95">
        <v>35</v>
      </c>
      <c r="H13" s="33">
        <f t="shared" si="1"/>
        <v>42</v>
      </c>
      <c r="I13" s="21">
        <f t="shared" si="2"/>
        <v>2.1010505252626314E-2</v>
      </c>
      <c r="J13" s="215"/>
      <c r="K13" s="222"/>
      <c r="L13" s="223"/>
      <c r="M13" s="224"/>
      <c r="N13" s="215"/>
      <c r="O13" s="215"/>
      <c r="P13" s="215"/>
      <c r="Q13" s="215"/>
      <c r="R13" s="215"/>
      <c r="S13" s="215"/>
    </row>
    <row r="14" spans="1:19" customFormat="1" x14ac:dyDescent="0.15">
      <c r="A14" s="121" t="s">
        <v>11</v>
      </c>
      <c r="B14" s="225">
        <f>SUM(B5:B13)</f>
        <v>16063</v>
      </c>
      <c r="C14" s="115">
        <f>SUM(C5:C13)</f>
        <v>0.99999999999999989</v>
      </c>
      <c r="D14" s="2"/>
      <c r="E14" s="121" t="s">
        <v>11</v>
      </c>
      <c r="F14" s="225">
        <f t="shared" ref="F14:G14" si="3">SUM(F5:F13)</f>
        <v>500</v>
      </c>
      <c r="G14" s="225">
        <f t="shared" si="3"/>
        <v>1499</v>
      </c>
      <c r="H14" s="225">
        <f>SUM(H5:H13)</f>
        <v>1999</v>
      </c>
      <c r="I14" s="115">
        <f>SUM(I5:I13)</f>
        <v>1</v>
      </c>
      <c r="J14" s="215"/>
      <c r="K14" s="222"/>
      <c r="L14" s="223"/>
      <c r="M14" s="224"/>
      <c r="N14" s="350"/>
      <c r="O14" s="215"/>
      <c r="P14" s="215"/>
      <c r="Q14" s="215"/>
      <c r="R14" s="215"/>
      <c r="S14" s="215"/>
    </row>
    <row r="15" spans="1:19" ht="15.75" customHeight="1" x14ac:dyDescent="0.15">
      <c r="A15" s="109" t="s">
        <v>88</v>
      </c>
      <c r="B15" s="243">
        <f>B14-B16</f>
        <v>6753</v>
      </c>
      <c r="C15" s="110">
        <f>B15/B14</f>
        <v>0.42040714685924174</v>
      </c>
      <c r="D15" s="55"/>
      <c r="E15" s="109" t="s">
        <v>88</v>
      </c>
      <c r="F15" s="243">
        <f>F14-F16</f>
        <v>305</v>
      </c>
      <c r="G15" s="243">
        <f>G14-G16</f>
        <v>806</v>
      </c>
      <c r="H15" s="243">
        <f>H14-H16</f>
        <v>1111</v>
      </c>
      <c r="I15" s="110">
        <f>H15/H14</f>
        <v>0.55577788894447222</v>
      </c>
      <c r="J15" s="215"/>
      <c r="K15" s="215"/>
      <c r="L15" s="215"/>
      <c r="M15" s="215"/>
      <c r="N15" s="350"/>
      <c r="O15" s="215"/>
      <c r="P15" s="215"/>
      <c r="Q15" s="215"/>
      <c r="R15" s="215"/>
      <c r="S15" s="215"/>
    </row>
    <row r="16" spans="1:19" ht="15.75" customHeight="1" x14ac:dyDescent="0.15">
      <c r="A16" s="55" t="s">
        <v>87</v>
      </c>
      <c r="B16" s="134">
        <v>9310</v>
      </c>
      <c r="C16" s="124">
        <f>B16/B14</f>
        <v>0.57959285314075826</v>
      </c>
      <c r="D16" s="55"/>
      <c r="E16" s="55" t="s">
        <v>87</v>
      </c>
      <c r="F16" s="242">
        <v>195</v>
      </c>
      <c r="G16" s="242">
        <v>693</v>
      </c>
      <c r="H16" s="242">
        <f t="shared" ref="H16" si="4">SUM(F16:G16)</f>
        <v>888</v>
      </c>
      <c r="I16" s="124">
        <f>H16/H14</f>
        <v>0.44422211105552778</v>
      </c>
      <c r="J16" s="215"/>
      <c r="K16" s="215"/>
      <c r="L16" s="351"/>
      <c r="M16" s="351"/>
      <c r="N16" s="350"/>
      <c r="O16" s="215"/>
      <c r="P16" s="215"/>
      <c r="Q16" s="215"/>
      <c r="R16" s="215"/>
      <c r="S16" s="215"/>
    </row>
    <row r="17" spans="4:19" x14ac:dyDescent="0.15">
      <c r="D17" s="55"/>
      <c r="H17" s="55"/>
      <c r="J17" s="215"/>
      <c r="K17" s="222"/>
      <c r="L17" s="215"/>
      <c r="M17" s="215"/>
      <c r="N17" s="350"/>
      <c r="O17" s="215"/>
      <c r="P17" s="215"/>
      <c r="Q17" s="215"/>
      <c r="R17" s="215"/>
      <c r="S17" s="215"/>
    </row>
    <row r="18" spans="4:19" ht="28.5" customHeight="1" x14ac:dyDescent="0.15">
      <c r="J18" s="215"/>
      <c r="K18" s="216"/>
      <c r="L18" s="217"/>
      <c r="M18" s="217"/>
      <c r="N18" s="352"/>
      <c r="O18" s="217"/>
      <c r="P18" s="217"/>
      <c r="Q18" s="215"/>
      <c r="R18" s="215"/>
      <c r="S18" s="215"/>
    </row>
    <row r="19" spans="4:19" x14ac:dyDescent="0.15">
      <c r="J19" s="215"/>
      <c r="K19" s="219"/>
      <c r="L19" s="220"/>
      <c r="M19" s="221"/>
      <c r="N19" s="353"/>
      <c r="O19" s="220"/>
      <c r="P19" s="221"/>
      <c r="Q19" s="218"/>
      <c r="R19" s="215"/>
      <c r="S19" s="215"/>
    </row>
    <row r="20" spans="4:19" x14ac:dyDescent="0.15">
      <c r="G20" s="2"/>
      <c r="J20" s="215"/>
      <c r="K20" s="219"/>
      <c r="L20" s="220"/>
      <c r="M20" s="221"/>
      <c r="N20" s="219"/>
      <c r="O20" s="220"/>
      <c r="P20" s="221"/>
      <c r="Q20" s="218"/>
      <c r="R20" s="215"/>
      <c r="S20" s="215"/>
    </row>
    <row r="21" spans="4:19" x14ac:dyDescent="0.15">
      <c r="J21" s="215"/>
      <c r="K21" s="222"/>
      <c r="L21" s="223"/>
      <c r="M21" s="224"/>
      <c r="N21" s="222"/>
      <c r="O21" s="223"/>
      <c r="P21" s="224"/>
      <c r="Q21" s="215"/>
      <c r="R21" s="215"/>
      <c r="S21" s="215"/>
    </row>
    <row r="22" spans="4:19" x14ac:dyDescent="0.15">
      <c r="G22" s="2"/>
      <c r="J22" s="215"/>
      <c r="K22" s="222"/>
      <c r="L22" s="223"/>
      <c r="M22" s="224"/>
      <c r="N22" s="222"/>
      <c r="O22" s="223"/>
      <c r="P22" s="224"/>
      <c r="Q22" s="215"/>
      <c r="R22" s="215"/>
      <c r="S22" s="215"/>
    </row>
    <row r="23" spans="4:19" x14ac:dyDescent="0.15">
      <c r="J23" s="215"/>
      <c r="K23" s="222"/>
      <c r="L23" s="223"/>
      <c r="M23" s="224"/>
      <c r="N23" s="222"/>
      <c r="O23" s="223"/>
      <c r="P23" s="224"/>
      <c r="Q23" s="215"/>
      <c r="R23" s="215"/>
      <c r="S23" s="215"/>
    </row>
    <row r="24" spans="4:19" x14ac:dyDescent="0.15">
      <c r="J24" s="215"/>
      <c r="K24" s="222"/>
      <c r="L24" s="223"/>
      <c r="M24" s="224"/>
      <c r="N24" s="222"/>
      <c r="O24" s="223"/>
      <c r="P24" s="224"/>
      <c r="Q24" s="215"/>
      <c r="R24" s="215"/>
      <c r="S24" s="215"/>
    </row>
    <row r="25" spans="4:19" customFormat="1" x14ac:dyDescent="0.15">
      <c r="J25" s="215"/>
      <c r="K25" s="222"/>
      <c r="L25" s="223"/>
      <c r="M25" s="224"/>
      <c r="N25" s="222"/>
      <c r="O25" s="223"/>
      <c r="P25" s="224"/>
      <c r="Q25" s="215"/>
      <c r="R25" s="215"/>
      <c r="S25" s="215"/>
    </row>
    <row r="26" spans="4:19" x14ac:dyDescent="0.15">
      <c r="J26" s="215"/>
      <c r="K26" s="222"/>
      <c r="L26" s="223"/>
      <c r="M26" s="224"/>
      <c r="N26" s="222"/>
      <c r="O26" s="223"/>
      <c r="P26" s="224"/>
      <c r="Q26" s="215"/>
      <c r="R26" s="215"/>
      <c r="S26" s="215"/>
    </row>
    <row r="27" spans="4:19" x14ac:dyDescent="0.15">
      <c r="J27" s="218"/>
      <c r="K27" s="219"/>
      <c r="L27" s="220"/>
      <c r="M27" s="221"/>
      <c r="N27" s="219"/>
      <c r="O27" s="220"/>
      <c r="P27" s="221"/>
      <c r="Q27" s="218"/>
      <c r="R27" s="218"/>
      <c r="S27" s="218"/>
    </row>
    <row r="28" spans="4:19" x14ac:dyDescent="0.15">
      <c r="J28" s="218"/>
      <c r="K28" s="226"/>
      <c r="L28" s="227"/>
      <c r="M28" s="228"/>
      <c r="N28" s="226"/>
      <c r="O28" s="227"/>
      <c r="P28" s="228"/>
      <c r="Q28" s="218"/>
      <c r="R28" s="218"/>
      <c r="S28" s="218"/>
    </row>
    <row r="29" spans="4:19" x14ac:dyDescent="0.15">
      <c r="J29" s="218"/>
      <c r="K29" s="218"/>
      <c r="L29" s="218"/>
      <c r="M29" s="218"/>
      <c r="N29" s="219"/>
      <c r="O29" s="218"/>
      <c r="P29" s="218"/>
      <c r="Q29" s="218"/>
      <c r="R29" s="218"/>
      <c r="S29" s="218"/>
    </row>
    <row r="30" spans="4:19" x14ac:dyDescent="0.15">
      <c r="J30" s="218"/>
      <c r="K30" s="218"/>
      <c r="L30" s="218"/>
      <c r="M30" s="218"/>
      <c r="N30" s="216"/>
      <c r="O30" s="217"/>
      <c r="P30" s="217"/>
      <c r="Q30" s="218"/>
      <c r="R30" s="218"/>
      <c r="S30" s="218"/>
    </row>
    <row r="31" spans="4:19" x14ac:dyDescent="0.15">
      <c r="J31" s="218"/>
      <c r="K31" s="218"/>
      <c r="L31" s="218"/>
      <c r="M31" s="218"/>
      <c r="N31" s="219"/>
      <c r="O31" s="220"/>
      <c r="P31" s="221"/>
      <c r="Q31" s="218"/>
      <c r="R31" s="218"/>
      <c r="S31" s="218"/>
    </row>
    <row r="32" spans="4:19" x14ac:dyDescent="0.15">
      <c r="J32" s="218"/>
      <c r="K32" s="218"/>
      <c r="L32" s="218"/>
      <c r="M32" s="218"/>
      <c r="N32" s="219"/>
      <c r="O32" s="220"/>
      <c r="P32" s="221"/>
      <c r="Q32" s="218"/>
      <c r="R32" s="218"/>
      <c r="S32" s="218"/>
    </row>
    <row r="33" spans="10:19" x14ac:dyDescent="0.15">
      <c r="J33" s="218"/>
      <c r="K33" s="218"/>
      <c r="L33" s="218"/>
      <c r="M33" s="218"/>
      <c r="N33" s="219"/>
      <c r="O33" s="220"/>
      <c r="P33" s="221"/>
      <c r="Q33" s="218"/>
      <c r="R33" s="218"/>
      <c r="S33" s="218"/>
    </row>
    <row r="34" spans="10:19" x14ac:dyDescent="0.15">
      <c r="J34" s="218"/>
      <c r="K34" s="218"/>
      <c r="L34" s="218"/>
      <c r="M34" s="218"/>
      <c r="N34" s="219"/>
      <c r="O34" s="220"/>
      <c r="P34" s="221"/>
      <c r="Q34" s="218"/>
      <c r="R34" s="218"/>
      <c r="S34" s="218"/>
    </row>
    <row r="35" spans="10:19" x14ac:dyDescent="0.15">
      <c r="J35" s="215"/>
      <c r="K35" s="215"/>
      <c r="L35" s="215"/>
      <c r="M35" s="215"/>
      <c r="N35" s="222"/>
      <c r="O35" s="223"/>
      <c r="P35" s="224"/>
      <c r="Q35" s="215"/>
      <c r="R35" s="215"/>
      <c r="S35" s="215"/>
    </row>
    <row r="36" spans="10:19" x14ac:dyDescent="0.15">
      <c r="J36" s="215"/>
      <c r="K36" s="215"/>
      <c r="L36" s="215"/>
      <c r="M36" s="215"/>
      <c r="N36" s="222"/>
      <c r="O36" s="223"/>
      <c r="P36" s="224"/>
      <c r="Q36" s="215"/>
      <c r="R36" s="215"/>
      <c r="S36" s="215"/>
    </row>
    <row r="37" spans="10:19" x14ac:dyDescent="0.15">
      <c r="J37" s="215"/>
      <c r="K37" s="215"/>
      <c r="L37" s="215"/>
      <c r="M37" s="215"/>
      <c r="N37" s="222"/>
      <c r="O37" s="223"/>
      <c r="P37" s="224"/>
      <c r="Q37" s="215"/>
      <c r="R37" s="215"/>
      <c r="S37" s="215"/>
    </row>
    <row r="38" spans="10:19" x14ac:dyDescent="0.15">
      <c r="J38" s="215"/>
      <c r="K38" s="215"/>
      <c r="L38" s="215"/>
      <c r="M38" s="215"/>
      <c r="N38" s="222"/>
      <c r="O38" s="223"/>
      <c r="P38" s="224"/>
      <c r="Q38" s="215"/>
      <c r="R38" s="215"/>
      <c r="S38" s="215"/>
    </row>
    <row r="39" spans="10:19" x14ac:dyDescent="0.15">
      <c r="J39" s="215"/>
      <c r="K39" s="215"/>
      <c r="L39" s="215"/>
      <c r="M39" s="215"/>
      <c r="N39" s="219"/>
      <c r="O39" s="220"/>
      <c r="P39" s="221"/>
      <c r="Q39" s="218"/>
      <c r="R39" s="215"/>
      <c r="S39" s="215"/>
    </row>
    <row r="40" spans="10:19" x14ac:dyDescent="0.15">
      <c r="J40" s="215"/>
      <c r="K40" s="215"/>
      <c r="L40" s="215"/>
      <c r="M40" s="215"/>
      <c r="N40" s="226"/>
      <c r="O40" s="227"/>
      <c r="P40" s="228"/>
      <c r="Q40" s="218"/>
      <c r="R40" s="215"/>
      <c r="S40" s="215"/>
    </row>
    <row r="41" spans="10:19" x14ac:dyDescent="0.15">
      <c r="J41" s="215"/>
      <c r="K41" s="215"/>
      <c r="L41" s="215"/>
      <c r="M41" s="215"/>
      <c r="N41" s="215"/>
      <c r="O41" s="215"/>
      <c r="P41" s="215"/>
      <c r="Q41" s="215"/>
      <c r="R41" s="215"/>
      <c r="S41" s="215"/>
    </row>
    <row r="42" spans="10:19" x14ac:dyDescent="0.15">
      <c r="J42" s="215"/>
      <c r="K42" s="215"/>
      <c r="L42" s="215"/>
      <c r="M42" s="215"/>
      <c r="N42" s="215"/>
      <c r="O42" s="215"/>
      <c r="P42" s="215"/>
      <c r="Q42" s="215"/>
      <c r="R42" s="215"/>
      <c r="S42" s="215"/>
    </row>
    <row r="43" spans="10:19" x14ac:dyDescent="0.15">
      <c r="J43" s="215"/>
      <c r="K43" s="215"/>
      <c r="L43" s="215"/>
      <c r="M43" s="215"/>
      <c r="N43" s="215"/>
      <c r="O43" s="215"/>
      <c r="P43" s="215"/>
      <c r="Q43" s="215"/>
      <c r="R43" s="215"/>
      <c r="S43" s="215"/>
    </row>
    <row r="44" spans="10:19" x14ac:dyDescent="0.15">
      <c r="J44" s="215"/>
      <c r="K44" s="215"/>
      <c r="L44" s="215"/>
      <c r="M44" s="215"/>
      <c r="N44" s="215"/>
      <c r="O44" s="215"/>
      <c r="P44" s="215"/>
      <c r="Q44" s="215"/>
      <c r="R44" s="215"/>
      <c r="S44" s="215"/>
    </row>
    <row r="45" spans="10:19" x14ac:dyDescent="0.15">
      <c r="J45" s="215"/>
      <c r="K45" s="215"/>
      <c r="L45" s="215"/>
      <c r="M45" s="215"/>
      <c r="N45" s="215"/>
      <c r="O45" s="215"/>
      <c r="P45" s="215"/>
      <c r="Q45" s="215"/>
      <c r="R45" s="215"/>
      <c r="S45" s="215"/>
    </row>
    <row r="46" spans="10:19" x14ac:dyDescent="0.15">
      <c r="J46" s="215"/>
      <c r="K46" s="222"/>
      <c r="L46" s="229"/>
      <c r="M46" s="229"/>
      <c r="N46" s="229"/>
      <c r="O46" s="229"/>
      <c r="P46" s="229"/>
      <c r="Q46" s="229"/>
      <c r="R46" s="229"/>
      <c r="S46" s="215"/>
    </row>
    <row r="47" spans="10:19" x14ac:dyDescent="0.15">
      <c r="J47" s="215"/>
      <c r="K47" s="222"/>
      <c r="L47" s="229"/>
      <c r="M47" s="229"/>
      <c r="N47" s="229"/>
      <c r="O47" s="229"/>
      <c r="P47" s="229"/>
      <c r="Q47" s="229"/>
      <c r="R47" s="229"/>
      <c r="S47" s="215"/>
    </row>
    <row r="48" spans="10:19" x14ac:dyDescent="0.15">
      <c r="J48" s="215"/>
      <c r="K48" s="222"/>
      <c r="L48" s="229"/>
      <c r="M48" s="229"/>
      <c r="N48" s="229"/>
      <c r="O48" s="229"/>
      <c r="P48" s="229"/>
      <c r="Q48" s="229"/>
      <c r="R48" s="229"/>
      <c r="S48" s="215"/>
    </row>
    <row r="49" spans="10:19" x14ac:dyDescent="0.15">
      <c r="J49" s="215"/>
      <c r="K49" s="215"/>
      <c r="L49" s="215"/>
      <c r="M49" s="215"/>
      <c r="N49" s="215"/>
      <c r="O49" s="215"/>
      <c r="P49" s="215"/>
      <c r="Q49" s="215"/>
      <c r="R49" s="215"/>
      <c r="S49" s="215"/>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67"/>
  <sheetViews>
    <sheetView view="pageBreakPreview" topLeftCell="A55" zoomScaleNormal="100" zoomScaleSheetLayoutView="100" workbookViewId="0">
      <selection activeCell="P7" sqref="P7"/>
    </sheetView>
  </sheetViews>
  <sheetFormatPr defaultRowHeight="13.5" x14ac:dyDescent="0.15"/>
  <cols>
    <col min="1" max="1" width="3.375" customWidth="1"/>
    <col min="2" max="2" width="41.5" customWidth="1"/>
    <col min="3" max="3" width="7.5" bestFit="1" customWidth="1"/>
    <col min="4" max="4" width="7.875" bestFit="1" customWidth="1"/>
    <col min="5" max="5" width="7.5" bestFit="1" customWidth="1"/>
    <col min="6" max="6" width="7.875" bestFit="1" customWidth="1"/>
    <col min="7" max="7" width="7.5" bestFit="1" customWidth="1"/>
    <col min="8" max="8" width="7.875" bestFit="1" customWidth="1"/>
    <col min="9" max="9" width="7.5" bestFit="1" customWidth="1"/>
    <col min="10" max="10" width="7.875" bestFit="1" customWidth="1"/>
  </cols>
  <sheetData>
    <row r="1" spans="2:10" ht="19.5" customHeight="1" x14ac:dyDescent="0.15">
      <c r="B1" s="24" t="s">
        <v>77</v>
      </c>
    </row>
    <row r="2" spans="2:10" x14ac:dyDescent="0.15">
      <c r="B2" s="518" t="s">
        <v>209</v>
      </c>
      <c r="C2" s="520" t="s">
        <v>63</v>
      </c>
      <c r="D2" s="521"/>
      <c r="E2" s="521"/>
      <c r="F2" s="521"/>
      <c r="G2" s="521"/>
      <c r="H2" s="521"/>
      <c r="I2" s="521"/>
      <c r="J2" s="522"/>
    </row>
    <row r="3" spans="2:10" ht="22.5" customHeight="1" x14ac:dyDescent="0.15">
      <c r="B3" s="519"/>
      <c r="C3" s="526" t="s">
        <v>68</v>
      </c>
      <c r="D3" s="527"/>
      <c r="E3" s="528" t="s">
        <v>69</v>
      </c>
      <c r="F3" s="527"/>
      <c r="G3" s="528" t="s">
        <v>70</v>
      </c>
      <c r="H3" s="527"/>
      <c r="I3" s="526" t="s">
        <v>71</v>
      </c>
      <c r="J3" s="527"/>
    </row>
    <row r="4" spans="2:10" ht="29.25" customHeight="1" x14ac:dyDescent="0.15">
      <c r="B4" s="473" t="s">
        <v>200</v>
      </c>
      <c r="C4" s="371">
        <v>1171</v>
      </c>
      <c r="D4" s="366">
        <f>IFERROR(C4/C$7,"-")</f>
        <v>0.16848920863309352</v>
      </c>
      <c r="E4" s="358">
        <v>840</v>
      </c>
      <c r="F4" s="366">
        <f>IFERROR(E4/E$7,"-")</f>
        <v>0.18122977346278318</v>
      </c>
      <c r="G4" s="358">
        <v>411</v>
      </c>
      <c r="H4" s="366">
        <f>IFERROR(G4/G$7,"-")</f>
        <v>0.20407149950347567</v>
      </c>
      <c r="I4" s="358">
        <v>536</v>
      </c>
      <c r="J4" s="357">
        <f>IFERROR(I4/I$7,"-")</f>
        <v>0.21753246753246752</v>
      </c>
    </row>
    <row r="5" spans="2:10" ht="13.5" customHeight="1" x14ac:dyDescent="0.15">
      <c r="B5" s="474" t="s">
        <v>210</v>
      </c>
      <c r="C5" s="370">
        <v>4104</v>
      </c>
      <c r="D5" s="355">
        <f>IFERROR(C5/C$7,"-")</f>
        <v>0.59050359712230216</v>
      </c>
      <c r="E5" s="356">
        <v>3587</v>
      </c>
      <c r="F5" s="355">
        <f>IFERROR(E5/E$7,"-")</f>
        <v>0.77389428263214666</v>
      </c>
      <c r="G5" s="356">
        <v>1565</v>
      </c>
      <c r="H5" s="364">
        <f>IFERROR(G5/G$7,"-")</f>
        <v>0.77706057596822242</v>
      </c>
      <c r="I5" s="356">
        <v>1886</v>
      </c>
      <c r="J5" s="365">
        <f>IFERROR(I5/I$7,"-")</f>
        <v>0.76542207792207795</v>
      </c>
    </row>
    <row r="6" spans="2:10" x14ac:dyDescent="0.15">
      <c r="B6" s="475" t="s">
        <v>36</v>
      </c>
      <c r="C6" s="373">
        <v>1675</v>
      </c>
      <c r="D6" s="363">
        <f>IFERROR(C6/C$7,"-")</f>
        <v>0.24100719424460432</v>
      </c>
      <c r="E6" s="372">
        <v>208</v>
      </c>
      <c r="F6" s="361">
        <f>IFERROR(E6/E$7,"-")</f>
        <v>4.4875943905070118E-2</v>
      </c>
      <c r="G6" s="372">
        <v>38</v>
      </c>
      <c r="H6" s="361">
        <f>IFERROR(G6/G$7,"-")</f>
        <v>1.8867924528301886E-2</v>
      </c>
      <c r="I6" s="372">
        <v>42</v>
      </c>
      <c r="J6" s="361">
        <f>IFERROR(I6/I$7,"-")</f>
        <v>1.7045454545454544E-2</v>
      </c>
    </row>
    <row r="7" spans="2:10" x14ac:dyDescent="0.15">
      <c r="B7" s="360" t="s">
        <v>162</v>
      </c>
      <c r="C7" s="321">
        <v>6950</v>
      </c>
      <c r="D7" s="312">
        <f t="shared" ref="D7:J7" si="0">SUM(D4:D6)</f>
        <v>1</v>
      </c>
      <c r="E7" s="359">
        <v>4635</v>
      </c>
      <c r="F7" s="312">
        <f t="shared" si="0"/>
        <v>1</v>
      </c>
      <c r="G7" s="368">
        <v>2014</v>
      </c>
      <c r="H7" s="367">
        <f t="shared" si="0"/>
        <v>1</v>
      </c>
      <c r="I7" s="359">
        <v>2464</v>
      </c>
      <c r="J7" s="312">
        <f t="shared" si="0"/>
        <v>1</v>
      </c>
    </row>
    <row r="8" spans="2:10" x14ac:dyDescent="0.15">
      <c r="B8" s="481"/>
      <c r="C8" s="213"/>
      <c r="D8" s="482"/>
      <c r="E8" s="483"/>
      <c r="F8" s="482"/>
      <c r="G8" s="483"/>
      <c r="H8" s="482"/>
      <c r="I8" s="483"/>
      <c r="J8" s="482"/>
    </row>
    <row r="9" spans="2:10" x14ac:dyDescent="0.15">
      <c r="B9" s="480" t="s">
        <v>211</v>
      </c>
      <c r="C9" s="515"/>
      <c r="D9" s="516"/>
      <c r="E9" s="516"/>
      <c r="F9" s="516"/>
      <c r="G9" s="516"/>
      <c r="H9" s="516"/>
      <c r="I9" s="516"/>
      <c r="J9" s="517"/>
    </row>
    <row r="10" spans="2:10" x14ac:dyDescent="0.15">
      <c r="B10" s="476" t="s">
        <v>34</v>
      </c>
      <c r="C10" s="371">
        <v>943</v>
      </c>
      <c r="D10" s="357">
        <f>IFERROR(C10/C$4,"-")</f>
        <v>0.80529461998292062</v>
      </c>
      <c r="E10" s="358">
        <v>809</v>
      </c>
      <c r="F10" s="357">
        <f>IFERROR(E10/E$4,"-")</f>
        <v>0.96309523809523812</v>
      </c>
      <c r="G10" s="358">
        <v>398</v>
      </c>
      <c r="H10" s="357">
        <f>IFERROR(G10/G$4,"-")</f>
        <v>0.96836982968369834</v>
      </c>
      <c r="I10" s="358">
        <v>525</v>
      </c>
      <c r="J10" s="357">
        <f>IFERROR(I10/I$4,"-")</f>
        <v>0.97947761194029848</v>
      </c>
    </row>
    <row r="11" spans="2:10" x14ac:dyDescent="0.15">
      <c r="B11" s="477" t="s">
        <v>35</v>
      </c>
      <c r="C11" s="370">
        <v>228</v>
      </c>
      <c r="D11" s="355">
        <f>IFERROR(C11/C$4,"-")</f>
        <v>0.19470538001707943</v>
      </c>
      <c r="E11" s="369">
        <v>31</v>
      </c>
      <c r="F11" s="363">
        <f>IFERROR(E11/E$4,"-")</f>
        <v>3.6904761904761905E-2</v>
      </c>
      <c r="G11" s="369">
        <v>13</v>
      </c>
      <c r="H11" s="363">
        <f>IFERROR(G11/G$4,"-")</f>
        <v>3.1630170316301706E-2</v>
      </c>
      <c r="I11" s="369">
        <v>11</v>
      </c>
      <c r="J11" s="363">
        <f>IFERROR(I11/I$4,"-")</f>
        <v>2.0522388059701493E-2</v>
      </c>
    </row>
    <row r="12" spans="2:10" x14ac:dyDescent="0.15">
      <c r="B12" s="472" t="s">
        <v>236</v>
      </c>
      <c r="C12" s="515"/>
      <c r="D12" s="516"/>
      <c r="E12" s="516"/>
      <c r="F12" s="516"/>
      <c r="G12" s="516"/>
      <c r="H12" s="516"/>
      <c r="I12" s="516"/>
      <c r="J12" s="517"/>
    </row>
    <row r="13" spans="2:10" ht="27" customHeight="1" x14ac:dyDescent="0.15">
      <c r="B13" s="336" t="s">
        <v>204</v>
      </c>
      <c r="C13" s="45">
        <v>371</v>
      </c>
      <c r="D13" s="309">
        <f t="shared" ref="D13:D30" si="1">IFERROR(C13/C$10,"-")</f>
        <v>0.39342523860021211</v>
      </c>
      <c r="E13" s="45">
        <v>318</v>
      </c>
      <c r="F13" s="309">
        <f t="shared" ref="F13:F30" si="2">IFERROR(E13/E$10,"-")</f>
        <v>0.39307787391841781</v>
      </c>
      <c r="G13" s="45">
        <v>131</v>
      </c>
      <c r="H13" s="309">
        <f t="shared" ref="H13:H30" si="3">IFERROR(G13/G$10,"-")</f>
        <v>0.32914572864321606</v>
      </c>
      <c r="I13" s="45">
        <v>199</v>
      </c>
      <c r="J13" s="309">
        <f t="shared" ref="J13:J30" si="4">IFERROR(I13/I$10,"-")</f>
        <v>0.37904761904761902</v>
      </c>
    </row>
    <row r="14" spans="2:10" x14ac:dyDescent="0.15">
      <c r="B14" s="116" t="s">
        <v>65</v>
      </c>
      <c r="C14" s="231">
        <v>293</v>
      </c>
      <c r="D14" s="310">
        <f t="shared" si="1"/>
        <v>0.3107104984093319</v>
      </c>
      <c r="E14" s="100">
        <v>307</v>
      </c>
      <c r="F14" s="310">
        <f t="shared" si="2"/>
        <v>0.37948084054388131</v>
      </c>
      <c r="G14" s="99">
        <v>174</v>
      </c>
      <c r="H14" s="310">
        <f t="shared" si="3"/>
        <v>0.43718592964824121</v>
      </c>
      <c r="I14" s="99">
        <v>244</v>
      </c>
      <c r="J14" s="310">
        <f t="shared" si="4"/>
        <v>0.46476190476190476</v>
      </c>
    </row>
    <row r="15" spans="2:10" x14ac:dyDescent="0.15">
      <c r="B15" s="116" t="s">
        <v>38</v>
      </c>
      <c r="C15" s="232">
        <v>41</v>
      </c>
      <c r="D15" s="310">
        <f t="shared" si="1"/>
        <v>4.3478260869565216E-2</v>
      </c>
      <c r="E15" s="46">
        <v>55</v>
      </c>
      <c r="F15" s="310">
        <f t="shared" si="2"/>
        <v>6.7985166872682329E-2</v>
      </c>
      <c r="G15" s="46">
        <v>33</v>
      </c>
      <c r="H15" s="310">
        <f t="shared" si="3"/>
        <v>8.2914572864321606E-2</v>
      </c>
      <c r="I15" s="46">
        <v>51</v>
      </c>
      <c r="J15" s="310">
        <f t="shared" si="4"/>
        <v>9.7142857142857142E-2</v>
      </c>
    </row>
    <row r="16" spans="2:10" x14ac:dyDescent="0.15">
      <c r="B16" s="116" t="s">
        <v>39</v>
      </c>
      <c r="C16" s="214">
        <v>198</v>
      </c>
      <c r="D16" s="310">
        <f t="shared" si="1"/>
        <v>0.20996818663838812</v>
      </c>
      <c r="E16" s="46">
        <v>301</v>
      </c>
      <c r="F16" s="310">
        <f t="shared" si="2"/>
        <v>0.37206427688504329</v>
      </c>
      <c r="G16" s="46">
        <v>185</v>
      </c>
      <c r="H16" s="310">
        <f t="shared" si="3"/>
        <v>0.46482412060301509</v>
      </c>
      <c r="I16" s="46">
        <v>284</v>
      </c>
      <c r="J16" s="310">
        <f t="shared" si="4"/>
        <v>0.54095238095238096</v>
      </c>
    </row>
    <row r="17" spans="2:10" x14ac:dyDescent="0.15">
      <c r="B17" s="116" t="s">
        <v>40</v>
      </c>
      <c r="C17" s="214">
        <v>335</v>
      </c>
      <c r="D17" s="310">
        <f t="shared" si="1"/>
        <v>0.35524920466595972</v>
      </c>
      <c r="E17" s="46">
        <v>409</v>
      </c>
      <c r="F17" s="310">
        <f t="shared" si="2"/>
        <v>0.50556242274412855</v>
      </c>
      <c r="G17" s="46">
        <v>194</v>
      </c>
      <c r="H17" s="310">
        <f t="shared" si="3"/>
        <v>0.48743718592964824</v>
      </c>
      <c r="I17" s="46">
        <v>294</v>
      </c>
      <c r="J17" s="310">
        <f t="shared" si="4"/>
        <v>0.56000000000000005</v>
      </c>
    </row>
    <row r="18" spans="2:10" x14ac:dyDescent="0.15">
      <c r="B18" s="116" t="s">
        <v>41</v>
      </c>
      <c r="C18" s="320">
        <v>188</v>
      </c>
      <c r="D18" s="310">
        <f t="shared" si="1"/>
        <v>0.19936373276776245</v>
      </c>
      <c r="E18" s="99">
        <v>213</v>
      </c>
      <c r="F18" s="310">
        <f t="shared" si="2"/>
        <v>0.26328800988875156</v>
      </c>
      <c r="G18" s="99">
        <v>118</v>
      </c>
      <c r="H18" s="310">
        <f t="shared" si="3"/>
        <v>0.29648241206030151</v>
      </c>
      <c r="I18" s="99">
        <v>189</v>
      </c>
      <c r="J18" s="310">
        <f t="shared" si="4"/>
        <v>0.36</v>
      </c>
    </row>
    <row r="19" spans="2:10" x14ac:dyDescent="0.15">
      <c r="B19" s="116" t="s">
        <v>42</v>
      </c>
      <c r="C19" s="214">
        <v>81</v>
      </c>
      <c r="D19" s="310">
        <f t="shared" si="1"/>
        <v>8.5896076352067863E-2</v>
      </c>
      <c r="E19" s="46">
        <v>67</v>
      </c>
      <c r="F19" s="310">
        <f t="shared" si="2"/>
        <v>8.2818294190358466E-2</v>
      </c>
      <c r="G19" s="46">
        <v>41</v>
      </c>
      <c r="H19" s="310">
        <f t="shared" si="3"/>
        <v>0.10301507537688442</v>
      </c>
      <c r="I19" s="46">
        <v>56</v>
      </c>
      <c r="J19" s="310">
        <f t="shared" si="4"/>
        <v>0.10666666666666667</v>
      </c>
    </row>
    <row r="20" spans="2:10" x14ac:dyDescent="0.15">
      <c r="B20" s="116" t="s">
        <v>43</v>
      </c>
      <c r="C20" s="214">
        <v>236</v>
      </c>
      <c r="D20" s="310">
        <f t="shared" si="1"/>
        <v>0.25026511134676566</v>
      </c>
      <c r="E20" s="46">
        <v>328</v>
      </c>
      <c r="F20" s="310">
        <f t="shared" si="2"/>
        <v>0.40543881334981458</v>
      </c>
      <c r="G20" s="46">
        <v>146</v>
      </c>
      <c r="H20" s="310">
        <f t="shared" si="3"/>
        <v>0.36683417085427134</v>
      </c>
      <c r="I20" s="46">
        <v>224</v>
      </c>
      <c r="J20" s="310">
        <f t="shared" si="4"/>
        <v>0.42666666666666669</v>
      </c>
    </row>
    <row r="21" spans="2:10" x14ac:dyDescent="0.15">
      <c r="B21" s="116" t="s">
        <v>44</v>
      </c>
      <c r="C21" s="214">
        <v>152</v>
      </c>
      <c r="D21" s="310">
        <f t="shared" si="1"/>
        <v>0.16118769883351008</v>
      </c>
      <c r="E21" s="46">
        <v>163</v>
      </c>
      <c r="F21" s="310">
        <f t="shared" si="2"/>
        <v>0.20148331273176762</v>
      </c>
      <c r="G21" s="46">
        <v>95</v>
      </c>
      <c r="H21" s="310">
        <f t="shared" si="3"/>
        <v>0.23869346733668342</v>
      </c>
      <c r="I21" s="46">
        <v>118</v>
      </c>
      <c r="J21" s="310">
        <f t="shared" si="4"/>
        <v>0.22476190476190477</v>
      </c>
    </row>
    <row r="22" spans="2:10" x14ac:dyDescent="0.15">
      <c r="B22" s="116" t="s">
        <v>214</v>
      </c>
      <c r="C22" s="214">
        <v>159</v>
      </c>
      <c r="D22" s="310">
        <f t="shared" si="1"/>
        <v>0.16861081654294804</v>
      </c>
      <c r="E22" s="46">
        <v>211</v>
      </c>
      <c r="F22" s="310">
        <f t="shared" si="2"/>
        <v>0.26081582200247216</v>
      </c>
      <c r="G22" s="46">
        <v>112</v>
      </c>
      <c r="H22" s="310">
        <f t="shared" si="3"/>
        <v>0.28140703517587939</v>
      </c>
      <c r="I22" s="46">
        <v>152</v>
      </c>
      <c r="J22" s="310">
        <f t="shared" si="4"/>
        <v>0.28952380952380952</v>
      </c>
    </row>
    <row r="23" spans="2:10" x14ac:dyDescent="0.15">
      <c r="B23" s="116" t="s">
        <v>46</v>
      </c>
      <c r="C23" s="214">
        <v>362</v>
      </c>
      <c r="D23" s="310">
        <f t="shared" si="1"/>
        <v>0.38388123011664899</v>
      </c>
      <c r="E23" s="46">
        <v>319</v>
      </c>
      <c r="F23" s="310">
        <f t="shared" si="2"/>
        <v>0.39431396786155748</v>
      </c>
      <c r="G23" s="46">
        <v>142</v>
      </c>
      <c r="H23" s="310">
        <f t="shared" si="3"/>
        <v>0.35678391959798994</v>
      </c>
      <c r="I23" s="46">
        <v>173</v>
      </c>
      <c r="J23" s="310">
        <f t="shared" si="4"/>
        <v>0.3295238095238095</v>
      </c>
    </row>
    <row r="24" spans="2:10" x14ac:dyDescent="0.15">
      <c r="B24" s="116" t="s">
        <v>47</v>
      </c>
      <c r="C24" s="214">
        <v>63</v>
      </c>
      <c r="D24" s="310">
        <f t="shared" si="1"/>
        <v>6.6808059384941679E-2</v>
      </c>
      <c r="E24" s="46">
        <v>55</v>
      </c>
      <c r="F24" s="310">
        <f t="shared" si="2"/>
        <v>6.7985166872682329E-2</v>
      </c>
      <c r="G24" s="46">
        <v>37</v>
      </c>
      <c r="H24" s="310">
        <f t="shared" si="3"/>
        <v>9.2964824120603015E-2</v>
      </c>
      <c r="I24" s="46">
        <v>27</v>
      </c>
      <c r="J24" s="310">
        <f t="shared" si="4"/>
        <v>5.1428571428571428E-2</v>
      </c>
    </row>
    <row r="25" spans="2:10" x14ac:dyDescent="0.15">
      <c r="B25" s="116" t="s">
        <v>48</v>
      </c>
      <c r="C25" s="214">
        <v>75</v>
      </c>
      <c r="D25" s="310">
        <f t="shared" si="1"/>
        <v>7.9533404029692473E-2</v>
      </c>
      <c r="E25" s="46">
        <v>51</v>
      </c>
      <c r="F25" s="310">
        <f t="shared" si="2"/>
        <v>6.3040791100123603E-2</v>
      </c>
      <c r="G25" s="46">
        <v>28</v>
      </c>
      <c r="H25" s="310">
        <f t="shared" si="3"/>
        <v>7.0351758793969849E-2</v>
      </c>
      <c r="I25" s="46">
        <v>52</v>
      </c>
      <c r="J25" s="310">
        <f t="shared" si="4"/>
        <v>9.9047619047619051E-2</v>
      </c>
    </row>
    <row r="26" spans="2:10" x14ac:dyDescent="0.15">
      <c r="B26" s="116" t="s">
        <v>49</v>
      </c>
      <c r="C26" s="232">
        <v>10</v>
      </c>
      <c r="D26" s="310">
        <f t="shared" si="1"/>
        <v>1.0604453870625663E-2</v>
      </c>
      <c r="E26" s="97">
        <v>8</v>
      </c>
      <c r="F26" s="310">
        <f t="shared" si="2"/>
        <v>9.8887515451174281E-3</v>
      </c>
      <c r="G26" s="97">
        <v>4</v>
      </c>
      <c r="H26" s="310">
        <f t="shared" si="3"/>
        <v>1.0050251256281407E-2</v>
      </c>
      <c r="I26" s="97">
        <v>2</v>
      </c>
      <c r="J26" s="310">
        <f t="shared" si="4"/>
        <v>3.8095238095238095E-3</v>
      </c>
    </row>
    <row r="27" spans="2:10" x14ac:dyDescent="0.15">
      <c r="B27" s="116" t="s">
        <v>50</v>
      </c>
      <c r="C27" s="214">
        <v>111</v>
      </c>
      <c r="D27" s="310">
        <f t="shared" si="1"/>
        <v>0.11770943796394485</v>
      </c>
      <c r="E27" s="46">
        <v>102</v>
      </c>
      <c r="F27" s="310">
        <f t="shared" si="2"/>
        <v>0.12608158220024721</v>
      </c>
      <c r="G27" s="46">
        <v>59</v>
      </c>
      <c r="H27" s="310">
        <f t="shared" si="3"/>
        <v>0.14824120603015076</v>
      </c>
      <c r="I27" s="46">
        <v>83</v>
      </c>
      <c r="J27" s="310">
        <f t="shared" si="4"/>
        <v>0.15809523809523809</v>
      </c>
    </row>
    <row r="28" spans="2:10" x14ac:dyDescent="0.15">
      <c r="B28" s="116" t="s">
        <v>51</v>
      </c>
      <c r="C28" s="214">
        <v>135</v>
      </c>
      <c r="D28" s="310">
        <f t="shared" si="1"/>
        <v>0.14316012725344646</v>
      </c>
      <c r="E28" s="46">
        <v>85</v>
      </c>
      <c r="F28" s="310">
        <f t="shared" si="2"/>
        <v>0.10506798516687268</v>
      </c>
      <c r="G28" s="46">
        <v>53</v>
      </c>
      <c r="H28" s="310">
        <f t="shared" si="3"/>
        <v>0.13316582914572864</v>
      </c>
      <c r="I28" s="46">
        <v>56</v>
      </c>
      <c r="J28" s="310">
        <f t="shared" si="4"/>
        <v>0.10666666666666667</v>
      </c>
    </row>
    <row r="29" spans="2:10" x14ac:dyDescent="0.15">
      <c r="B29" s="116" t="s">
        <v>216</v>
      </c>
      <c r="C29" s="214">
        <v>22</v>
      </c>
      <c r="D29" s="310">
        <f t="shared" si="1"/>
        <v>2.3329798515376459E-2</v>
      </c>
      <c r="E29" s="46">
        <v>10</v>
      </c>
      <c r="F29" s="310">
        <f t="shared" si="2"/>
        <v>1.2360939431396786E-2</v>
      </c>
      <c r="G29" s="46">
        <v>8</v>
      </c>
      <c r="H29" s="310">
        <f t="shared" si="3"/>
        <v>2.0100502512562814E-2</v>
      </c>
      <c r="I29" s="46">
        <v>8</v>
      </c>
      <c r="J29" s="310">
        <f t="shared" si="4"/>
        <v>1.5238095238095238E-2</v>
      </c>
    </row>
    <row r="30" spans="2:10" x14ac:dyDescent="0.15">
      <c r="B30" s="119" t="s">
        <v>53</v>
      </c>
      <c r="C30" s="47">
        <v>74</v>
      </c>
      <c r="D30" s="311">
        <f t="shared" si="1"/>
        <v>7.8472958642629903E-2</v>
      </c>
      <c r="E30" s="47">
        <v>40</v>
      </c>
      <c r="F30" s="311">
        <f t="shared" si="2"/>
        <v>4.9443757725587144E-2</v>
      </c>
      <c r="G30" s="47">
        <v>24</v>
      </c>
      <c r="H30" s="311">
        <f t="shared" si="3"/>
        <v>6.030150753768844E-2</v>
      </c>
      <c r="I30" s="47">
        <v>35</v>
      </c>
      <c r="J30" s="311">
        <f t="shared" si="4"/>
        <v>6.6666666666666666E-2</v>
      </c>
    </row>
    <row r="31" spans="2:10" x14ac:dyDescent="0.15">
      <c r="D31" s="94"/>
      <c r="E31" s="49"/>
      <c r="J31" s="94"/>
    </row>
    <row r="32" spans="2:10" ht="19.5" customHeight="1" x14ac:dyDescent="0.15">
      <c r="B32" s="24" t="s">
        <v>78</v>
      </c>
      <c r="E32" s="105"/>
    </row>
    <row r="33" spans="2:10" x14ac:dyDescent="0.15">
      <c r="B33" s="518" t="s">
        <v>209</v>
      </c>
      <c r="C33" s="520" t="s">
        <v>63</v>
      </c>
      <c r="D33" s="521"/>
      <c r="E33" s="521"/>
      <c r="F33" s="521"/>
      <c r="G33" s="521"/>
      <c r="H33" s="521"/>
      <c r="I33" s="521"/>
      <c r="J33" s="522"/>
    </row>
    <row r="34" spans="2:10" ht="24" customHeight="1" x14ac:dyDescent="0.15">
      <c r="B34" s="519"/>
      <c r="C34" s="526" t="s">
        <v>68</v>
      </c>
      <c r="D34" s="527"/>
      <c r="E34" s="528" t="s">
        <v>69</v>
      </c>
      <c r="F34" s="527"/>
      <c r="G34" s="528" t="s">
        <v>70</v>
      </c>
      <c r="H34" s="527"/>
      <c r="I34" s="526" t="s">
        <v>71</v>
      </c>
      <c r="J34" s="527"/>
    </row>
    <row r="35" spans="2:10" ht="26.25" customHeight="1" x14ac:dyDescent="0.15">
      <c r="B35" s="469" t="s">
        <v>200</v>
      </c>
      <c r="C35" s="358">
        <v>455</v>
      </c>
      <c r="D35" s="357">
        <f>IFERROR(C35/C$38,"-")</f>
        <v>0.32523230879199427</v>
      </c>
      <c r="E35" s="358">
        <v>215</v>
      </c>
      <c r="F35" s="357">
        <f>IFERROR(E35/E$38,"-")</f>
        <v>0.6595092024539877</v>
      </c>
      <c r="G35" s="358">
        <v>115</v>
      </c>
      <c r="H35" s="357">
        <f>IFERROR(G35/G$38,"-")</f>
        <v>0.85185185185185186</v>
      </c>
      <c r="I35" s="358">
        <v>102</v>
      </c>
      <c r="J35" s="357">
        <f>IFERROR(I35/I$38,"-")</f>
        <v>0.73381294964028776</v>
      </c>
    </row>
    <row r="36" spans="2:10" ht="13.5" customHeight="1" x14ac:dyDescent="0.15">
      <c r="B36" s="478" t="s">
        <v>210</v>
      </c>
      <c r="C36" s="356">
        <v>173</v>
      </c>
      <c r="D36" s="355">
        <f>IFERROR(C36/C$38,"-")</f>
        <v>0.12365975696926376</v>
      </c>
      <c r="E36" s="356">
        <v>36</v>
      </c>
      <c r="F36" s="355">
        <f>IFERROR(E36/E$38,"-")</f>
        <v>0.11042944785276074</v>
      </c>
      <c r="G36" s="356">
        <v>11</v>
      </c>
      <c r="H36" s="355">
        <f>IFERROR(G36/G$38,"-")</f>
        <v>8.1481481481481488E-2</v>
      </c>
      <c r="I36" s="356">
        <v>25</v>
      </c>
      <c r="J36" s="355">
        <f>IFERROR(I36/I$38,"-")</f>
        <v>0.17985611510791366</v>
      </c>
    </row>
    <row r="37" spans="2:10" x14ac:dyDescent="0.15">
      <c r="B37" s="470" t="s">
        <v>36</v>
      </c>
      <c r="C37" s="485">
        <v>771</v>
      </c>
      <c r="D37" s="486">
        <f>IFERROR(C37/C$38,"-")</f>
        <v>0.55110793423874194</v>
      </c>
      <c r="E37" s="485">
        <v>75</v>
      </c>
      <c r="F37" s="486">
        <f>IFERROR(E37/E$38,"-")</f>
        <v>0.23006134969325154</v>
      </c>
      <c r="G37" s="485">
        <v>9</v>
      </c>
      <c r="H37" s="486">
        <f>IFERROR(G37/G$38,"-")</f>
        <v>6.6666666666666666E-2</v>
      </c>
      <c r="I37" s="485">
        <v>12</v>
      </c>
      <c r="J37" s="486">
        <f>IFERROR(I37/I$38,"-")</f>
        <v>8.6330935251798566E-2</v>
      </c>
    </row>
    <row r="38" spans="2:10" x14ac:dyDescent="0.15">
      <c r="B38" s="471" t="s">
        <v>162</v>
      </c>
      <c r="C38" s="321">
        <v>1399</v>
      </c>
      <c r="D38" s="312">
        <f t="shared" ref="D38:J38" si="5">SUM(D35:D37)</f>
        <v>1</v>
      </c>
      <c r="E38" s="359">
        <v>326</v>
      </c>
      <c r="F38" s="312">
        <f t="shared" si="5"/>
        <v>1</v>
      </c>
      <c r="G38" s="368">
        <v>135</v>
      </c>
      <c r="H38" s="367">
        <f t="shared" si="5"/>
        <v>1</v>
      </c>
      <c r="I38" s="368">
        <v>139</v>
      </c>
      <c r="J38" s="367">
        <f t="shared" si="5"/>
        <v>1</v>
      </c>
    </row>
    <row r="39" spans="2:10" x14ac:dyDescent="0.15">
      <c r="B39" s="481"/>
      <c r="C39" s="213"/>
      <c r="D39" s="482"/>
      <c r="E39" s="483"/>
      <c r="F39" s="482"/>
      <c r="G39" s="483"/>
      <c r="H39" s="482"/>
      <c r="I39" s="483"/>
      <c r="J39" s="482"/>
    </row>
    <row r="40" spans="2:10" x14ac:dyDescent="0.15">
      <c r="B40" s="480" t="s">
        <v>211</v>
      </c>
      <c r="C40" s="515"/>
      <c r="D40" s="516"/>
      <c r="E40" s="516"/>
      <c r="F40" s="516"/>
      <c r="G40" s="516"/>
      <c r="H40" s="516"/>
      <c r="I40" s="516"/>
      <c r="J40" s="517"/>
    </row>
    <row r="41" spans="2:10" x14ac:dyDescent="0.15">
      <c r="B41" s="467" t="s">
        <v>34</v>
      </c>
      <c r="C41" s="358">
        <v>328</v>
      </c>
      <c r="D41" s="357">
        <f>IFERROR(C41/C$35,"-")</f>
        <v>0.72087912087912087</v>
      </c>
      <c r="E41" s="358">
        <v>207</v>
      </c>
      <c r="F41" s="357">
        <f>IFERROR(E41/E$35,"-")</f>
        <v>0.96279069767441861</v>
      </c>
      <c r="G41" s="358">
        <v>112</v>
      </c>
      <c r="H41" s="357">
        <f>IFERROR(G41/G$35,"-")</f>
        <v>0.97391304347826091</v>
      </c>
      <c r="I41" s="358">
        <v>100</v>
      </c>
      <c r="J41" s="357">
        <f>IFERROR(I41/I$35,"-")</f>
        <v>0.98039215686274506</v>
      </c>
    </row>
    <row r="42" spans="2:10" x14ac:dyDescent="0.15">
      <c r="B42" s="468" t="s">
        <v>35</v>
      </c>
      <c r="C42" s="356">
        <v>127</v>
      </c>
      <c r="D42" s="355">
        <f>IFERROR(C42/C$35,"-")</f>
        <v>0.27912087912087913</v>
      </c>
      <c r="E42" s="356">
        <v>8</v>
      </c>
      <c r="F42" s="355">
        <f>IFERROR(E42/E$35,"-")</f>
        <v>3.7209302325581395E-2</v>
      </c>
      <c r="G42" s="356">
        <v>3</v>
      </c>
      <c r="H42" s="355">
        <f>IFERROR(G42/G$35,"-")</f>
        <v>2.6086956521739129E-2</v>
      </c>
      <c r="I42" s="356">
        <v>2</v>
      </c>
      <c r="J42" s="355">
        <f>IFERROR(I42/I$35,"-")</f>
        <v>1.9607843137254902E-2</v>
      </c>
    </row>
    <row r="43" spans="2:10" x14ac:dyDescent="0.15">
      <c r="B43" s="472" t="s">
        <v>236</v>
      </c>
      <c r="C43" s="515"/>
      <c r="D43" s="516"/>
      <c r="E43" s="516"/>
      <c r="F43" s="516"/>
      <c r="G43" s="516"/>
      <c r="H43" s="516"/>
      <c r="I43" s="516"/>
      <c r="J43" s="517"/>
    </row>
    <row r="44" spans="2:10" ht="27" customHeight="1" x14ac:dyDescent="0.15">
      <c r="B44" s="336" t="s">
        <v>204</v>
      </c>
      <c r="C44" s="45">
        <v>87</v>
      </c>
      <c r="D44" s="317">
        <f t="shared" ref="D44:D61" si="6">IFERROR(C44/C$41,"-")</f>
        <v>0.2652439024390244</v>
      </c>
      <c r="E44" s="45">
        <v>57</v>
      </c>
      <c r="F44" s="317">
        <f t="shared" ref="F44:F61" si="7">IFERROR(E44/E$41,"-")</f>
        <v>0.27536231884057971</v>
      </c>
      <c r="G44" s="45">
        <v>26</v>
      </c>
      <c r="H44" s="317">
        <f t="shared" ref="H44:H61" si="8">IFERROR(G44/G$41,"-")</f>
        <v>0.23214285714285715</v>
      </c>
      <c r="I44" s="45">
        <v>24</v>
      </c>
      <c r="J44" s="317">
        <f t="shared" ref="J44:J61" si="9">IFERROR(I44/I$41,"-")</f>
        <v>0.24</v>
      </c>
    </row>
    <row r="45" spans="2:10" x14ac:dyDescent="0.15">
      <c r="B45" s="116" t="s">
        <v>65</v>
      </c>
      <c r="C45" s="46">
        <v>81</v>
      </c>
      <c r="D45" s="318">
        <f t="shared" si="6"/>
        <v>0.24695121951219512</v>
      </c>
      <c r="E45" s="46">
        <v>54</v>
      </c>
      <c r="F45" s="318">
        <f t="shared" si="7"/>
        <v>0.2608695652173913</v>
      </c>
      <c r="G45" s="46">
        <v>35</v>
      </c>
      <c r="H45" s="318">
        <f t="shared" si="8"/>
        <v>0.3125</v>
      </c>
      <c r="I45" s="46">
        <v>38</v>
      </c>
      <c r="J45" s="318">
        <f t="shared" si="9"/>
        <v>0.38</v>
      </c>
    </row>
    <row r="46" spans="2:10" x14ac:dyDescent="0.15">
      <c r="B46" s="116" t="s">
        <v>38</v>
      </c>
      <c r="C46" s="231">
        <v>8</v>
      </c>
      <c r="D46" s="318">
        <f t="shared" si="6"/>
        <v>2.4390243902439025E-2</v>
      </c>
      <c r="E46" s="100">
        <v>7</v>
      </c>
      <c r="F46" s="318">
        <f t="shared" si="7"/>
        <v>3.3816425120772944E-2</v>
      </c>
      <c r="G46" s="100">
        <v>4</v>
      </c>
      <c r="H46" s="318">
        <f t="shared" si="8"/>
        <v>3.5714285714285712E-2</v>
      </c>
      <c r="I46" s="100">
        <v>8</v>
      </c>
      <c r="J46" s="318">
        <f t="shared" si="9"/>
        <v>0.08</v>
      </c>
    </row>
    <row r="47" spans="2:10" x14ac:dyDescent="0.15">
      <c r="B47" s="116" t="s">
        <v>39</v>
      </c>
      <c r="C47" s="214">
        <v>62</v>
      </c>
      <c r="D47" s="318">
        <f t="shared" si="6"/>
        <v>0.18902439024390244</v>
      </c>
      <c r="E47" s="46">
        <v>76</v>
      </c>
      <c r="F47" s="318">
        <f t="shared" si="7"/>
        <v>0.3671497584541063</v>
      </c>
      <c r="G47" s="46">
        <v>65</v>
      </c>
      <c r="H47" s="318">
        <f t="shared" si="8"/>
        <v>0.5803571428571429</v>
      </c>
      <c r="I47" s="46">
        <v>59</v>
      </c>
      <c r="J47" s="318">
        <f t="shared" si="9"/>
        <v>0.59</v>
      </c>
    </row>
    <row r="48" spans="2:10" x14ac:dyDescent="0.15">
      <c r="B48" s="116" t="s">
        <v>40</v>
      </c>
      <c r="C48" s="233">
        <v>77</v>
      </c>
      <c r="D48" s="318">
        <f t="shared" si="6"/>
        <v>0.2347560975609756</v>
      </c>
      <c r="E48" s="46">
        <v>68</v>
      </c>
      <c r="F48" s="318">
        <f t="shared" si="7"/>
        <v>0.32850241545893721</v>
      </c>
      <c r="G48" s="46">
        <v>35</v>
      </c>
      <c r="H48" s="318">
        <f t="shared" si="8"/>
        <v>0.3125</v>
      </c>
      <c r="I48" s="46">
        <v>34</v>
      </c>
      <c r="J48" s="318">
        <f t="shared" si="9"/>
        <v>0.34</v>
      </c>
    </row>
    <row r="49" spans="2:10" x14ac:dyDescent="0.15">
      <c r="B49" s="116" t="s">
        <v>41</v>
      </c>
      <c r="C49" s="234">
        <v>68</v>
      </c>
      <c r="D49" s="318">
        <f t="shared" si="6"/>
        <v>0.2073170731707317</v>
      </c>
      <c r="E49" s="46">
        <v>52</v>
      </c>
      <c r="F49" s="318">
        <f t="shared" si="7"/>
        <v>0.25120772946859904</v>
      </c>
      <c r="G49" s="46">
        <v>38</v>
      </c>
      <c r="H49" s="318">
        <f t="shared" si="8"/>
        <v>0.3392857142857143</v>
      </c>
      <c r="I49" s="46">
        <v>32</v>
      </c>
      <c r="J49" s="318">
        <f t="shared" si="9"/>
        <v>0.32</v>
      </c>
    </row>
    <row r="50" spans="2:10" x14ac:dyDescent="0.15">
      <c r="B50" s="116" t="s">
        <v>42</v>
      </c>
      <c r="C50" s="214">
        <v>17</v>
      </c>
      <c r="D50" s="318">
        <f t="shared" si="6"/>
        <v>5.1829268292682924E-2</v>
      </c>
      <c r="E50" s="99">
        <v>8</v>
      </c>
      <c r="F50" s="318">
        <f t="shared" si="7"/>
        <v>3.864734299516908E-2</v>
      </c>
      <c r="G50" s="99">
        <v>7</v>
      </c>
      <c r="H50" s="318">
        <f t="shared" si="8"/>
        <v>6.25E-2</v>
      </c>
      <c r="I50" s="99">
        <v>8</v>
      </c>
      <c r="J50" s="318">
        <f t="shared" si="9"/>
        <v>0.08</v>
      </c>
    </row>
    <row r="51" spans="2:10" x14ac:dyDescent="0.15">
      <c r="B51" s="116" t="s">
        <v>43</v>
      </c>
      <c r="C51" s="231">
        <v>52</v>
      </c>
      <c r="D51" s="318">
        <f t="shared" si="6"/>
        <v>0.15853658536585366</v>
      </c>
      <c r="E51" s="100">
        <v>71</v>
      </c>
      <c r="F51" s="318">
        <f t="shared" si="7"/>
        <v>0.34299516908212563</v>
      </c>
      <c r="G51" s="100">
        <v>26</v>
      </c>
      <c r="H51" s="318">
        <f t="shared" si="8"/>
        <v>0.23214285714285715</v>
      </c>
      <c r="I51" s="100">
        <v>29</v>
      </c>
      <c r="J51" s="318">
        <f t="shared" si="9"/>
        <v>0.28999999999999998</v>
      </c>
    </row>
    <row r="52" spans="2:10" x14ac:dyDescent="0.15">
      <c r="B52" s="116" t="s">
        <v>44</v>
      </c>
      <c r="C52" s="232">
        <v>41</v>
      </c>
      <c r="D52" s="318">
        <f t="shared" si="6"/>
        <v>0.125</v>
      </c>
      <c r="E52" s="97">
        <v>31</v>
      </c>
      <c r="F52" s="318">
        <f t="shared" si="7"/>
        <v>0.14975845410628019</v>
      </c>
      <c r="G52" s="97">
        <v>26</v>
      </c>
      <c r="H52" s="318">
        <f t="shared" si="8"/>
        <v>0.23214285714285715</v>
      </c>
      <c r="I52" s="97">
        <v>21</v>
      </c>
      <c r="J52" s="318">
        <f t="shared" si="9"/>
        <v>0.21</v>
      </c>
    </row>
    <row r="53" spans="2:10" x14ac:dyDescent="0.15">
      <c r="B53" s="116" t="s">
        <v>215</v>
      </c>
      <c r="C53" s="214">
        <v>58</v>
      </c>
      <c r="D53" s="318">
        <f t="shared" si="6"/>
        <v>0.17682926829268292</v>
      </c>
      <c r="E53" s="46">
        <v>53</v>
      </c>
      <c r="F53" s="318">
        <f t="shared" si="7"/>
        <v>0.2560386473429952</v>
      </c>
      <c r="G53" s="46">
        <v>34</v>
      </c>
      <c r="H53" s="318">
        <f t="shared" si="8"/>
        <v>0.30357142857142855</v>
      </c>
      <c r="I53" s="46">
        <v>33</v>
      </c>
      <c r="J53" s="318">
        <f t="shared" si="9"/>
        <v>0.33</v>
      </c>
    </row>
    <row r="54" spans="2:10" x14ac:dyDescent="0.15">
      <c r="B54" s="116" t="s">
        <v>46</v>
      </c>
      <c r="C54" s="214">
        <v>117</v>
      </c>
      <c r="D54" s="318">
        <f t="shared" si="6"/>
        <v>0.35670731707317072</v>
      </c>
      <c r="E54" s="46">
        <v>77</v>
      </c>
      <c r="F54" s="318">
        <f t="shared" si="7"/>
        <v>0.3719806763285024</v>
      </c>
      <c r="G54" s="46">
        <v>29</v>
      </c>
      <c r="H54" s="318">
        <f t="shared" si="8"/>
        <v>0.25892857142857145</v>
      </c>
      <c r="I54" s="46">
        <v>33</v>
      </c>
      <c r="J54" s="318">
        <f t="shared" si="9"/>
        <v>0.33</v>
      </c>
    </row>
    <row r="55" spans="2:10" x14ac:dyDescent="0.15">
      <c r="B55" s="116" t="s">
        <v>47</v>
      </c>
      <c r="C55" s="231">
        <v>16</v>
      </c>
      <c r="D55" s="318">
        <f t="shared" si="6"/>
        <v>4.878048780487805E-2</v>
      </c>
      <c r="E55" s="100">
        <v>18</v>
      </c>
      <c r="F55" s="318">
        <f t="shared" si="7"/>
        <v>8.6956521739130432E-2</v>
      </c>
      <c r="G55" s="100">
        <v>11</v>
      </c>
      <c r="H55" s="318">
        <f t="shared" si="8"/>
        <v>9.8214285714285712E-2</v>
      </c>
      <c r="I55" s="100">
        <v>6</v>
      </c>
      <c r="J55" s="318">
        <f t="shared" si="9"/>
        <v>0.06</v>
      </c>
    </row>
    <row r="56" spans="2:10" x14ac:dyDescent="0.15">
      <c r="B56" s="116" t="s">
        <v>48</v>
      </c>
      <c r="C56" s="214">
        <v>17</v>
      </c>
      <c r="D56" s="318">
        <f t="shared" si="6"/>
        <v>5.1829268292682924E-2</v>
      </c>
      <c r="E56" s="46">
        <v>9</v>
      </c>
      <c r="F56" s="318">
        <f t="shared" si="7"/>
        <v>4.3478260869565216E-2</v>
      </c>
      <c r="G56" s="46">
        <v>3</v>
      </c>
      <c r="H56" s="318">
        <f t="shared" si="8"/>
        <v>2.6785714285714284E-2</v>
      </c>
      <c r="I56" s="46">
        <v>10</v>
      </c>
      <c r="J56" s="318">
        <f t="shared" si="9"/>
        <v>0.1</v>
      </c>
    </row>
    <row r="57" spans="2:10" x14ac:dyDescent="0.15">
      <c r="B57" s="116" t="s">
        <v>49</v>
      </c>
      <c r="C57" s="231">
        <v>0</v>
      </c>
      <c r="D57" s="318">
        <f t="shared" si="6"/>
        <v>0</v>
      </c>
      <c r="E57" s="46">
        <v>2</v>
      </c>
      <c r="F57" s="318">
        <f t="shared" si="7"/>
        <v>9.6618357487922701E-3</v>
      </c>
      <c r="G57" s="46">
        <v>1</v>
      </c>
      <c r="H57" s="318">
        <f t="shared" si="8"/>
        <v>8.9285714285714281E-3</v>
      </c>
      <c r="I57" s="46">
        <v>0</v>
      </c>
      <c r="J57" s="318">
        <f t="shared" si="9"/>
        <v>0</v>
      </c>
    </row>
    <row r="58" spans="2:10" x14ac:dyDescent="0.15">
      <c r="B58" s="116" t="s">
        <v>50</v>
      </c>
      <c r="C58" s="232">
        <v>29</v>
      </c>
      <c r="D58" s="318">
        <f t="shared" si="6"/>
        <v>8.8414634146341459E-2</v>
      </c>
      <c r="E58" s="100">
        <v>21</v>
      </c>
      <c r="F58" s="318">
        <f t="shared" si="7"/>
        <v>0.10144927536231885</v>
      </c>
      <c r="G58" s="100">
        <v>12</v>
      </c>
      <c r="H58" s="318">
        <f t="shared" si="8"/>
        <v>0.10714285714285714</v>
      </c>
      <c r="I58" s="100">
        <v>11</v>
      </c>
      <c r="J58" s="318">
        <f t="shared" si="9"/>
        <v>0.11</v>
      </c>
    </row>
    <row r="59" spans="2:10" x14ac:dyDescent="0.15">
      <c r="B59" s="116" t="s">
        <v>51</v>
      </c>
      <c r="C59" s="214">
        <v>25</v>
      </c>
      <c r="D59" s="318">
        <f t="shared" si="6"/>
        <v>7.621951219512195E-2</v>
      </c>
      <c r="E59" s="46">
        <v>18</v>
      </c>
      <c r="F59" s="318">
        <f t="shared" si="7"/>
        <v>8.6956521739130432E-2</v>
      </c>
      <c r="G59" s="46">
        <v>8</v>
      </c>
      <c r="H59" s="318">
        <f t="shared" si="8"/>
        <v>7.1428571428571425E-2</v>
      </c>
      <c r="I59" s="46">
        <v>9</v>
      </c>
      <c r="J59" s="318">
        <f t="shared" si="9"/>
        <v>0.09</v>
      </c>
    </row>
    <row r="60" spans="2:10" x14ac:dyDescent="0.15">
      <c r="B60" s="116" t="s">
        <v>216</v>
      </c>
      <c r="C60" s="214">
        <v>12</v>
      </c>
      <c r="D60" s="318">
        <f t="shared" si="6"/>
        <v>3.6585365853658534E-2</v>
      </c>
      <c r="E60" s="46">
        <v>2</v>
      </c>
      <c r="F60" s="318">
        <f t="shared" si="7"/>
        <v>9.6618357487922701E-3</v>
      </c>
      <c r="G60" s="46">
        <v>1</v>
      </c>
      <c r="H60" s="318">
        <f t="shared" si="8"/>
        <v>8.9285714285714281E-3</v>
      </c>
      <c r="I60" s="46">
        <v>2</v>
      </c>
      <c r="J60" s="318">
        <f t="shared" si="9"/>
        <v>0.02</v>
      </c>
    </row>
    <row r="61" spans="2:10" x14ac:dyDescent="0.15">
      <c r="B61" s="119" t="s">
        <v>53</v>
      </c>
      <c r="C61" s="322">
        <v>27</v>
      </c>
      <c r="D61" s="311">
        <f t="shared" si="6"/>
        <v>8.2317073170731711E-2</v>
      </c>
      <c r="E61" s="323">
        <v>10</v>
      </c>
      <c r="F61" s="311">
        <f t="shared" si="7"/>
        <v>4.8309178743961352E-2</v>
      </c>
      <c r="G61" s="47">
        <v>5</v>
      </c>
      <c r="H61" s="311">
        <f t="shared" si="8"/>
        <v>4.4642857142857144E-2</v>
      </c>
      <c r="I61" s="323">
        <v>4</v>
      </c>
      <c r="J61" s="311">
        <f t="shared" si="9"/>
        <v>0.04</v>
      </c>
    </row>
    <row r="62" spans="2:10" x14ac:dyDescent="0.15">
      <c r="C62" s="94"/>
      <c r="D62" s="94"/>
      <c r="E62" s="94"/>
      <c r="F62" s="36"/>
      <c r="I62" s="94"/>
      <c r="J62" s="235"/>
    </row>
    <row r="63" spans="2:10" x14ac:dyDescent="0.15">
      <c r="F63" s="36"/>
      <c r="J63" s="36"/>
    </row>
    <row r="64" spans="2:10" x14ac:dyDescent="0.15">
      <c r="F64" s="36"/>
      <c r="J64" s="36"/>
    </row>
    <row r="65" spans="6:10" x14ac:dyDescent="0.15">
      <c r="F65" s="36"/>
      <c r="J65" s="36"/>
    </row>
    <row r="66" spans="6:10" x14ac:dyDescent="0.15">
      <c r="F66" s="36"/>
      <c r="J66" s="36"/>
    </row>
    <row r="67" spans="6:10" x14ac:dyDescent="0.15">
      <c r="F67" s="36"/>
      <c r="J67" s="36"/>
    </row>
  </sheetData>
  <mergeCells count="16">
    <mergeCell ref="C43:J43"/>
    <mergeCell ref="B2:B3"/>
    <mergeCell ref="C2:J2"/>
    <mergeCell ref="C3:D3"/>
    <mergeCell ref="E3:F3"/>
    <mergeCell ref="B33:B34"/>
    <mergeCell ref="C40:J40"/>
    <mergeCell ref="G3:H3"/>
    <mergeCell ref="I3:J3"/>
    <mergeCell ref="G34:H34"/>
    <mergeCell ref="I34:J34"/>
    <mergeCell ref="C33:J33"/>
    <mergeCell ref="C34:D34"/>
    <mergeCell ref="E34:F34"/>
    <mergeCell ref="C9:J9"/>
    <mergeCell ref="C12:J12"/>
  </mergeCells>
  <phoneticPr fontId="4"/>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65"/>
  <sheetViews>
    <sheetView view="pageBreakPreview" topLeftCell="C52" zoomScaleNormal="100" zoomScaleSheetLayoutView="100" workbookViewId="0">
      <selection activeCell="O5" sqref="O5"/>
    </sheetView>
  </sheetViews>
  <sheetFormatPr defaultRowHeight="13.5" x14ac:dyDescent="0.15"/>
  <cols>
    <col min="1" max="1" width="3" customWidth="1"/>
    <col min="2" max="2" width="41.5" customWidth="1"/>
    <col min="3" max="4" width="7.625" customWidth="1"/>
    <col min="5" max="5" width="8.625" bestFit="1" customWidth="1"/>
    <col min="6" max="10" width="7.625" customWidth="1"/>
    <col min="11" max="12" width="9.875" customWidth="1"/>
  </cols>
  <sheetData>
    <row r="1" spans="2:10" ht="19.5" customHeight="1" x14ac:dyDescent="0.15">
      <c r="B1" s="24" t="s">
        <v>79</v>
      </c>
    </row>
    <row r="2" spans="2:10" x14ac:dyDescent="0.15">
      <c r="B2" s="518" t="s">
        <v>209</v>
      </c>
      <c r="C2" s="530" t="s">
        <v>80</v>
      </c>
      <c r="D2" s="531"/>
      <c r="E2" s="531"/>
      <c r="F2" s="531"/>
      <c r="G2" s="531"/>
      <c r="H2" s="531"/>
      <c r="I2" s="531"/>
      <c r="J2" s="532"/>
    </row>
    <row r="3" spans="2:10" x14ac:dyDescent="0.15">
      <c r="B3" s="519"/>
      <c r="C3" s="530" t="s">
        <v>442</v>
      </c>
      <c r="D3" s="531"/>
      <c r="E3" s="531"/>
      <c r="F3" s="531"/>
      <c r="G3" s="536" t="s">
        <v>72</v>
      </c>
      <c r="H3" s="536"/>
      <c r="I3" s="536" t="s">
        <v>75</v>
      </c>
      <c r="J3" s="536"/>
    </row>
    <row r="4" spans="2:10" ht="66" customHeight="1" x14ac:dyDescent="0.15">
      <c r="B4" s="529"/>
      <c r="C4" s="533" t="s">
        <v>167</v>
      </c>
      <c r="D4" s="534"/>
      <c r="E4" s="533" t="s">
        <v>168</v>
      </c>
      <c r="F4" s="535"/>
      <c r="G4" s="536"/>
      <c r="H4" s="536"/>
      <c r="I4" s="536"/>
      <c r="J4" s="536"/>
    </row>
    <row r="5" spans="2:10" ht="26.25" customHeight="1" x14ac:dyDescent="0.15">
      <c r="B5" s="469" t="s">
        <v>200</v>
      </c>
      <c r="C5" s="358">
        <v>298</v>
      </c>
      <c r="D5" s="357">
        <f>IFERROR(C5/C$8,"-")</f>
        <v>0.12659303313508921</v>
      </c>
      <c r="E5" s="358">
        <v>292</v>
      </c>
      <c r="F5" s="357">
        <f>IFERROR(E5/E$8,"-")</f>
        <v>0.15860945138511678</v>
      </c>
      <c r="G5" s="358">
        <v>1639</v>
      </c>
      <c r="H5" s="357">
        <f>IFERROR(G5/G$8,"-")</f>
        <v>0.20026881720430106</v>
      </c>
      <c r="I5" s="358">
        <v>347</v>
      </c>
      <c r="J5" s="357">
        <f>IFERROR(I5/I$8,"-")</f>
        <v>0.20716417910447762</v>
      </c>
    </row>
    <row r="6" spans="2:10" ht="13.5" customHeight="1" x14ac:dyDescent="0.15">
      <c r="B6" s="478" t="s">
        <v>210</v>
      </c>
      <c r="C6" s="356">
        <v>1854</v>
      </c>
      <c r="D6" s="355">
        <f>IFERROR(C6/C$8,"-")</f>
        <v>0.78759558198810531</v>
      </c>
      <c r="E6" s="356">
        <v>1368</v>
      </c>
      <c r="F6" s="355">
        <f>IFERROR(E6/E$8,"-")</f>
        <v>0.74307441607821834</v>
      </c>
      <c r="G6" s="356">
        <v>5802</v>
      </c>
      <c r="H6" s="355">
        <f>IFERROR(G6/G$8,"-")</f>
        <v>0.70894428152492672</v>
      </c>
      <c r="I6" s="356">
        <v>911</v>
      </c>
      <c r="J6" s="355">
        <f>IFERROR(I6/I$8,"-")</f>
        <v>0.54388059701492542</v>
      </c>
    </row>
    <row r="7" spans="2:10" x14ac:dyDescent="0.15">
      <c r="B7" s="468" t="s">
        <v>36</v>
      </c>
      <c r="C7" s="356">
        <v>202</v>
      </c>
      <c r="D7" s="355">
        <f>IFERROR(C7/C$8,"-")</f>
        <v>8.5811384876805438E-2</v>
      </c>
      <c r="E7" s="356">
        <v>181</v>
      </c>
      <c r="F7" s="363">
        <f>IFERROR(E7/E$8,"-")</f>
        <v>9.8316132536664852E-2</v>
      </c>
      <c r="G7" s="369">
        <v>743</v>
      </c>
      <c r="H7" s="363">
        <f>IFERROR(G7/G$8,"-")</f>
        <v>9.0786901270772241E-2</v>
      </c>
      <c r="I7" s="369">
        <v>417</v>
      </c>
      <c r="J7" s="363">
        <f>IFERROR(I7/I$8,"-")</f>
        <v>0.24895522388059702</v>
      </c>
    </row>
    <row r="8" spans="2:10" x14ac:dyDescent="0.15">
      <c r="B8" s="471" t="s">
        <v>162</v>
      </c>
      <c r="C8" s="321">
        <v>2354</v>
      </c>
      <c r="D8" s="312">
        <f t="shared" ref="D8:J8" si="0">SUM(D5:D7)</f>
        <v>0.99999999999999989</v>
      </c>
      <c r="E8" s="359">
        <v>1841</v>
      </c>
      <c r="F8" s="312">
        <f t="shared" si="0"/>
        <v>1</v>
      </c>
      <c r="G8" s="359">
        <v>8184</v>
      </c>
      <c r="H8" s="312">
        <f t="shared" si="0"/>
        <v>1</v>
      </c>
      <c r="I8" s="359">
        <v>1675</v>
      </c>
      <c r="J8" s="312">
        <f t="shared" si="0"/>
        <v>1</v>
      </c>
    </row>
    <row r="9" spans="2:10" x14ac:dyDescent="0.15">
      <c r="B9" s="481"/>
      <c r="C9" s="213"/>
      <c r="D9" s="482"/>
      <c r="E9" s="483"/>
      <c r="F9" s="482"/>
      <c r="G9" s="483"/>
      <c r="H9" s="482"/>
      <c r="I9" s="483"/>
      <c r="J9" s="482"/>
    </row>
    <row r="10" spans="2:10" x14ac:dyDescent="0.15">
      <c r="B10" s="480" t="s">
        <v>211</v>
      </c>
      <c r="C10" s="512"/>
      <c r="D10" s="513"/>
      <c r="E10" s="513"/>
      <c r="F10" s="513"/>
      <c r="G10" s="513"/>
      <c r="H10" s="513"/>
      <c r="I10" s="513"/>
      <c r="J10" s="514"/>
    </row>
    <row r="11" spans="2:10" x14ac:dyDescent="0.15">
      <c r="B11" s="467" t="s">
        <v>34</v>
      </c>
      <c r="C11" s="358">
        <v>264</v>
      </c>
      <c r="D11" s="357">
        <f>IFERROR(C11/C$5,"-")</f>
        <v>0.88590604026845643</v>
      </c>
      <c r="E11" s="358">
        <v>260</v>
      </c>
      <c r="F11" s="357">
        <f>IFERROR(E11/E$5,"-")</f>
        <v>0.8904109589041096</v>
      </c>
      <c r="G11" s="358">
        <v>1522</v>
      </c>
      <c r="H11" s="357">
        <f>IFERROR(G11/G$5,"-")</f>
        <v>0.92861500915192186</v>
      </c>
      <c r="I11" s="358">
        <v>294</v>
      </c>
      <c r="J11" s="357">
        <f>IFERROR(I11/I$5,"-")</f>
        <v>0.8472622478386167</v>
      </c>
    </row>
    <row r="12" spans="2:10" x14ac:dyDescent="0.15">
      <c r="B12" s="468" t="s">
        <v>35</v>
      </c>
      <c r="C12" s="356">
        <v>34</v>
      </c>
      <c r="D12" s="355">
        <f>IFERROR(C12/C$5,"-")</f>
        <v>0.11409395973154363</v>
      </c>
      <c r="E12" s="356">
        <v>32</v>
      </c>
      <c r="F12" s="355">
        <f>IFERROR(E12/E$5,"-")</f>
        <v>0.1095890410958904</v>
      </c>
      <c r="G12" s="356">
        <v>117</v>
      </c>
      <c r="H12" s="355">
        <f>IFERROR(G12/G$5,"-")</f>
        <v>7.1384990848078103E-2</v>
      </c>
      <c r="I12" s="356">
        <v>53</v>
      </c>
      <c r="J12" s="355">
        <f>IFERROR(I12/I$5,"-")</f>
        <v>0.15273775216138327</v>
      </c>
    </row>
    <row r="13" spans="2:10" x14ac:dyDescent="0.15">
      <c r="B13" s="472" t="s">
        <v>236</v>
      </c>
      <c r="C13" s="515"/>
      <c r="D13" s="516"/>
      <c r="E13" s="516"/>
      <c r="F13" s="516"/>
      <c r="G13" s="516"/>
      <c r="H13" s="516"/>
      <c r="I13" s="516"/>
      <c r="J13" s="517"/>
    </row>
    <row r="14" spans="2:10" ht="26.25" customHeight="1" x14ac:dyDescent="0.15">
      <c r="B14" s="336" t="s">
        <v>204</v>
      </c>
      <c r="C14" s="98">
        <v>79</v>
      </c>
      <c r="D14" s="317">
        <f t="shared" ref="D14:D31" si="1">IFERROR(C14/C$11,"-")</f>
        <v>0.29924242424242425</v>
      </c>
      <c r="E14" s="45">
        <v>74</v>
      </c>
      <c r="F14" s="317">
        <f t="shared" ref="F14:F31" si="2">IFERROR(E14/E$11,"-")</f>
        <v>0.2846153846153846</v>
      </c>
      <c r="G14" s="45">
        <v>612</v>
      </c>
      <c r="H14" s="317">
        <f t="shared" ref="H14:H31" si="3">IFERROR(G14/G$11,"-")</f>
        <v>0.40210249671484888</v>
      </c>
      <c r="I14" s="45">
        <v>126</v>
      </c>
      <c r="J14" s="317">
        <f t="shared" ref="J14:J31" si="4">IFERROR(I14/I$11,"-")</f>
        <v>0.42857142857142855</v>
      </c>
    </row>
    <row r="15" spans="2:10" x14ac:dyDescent="0.15">
      <c r="B15" s="116" t="s">
        <v>65</v>
      </c>
      <c r="C15" s="97">
        <v>103</v>
      </c>
      <c r="D15" s="318">
        <f t="shared" si="1"/>
        <v>0.39015151515151514</v>
      </c>
      <c r="E15" s="100">
        <v>80</v>
      </c>
      <c r="F15" s="318">
        <f t="shared" si="2"/>
        <v>0.30769230769230771</v>
      </c>
      <c r="G15" s="46">
        <v>623</v>
      </c>
      <c r="H15" s="318">
        <f t="shared" si="3"/>
        <v>0.40932982917214195</v>
      </c>
      <c r="I15" s="46">
        <v>78</v>
      </c>
      <c r="J15" s="318">
        <f t="shared" si="4"/>
        <v>0.26530612244897961</v>
      </c>
    </row>
    <row r="16" spans="2:10" x14ac:dyDescent="0.15">
      <c r="B16" s="116" t="s">
        <v>38</v>
      </c>
      <c r="C16" s="97">
        <v>5</v>
      </c>
      <c r="D16" s="318">
        <f t="shared" si="1"/>
        <v>1.893939393939394E-2</v>
      </c>
      <c r="E16" s="46">
        <v>11</v>
      </c>
      <c r="F16" s="318">
        <f t="shared" si="2"/>
        <v>4.230769230769231E-2</v>
      </c>
      <c r="G16" s="46">
        <v>123</v>
      </c>
      <c r="H16" s="318">
        <f t="shared" si="3"/>
        <v>8.0814717477003944E-2</v>
      </c>
      <c r="I16" s="46">
        <v>11</v>
      </c>
      <c r="J16" s="318">
        <f t="shared" si="4"/>
        <v>3.7414965986394558E-2</v>
      </c>
    </row>
    <row r="17" spans="2:10" x14ac:dyDescent="0.15">
      <c r="B17" s="116" t="s">
        <v>39</v>
      </c>
      <c r="C17" s="46">
        <v>67</v>
      </c>
      <c r="D17" s="310">
        <f t="shared" si="1"/>
        <v>0.25378787878787878</v>
      </c>
      <c r="E17" s="46">
        <v>59</v>
      </c>
      <c r="F17" s="310">
        <f t="shared" si="2"/>
        <v>0.22692307692307692</v>
      </c>
      <c r="G17" s="46">
        <v>632</v>
      </c>
      <c r="H17" s="310">
        <f t="shared" si="3"/>
        <v>0.41524310118265439</v>
      </c>
      <c r="I17" s="46">
        <v>120</v>
      </c>
      <c r="J17" s="310">
        <f t="shared" si="4"/>
        <v>0.40816326530612246</v>
      </c>
    </row>
    <row r="18" spans="2:10" x14ac:dyDescent="0.15">
      <c r="B18" s="116" t="s">
        <v>40</v>
      </c>
      <c r="C18" s="46">
        <v>125</v>
      </c>
      <c r="D18" s="310">
        <f t="shared" si="1"/>
        <v>0.47348484848484851</v>
      </c>
      <c r="E18" s="46">
        <v>110</v>
      </c>
      <c r="F18" s="310">
        <f t="shared" si="2"/>
        <v>0.42307692307692307</v>
      </c>
      <c r="G18" s="46">
        <v>769</v>
      </c>
      <c r="H18" s="310">
        <f t="shared" si="3"/>
        <v>0.50525624178712225</v>
      </c>
      <c r="I18" s="46">
        <v>87</v>
      </c>
      <c r="J18" s="310">
        <f t="shared" si="4"/>
        <v>0.29591836734693877</v>
      </c>
    </row>
    <row r="19" spans="2:10" x14ac:dyDescent="0.15">
      <c r="B19" s="116" t="s">
        <v>41</v>
      </c>
      <c r="C19" s="99">
        <v>33</v>
      </c>
      <c r="D19" s="319">
        <f t="shared" si="1"/>
        <v>0.125</v>
      </c>
      <c r="E19" s="99">
        <v>33</v>
      </c>
      <c r="F19" s="319">
        <f t="shared" si="2"/>
        <v>0.12692307692307692</v>
      </c>
      <c r="G19" s="99">
        <v>454</v>
      </c>
      <c r="H19" s="319">
        <f t="shared" si="3"/>
        <v>0.29829172141918531</v>
      </c>
      <c r="I19" s="99">
        <v>103</v>
      </c>
      <c r="J19" s="319">
        <f t="shared" si="4"/>
        <v>0.35034013605442177</v>
      </c>
    </row>
    <row r="20" spans="2:10" x14ac:dyDescent="0.15">
      <c r="B20" s="116" t="s">
        <v>42</v>
      </c>
      <c r="C20" s="46">
        <v>16</v>
      </c>
      <c r="D20" s="310">
        <f t="shared" si="1"/>
        <v>6.0606060606060608E-2</v>
      </c>
      <c r="E20" s="46">
        <v>16</v>
      </c>
      <c r="F20" s="310">
        <f t="shared" si="2"/>
        <v>6.1538461538461542E-2</v>
      </c>
      <c r="G20" s="46">
        <v>162</v>
      </c>
      <c r="H20" s="310">
        <f t="shared" si="3"/>
        <v>0.10643889618922471</v>
      </c>
      <c r="I20" s="46">
        <v>22</v>
      </c>
      <c r="J20" s="310">
        <f t="shared" si="4"/>
        <v>7.4829931972789115E-2</v>
      </c>
    </row>
    <row r="21" spans="2:10" x14ac:dyDescent="0.15">
      <c r="B21" s="116" t="s">
        <v>43</v>
      </c>
      <c r="C21" s="46">
        <v>106</v>
      </c>
      <c r="D21" s="310">
        <f t="shared" si="1"/>
        <v>0.40151515151515149</v>
      </c>
      <c r="E21" s="46">
        <v>86</v>
      </c>
      <c r="F21" s="310">
        <f t="shared" si="2"/>
        <v>0.33076923076923076</v>
      </c>
      <c r="G21" s="46">
        <v>562</v>
      </c>
      <c r="H21" s="310">
        <f t="shared" si="3"/>
        <v>0.36925098554533509</v>
      </c>
      <c r="I21" s="46">
        <v>75</v>
      </c>
      <c r="J21" s="310">
        <f t="shared" si="4"/>
        <v>0.25510204081632654</v>
      </c>
    </row>
    <row r="22" spans="2:10" x14ac:dyDescent="0.15">
      <c r="B22" s="116" t="s">
        <v>44</v>
      </c>
      <c r="C22" s="46">
        <v>38</v>
      </c>
      <c r="D22" s="310">
        <f t="shared" si="1"/>
        <v>0.14393939393939395</v>
      </c>
      <c r="E22" s="46">
        <v>37</v>
      </c>
      <c r="F22" s="310">
        <f t="shared" si="2"/>
        <v>0.1423076923076923</v>
      </c>
      <c r="G22" s="46">
        <v>333</v>
      </c>
      <c r="H22" s="310">
        <f t="shared" si="3"/>
        <v>0.2187910643889619</v>
      </c>
      <c r="I22" s="46">
        <v>61</v>
      </c>
      <c r="J22" s="310">
        <f t="shared" si="4"/>
        <v>0.20748299319727892</v>
      </c>
    </row>
    <row r="23" spans="2:10" x14ac:dyDescent="0.15">
      <c r="B23" s="116" t="s">
        <v>215</v>
      </c>
      <c r="C23" s="46">
        <v>45</v>
      </c>
      <c r="D23" s="310">
        <f t="shared" si="1"/>
        <v>0.17045454545454544</v>
      </c>
      <c r="E23" s="46">
        <v>53</v>
      </c>
      <c r="F23" s="310">
        <f t="shared" si="2"/>
        <v>0.20384615384615384</v>
      </c>
      <c r="G23" s="46">
        <v>400</v>
      </c>
      <c r="H23" s="310">
        <f t="shared" si="3"/>
        <v>0.26281208935611039</v>
      </c>
      <c r="I23" s="46">
        <v>50</v>
      </c>
      <c r="J23" s="310">
        <f t="shared" si="4"/>
        <v>0.17006802721088435</v>
      </c>
    </row>
    <row r="24" spans="2:10" x14ac:dyDescent="0.15">
      <c r="B24" s="116" t="s">
        <v>46</v>
      </c>
      <c r="C24" s="103">
        <v>149</v>
      </c>
      <c r="D24" s="310">
        <f t="shared" si="1"/>
        <v>0.56439393939393945</v>
      </c>
      <c r="E24" s="46">
        <v>123</v>
      </c>
      <c r="F24" s="310">
        <f t="shared" si="2"/>
        <v>0.47307692307692306</v>
      </c>
      <c r="G24" s="46">
        <v>528</v>
      </c>
      <c r="H24" s="310">
        <f t="shared" si="3"/>
        <v>0.34691195795006569</v>
      </c>
      <c r="I24" s="46">
        <v>85</v>
      </c>
      <c r="J24" s="310">
        <f t="shared" si="4"/>
        <v>0.28911564625850339</v>
      </c>
    </row>
    <row r="25" spans="2:10" x14ac:dyDescent="0.15">
      <c r="B25" s="116" t="s">
        <v>47</v>
      </c>
      <c r="C25" s="46">
        <v>22</v>
      </c>
      <c r="D25" s="310">
        <f t="shared" si="1"/>
        <v>8.3333333333333329E-2</v>
      </c>
      <c r="E25" s="46">
        <v>17</v>
      </c>
      <c r="F25" s="310">
        <f t="shared" si="2"/>
        <v>6.5384615384615388E-2</v>
      </c>
      <c r="G25" s="46">
        <v>99</v>
      </c>
      <c r="H25" s="310">
        <f t="shared" si="3"/>
        <v>6.5045992115637316E-2</v>
      </c>
      <c r="I25" s="46">
        <v>20</v>
      </c>
      <c r="J25" s="310">
        <f t="shared" si="4"/>
        <v>6.8027210884353748E-2</v>
      </c>
    </row>
    <row r="26" spans="2:10" x14ac:dyDescent="0.15">
      <c r="B26" s="116" t="s">
        <v>48</v>
      </c>
      <c r="C26" s="46">
        <v>16</v>
      </c>
      <c r="D26" s="310">
        <f t="shared" si="1"/>
        <v>6.0606060606060608E-2</v>
      </c>
      <c r="E26" s="46">
        <v>8</v>
      </c>
      <c r="F26" s="310">
        <f t="shared" si="2"/>
        <v>3.0769230769230771E-2</v>
      </c>
      <c r="G26" s="46">
        <v>134</v>
      </c>
      <c r="H26" s="310">
        <f t="shared" si="3"/>
        <v>8.8042049934296984E-2</v>
      </c>
      <c r="I26" s="46">
        <v>20</v>
      </c>
      <c r="J26" s="310">
        <f t="shared" si="4"/>
        <v>6.8027210884353748E-2</v>
      </c>
    </row>
    <row r="27" spans="2:10" x14ac:dyDescent="0.15">
      <c r="B27" s="116" t="s">
        <v>49</v>
      </c>
      <c r="C27" s="97">
        <v>3</v>
      </c>
      <c r="D27" s="318">
        <f t="shared" si="1"/>
        <v>1.1363636363636364E-2</v>
      </c>
      <c r="E27" s="97">
        <v>3</v>
      </c>
      <c r="F27" s="318">
        <f t="shared" si="2"/>
        <v>1.1538461538461539E-2</v>
      </c>
      <c r="G27" s="97">
        <v>11</v>
      </c>
      <c r="H27" s="318">
        <f t="shared" si="3"/>
        <v>7.2273324572930354E-3</v>
      </c>
      <c r="I27" s="97">
        <v>5</v>
      </c>
      <c r="J27" s="318">
        <f t="shared" si="4"/>
        <v>1.7006802721088437E-2</v>
      </c>
    </row>
    <row r="28" spans="2:10" x14ac:dyDescent="0.15">
      <c r="B28" s="116" t="s">
        <v>50</v>
      </c>
      <c r="C28" s="103">
        <v>45</v>
      </c>
      <c r="D28" s="310">
        <f t="shared" si="1"/>
        <v>0.17045454545454544</v>
      </c>
      <c r="E28" s="46">
        <v>34</v>
      </c>
      <c r="F28" s="310">
        <f t="shared" si="2"/>
        <v>0.13076923076923078</v>
      </c>
      <c r="G28" s="46">
        <v>202</v>
      </c>
      <c r="H28" s="310">
        <f t="shared" si="3"/>
        <v>0.13272010512483573</v>
      </c>
      <c r="I28" s="46">
        <v>24</v>
      </c>
      <c r="J28" s="310">
        <f t="shared" si="4"/>
        <v>8.1632653061224483E-2</v>
      </c>
    </row>
    <row r="29" spans="2:10" x14ac:dyDescent="0.15">
      <c r="B29" s="116" t="s">
        <v>51</v>
      </c>
      <c r="C29" s="103">
        <v>39</v>
      </c>
      <c r="D29" s="310">
        <f t="shared" si="1"/>
        <v>0.14772727272727273</v>
      </c>
      <c r="E29" s="46">
        <v>27</v>
      </c>
      <c r="F29" s="310">
        <f t="shared" si="2"/>
        <v>0.10384615384615385</v>
      </c>
      <c r="G29" s="46">
        <v>190</v>
      </c>
      <c r="H29" s="310">
        <f t="shared" si="3"/>
        <v>0.12483574244415244</v>
      </c>
      <c r="I29" s="46">
        <v>35</v>
      </c>
      <c r="J29" s="310">
        <f t="shared" si="4"/>
        <v>0.11904761904761904</v>
      </c>
    </row>
    <row r="30" spans="2:10" x14ac:dyDescent="0.15">
      <c r="B30" s="116" t="s">
        <v>216</v>
      </c>
      <c r="C30" s="46">
        <v>2</v>
      </c>
      <c r="D30" s="310">
        <f t="shared" si="1"/>
        <v>7.575757575757576E-3</v>
      </c>
      <c r="E30" s="46">
        <v>5</v>
      </c>
      <c r="F30" s="310">
        <f t="shared" si="2"/>
        <v>1.9230769230769232E-2</v>
      </c>
      <c r="G30" s="46">
        <v>27</v>
      </c>
      <c r="H30" s="310">
        <f t="shared" si="3"/>
        <v>1.7739816031537452E-2</v>
      </c>
      <c r="I30" s="46">
        <v>5</v>
      </c>
      <c r="J30" s="310">
        <f t="shared" si="4"/>
        <v>1.7006802721088437E-2</v>
      </c>
    </row>
    <row r="31" spans="2:10" x14ac:dyDescent="0.15">
      <c r="B31" s="119" t="s">
        <v>53</v>
      </c>
      <c r="C31" s="47">
        <v>11</v>
      </c>
      <c r="D31" s="311">
        <f t="shared" si="1"/>
        <v>4.1666666666666664E-2</v>
      </c>
      <c r="E31" s="47">
        <v>21</v>
      </c>
      <c r="F31" s="311">
        <f t="shared" si="2"/>
        <v>8.0769230769230774E-2</v>
      </c>
      <c r="G31" s="47">
        <v>98</v>
      </c>
      <c r="H31" s="311">
        <f t="shared" si="3"/>
        <v>6.4388961892247049E-2</v>
      </c>
      <c r="I31" s="47">
        <v>21</v>
      </c>
      <c r="J31" s="311">
        <f t="shared" si="4"/>
        <v>7.1428571428571425E-2</v>
      </c>
    </row>
    <row r="32" spans="2:10" x14ac:dyDescent="0.15">
      <c r="C32" s="94"/>
    </row>
    <row r="33" spans="2:10" ht="19.5" customHeight="1" x14ac:dyDescent="0.15">
      <c r="B33" s="24" t="s">
        <v>81</v>
      </c>
    </row>
    <row r="34" spans="2:10" x14ac:dyDescent="0.15">
      <c r="B34" s="518" t="s">
        <v>213</v>
      </c>
      <c r="C34" s="530" t="s">
        <v>80</v>
      </c>
      <c r="D34" s="531"/>
      <c r="E34" s="531"/>
      <c r="F34" s="531"/>
      <c r="G34" s="531"/>
      <c r="H34" s="531"/>
      <c r="I34" s="531"/>
      <c r="J34" s="532"/>
    </row>
    <row r="35" spans="2:10" x14ac:dyDescent="0.15">
      <c r="B35" s="519"/>
      <c r="C35" s="538" t="s">
        <v>442</v>
      </c>
      <c r="D35" s="538"/>
      <c r="E35" s="538"/>
      <c r="F35" s="538"/>
      <c r="G35" s="536" t="s">
        <v>72</v>
      </c>
      <c r="H35" s="536"/>
      <c r="I35" s="536" t="s">
        <v>75</v>
      </c>
      <c r="J35" s="536"/>
    </row>
    <row r="36" spans="2:10" ht="65.25" customHeight="1" x14ac:dyDescent="0.15">
      <c r="B36" s="519"/>
      <c r="C36" s="537" t="s">
        <v>167</v>
      </c>
      <c r="D36" s="537"/>
      <c r="E36" s="537" t="s">
        <v>168</v>
      </c>
      <c r="F36" s="537"/>
      <c r="G36" s="536"/>
      <c r="H36" s="536"/>
      <c r="I36" s="536"/>
      <c r="J36" s="536"/>
    </row>
    <row r="37" spans="2:10" ht="24" x14ac:dyDescent="0.15">
      <c r="B37" s="469" t="s">
        <v>200</v>
      </c>
      <c r="C37" s="358">
        <v>49</v>
      </c>
      <c r="D37" s="357">
        <f>IFERROR(C37/C$40,"-")</f>
        <v>0.35766423357664234</v>
      </c>
      <c r="E37" s="358">
        <v>82</v>
      </c>
      <c r="F37" s="357">
        <f>IFERROR(E37/E$40,"-")</f>
        <v>0.49397590361445781</v>
      </c>
      <c r="G37" s="358">
        <v>470</v>
      </c>
      <c r="H37" s="357">
        <f>IFERROR(G37/G$40,"-")</f>
        <v>0.5365296803652968</v>
      </c>
      <c r="I37" s="358">
        <v>133</v>
      </c>
      <c r="J37" s="357">
        <f>IFERROR(I37/I$40,"-")</f>
        <v>0.33167082294264338</v>
      </c>
    </row>
    <row r="38" spans="2:10" ht="13.5" customHeight="1" x14ac:dyDescent="0.15">
      <c r="B38" s="478" t="s">
        <v>210</v>
      </c>
      <c r="C38" s="356">
        <v>25</v>
      </c>
      <c r="D38" s="355">
        <f>IFERROR(C38/C$40,"-")</f>
        <v>0.18248175182481752</v>
      </c>
      <c r="E38" s="356">
        <v>18</v>
      </c>
      <c r="F38" s="355">
        <f>IFERROR(E38/E$40,"-")</f>
        <v>0.10843373493975904</v>
      </c>
      <c r="G38" s="356">
        <v>101</v>
      </c>
      <c r="H38" s="355">
        <f>IFERROR(G38/G$40,"-")</f>
        <v>0.11529680365296803</v>
      </c>
      <c r="I38" s="356">
        <v>32</v>
      </c>
      <c r="J38" s="355">
        <f>IFERROR(I38/I$40,"-")</f>
        <v>7.9800498753117205E-2</v>
      </c>
    </row>
    <row r="39" spans="2:10" x14ac:dyDescent="0.15">
      <c r="B39" s="468" t="s">
        <v>36</v>
      </c>
      <c r="C39" s="356">
        <v>63</v>
      </c>
      <c r="D39" s="355">
        <f>IFERROR(C39/C$40,"-")</f>
        <v>0.45985401459854014</v>
      </c>
      <c r="E39" s="356">
        <v>66</v>
      </c>
      <c r="F39" s="355">
        <f>IFERROR(E39/E$40,"-")</f>
        <v>0.39759036144578314</v>
      </c>
      <c r="G39" s="356">
        <v>305</v>
      </c>
      <c r="H39" s="355">
        <f>IFERROR(G39/G$40,"-")</f>
        <v>0.34817351598173518</v>
      </c>
      <c r="I39" s="356">
        <v>236</v>
      </c>
      <c r="J39" s="355">
        <f>IFERROR(I39/I$40,"-")</f>
        <v>0.58852867830423938</v>
      </c>
    </row>
    <row r="40" spans="2:10" x14ac:dyDescent="0.15">
      <c r="B40" s="471" t="s">
        <v>162</v>
      </c>
      <c r="C40" s="321">
        <v>137</v>
      </c>
      <c r="D40" s="312">
        <f t="shared" ref="D40:J40" si="5">SUM(D37:D39)</f>
        <v>1</v>
      </c>
      <c r="E40" s="359">
        <v>166</v>
      </c>
      <c r="F40" s="312">
        <f t="shared" si="5"/>
        <v>1</v>
      </c>
      <c r="G40" s="359">
        <v>876</v>
      </c>
      <c r="H40" s="312">
        <f t="shared" si="5"/>
        <v>1</v>
      </c>
      <c r="I40" s="359">
        <v>401</v>
      </c>
      <c r="J40" s="312">
        <f t="shared" si="5"/>
        <v>1</v>
      </c>
    </row>
    <row r="41" spans="2:10" x14ac:dyDescent="0.15">
      <c r="B41" s="481"/>
      <c r="C41" s="213"/>
      <c r="D41" s="482"/>
      <c r="E41" s="483"/>
      <c r="F41" s="482"/>
      <c r="G41" s="483"/>
      <c r="H41" s="482"/>
      <c r="I41" s="483"/>
      <c r="J41" s="482"/>
    </row>
    <row r="42" spans="2:10" x14ac:dyDescent="0.15">
      <c r="B42" s="480" t="s">
        <v>211</v>
      </c>
      <c r="C42" s="512"/>
      <c r="D42" s="513"/>
      <c r="E42" s="513"/>
      <c r="F42" s="513"/>
      <c r="G42" s="513"/>
      <c r="H42" s="513"/>
      <c r="I42" s="513"/>
      <c r="J42" s="514"/>
    </row>
    <row r="43" spans="2:10" x14ac:dyDescent="0.15">
      <c r="B43" s="467" t="s">
        <v>34</v>
      </c>
      <c r="C43" s="358">
        <v>46</v>
      </c>
      <c r="D43" s="357">
        <f>IFERROR(C43/C$37,"-")</f>
        <v>0.93877551020408168</v>
      </c>
      <c r="E43" s="358">
        <v>66</v>
      </c>
      <c r="F43" s="357">
        <f>IFERROR(E43/E$37,"-")</f>
        <v>0.80487804878048785</v>
      </c>
      <c r="G43" s="358">
        <v>411</v>
      </c>
      <c r="H43" s="357">
        <f>IFERROR(G43/G$37,"-")</f>
        <v>0.87446808510638296</v>
      </c>
      <c r="I43" s="358">
        <v>106</v>
      </c>
      <c r="J43" s="357">
        <f>IFERROR(I43/I$37,"-")</f>
        <v>0.79699248120300747</v>
      </c>
    </row>
    <row r="44" spans="2:10" x14ac:dyDescent="0.15">
      <c r="B44" s="468" t="s">
        <v>35</v>
      </c>
      <c r="C44" s="356">
        <v>3</v>
      </c>
      <c r="D44" s="355">
        <f>IFERROR(C44/C$37,"-")</f>
        <v>6.1224489795918366E-2</v>
      </c>
      <c r="E44" s="356">
        <v>16</v>
      </c>
      <c r="F44" s="355">
        <f>IFERROR(E44/E$37,"-")</f>
        <v>0.1951219512195122</v>
      </c>
      <c r="G44" s="356">
        <v>59</v>
      </c>
      <c r="H44" s="355">
        <f>IFERROR(G44/G$37,"-")</f>
        <v>0.12553191489361701</v>
      </c>
      <c r="I44" s="356">
        <v>27</v>
      </c>
      <c r="J44" s="355">
        <f>IFERROR(I44/I$37,"-")</f>
        <v>0.20300751879699247</v>
      </c>
    </row>
    <row r="45" spans="2:10" x14ac:dyDescent="0.15">
      <c r="B45" s="472" t="s">
        <v>236</v>
      </c>
      <c r="C45" s="515"/>
      <c r="D45" s="516"/>
      <c r="E45" s="516"/>
      <c r="F45" s="516"/>
      <c r="G45" s="516"/>
      <c r="H45" s="516"/>
      <c r="I45" s="516"/>
      <c r="J45" s="517"/>
    </row>
    <row r="46" spans="2:10" ht="27.75" customHeight="1" x14ac:dyDescent="0.15">
      <c r="B46" s="336" t="s">
        <v>204</v>
      </c>
      <c r="C46" s="98">
        <v>10</v>
      </c>
      <c r="D46" s="317">
        <f t="shared" ref="D46:D63" si="6">IFERROR(C46/C$43,"-")</f>
        <v>0.21739130434782608</v>
      </c>
      <c r="E46" s="45">
        <v>8</v>
      </c>
      <c r="F46" s="317">
        <f t="shared" ref="F46:F63" si="7">IFERROR(E46/E$43,"-")</f>
        <v>0.12121212121212122</v>
      </c>
      <c r="G46" s="45">
        <v>117</v>
      </c>
      <c r="H46" s="317">
        <f t="shared" ref="H46:H63" si="8">IFERROR(G46/G$43,"-")</f>
        <v>0.28467153284671531</v>
      </c>
      <c r="I46" s="45">
        <v>39</v>
      </c>
      <c r="J46" s="317">
        <f t="shared" ref="J46:J63" si="9">IFERROR(I46/I$43,"-")</f>
        <v>0.36792452830188677</v>
      </c>
    </row>
    <row r="47" spans="2:10" x14ac:dyDescent="0.15">
      <c r="B47" s="116" t="s">
        <v>65</v>
      </c>
      <c r="C47" s="97">
        <v>4</v>
      </c>
      <c r="D47" s="318">
        <f t="shared" si="6"/>
        <v>8.6956521739130432E-2</v>
      </c>
      <c r="E47" s="100">
        <v>10</v>
      </c>
      <c r="F47" s="318">
        <f t="shared" si="7"/>
        <v>0.15151515151515152</v>
      </c>
      <c r="G47" s="46">
        <v>141</v>
      </c>
      <c r="H47" s="318">
        <f t="shared" si="8"/>
        <v>0.34306569343065696</v>
      </c>
      <c r="I47" s="46">
        <v>24</v>
      </c>
      <c r="J47" s="318">
        <f t="shared" si="9"/>
        <v>0.22641509433962265</v>
      </c>
    </row>
    <row r="48" spans="2:10" x14ac:dyDescent="0.15">
      <c r="B48" s="116" t="s">
        <v>38</v>
      </c>
      <c r="C48" s="97">
        <v>0</v>
      </c>
      <c r="D48" s="318">
        <f t="shared" si="6"/>
        <v>0</v>
      </c>
      <c r="E48" s="46">
        <v>1</v>
      </c>
      <c r="F48" s="318">
        <f t="shared" si="7"/>
        <v>1.5151515151515152E-2</v>
      </c>
      <c r="G48" s="46">
        <v>19</v>
      </c>
      <c r="H48" s="318">
        <f t="shared" si="8"/>
        <v>4.6228710462287104E-2</v>
      </c>
      <c r="I48" s="46">
        <v>1</v>
      </c>
      <c r="J48" s="318">
        <f t="shared" si="9"/>
        <v>9.433962264150943E-3</v>
      </c>
    </row>
    <row r="49" spans="2:10" x14ac:dyDescent="0.15">
      <c r="B49" s="116" t="s">
        <v>39</v>
      </c>
      <c r="C49" s="46">
        <v>9</v>
      </c>
      <c r="D49" s="310">
        <f t="shared" si="6"/>
        <v>0.19565217391304349</v>
      </c>
      <c r="E49" s="46">
        <v>20</v>
      </c>
      <c r="F49" s="310">
        <f t="shared" si="7"/>
        <v>0.30303030303030304</v>
      </c>
      <c r="G49" s="46">
        <v>161</v>
      </c>
      <c r="H49" s="310">
        <f t="shared" si="8"/>
        <v>0.39172749391727496</v>
      </c>
      <c r="I49" s="46">
        <v>45</v>
      </c>
      <c r="J49" s="310">
        <f t="shared" si="9"/>
        <v>0.42452830188679247</v>
      </c>
    </row>
    <row r="50" spans="2:10" x14ac:dyDescent="0.15">
      <c r="B50" s="116" t="s">
        <v>40</v>
      </c>
      <c r="C50" s="46">
        <v>8</v>
      </c>
      <c r="D50" s="310">
        <f t="shared" si="6"/>
        <v>0.17391304347826086</v>
      </c>
      <c r="E50" s="46">
        <v>12</v>
      </c>
      <c r="F50" s="310">
        <f t="shared" si="7"/>
        <v>0.18181818181818182</v>
      </c>
      <c r="G50" s="46">
        <v>144</v>
      </c>
      <c r="H50" s="310">
        <f t="shared" si="8"/>
        <v>0.35036496350364965</v>
      </c>
      <c r="I50" s="46">
        <v>23</v>
      </c>
      <c r="J50" s="310">
        <f t="shared" si="9"/>
        <v>0.21698113207547171</v>
      </c>
    </row>
    <row r="51" spans="2:10" x14ac:dyDescent="0.15">
      <c r="B51" s="116" t="s">
        <v>41</v>
      </c>
      <c r="C51" s="99">
        <v>5</v>
      </c>
      <c r="D51" s="319">
        <f t="shared" si="6"/>
        <v>0.10869565217391304</v>
      </c>
      <c r="E51" s="99">
        <v>6</v>
      </c>
      <c r="F51" s="319">
        <f t="shared" si="7"/>
        <v>9.0909090909090912E-2</v>
      </c>
      <c r="G51" s="99">
        <v>117</v>
      </c>
      <c r="H51" s="319">
        <f t="shared" si="8"/>
        <v>0.28467153284671531</v>
      </c>
      <c r="I51" s="99">
        <v>35</v>
      </c>
      <c r="J51" s="319">
        <f t="shared" si="9"/>
        <v>0.330188679245283</v>
      </c>
    </row>
    <row r="52" spans="2:10" x14ac:dyDescent="0.15">
      <c r="B52" s="116" t="s">
        <v>42</v>
      </c>
      <c r="C52" s="46">
        <v>1</v>
      </c>
      <c r="D52" s="310">
        <f t="shared" si="6"/>
        <v>2.1739130434782608E-2</v>
      </c>
      <c r="E52" s="46">
        <v>2</v>
      </c>
      <c r="F52" s="310">
        <f t="shared" si="7"/>
        <v>3.0303030303030304E-2</v>
      </c>
      <c r="G52" s="46">
        <v>27</v>
      </c>
      <c r="H52" s="310">
        <f t="shared" si="8"/>
        <v>6.569343065693431E-2</v>
      </c>
      <c r="I52" s="46">
        <v>4</v>
      </c>
      <c r="J52" s="310">
        <f t="shared" si="9"/>
        <v>3.7735849056603772E-2</v>
      </c>
    </row>
    <row r="53" spans="2:10" x14ac:dyDescent="0.15">
      <c r="B53" s="116" t="s">
        <v>43</v>
      </c>
      <c r="C53" s="46">
        <v>6</v>
      </c>
      <c r="D53" s="310">
        <f t="shared" si="6"/>
        <v>0.13043478260869565</v>
      </c>
      <c r="E53" s="46">
        <v>11</v>
      </c>
      <c r="F53" s="310">
        <f t="shared" si="7"/>
        <v>0.16666666666666666</v>
      </c>
      <c r="G53" s="46">
        <v>125</v>
      </c>
      <c r="H53" s="310">
        <f t="shared" si="8"/>
        <v>0.30413625304136255</v>
      </c>
      <c r="I53" s="46">
        <v>16</v>
      </c>
      <c r="J53" s="310">
        <f t="shared" si="9"/>
        <v>0.15094339622641509</v>
      </c>
    </row>
    <row r="54" spans="2:10" x14ac:dyDescent="0.15">
      <c r="B54" s="116" t="s">
        <v>44</v>
      </c>
      <c r="C54" s="46">
        <v>5</v>
      </c>
      <c r="D54" s="310">
        <f t="shared" si="6"/>
        <v>0.10869565217391304</v>
      </c>
      <c r="E54" s="46">
        <v>8</v>
      </c>
      <c r="F54" s="310">
        <f t="shared" si="7"/>
        <v>0.12121212121212122</v>
      </c>
      <c r="G54" s="46">
        <v>74</v>
      </c>
      <c r="H54" s="310">
        <f t="shared" si="8"/>
        <v>0.18004866180048662</v>
      </c>
      <c r="I54" s="46">
        <v>17</v>
      </c>
      <c r="J54" s="310">
        <f t="shared" si="9"/>
        <v>0.16037735849056603</v>
      </c>
    </row>
    <row r="55" spans="2:10" x14ac:dyDescent="0.15">
      <c r="B55" s="116" t="s">
        <v>215</v>
      </c>
      <c r="C55" s="46">
        <v>11</v>
      </c>
      <c r="D55" s="310">
        <f t="shared" si="6"/>
        <v>0.2391304347826087</v>
      </c>
      <c r="E55" s="46">
        <v>14</v>
      </c>
      <c r="F55" s="310">
        <f t="shared" si="7"/>
        <v>0.21212121212121213</v>
      </c>
      <c r="G55" s="46">
        <v>115</v>
      </c>
      <c r="H55" s="310">
        <f t="shared" si="8"/>
        <v>0.27980535279805352</v>
      </c>
      <c r="I55" s="46">
        <v>13</v>
      </c>
      <c r="J55" s="310">
        <f t="shared" si="9"/>
        <v>0.12264150943396226</v>
      </c>
    </row>
    <row r="56" spans="2:10" x14ac:dyDescent="0.15">
      <c r="B56" s="116" t="s">
        <v>46</v>
      </c>
      <c r="C56" s="103">
        <v>17</v>
      </c>
      <c r="D56" s="310">
        <f t="shared" si="6"/>
        <v>0.36956521739130432</v>
      </c>
      <c r="E56" s="46">
        <v>28</v>
      </c>
      <c r="F56" s="310">
        <f t="shared" si="7"/>
        <v>0.42424242424242425</v>
      </c>
      <c r="G56" s="46">
        <v>150</v>
      </c>
      <c r="H56" s="310">
        <f t="shared" si="8"/>
        <v>0.36496350364963503</v>
      </c>
      <c r="I56" s="46">
        <v>29</v>
      </c>
      <c r="J56" s="310">
        <f t="shared" si="9"/>
        <v>0.27358490566037735</v>
      </c>
    </row>
    <row r="57" spans="2:10" x14ac:dyDescent="0.15">
      <c r="B57" s="116" t="s">
        <v>47</v>
      </c>
      <c r="C57" s="46">
        <v>3</v>
      </c>
      <c r="D57" s="310">
        <f t="shared" si="6"/>
        <v>6.5217391304347824E-2</v>
      </c>
      <c r="E57" s="46">
        <v>2</v>
      </c>
      <c r="F57" s="310">
        <f t="shared" si="7"/>
        <v>3.0303030303030304E-2</v>
      </c>
      <c r="G57" s="46">
        <v>29</v>
      </c>
      <c r="H57" s="310">
        <f t="shared" si="8"/>
        <v>7.0559610705596104E-2</v>
      </c>
      <c r="I57" s="46">
        <v>5</v>
      </c>
      <c r="J57" s="310">
        <f t="shared" si="9"/>
        <v>4.716981132075472E-2</v>
      </c>
    </row>
    <row r="58" spans="2:10" x14ac:dyDescent="0.15">
      <c r="B58" s="116" t="s">
        <v>48</v>
      </c>
      <c r="C58" s="46">
        <v>2</v>
      </c>
      <c r="D58" s="310">
        <f t="shared" si="6"/>
        <v>4.3478260869565216E-2</v>
      </c>
      <c r="E58" s="46">
        <v>2</v>
      </c>
      <c r="F58" s="310">
        <f t="shared" si="7"/>
        <v>3.0303030303030304E-2</v>
      </c>
      <c r="G58" s="46">
        <v>22</v>
      </c>
      <c r="H58" s="310">
        <f t="shared" si="8"/>
        <v>5.3527980535279802E-2</v>
      </c>
      <c r="I58" s="46">
        <v>6</v>
      </c>
      <c r="J58" s="310">
        <f t="shared" si="9"/>
        <v>5.6603773584905662E-2</v>
      </c>
    </row>
    <row r="59" spans="2:10" x14ac:dyDescent="0.15">
      <c r="B59" s="116" t="s">
        <v>49</v>
      </c>
      <c r="C59" s="97">
        <v>0</v>
      </c>
      <c r="D59" s="318">
        <f t="shared" si="6"/>
        <v>0</v>
      </c>
      <c r="E59" s="97">
        <v>0</v>
      </c>
      <c r="F59" s="318">
        <f t="shared" si="7"/>
        <v>0</v>
      </c>
      <c r="G59" s="97">
        <v>2</v>
      </c>
      <c r="H59" s="318">
        <f t="shared" si="8"/>
        <v>4.8661800486618006E-3</v>
      </c>
      <c r="I59" s="97">
        <v>0</v>
      </c>
      <c r="J59" s="318">
        <f t="shared" si="9"/>
        <v>0</v>
      </c>
    </row>
    <row r="60" spans="2:10" x14ac:dyDescent="0.15">
      <c r="B60" s="116" t="s">
        <v>50</v>
      </c>
      <c r="C60" s="103">
        <v>7</v>
      </c>
      <c r="D60" s="310">
        <f t="shared" si="6"/>
        <v>0.15217391304347827</v>
      </c>
      <c r="E60" s="46">
        <v>6</v>
      </c>
      <c r="F60" s="310">
        <f t="shared" si="7"/>
        <v>9.0909090909090912E-2</v>
      </c>
      <c r="G60" s="46">
        <v>40</v>
      </c>
      <c r="H60" s="310">
        <f t="shared" si="8"/>
        <v>9.7323600973236016E-2</v>
      </c>
      <c r="I60" s="46">
        <v>4</v>
      </c>
      <c r="J60" s="310">
        <f t="shared" si="9"/>
        <v>3.7735849056603772E-2</v>
      </c>
    </row>
    <row r="61" spans="2:10" x14ac:dyDescent="0.15">
      <c r="B61" s="116" t="s">
        <v>51</v>
      </c>
      <c r="C61" s="103">
        <v>2</v>
      </c>
      <c r="D61" s="310">
        <f t="shared" si="6"/>
        <v>4.3478260869565216E-2</v>
      </c>
      <c r="E61" s="46">
        <v>4</v>
      </c>
      <c r="F61" s="310">
        <f t="shared" si="7"/>
        <v>6.0606060606060608E-2</v>
      </c>
      <c r="G61" s="46">
        <v>34</v>
      </c>
      <c r="H61" s="310">
        <f t="shared" si="8"/>
        <v>8.2725060827250604E-2</v>
      </c>
      <c r="I61" s="46">
        <v>9</v>
      </c>
      <c r="J61" s="310">
        <f t="shared" si="9"/>
        <v>8.4905660377358486E-2</v>
      </c>
    </row>
    <row r="62" spans="2:10" x14ac:dyDescent="0.15">
      <c r="B62" s="116" t="s">
        <v>216</v>
      </c>
      <c r="C62" s="46">
        <v>0</v>
      </c>
      <c r="D62" s="310">
        <f t="shared" si="6"/>
        <v>0</v>
      </c>
      <c r="E62" s="46">
        <v>2</v>
      </c>
      <c r="F62" s="310">
        <f t="shared" si="7"/>
        <v>3.0303030303030304E-2</v>
      </c>
      <c r="G62" s="46">
        <v>5</v>
      </c>
      <c r="H62" s="310">
        <f t="shared" si="8"/>
        <v>1.2165450121654502E-2</v>
      </c>
      <c r="I62" s="46">
        <v>4</v>
      </c>
      <c r="J62" s="310">
        <f t="shared" si="9"/>
        <v>3.7735849056603772E-2</v>
      </c>
    </row>
    <row r="63" spans="2:10" x14ac:dyDescent="0.15">
      <c r="B63" s="119" t="s">
        <v>53</v>
      </c>
      <c r="C63" s="47">
        <v>1</v>
      </c>
      <c r="D63" s="311">
        <f t="shared" si="6"/>
        <v>2.1739130434782608E-2</v>
      </c>
      <c r="E63" s="47">
        <v>4</v>
      </c>
      <c r="F63" s="311">
        <f t="shared" si="7"/>
        <v>6.0606060606060608E-2</v>
      </c>
      <c r="G63" s="47">
        <v>21</v>
      </c>
      <c r="H63" s="311">
        <f t="shared" si="8"/>
        <v>5.1094890510948905E-2</v>
      </c>
      <c r="I63" s="47">
        <v>10</v>
      </c>
      <c r="J63" s="311">
        <f t="shared" si="9"/>
        <v>9.4339622641509441E-2</v>
      </c>
    </row>
    <row r="64" spans="2:10" x14ac:dyDescent="0.15">
      <c r="F64" s="36"/>
      <c r="H64" s="36"/>
      <c r="J64" s="36"/>
    </row>
    <row r="65" spans="6:10" x14ac:dyDescent="0.15">
      <c r="F65" s="36"/>
      <c r="H65" s="36"/>
      <c r="J65" s="36"/>
    </row>
  </sheetData>
  <mergeCells count="18">
    <mergeCell ref="C42:J42"/>
    <mergeCell ref="C45:J45"/>
    <mergeCell ref="B34:B36"/>
    <mergeCell ref="C34:J34"/>
    <mergeCell ref="C36:D36"/>
    <mergeCell ref="E36:F36"/>
    <mergeCell ref="C35:F35"/>
    <mergeCell ref="G35:H36"/>
    <mergeCell ref="I35:J36"/>
    <mergeCell ref="C13:J13"/>
    <mergeCell ref="C10:J10"/>
    <mergeCell ref="B2:B4"/>
    <mergeCell ref="C2:J2"/>
    <mergeCell ref="C4:D4"/>
    <mergeCell ref="E4:F4"/>
    <mergeCell ref="C3:F3"/>
    <mergeCell ref="G3:H4"/>
    <mergeCell ref="I3:J4"/>
  </mergeCells>
  <phoneticPr fontId="4"/>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Y230"/>
  <sheetViews>
    <sheetView view="pageBreakPreview" topLeftCell="E19" zoomScaleNormal="100" zoomScaleSheetLayoutView="100" workbookViewId="0">
      <selection activeCell="Q10" sqref="Q10"/>
    </sheetView>
  </sheetViews>
  <sheetFormatPr defaultRowHeight="13.5" x14ac:dyDescent="0.15"/>
  <cols>
    <col min="1" max="1" width="4" customWidth="1"/>
    <col min="2" max="2" width="12.37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s>
  <sheetData>
    <row r="1" spans="2:12" ht="19.5" customHeight="1" x14ac:dyDescent="0.15">
      <c r="B1" s="24" t="s">
        <v>73</v>
      </c>
    </row>
    <row r="2" spans="2:12" x14ac:dyDescent="0.15">
      <c r="B2" s="539" t="s">
        <v>64</v>
      </c>
      <c r="C2" s="541" t="s">
        <v>63</v>
      </c>
      <c r="D2" s="542"/>
      <c r="E2" s="542"/>
      <c r="F2" s="542"/>
      <c r="G2" s="542"/>
      <c r="H2" s="542"/>
      <c r="I2" s="542"/>
      <c r="J2" s="542"/>
      <c r="K2" s="542"/>
      <c r="L2" s="543"/>
    </row>
    <row r="3" spans="2:12" ht="22.5" customHeight="1" x14ac:dyDescent="0.15">
      <c r="B3" s="540"/>
      <c r="C3" s="544" t="s">
        <v>68</v>
      </c>
      <c r="D3" s="545"/>
      <c r="E3" s="546" t="s">
        <v>69</v>
      </c>
      <c r="F3" s="545"/>
      <c r="G3" s="546" t="s">
        <v>70</v>
      </c>
      <c r="H3" s="545"/>
      <c r="I3" s="544" t="s">
        <v>71</v>
      </c>
      <c r="J3" s="545"/>
      <c r="K3" s="544" t="s">
        <v>62</v>
      </c>
      <c r="L3" s="545"/>
    </row>
    <row r="4" spans="2:12" s="35" customFormat="1" ht="13.5" customHeight="1" x14ac:dyDescent="0.15">
      <c r="B4" s="41" t="s">
        <v>2</v>
      </c>
      <c r="C4" s="98">
        <v>20</v>
      </c>
      <c r="D4" s="317">
        <f>IFERROR(C4/$C$13,"-")</f>
        <v>7.9428117553613977E-3</v>
      </c>
      <c r="E4" s="98">
        <v>0</v>
      </c>
      <c r="F4" s="317">
        <f>IFERROR(E4/$E$13,"-")</f>
        <v>0</v>
      </c>
      <c r="G4" s="98">
        <v>0</v>
      </c>
      <c r="H4" s="317">
        <f>IFERROR(G4/$G$13,"-")</f>
        <v>0</v>
      </c>
      <c r="I4" s="45">
        <v>0</v>
      </c>
      <c r="J4" s="317">
        <f>IFERROR(I4/$I$13,"-")</f>
        <v>0</v>
      </c>
      <c r="K4" s="45">
        <v>20</v>
      </c>
      <c r="L4" s="317">
        <f>IFERROR(K4/$K$13,"-")</f>
        <v>2.4437927663734115E-3</v>
      </c>
    </row>
    <row r="5" spans="2:12" s="35" customFormat="1" x14ac:dyDescent="0.15">
      <c r="B5" s="42" t="s">
        <v>3</v>
      </c>
      <c r="C5" s="97">
        <v>105</v>
      </c>
      <c r="D5" s="310">
        <f t="shared" ref="D5" si="0">IFERROR(C5/$C$13,"-")</f>
        <v>4.1699761715647342E-2</v>
      </c>
      <c r="E5" s="46">
        <v>33</v>
      </c>
      <c r="F5" s="310">
        <f>IFERROR(E5/$E$13,"-")</f>
        <v>1.4138817480719794E-2</v>
      </c>
      <c r="G5" s="97">
        <v>8</v>
      </c>
      <c r="H5" s="310">
        <f>IFERROR(G5/$G$13,"-")</f>
        <v>6.2208398133748056E-3</v>
      </c>
      <c r="I5" s="100">
        <v>1</v>
      </c>
      <c r="J5" s="310">
        <f>IFERROR(I5/$I$13,"-")</f>
        <v>4.8875855327468231E-4</v>
      </c>
      <c r="K5" s="46">
        <v>147</v>
      </c>
      <c r="L5" s="310">
        <f>IFERROR(K5/$K$13,"-")</f>
        <v>1.7961876832844576E-2</v>
      </c>
    </row>
    <row r="6" spans="2:12" s="35" customFormat="1" x14ac:dyDescent="0.15">
      <c r="B6" s="42" t="s">
        <v>4</v>
      </c>
      <c r="C6" s="97">
        <v>262</v>
      </c>
      <c r="D6" s="310">
        <f>IFERROR(C6/$C$13,"-")</f>
        <v>0.10405083399523431</v>
      </c>
      <c r="E6" s="100">
        <v>131</v>
      </c>
      <c r="F6" s="310">
        <f t="shared" ref="F6:F11" si="1">IFERROR(E6/$E$13,"-")</f>
        <v>5.6126820908311913E-2</v>
      </c>
      <c r="G6" s="97">
        <v>55</v>
      </c>
      <c r="H6" s="310">
        <f t="shared" ref="H6:H11" si="2">IFERROR(G6/$G$13,"-")</f>
        <v>4.2768273716951785E-2</v>
      </c>
      <c r="I6" s="46">
        <v>34</v>
      </c>
      <c r="J6" s="310">
        <f t="shared" ref="J6:J11" si="3">IFERROR(I6/$I$13,"-")</f>
        <v>1.6617790811339198E-2</v>
      </c>
      <c r="K6" s="46">
        <v>482</v>
      </c>
      <c r="L6" s="310">
        <f t="shared" ref="L6:L11" si="4">IFERROR(K6/$K$13,"-")</f>
        <v>5.8895405669599221E-2</v>
      </c>
    </row>
    <row r="7" spans="2:12" s="35" customFormat="1" x14ac:dyDescent="0.15">
      <c r="B7" s="42" t="s">
        <v>5</v>
      </c>
      <c r="C7" s="46">
        <v>486</v>
      </c>
      <c r="D7" s="310">
        <f t="shared" ref="D7:D15" si="5">IFERROR(C7/$C$13,"-")</f>
        <v>0.19301032565528198</v>
      </c>
      <c r="E7" s="46">
        <v>338</v>
      </c>
      <c r="F7" s="310">
        <f t="shared" si="1"/>
        <v>0.14481576692373607</v>
      </c>
      <c r="G7" s="97">
        <v>190</v>
      </c>
      <c r="H7" s="310">
        <f t="shared" si="2"/>
        <v>0.14774494556765164</v>
      </c>
      <c r="I7" s="100">
        <v>219</v>
      </c>
      <c r="J7" s="310">
        <f t="shared" si="3"/>
        <v>0.10703812316715543</v>
      </c>
      <c r="K7" s="46">
        <v>1233</v>
      </c>
      <c r="L7" s="310">
        <f t="shared" si="4"/>
        <v>0.15065982404692083</v>
      </c>
    </row>
    <row r="8" spans="2:12" s="35" customFormat="1" x14ac:dyDescent="0.15">
      <c r="B8" s="42" t="s">
        <v>6</v>
      </c>
      <c r="C8" s="46">
        <v>526</v>
      </c>
      <c r="D8" s="310">
        <f t="shared" si="5"/>
        <v>0.20889594916600476</v>
      </c>
      <c r="E8" s="46">
        <v>516</v>
      </c>
      <c r="F8" s="310">
        <f t="shared" si="1"/>
        <v>0.2210796915167095</v>
      </c>
      <c r="G8" s="97">
        <v>283</v>
      </c>
      <c r="H8" s="310">
        <f t="shared" si="2"/>
        <v>0.22006220839813376</v>
      </c>
      <c r="I8" s="97">
        <v>373</v>
      </c>
      <c r="J8" s="310">
        <f t="shared" si="3"/>
        <v>0.18230694037145651</v>
      </c>
      <c r="K8" s="46">
        <v>1698</v>
      </c>
      <c r="L8" s="310">
        <f t="shared" si="4"/>
        <v>0.20747800586510265</v>
      </c>
    </row>
    <row r="9" spans="2:12" s="35" customFormat="1" x14ac:dyDescent="0.15">
      <c r="B9" s="42" t="s">
        <v>7</v>
      </c>
      <c r="C9" s="46">
        <v>474</v>
      </c>
      <c r="D9" s="310">
        <f t="shared" si="5"/>
        <v>0.18824463860206514</v>
      </c>
      <c r="E9" s="100">
        <v>549</v>
      </c>
      <c r="F9" s="310">
        <f t="shared" si="1"/>
        <v>0.2352185089974293</v>
      </c>
      <c r="G9" s="97">
        <v>334</v>
      </c>
      <c r="H9" s="310">
        <f t="shared" si="2"/>
        <v>0.25972006220839816</v>
      </c>
      <c r="I9" s="46">
        <v>576</v>
      </c>
      <c r="J9" s="310">
        <f t="shared" si="3"/>
        <v>0.28152492668621704</v>
      </c>
      <c r="K9" s="46">
        <v>1933</v>
      </c>
      <c r="L9" s="310">
        <f t="shared" si="4"/>
        <v>0.23619257086999024</v>
      </c>
    </row>
    <row r="10" spans="2:12" s="35" customFormat="1" x14ac:dyDescent="0.15">
      <c r="B10" s="42" t="s">
        <v>8</v>
      </c>
      <c r="C10" s="100">
        <v>457</v>
      </c>
      <c r="D10" s="310">
        <f t="shared" si="5"/>
        <v>0.18149324861000793</v>
      </c>
      <c r="E10" s="97">
        <v>568</v>
      </c>
      <c r="F10" s="310">
        <f t="shared" si="1"/>
        <v>0.24335904027420738</v>
      </c>
      <c r="G10" s="97">
        <v>293</v>
      </c>
      <c r="H10" s="310">
        <f t="shared" si="2"/>
        <v>0.22783825816485226</v>
      </c>
      <c r="I10" s="46">
        <v>626</v>
      </c>
      <c r="J10" s="310">
        <f t="shared" si="3"/>
        <v>0.30596285434995113</v>
      </c>
      <c r="K10" s="46">
        <v>1944</v>
      </c>
      <c r="L10" s="310">
        <f t="shared" si="4"/>
        <v>0.23753665689149561</v>
      </c>
    </row>
    <row r="11" spans="2:12" s="35" customFormat="1" x14ac:dyDescent="0.15">
      <c r="B11" s="42" t="s">
        <v>9</v>
      </c>
      <c r="C11" s="46">
        <v>173</v>
      </c>
      <c r="D11" s="310">
        <f t="shared" si="5"/>
        <v>6.8705321683876094E-2</v>
      </c>
      <c r="E11" s="97">
        <v>187</v>
      </c>
      <c r="F11" s="310">
        <f t="shared" si="1"/>
        <v>8.011996572407884E-2</v>
      </c>
      <c r="G11" s="97">
        <v>108</v>
      </c>
      <c r="H11" s="310">
        <f t="shared" si="2"/>
        <v>8.3981337480559873E-2</v>
      </c>
      <c r="I11" s="100">
        <v>188</v>
      </c>
      <c r="J11" s="310">
        <f t="shared" si="3"/>
        <v>9.1886608015640275E-2</v>
      </c>
      <c r="K11" s="46">
        <v>656</v>
      </c>
      <c r="L11" s="310">
        <f t="shared" si="4"/>
        <v>8.0156402737047897E-2</v>
      </c>
    </row>
    <row r="12" spans="2:12" s="35" customFormat="1" x14ac:dyDescent="0.15">
      <c r="B12" s="43" t="s">
        <v>10</v>
      </c>
      <c r="C12" s="99">
        <v>15</v>
      </c>
      <c r="D12" s="318">
        <f t="shared" si="5"/>
        <v>5.9571088165210487E-3</v>
      </c>
      <c r="E12" s="47">
        <v>12</v>
      </c>
      <c r="F12" s="318">
        <f>IFERROR(E12/$E$13,"-")</f>
        <v>5.1413881748071976E-3</v>
      </c>
      <c r="G12" s="47">
        <v>15</v>
      </c>
      <c r="H12" s="318">
        <f>IFERROR(G12/$G$13,"-")</f>
        <v>1.1664074650077761E-2</v>
      </c>
      <c r="I12" s="47">
        <v>29</v>
      </c>
      <c r="J12" s="318">
        <f>IFERROR(I12/$I$13,"-")</f>
        <v>1.4173998044965786E-2</v>
      </c>
      <c r="K12" s="47">
        <v>71</v>
      </c>
      <c r="L12" s="318">
        <f>IFERROR(K12/$K$13,"-")</f>
        <v>8.6754643206256102E-3</v>
      </c>
    </row>
    <row r="13" spans="2:12" s="35" customFormat="1" x14ac:dyDescent="0.15">
      <c r="B13" s="44" t="s">
        <v>162</v>
      </c>
      <c r="C13" s="48">
        <v>2518</v>
      </c>
      <c r="D13" s="382">
        <f t="shared" ref="D13:L13" si="6">SUM(D4:D12)</f>
        <v>0.99999999999999989</v>
      </c>
      <c r="E13" s="48">
        <v>2334</v>
      </c>
      <c r="F13" s="382">
        <f t="shared" si="6"/>
        <v>1</v>
      </c>
      <c r="G13" s="48">
        <v>1286</v>
      </c>
      <c r="H13" s="382">
        <f t="shared" si="6"/>
        <v>1</v>
      </c>
      <c r="I13" s="48">
        <v>2046</v>
      </c>
      <c r="J13" s="382">
        <f t="shared" si="6"/>
        <v>1.0000000000000002</v>
      </c>
      <c r="K13" s="48">
        <v>8184</v>
      </c>
      <c r="L13" s="382">
        <f t="shared" si="6"/>
        <v>1.0000000000000002</v>
      </c>
    </row>
    <row r="14" spans="2:12" s="35" customFormat="1" x14ac:dyDescent="0.15">
      <c r="B14" s="117" t="s">
        <v>91</v>
      </c>
      <c r="C14" s="308">
        <v>1626</v>
      </c>
      <c r="D14" s="354">
        <f t="shared" si="5"/>
        <v>0.64575059571088167</v>
      </c>
      <c r="E14" s="308">
        <v>1256</v>
      </c>
      <c r="F14" s="354">
        <f>IFERROR(E14/$E$13,"-")</f>
        <v>0.53813196229648674</v>
      </c>
      <c r="G14" s="308">
        <v>687</v>
      </c>
      <c r="H14" s="354">
        <f>IFERROR(G14/$G$13,"-")</f>
        <v>0.53421461897356148</v>
      </c>
      <c r="I14" s="308">
        <v>878</v>
      </c>
      <c r="J14" s="354">
        <f>IFERROR(I14/$I$13,"-")</f>
        <v>0.42913000977517107</v>
      </c>
      <c r="K14" s="308">
        <v>4447</v>
      </c>
      <c r="L14" s="354">
        <f>IFERROR(K14/$K$13,"-")</f>
        <v>0.54337732160312802</v>
      </c>
    </row>
    <row r="15" spans="2:12" s="35" customFormat="1" x14ac:dyDescent="0.15">
      <c r="B15" s="118" t="s">
        <v>87</v>
      </c>
      <c r="C15" s="308">
        <v>892</v>
      </c>
      <c r="D15" s="383">
        <f t="shared" si="5"/>
        <v>0.35424940428911833</v>
      </c>
      <c r="E15" s="308">
        <v>1078</v>
      </c>
      <c r="F15" s="383">
        <f>IFERROR(E15/$E$13,"-")</f>
        <v>0.46186803770351326</v>
      </c>
      <c r="G15" s="308">
        <v>599</v>
      </c>
      <c r="H15" s="383">
        <f>IFERROR(G15/$G$13,"-")</f>
        <v>0.46578538102643857</v>
      </c>
      <c r="I15" s="308">
        <v>1168</v>
      </c>
      <c r="J15" s="383">
        <f>IFERROR(I15/$I$13,"-")</f>
        <v>0.57086999022482898</v>
      </c>
      <c r="K15" s="308">
        <v>3737</v>
      </c>
      <c r="L15" s="383">
        <f>IFERROR(K15/$K$13,"-")</f>
        <v>0.45662267839687193</v>
      </c>
    </row>
    <row r="17" spans="2:13" ht="19.5" customHeight="1" x14ac:dyDescent="0.15">
      <c r="B17" s="24" t="s">
        <v>74</v>
      </c>
    </row>
    <row r="18" spans="2:13" x14ac:dyDescent="0.15">
      <c r="B18" s="539" t="s">
        <v>64</v>
      </c>
      <c r="C18" s="541" t="s">
        <v>63</v>
      </c>
      <c r="D18" s="542"/>
      <c r="E18" s="542"/>
      <c r="F18" s="542"/>
      <c r="G18" s="542"/>
      <c r="H18" s="542"/>
      <c r="I18" s="542"/>
      <c r="J18" s="542"/>
      <c r="K18" s="542"/>
      <c r="L18" s="543"/>
    </row>
    <row r="19" spans="2:13" ht="28.5" customHeight="1" x14ac:dyDescent="0.15">
      <c r="B19" s="540"/>
      <c r="C19" s="544" t="s">
        <v>68</v>
      </c>
      <c r="D19" s="545"/>
      <c r="E19" s="546" t="s">
        <v>69</v>
      </c>
      <c r="F19" s="545"/>
      <c r="G19" s="546" t="s">
        <v>70</v>
      </c>
      <c r="H19" s="545"/>
      <c r="I19" s="544" t="s">
        <v>71</v>
      </c>
      <c r="J19" s="545"/>
      <c r="K19" s="544" t="s">
        <v>62</v>
      </c>
      <c r="L19" s="545"/>
    </row>
    <row r="20" spans="2:13" s="35" customFormat="1" ht="13.5" customHeight="1" x14ac:dyDescent="0.15">
      <c r="B20" s="41" t="s">
        <v>2</v>
      </c>
      <c r="C20" s="98">
        <v>6</v>
      </c>
      <c r="D20" s="309">
        <f>IFERROR(C20/$C$29,"-")</f>
        <v>1.2320328542094456E-2</v>
      </c>
      <c r="E20" s="98">
        <v>0</v>
      </c>
      <c r="F20" s="309">
        <f>IFERROR(E20/$E$29,"-")</f>
        <v>0</v>
      </c>
      <c r="G20" s="45">
        <v>0</v>
      </c>
      <c r="H20" s="309">
        <f>IFERROR(G20/$G$29,"-")</f>
        <v>0</v>
      </c>
      <c r="I20" s="98">
        <v>0</v>
      </c>
      <c r="J20" s="309">
        <f>IFERROR(I20/$I$29,"-")</f>
        <v>0</v>
      </c>
      <c r="K20" s="45">
        <v>6</v>
      </c>
      <c r="L20" s="309">
        <f>IFERROR(K20/$K$29,"-")</f>
        <v>6.8493150684931503E-3</v>
      </c>
    </row>
    <row r="21" spans="2:13" s="35" customFormat="1" x14ac:dyDescent="0.15">
      <c r="B21" s="42" t="s">
        <v>3</v>
      </c>
      <c r="C21" s="97">
        <v>18</v>
      </c>
      <c r="D21" s="310">
        <f>IFERROR(C21/$C$29,"-")</f>
        <v>3.6960985626283367E-2</v>
      </c>
      <c r="E21" s="97">
        <v>4</v>
      </c>
      <c r="F21" s="310">
        <f>IFERROR(E21/$E$29,"-")</f>
        <v>2.197802197802198E-2</v>
      </c>
      <c r="G21" s="46">
        <v>0</v>
      </c>
      <c r="H21" s="310">
        <f>IFERROR(G21/$G$29,"-")</f>
        <v>0</v>
      </c>
      <c r="I21" s="97">
        <v>0</v>
      </c>
      <c r="J21" s="310">
        <f>IFERROR(I21/$I$29,"-")</f>
        <v>0</v>
      </c>
      <c r="K21" s="46">
        <v>22</v>
      </c>
      <c r="L21" s="310">
        <f>IFERROR(K21/$K$29,"-")</f>
        <v>2.5114155251141551E-2</v>
      </c>
    </row>
    <row r="22" spans="2:13" s="35" customFormat="1" x14ac:dyDescent="0.15">
      <c r="B22" s="42" t="s">
        <v>4</v>
      </c>
      <c r="C22" s="46">
        <v>56</v>
      </c>
      <c r="D22" s="310">
        <f t="shared" ref="D22:D27" si="7">IFERROR(C22/$C$29,"-")</f>
        <v>0.11498973305954825</v>
      </c>
      <c r="E22" s="97">
        <v>14</v>
      </c>
      <c r="F22" s="310">
        <f t="shared" ref="F22:F27" si="8">IFERROR(E22/$E$29,"-")</f>
        <v>7.6923076923076927E-2</v>
      </c>
      <c r="G22" s="100">
        <v>2</v>
      </c>
      <c r="H22" s="310">
        <f t="shared" ref="H22:H27" si="9">IFERROR(G22/$G$29,"-")</f>
        <v>2.1739130434782608E-2</v>
      </c>
      <c r="I22" s="46">
        <v>4</v>
      </c>
      <c r="J22" s="310">
        <f t="shared" ref="J22:J27" si="10">IFERROR(I22/$I$29,"-")</f>
        <v>3.4782608695652174E-2</v>
      </c>
      <c r="K22" s="46">
        <v>76</v>
      </c>
      <c r="L22" s="310">
        <f t="shared" ref="L22:L27" si="11">IFERROR(K22/$K$29,"-")</f>
        <v>8.6757990867579904E-2</v>
      </c>
    </row>
    <row r="23" spans="2:13" s="35" customFormat="1" x14ac:dyDescent="0.15">
      <c r="B23" s="42" t="s">
        <v>5</v>
      </c>
      <c r="C23" s="46">
        <v>108</v>
      </c>
      <c r="D23" s="310">
        <f t="shared" si="7"/>
        <v>0.22176591375770022</v>
      </c>
      <c r="E23" s="46">
        <v>30</v>
      </c>
      <c r="F23" s="310">
        <f t="shared" si="8"/>
        <v>0.16483516483516483</v>
      </c>
      <c r="G23" s="46">
        <v>13</v>
      </c>
      <c r="H23" s="310">
        <f t="shared" si="9"/>
        <v>0.14130434782608695</v>
      </c>
      <c r="I23" s="46">
        <v>10</v>
      </c>
      <c r="J23" s="310">
        <f t="shared" si="10"/>
        <v>8.6956521739130432E-2</v>
      </c>
      <c r="K23" s="46">
        <v>161</v>
      </c>
      <c r="L23" s="310">
        <f t="shared" si="11"/>
        <v>0.18378995433789955</v>
      </c>
    </row>
    <row r="24" spans="2:13" s="35" customFormat="1" x14ac:dyDescent="0.15">
      <c r="B24" s="42" t="s">
        <v>6</v>
      </c>
      <c r="C24" s="100">
        <v>112</v>
      </c>
      <c r="D24" s="310">
        <f t="shared" si="7"/>
        <v>0.2299794661190965</v>
      </c>
      <c r="E24" s="46">
        <v>44</v>
      </c>
      <c r="F24" s="310">
        <f t="shared" si="8"/>
        <v>0.24175824175824176</v>
      </c>
      <c r="G24" s="100">
        <v>21</v>
      </c>
      <c r="H24" s="310">
        <f t="shared" si="9"/>
        <v>0.22826086956521738</v>
      </c>
      <c r="I24" s="46">
        <v>15</v>
      </c>
      <c r="J24" s="310">
        <f t="shared" si="10"/>
        <v>0.13043478260869565</v>
      </c>
      <c r="K24" s="46">
        <v>192</v>
      </c>
      <c r="L24" s="310">
        <f t="shared" si="11"/>
        <v>0.21917808219178081</v>
      </c>
    </row>
    <row r="25" spans="2:13" s="35" customFormat="1" x14ac:dyDescent="0.15">
      <c r="B25" s="42" t="s">
        <v>7</v>
      </c>
      <c r="C25" s="97">
        <v>86</v>
      </c>
      <c r="D25" s="310">
        <f t="shared" si="7"/>
        <v>0.17659137577002054</v>
      </c>
      <c r="E25" s="46">
        <v>40</v>
      </c>
      <c r="F25" s="310">
        <f t="shared" si="8"/>
        <v>0.21978021978021978</v>
      </c>
      <c r="G25" s="97">
        <v>36</v>
      </c>
      <c r="H25" s="310">
        <f t="shared" si="9"/>
        <v>0.39130434782608697</v>
      </c>
      <c r="I25" s="46">
        <v>37</v>
      </c>
      <c r="J25" s="310">
        <f t="shared" si="10"/>
        <v>0.32173913043478258</v>
      </c>
      <c r="K25" s="46">
        <v>199</v>
      </c>
      <c r="L25" s="310">
        <f t="shared" si="11"/>
        <v>0.2271689497716895</v>
      </c>
    </row>
    <row r="26" spans="2:13" s="35" customFormat="1" x14ac:dyDescent="0.15">
      <c r="B26" s="42" t="s">
        <v>8</v>
      </c>
      <c r="C26" s="46">
        <v>80</v>
      </c>
      <c r="D26" s="310">
        <f t="shared" si="7"/>
        <v>0.16427104722792607</v>
      </c>
      <c r="E26" s="46">
        <v>41</v>
      </c>
      <c r="F26" s="310">
        <f t="shared" si="8"/>
        <v>0.22527472527472528</v>
      </c>
      <c r="G26" s="97">
        <v>18</v>
      </c>
      <c r="H26" s="310">
        <f t="shared" si="9"/>
        <v>0.19565217391304349</v>
      </c>
      <c r="I26" s="46">
        <v>38</v>
      </c>
      <c r="J26" s="310">
        <f t="shared" si="10"/>
        <v>0.33043478260869563</v>
      </c>
      <c r="K26" s="46">
        <v>177</v>
      </c>
      <c r="L26" s="310">
        <f t="shared" si="11"/>
        <v>0.20205479452054795</v>
      </c>
    </row>
    <row r="27" spans="2:13" s="35" customFormat="1" x14ac:dyDescent="0.15">
      <c r="B27" s="42" t="s">
        <v>9</v>
      </c>
      <c r="C27" s="100">
        <v>17</v>
      </c>
      <c r="D27" s="310">
        <f t="shared" si="7"/>
        <v>3.4907597535934289E-2</v>
      </c>
      <c r="E27" s="100">
        <v>9</v>
      </c>
      <c r="F27" s="310">
        <f t="shared" si="8"/>
        <v>4.9450549450549448E-2</v>
      </c>
      <c r="G27" s="46">
        <v>2</v>
      </c>
      <c r="H27" s="310">
        <f t="shared" si="9"/>
        <v>2.1739130434782608E-2</v>
      </c>
      <c r="I27" s="46">
        <v>11</v>
      </c>
      <c r="J27" s="310">
        <f t="shared" si="10"/>
        <v>9.5652173913043481E-2</v>
      </c>
      <c r="K27" s="46">
        <v>39</v>
      </c>
      <c r="L27" s="310">
        <f t="shared" si="11"/>
        <v>4.4520547945205477E-2</v>
      </c>
    </row>
    <row r="28" spans="2:13" s="35" customFormat="1" x14ac:dyDescent="0.15">
      <c r="B28" s="43" t="s">
        <v>10</v>
      </c>
      <c r="C28" s="47">
        <v>4</v>
      </c>
      <c r="D28" s="311">
        <f t="shared" ref="D28:D31" si="12">IFERROR(C28/$C$29,"-")</f>
        <v>8.2135523613963042E-3</v>
      </c>
      <c r="E28" s="47">
        <v>0</v>
      </c>
      <c r="F28" s="311">
        <f>IFERROR(E28/$E$29,"-")</f>
        <v>0</v>
      </c>
      <c r="G28" s="99">
        <v>0</v>
      </c>
      <c r="H28" s="311">
        <f>IFERROR(G28/$G$29,"-")</f>
        <v>0</v>
      </c>
      <c r="I28" s="99">
        <v>0</v>
      </c>
      <c r="J28" s="311">
        <f>IFERROR(I28/$I$29,"-")</f>
        <v>0</v>
      </c>
      <c r="K28" s="47">
        <v>4</v>
      </c>
      <c r="L28" s="311">
        <f>IFERROR(K28/$K$29,"-")</f>
        <v>4.5662100456621002E-3</v>
      </c>
      <c r="M28" s="114"/>
    </row>
    <row r="29" spans="2:13" s="35" customFormat="1" x14ac:dyDescent="0.15">
      <c r="B29" s="44" t="s">
        <v>162</v>
      </c>
      <c r="C29" s="48">
        <v>487</v>
      </c>
      <c r="D29" s="385">
        <f t="shared" ref="D29:L29" si="13">SUM(D20:D28)</f>
        <v>1</v>
      </c>
      <c r="E29" s="48">
        <v>182</v>
      </c>
      <c r="F29" s="385">
        <f t="shared" si="13"/>
        <v>1</v>
      </c>
      <c r="G29" s="48">
        <v>92</v>
      </c>
      <c r="H29" s="385">
        <f t="shared" si="13"/>
        <v>0.99999999999999989</v>
      </c>
      <c r="I29" s="48">
        <v>115</v>
      </c>
      <c r="J29" s="385">
        <f t="shared" si="13"/>
        <v>1</v>
      </c>
      <c r="K29" s="48">
        <v>876</v>
      </c>
      <c r="L29" s="385">
        <f t="shared" si="13"/>
        <v>1</v>
      </c>
    </row>
    <row r="30" spans="2:13" s="35" customFormat="1" x14ac:dyDescent="0.15">
      <c r="B30" s="117" t="s">
        <v>91</v>
      </c>
      <c r="C30" s="308">
        <v>347</v>
      </c>
      <c r="D30" s="317">
        <f t="shared" si="12"/>
        <v>0.71252566735112932</v>
      </c>
      <c r="E30" s="308">
        <v>109</v>
      </c>
      <c r="F30" s="317">
        <f>IFERROR(E30/$E$29,"-")</f>
        <v>0.59890109890109888</v>
      </c>
      <c r="G30" s="308">
        <v>48</v>
      </c>
      <c r="H30" s="317">
        <f>IFERROR(G30/$G$29,"-")</f>
        <v>0.52173913043478259</v>
      </c>
      <c r="I30" s="308">
        <v>45</v>
      </c>
      <c r="J30" s="317">
        <f>IFERROR(I30/$I$29,"-")</f>
        <v>0.39130434782608697</v>
      </c>
      <c r="K30" s="308">
        <v>549</v>
      </c>
      <c r="L30" s="317">
        <f>IFERROR(K30/$K$29,"-")</f>
        <v>0.62671232876712324</v>
      </c>
    </row>
    <row r="31" spans="2:13" x14ac:dyDescent="0.15">
      <c r="B31" s="118" t="s">
        <v>87</v>
      </c>
      <c r="C31" s="308">
        <v>140</v>
      </c>
      <c r="D31" s="383">
        <f t="shared" si="12"/>
        <v>0.28747433264887062</v>
      </c>
      <c r="E31" s="308">
        <v>73</v>
      </c>
      <c r="F31" s="383">
        <f>IFERROR(E31/$E$29,"-")</f>
        <v>0.40109890109890112</v>
      </c>
      <c r="G31" s="308">
        <v>44</v>
      </c>
      <c r="H31" s="383">
        <f>IFERROR(G31/$G$29,"-")</f>
        <v>0.47826086956521741</v>
      </c>
      <c r="I31" s="308">
        <v>70</v>
      </c>
      <c r="J31" s="383">
        <f>IFERROR(I31/$I$29,"-")</f>
        <v>0.60869565217391308</v>
      </c>
      <c r="K31" s="308">
        <v>327</v>
      </c>
      <c r="L31" s="383">
        <f>IFERROR(K31/$K$29,"-")</f>
        <v>0.37328767123287671</v>
      </c>
    </row>
    <row r="32" spans="2:13" x14ac:dyDescent="0.15">
      <c r="F32" s="36"/>
      <c r="H32" s="36"/>
      <c r="J32" s="36"/>
      <c r="K32" s="7"/>
    </row>
    <row r="34" spans="2:25" x14ac:dyDescent="0.15">
      <c r="C34" s="379"/>
      <c r="D34" s="50"/>
      <c r="E34" s="50"/>
      <c r="F34" s="50"/>
      <c r="G34" s="50"/>
      <c r="H34" s="50"/>
      <c r="I34" s="50"/>
      <c r="J34" s="50"/>
      <c r="K34" s="50"/>
      <c r="L34" s="50"/>
      <c r="M34" s="50"/>
      <c r="N34" s="50"/>
    </row>
    <row r="35" spans="2:25" x14ac:dyDescent="0.15">
      <c r="B35" s="4"/>
      <c r="C35" s="73"/>
      <c r="D35" s="73"/>
      <c r="E35" s="73"/>
      <c r="F35" s="73"/>
      <c r="G35" s="73"/>
      <c r="H35" s="73"/>
      <c r="I35" s="73"/>
      <c r="J35" s="73"/>
      <c r="K35" s="73"/>
      <c r="L35" s="73"/>
      <c r="M35" s="73"/>
      <c r="N35" s="73"/>
    </row>
    <row r="36" spans="2:25" x14ac:dyDescent="0.15">
      <c r="B36" s="4"/>
      <c r="C36" s="73"/>
      <c r="D36" s="73"/>
      <c r="E36" s="73"/>
      <c r="F36" s="73"/>
      <c r="G36" s="73"/>
      <c r="H36" s="73"/>
      <c r="I36" s="73"/>
      <c r="J36" s="73"/>
      <c r="K36" s="73"/>
      <c r="L36" s="73"/>
      <c r="M36" s="73"/>
      <c r="N36" s="73"/>
    </row>
    <row r="37" spans="2:25" x14ac:dyDescent="0.15">
      <c r="B37" s="125"/>
      <c r="C37" s="139"/>
      <c r="D37" s="139"/>
      <c r="E37" s="139"/>
      <c r="F37" s="139"/>
      <c r="G37" s="139"/>
      <c r="H37" s="139"/>
      <c r="I37" s="139"/>
      <c r="J37" s="139"/>
      <c r="K37" s="139"/>
      <c r="L37" s="139"/>
      <c r="M37" s="139"/>
      <c r="N37" s="139"/>
      <c r="O37" s="35"/>
      <c r="P37" s="35"/>
      <c r="Q37" s="35"/>
      <c r="R37" s="35"/>
      <c r="S37" s="35"/>
      <c r="T37" s="35"/>
      <c r="U37" s="35"/>
      <c r="V37" s="35"/>
      <c r="W37" s="35"/>
      <c r="X37" s="35"/>
      <c r="Y37" s="35"/>
    </row>
    <row r="38" spans="2:25" ht="35.25" customHeight="1" x14ac:dyDescent="0.15">
      <c r="B38" s="35"/>
      <c r="C38" s="35"/>
      <c r="D38" s="35"/>
      <c r="E38" s="35"/>
      <c r="F38" s="35"/>
      <c r="G38" s="35"/>
      <c r="H38" s="35"/>
      <c r="I38" s="35"/>
      <c r="J38" s="35"/>
      <c r="K38" s="35"/>
      <c r="L38" s="35"/>
      <c r="M38" s="35"/>
      <c r="N38" s="35"/>
      <c r="O38" s="35"/>
      <c r="P38" s="35"/>
      <c r="Q38" s="35"/>
      <c r="R38" s="35"/>
      <c r="S38" s="35"/>
      <c r="T38" s="35"/>
      <c r="U38" s="35"/>
      <c r="V38" s="35"/>
      <c r="W38" s="35"/>
      <c r="X38" s="35"/>
      <c r="Y38" s="35"/>
    </row>
    <row r="39" spans="2:25" x14ac:dyDescent="0.15">
      <c r="B39" s="32"/>
      <c r="C39" s="77"/>
      <c r="D39" s="77"/>
      <c r="E39" s="77"/>
      <c r="F39" s="77"/>
      <c r="G39" s="77"/>
      <c r="H39" s="77"/>
      <c r="I39" s="77"/>
      <c r="J39" s="77"/>
      <c r="K39" s="77"/>
      <c r="L39" s="77"/>
      <c r="M39" s="77"/>
      <c r="N39" s="77"/>
      <c r="O39" s="35"/>
      <c r="P39" s="35"/>
      <c r="Q39" s="35"/>
      <c r="R39" s="35"/>
      <c r="S39" s="35"/>
      <c r="T39" s="35"/>
      <c r="U39" s="35"/>
      <c r="V39" s="35"/>
      <c r="W39" s="35"/>
      <c r="X39" s="35"/>
      <c r="Y39" s="35"/>
    </row>
    <row r="40" spans="2:25" x14ac:dyDescent="0.15">
      <c r="B40" s="32"/>
      <c r="C40" s="77"/>
      <c r="D40" s="77"/>
      <c r="E40" s="77"/>
      <c r="F40" s="77"/>
      <c r="G40" s="77"/>
      <c r="H40" s="77"/>
      <c r="I40" s="77"/>
      <c r="J40" s="77"/>
      <c r="K40" s="77"/>
      <c r="L40" s="77"/>
      <c r="M40" s="77"/>
      <c r="N40" s="77"/>
      <c r="O40" s="35"/>
      <c r="P40" s="35"/>
      <c r="Q40" s="35"/>
      <c r="R40" s="35"/>
      <c r="S40" s="35"/>
      <c r="T40" s="35"/>
      <c r="U40" s="35"/>
      <c r="V40" s="35"/>
      <c r="W40" s="35"/>
      <c r="X40" s="35"/>
      <c r="Y40" s="35"/>
    </row>
    <row r="41" spans="2:25" x14ac:dyDescent="0.15">
      <c r="B41" s="32"/>
      <c r="C41" s="77"/>
      <c r="D41" s="77"/>
      <c r="E41" s="77"/>
      <c r="F41" s="77"/>
      <c r="G41" s="77"/>
      <c r="H41" s="77"/>
      <c r="I41" s="77"/>
      <c r="J41" s="77"/>
      <c r="K41" s="77"/>
      <c r="L41" s="77"/>
      <c r="M41" s="77"/>
      <c r="N41" s="77"/>
      <c r="O41" s="35"/>
      <c r="P41" s="35"/>
      <c r="Q41" s="35"/>
      <c r="R41" s="35"/>
      <c r="S41" s="35"/>
      <c r="T41" s="35"/>
      <c r="U41" s="35"/>
      <c r="V41" s="35"/>
      <c r="W41" s="35"/>
      <c r="X41" s="35"/>
      <c r="Y41" s="35"/>
    </row>
    <row r="42" spans="2:25"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row>
    <row r="43" spans="2:25"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2:25"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row>
    <row r="45" spans="2:25"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2:25"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2:25"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row>
    <row r="48" spans="2:25"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2:25"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row>
    <row r="50" spans="2:25"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row>
    <row r="51" spans="2:25"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row>
    <row r="52" spans="2:25"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row>
    <row r="53" spans="2:25"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row>
    <row r="54" spans="2:25"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row>
    <row r="55" spans="2:25"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row>
    <row r="56" spans="2:25"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row>
    <row r="57" spans="2:25"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row>
    <row r="58" spans="2:25"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row>
    <row r="59" spans="2:25"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row>
    <row r="60" spans="2:25"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row>
    <row r="61" spans="2:25"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row>
    <row r="62" spans="2:25"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row>
    <row r="63" spans="2:25"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row>
    <row r="64" spans="2:25"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row>
    <row r="65" spans="2:25"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row>
    <row r="66" spans="2:25"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row>
    <row r="67" spans="2:25"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row>
    <row r="68" spans="2:25"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row>
    <row r="69" spans="2:25"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row>
    <row r="70" spans="2:25"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row>
    <row r="71" spans="2:25"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row>
    <row r="72" spans="2:25"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row>
    <row r="73" spans="2:25"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row>
    <row r="74" spans="2:25"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row>
    <row r="75" spans="2:25"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row>
    <row r="76" spans="2:25"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row>
    <row r="77" spans="2:25"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row>
    <row r="78" spans="2:25"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row>
    <row r="79" spans="2:25"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row>
    <row r="80" spans="2:25"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row>
    <row r="81" spans="2:25"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row>
    <row r="82" spans="2:25"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row>
    <row r="83" spans="2:25"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row>
    <row r="84" spans="2:25"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row>
    <row r="85" spans="2:25"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row>
    <row r="86" spans="2:25"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row>
    <row r="87" spans="2:25"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row>
    <row r="88" spans="2:25"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row>
    <row r="89" spans="2:25"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row>
    <row r="90" spans="2:25"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row>
    <row r="91" spans="2:25"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row>
    <row r="92" spans="2:25"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row>
    <row r="93" spans="2:25"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row>
    <row r="94" spans="2:25"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row>
    <row r="95" spans="2:25"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row>
    <row r="96" spans="2:25"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row>
    <row r="97" spans="2:25"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row>
    <row r="98" spans="2:25"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row>
    <row r="99" spans="2:25"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row>
    <row r="100" spans="2:25"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row>
    <row r="101" spans="2:25"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row>
    <row r="102" spans="2:25"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row>
    <row r="103" spans="2:25"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row>
    <row r="104" spans="2:25"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row>
    <row r="105" spans="2:25"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row>
    <row r="106" spans="2:25"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row>
    <row r="107" spans="2:25"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row>
    <row r="108" spans="2:25"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row>
    <row r="109" spans="2:25"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row>
    <row r="110" spans="2:25"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row>
    <row r="111" spans="2:25"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row>
    <row r="112" spans="2:25"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row>
    <row r="113" spans="2:25"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row>
    <row r="114" spans="2:25"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row>
    <row r="115" spans="2:25"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row>
    <row r="116" spans="2:25"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row>
    <row r="117" spans="2:25"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row>
    <row r="118" spans="2:25"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row>
    <row r="119" spans="2:25"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row>
    <row r="120" spans="2:25"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row>
    <row r="121" spans="2:25"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row>
    <row r="122" spans="2:25"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row>
    <row r="123" spans="2:25"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row>
    <row r="124" spans="2:25"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row>
    <row r="125" spans="2:25"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row>
    <row r="126" spans="2:25"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row>
    <row r="127" spans="2:25"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row>
    <row r="128" spans="2:25"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row>
    <row r="129" spans="2:25"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row>
    <row r="130" spans="2:25"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row>
    <row r="131" spans="2:25"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row>
    <row r="132" spans="2:25"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row>
    <row r="133" spans="2:25"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row>
    <row r="134" spans="2:25"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row>
    <row r="135" spans="2:25"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row>
    <row r="136" spans="2:25"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row>
    <row r="137" spans="2:25"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row>
    <row r="138" spans="2:25"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row>
    <row r="139" spans="2:25"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row>
    <row r="140" spans="2:25"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row>
    <row r="141" spans="2:25"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row>
    <row r="142" spans="2:25"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row>
    <row r="143" spans="2:25"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row>
    <row r="144" spans="2:25"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row>
    <row r="145" spans="2:25"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row>
    <row r="146" spans="2:25"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row>
    <row r="147" spans="2:25"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row>
    <row r="148" spans="2:25"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row>
    <row r="149" spans="2:25"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row>
    <row r="150" spans="2:25"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row>
    <row r="151" spans="2:25"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row>
    <row r="152" spans="2:25"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row>
    <row r="153" spans="2:25"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row>
    <row r="154" spans="2:25"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row>
    <row r="155" spans="2:25"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row>
    <row r="156" spans="2:25"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row>
    <row r="157" spans="2:25"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row>
    <row r="158" spans="2:25"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row>
    <row r="159" spans="2:25"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row>
    <row r="160" spans="2:25"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row>
    <row r="161" spans="2:25"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row>
    <row r="162" spans="2:25"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row>
    <row r="163" spans="2:25"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row>
    <row r="164" spans="2:25"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row>
    <row r="165" spans="2:25"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row>
    <row r="166" spans="2:25"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row>
    <row r="167" spans="2:25"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row>
    <row r="168" spans="2:25"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row>
    <row r="169" spans="2:25"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row>
    <row r="170" spans="2:25"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row>
    <row r="171" spans="2:25"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row>
    <row r="172" spans="2:25"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row>
    <row r="173" spans="2:25"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row>
    <row r="174" spans="2:25"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row>
    <row r="175" spans="2:25"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row>
    <row r="176" spans="2:25"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row>
    <row r="177" spans="2:25"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row>
    <row r="178" spans="2:25"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row>
    <row r="179" spans="2:25"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row>
    <row r="180" spans="2:25"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row>
    <row r="181" spans="2:25"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row>
    <row r="182" spans="2:25"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row>
    <row r="183" spans="2:25"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row>
    <row r="184" spans="2:25"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row>
    <row r="185" spans="2:25"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row>
    <row r="186" spans="2:25"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row>
    <row r="187" spans="2:25"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row>
    <row r="188" spans="2:25"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row>
    <row r="189" spans="2:25"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row>
    <row r="190" spans="2:25"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row>
    <row r="191" spans="2:25"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row>
    <row r="192" spans="2:25"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row>
    <row r="193" spans="2:25"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row>
    <row r="194" spans="2:25"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row>
    <row r="195" spans="2:25"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row>
    <row r="196" spans="2:25"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row>
    <row r="197" spans="2:25"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row>
    <row r="198" spans="2:25"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row>
    <row r="199" spans="2:25"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row>
    <row r="200" spans="2:25"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row>
    <row r="201" spans="2:25"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row>
    <row r="202" spans="2:25"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row>
    <row r="203" spans="2:25"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row>
    <row r="204" spans="2:25"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row>
    <row r="205" spans="2:25"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row>
    <row r="206" spans="2:25"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row>
    <row r="207" spans="2:25"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row>
    <row r="208" spans="2:25"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row>
    <row r="209" spans="2:25"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row>
    <row r="210" spans="2:25"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row>
    <row r="211" spans="2:25"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row>
    <row r="212" spans="2:25"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row>
    <row r="213" spans="2:25"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row>
    <row r="214" spans="2:25"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row>
    <row r="215" spans="2:25"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row>
    <row r="216" spans="2:25"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row>
    <row r="217" spans="2:25"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row>
    <row r="218" spans="2:25"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row>
    <row r="219" spans="2:25"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row>
    <row r="220" spans="2:25"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row>
    <row r="221" spans="2:25"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row>
    <row r="222" spans="2:25"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row>
    <row r="223" spans="2:25"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row>
    <row r="224" spans="2:25"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row>
    <row r="225" spans="2:25"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row>
    <row r="226" spans="2:25"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row>
    <row r="227" spans="2:25"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row>
    <row r="228" spans="2:25"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row>
    <row r="229" spans="2:25"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row>
    <row r="230" spans="2:25"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Z230"/>
  <sheetViews>
    <sheetView view="pageBreakPreview" topLeftCell="A10" zoomScaleNormal="100" zoomScaleSheetLayoutView="100" workbookViewId="0">
      <selection activeCell="Q10" sqref="Q10"/>
    </sheetView>
  </sheetViews>
  <sheetFormatPr defaultRowHeight="13.5" x14ac:dyDescent="0.15"/>
  <cols>
    <col min="1" max="1" width="4" customWidth="1"/>
    <col min="2" max="2" width="12.37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s>
  <sheetData>
    <row r="1" spans="2:15" ht="19.5" customHeight="1" x14ac:dyDescent="0.15">
      <c r="B1" s="24" t="s">
        <v>164</v>
      </c>
    </row>
    <row r="2" spans="2:15" x14ac:dyDescent="0.15">
      <c r="B2" s="539" t="s">
        <v>64</v>
      </c>
      <c r="C2" s="541" t="s">
        <v>63</v>
      </c>
      <c r="D2" s="542"/>
      <c r="E2" s="542"/>
      <c r="F2" s="542"/>
      <c r="G2" s="542"/>
      <c r="H2" s="542"/>
      <c r="I2" s="542"/>
      <c r="J2" s="542"/>
      <c r="K2" s="542"/>
      <c r="L2" s="543"/>
    </row>
    <row r="3" spans="2:15" ht="22.5" customHeight="1" x14ac:dyDescent="0.15">
      <c r="B3" s="540"/>
      <c r="C3" s="544" t="s">
        <v>68</v>
      </c>
      <c r="D3" s="545"/>
      <c r="E3" s="546" t="s">
        <v>69</v>
      </c>
      <c r="F3" s="545"/>
      <c r="G3" s="546" t="s">
        <v>70</v>
      </c>
      <c r="H3" s="545"/>
      <c r="I3" s="544" t="s">
        <v>71</v>
      </c>
      <c r="J3" s="545"/>
      <c r="K3" s="544" t="s">
        <v>62</v>
      </c>
      <c r="L3" s="545"/>
    </row>
    <row r="4" spans="2:15" s="35" customFormat="1" ht="13.5" customHeight="1" x14ac:dyDescent="0.15">
      <c r="B4" s="41" t="s">
        <v>2</v>
      </c>
      <c r="C4" s="98">
        <v>0</v>
      </c>
      <c r="D4" s="317">
        <f>IFERROR(C4/$C$13,"-")</f>
        <v>0</v>
      </c>
      <c r="E4" s="98">
        <v>0</v>
      </c>
      <c r="F4" s="317">
        <f>IFERROR(E4/$E$13,"-")</f>
        <v>0</v>
      </c>
      <c r="G4" s="98">
        <v>0</v>
      </c>
      <c r="H4" s="317">
        <f>IFERROR(G4/$G$13,"-")</f>
        <v>0</v>
      </c>
      <c r="I4" s="45">
        <v>0</v>
      </c>
      <c r="J4" s="317">
        <f>IFERROR(I4/$I$13,"-")</f>
        <v>0</v>
      </c>
      <c r="K4" s="45">
        <v>0</v>
      </c>
      <c r="L4" s="317">
        <f>IFERROR(K4/$K$13,"-")</f>
        <v>0</v>
      </c>
      <c r="O4" s="101"/>
    </row>
    <row r="5" spans="2:15" s="35" customFormat="1" x14ac:dyDescent="0.15">
      <c r="B5" s="42" t="s">
        <v>3</v>
      </c>
      <c r="C5" s="97">
        <v>0</v>
      </c>
      <c r="D5" s="310">
        <f t="shared" ref="D5" si="0">IFERROR(C5/$C$13,"-")</f>
        <v>0</v>
      </c>
      <c r="E5" s="46">
        <v>0</v>
      </c>
      <c r="F5" s="310">
        <f>IFERROR(E5/$E$13,"-")</f>
        <v>0</v>
      </c>
      <c r="G5" s="97">
        <v>0</v>
      </c>
      <c r="H5" s="310">
        <f>IFERROR(G5/$G$13,"-")</f>
        <v>0</v>
      </c>
      <c r="I5" s="100">
        <v>0</v>
      </c>
      <c r="J5" s="310">
        <f>IFERROR(I5/$I$13,"-")</f>
        <v>0</v>
      </c>
      <c r="K5" s="46">
        <v>0</v>
      </c>
      <c r="L5" s="310">
        <f>IFERROR(K5/$K$13,"-")</f>
        <v>0</v>
      </c>
      <c r="O5" s="101"/>
    </row>
    <row r="6" spans="2:15" s="35" customFormat="1" x14ac:dyDescent="0.15">
      <c r="B6" s="42" t="s">
        <v>4</v>
      </c>
      <c r="C6" s="97">
        <v>0</v>
      </c>
      <c r="D6" s="310">
        <f>IFERROR(C6/$C$13,"-")</f>
        <v>0</v>
      </c>
      <c r="E6" s="100">
        <v>2</v>
      </c>
      <c r="F6" s="310">
        <f t="shared" ref="F6:F11" si="1">IFERROR(E6/$E$13,"-")</f>
        <v>2.34192037470726E-3</v>
      </c>
      <c r="G6" s="97">
        <v>0</v>
      </c>
      <c r="H6" s="310">
        <f t="shared" ref="H6:H11" si="2">IFERROR(G6/$G$13,"-")</f>
        <v>0</v>
      </c>
      <c r="I6" s="46">
        <v>0</v>
      </c>
      <c r="J6" s="310">
        <f t="shared" ref="J6:J11" si="3">IFERROR(I6/$I$13,"-")</f>
        <v>0</v>
      </c>
      <c r="K6" s="46">
        <v>2</v>
      </c>
      <c r="L6" s="310">
        <f t="shared" ref="L6:L11" si="4">IFERROR(K6/$K$13,"-")</f>
        <v>8.4961767204757861E-4</v>
      </c>
      <c r="O6" s="101"/>
    </row>
    <row r="7" spans="2:15" s="35" customFormat="1" x14ac:dyDescent="0.15">
      <c r="B7" s="42" t="s">
        <v>5</v>
      </c>
      <c r="C7" s="46">
        <v>0</v>
      </c>
      <c r="D7" s="310">
        <f t="shared" ref="D7:D15" si="5">IFERROR(C7/$C$13,"-")</f>
        <v>0</v>
      </c>
      <c r="E7" s="46">
        <v>1</v>
      </c>
      <c r="F7" s="310">
        <f t="shared" si="1"/>
        <v>1.17096018735363E-3</v>
      </c>
      <c r="G7" s="97">
        <v>0</v>
      </c>
      <c r="H7" s="310">
        <f t="shared" si="2"/>
        <v>0</v>
      </c>
      <c r="I7" s="100">
        <v>0</v>
      </c>
      <c r="J7" s="310">
        <f t="shared" si="3"/>
        <v>0</v>
      </c>
      <c r="K7" s="46">
        <v>1</v>
      </c>
      <c r="L7" s="310">
        <f t="shared" si="4"/>
        <v>4.248088360237893E-4</v>
      </c>
      <c r="O7" s="101"/>
    </row>
    <row r="8" spans="2:15" s="35" customFormat="1" x14ac:dyDescent="0.15">
      <c r="B8" s="42" t="s">
        <v>6</v>
      </c>
      <c r="C8" s="46">
        <v>14</v>
      </c>
      <c r="D8" s="310">
        <f t="shared" si="5"/>
        <v>1.1503697617091208E-2</v>
      </c>
      <c r="E8" s="46">
        <v>5</v>
      </c>
      <c r="F8" s="310">
        <f t="shared" si="1"/>
        <v>5.8548009367681503E-3</v>
      </c>
      <c r="G8" s="97">
        <v>3</v>
      </c>
      <c r="H8" s="310">
        <f t="shared" si="2"/>
        <v>1.3953488372093023E-2</v>
      </c>
      <c r="I8" s="97">
        <v>2</v>
      </c>
      <c r="J8" s="310">
        <f t="shared" si="3"/>
        <v>2.9411764705882353E-2</v>
      </c>
      <c r="K8" s="46">
        <v>24</v>
      </c>
      <c r="L8" s="310">
        <f t="shared" si="4"/>
        <v>1.0195412064570943E-2</v>
      </c>
      <c r="O8" s="101"/>
    </row>
    <row r="9" spans="2:15" s="35" customFormat="1" x14ac:dyDescent="0.15">
      <c r="B9" s="42" t="s">
        <v>7</v>
      </c>
      <c r="C9" s="46">
        <v>66</v>
      </c>
      <c r="D9" s="310">
        <f t="shared" si="5"/>
        <v>5.4231717337715694E-2</v>
      </c>
      <c r="E9" s="100">
        <v>57</v>
      </c>
      <c r="F9" s="310">
        <f t="shared" si="1"/>
        <v>6.6744730679156913E-2</v>
      </c>
      <c r="G9" s="97">
        <v>13</v>
      </c>
      <c r="H9" s="310">
        <f t="shared" si="2"/>
        <v>6.0465116279069767E-2</v>
      </c>
      <c r="I9" s="46">
        <v>6</v>
      </c>
      <c r="J9" s="310">
        <f t="shared" si="3"/>
        <v>8.8235294117647065E-2</v>
      </c>
      <c r="K9" s="46">
        <v>142</v>
      </c>
      <c r="L9" s="310">
        <f t="shared" si="4"/>
        <v>6.0322854715378078E-2</v>
      </c>
      <c r="O9" s="101"/>
    </row>
    <row r="10" spans="2:15" s="35" customFormat="1" x14ac:dyDescent="0.15">
      <c r="B10" s="42" t="s">
        <v>8</v>
      </c>
      <c r="C10" s="100">
        <v>364</v>
      </c>
      <c r="D10" s="310">
        <f t="shared" si="5"/>
        <v>0.29909613804437141</v>
      </c>
      <c r="E10" s="97">
        <v>215</v>
      </c>
      <c r="F10" s="310">
        <f t="shared" si="1"/>
        <v>0.25175644028103045</v>
      </c>
      <c r="G10" s="97">
        <v>59</v>
      </c>
      <c r="H10" s="310">
        <f t="shared" si="2"/>
        <v>0.2744186046511628</v>
      </c>
      <c r="I10" s="46">
        <v>18</v>
      </c>
      <c r="J10" s="310">
        <f t="shared" si="3"/>
        <v>0.26470588235294118</v>
      </c>
      <c r="K10" s="46">
        <v>656</v>
      </c>
      <c r="L10" s="310">
        <f t="shared" si="4"/>
        <v>0.2786745964316058</v>
      </c>
      <c r="O10" s="101"/>
    </row>
    <row r="11" spans="2:15" s="35" customFormat="1" x14ac:dyDescent="0.15">
      <c r="B11" s="42" t="s">
        <v>9</v>
      </c>
      <c r="C11" s="46">
        <v>651</v>
      </c>
      <c r="D11" s="310">
        <f t="shared" si="5"/>
        <v>0.53492193919474118</v>
      </c>
      <c r="E11" s="97">
        <v>443</v>
      </c>
      <c r="F11" s="310">
        <f t="shared" si="1"/>
        <v>0.5187353629976581</v>
      </c>
      <c r="G11" s="97">
        <v>95</v>
      </c>
      <c r="H11" s="310">
        <f t="shared" si="2"/>
        <v>0.44186046511627908</v>
      </c>
      <c r="I11" s="100">
        <v>29</v>
      </c>
      <c r="J11" s="310">
        <f t="shared" si="3"/>
        <v>0.4264705882352941</v>
      </c>
      <c r="K11" s="46">
        <v>1218</v>
      </c>
      <c r="L11" s="310">
        <f t="shared" si="4"/>
        <v>0.51741716227697532</v>
      </c>
      <c r="O11" s="101"/>
    </row>
    <row r="12" spans="2:15" s="35" customFormat="1" x14ac:dyDescent="0.15">
      <c r="B12" s="43" t="s">
        <v>10</v>
      </c>
      <c r="C12" s="99">
        <v>122</v>
      </c>
      <c r="D12" s="318">
        <f t="shared" si="5"/>
        <v>0.10024650780608052</v>
      </c>
      <c r="E12" s="47">
        <v>131</v>
      </c>
      <c r="F12" s="318">
        <f>IFERROR(E12/$E$13,"-")</f>
        <v>0.15339578454332553</v>
      </c>
      <c r="G12" s="47">
        <v>45</v>
      </c>
      <c r="H12" s="318">
        <f>IFERROR(G12/$G$13,"-")</f>
        <v>0.20930232558139536</v>
      </c>
      <c r="I12" s="47">
        <v>13</v>
      </c>
      <c r="J12" s="318">
        <f>IFERROR(I12/$I$13,"-")</f>
        <v>0.19117647058823528</v>
      </c>
      <c r="K12" s="47">
        <v>311</v>
      </c>
      <c r="L12" s="318">
        <f>IFERROR(K12/$K$13,"-")</f>
        <v>0.13211554800339848</v>
      </c>
      <c r="O12" s="101"/>
    </row>
    <row r="13" spans="2:15" s="35" customFormat="1" x14ac:dyDescent="0.15">
      <c r="B13" s="44" t="s">
        <v>162</v>
      </c>
      <c r="C13" s="48">
        <v>1217</v>
      </c>
      <c r="D13" s="382">
        <f t="shared" ref="D13:L13" si="6">SUM(D4:D12)</f>
        <v>1</v>
      </c>
      <c r="E13" s="48">
        <v>854</v>
      </c>
      <c r="F13" s="382">
        <f t="shared" si="6"/>
        <v>1</v>
      </c>
      <c r="G13" s="48">
        <v>215</v>
      </c>
      <c r="H13" s="382">
        <f t="shared" si="6"/>
        <v>1</v>
      </c>
      <c r="I13" s="48">
        <v>68</v>
      </c>
      <c r="J13" s="382">
        <f t="shared" si="6"/>
        <v>1</v>
      </c>
      <c r="K13" s="48">
        <v>2354</v>
      </c>
      <c r="L13" s="382">
        <f t="shared" si="6"/>
        <v>1</v>
      </c>
      <c r="O13" s="101"/>
    </row>
    <row r="14" spans="2:15" s="35" customFormat="1" x14ac:dyDescent="0.15">
      <c r="B14" s="117" t="s">
        <v>91</v>
      </c>
      <c r="C14" s="308">
        <v>28</v>
      </c>
      <c r="D14" s="354">
        <f t="shared" si="5"/>
        <v>2.3007395234182416E-2</v>
      </c>
      <c r="E14" s="308">
        <v>29</v>
      </c>
      <c r="F14" s="354">
        <f>IFERROR(E14/$E$13,"-")</f>
        <v>3.3957845433255272E-2</v>
      </c>
      <c r="G14" s="308">
        <v>6</v>
      </c>
      <c r="H14" s="354">
        <f>IFERROR(G14/$G$13,"-")</f>
        <v>2.7906976744186046E-2</v>
      </c>
      <c r="I14" s="308">
        <v>3</v>
      </c>
      <c r="J14" s="354">
        <f>IFERROR(I14/$I$13,"-")</f>
        <v>4.4117647058823532E-2</v>
      </c>
      <c r="K14" s="308">
        <v>66</v>
      </c>
      <c r="L14" s="354">
        <f>IFERROR(K14/$K$13,"-")</f>
        <v>2.8037383177570093E-2</v>
      </c>
    </row>
    <row r="15" spans="2:15" s="35" customFormat="1" x14ac:dyDescent="0.15">
      <c r="B15" s="118" t="s">
        <v>87</v>
      </c>
      <c r="C15" s="308">
        <v>1189</v>
      </c>
      <c r="D15" s="383">
        <f t="shared" si="5"/>
        <v>0.97699260476581762</v>
      </c>
      <c r="E15" s="308">
        <v>825</v>
      </c>
      <c r="F15" s="383">
        <f>IFERROR(E15/$E$13,"-")</f>
        <v>0.96604215456674469</v>
      </c>
      <c r="G15" s="308">
        <v>209</v>
      </c>
      <c r="H15" s="383">
        <f>IFERROR(G15/$G$13,"-")</f>
        <v>0.97209302325581393</v>
      </c>
      <c r="I15" s="308">
        <v>65</v>
      </c>
      <c r="J15" s="383">
        <f>IFERROR(I15/$I$13,"-")</f>
        <v>0.95588235294117652</v>
      </c>
      <c r="K15" s="308">
        <v>2288</v>
      </c>
      <c r="L15" s="383">
        <f>IFERROR(K15/$K$13,"-")</f>
        <v>0.9719626168224299</v>
      </c>
    </row>
    <row r="17" spans="2:15" ht="19.5" customHeight="1" x14ac:dyDescent="0.15">
      <c r="B17" s="24" t="s">
        <v>165</v>
      </c>
    </row>
    <row r="18" spans="2:15" x14ac:dyDescent="0.15">
      <c r="B18" s="539" t="s">
        <v>64</v>
      </c>
      <c r="C18" s="541" t="s">
        <v>63</v>
      </c>
      <c r="D18" s="542"/>
      <c r="E18" s="542"/>
      <c r="F18" s="542"/>
      <c r="G18" s="542"/>
      <c r="H18" s="542"/>
      <c r="I18" s="542"/>
      <c r="J18" s="542"/>
      <c r="K18" s="542"/>
      <c r="L18" s="543"/>
    </row>
    <row r="19" spans="2:15" ht="28.5" customHeight="1" x14ac:dyDescent="0.15">
      <c r="B19" s="540"/>
      <c r="C19" s="544" t="s">
        <v>68</v>
      </c>
      <c r="D19" s="545"/>
      <c r="E19" s="546" t="s">
        <v>69</v>
      </c>
      <c r="F19" s="545"/>
      <c r="G19" s="546" t="s">
        <v>70</v>
      </c>
      <c r="H19" s="545"/>
      <c r="I19" s="544" t="s">
        <v>71</v>
      </c>
      <c r="J19" s="545"/>
      <c r="K19" s="544" t="s">
        <v>62</v>
      </c>
      <c r="L19" s="545"/>
    </row>
    <row r="20" spans="2:15" s="35" customFormat="1" ht="13.5" customHeight="1" x14ac:dyDescent="0.15">
      <c r="B20" s="41" t="s">
        <v>2</v>
      </c>
      <c r="C20" s="98">
        <v>0</v>
      </c>
      <c r="D20" s="309">
        <f>IFERROR(C20/$C$29,"-")</f>
        <v>0</v>
      </c>
      <c r="E20" s="98">
        <v>0</v>
      </c>
      <c r="F20" s="309">
        <f>IFERROR(E20/$E$29,"-")</f>
        <v>0</v>
      </c>
      <c r="G20" s="45">
        <v>0</v>
      </c>
      <c r="H20" s="309">
        <f>IFERROR(G20/$G$29,"-")</f>
        <v>0</v>
      </c>
      <c r="I20" s="98">
        <v>0</v>
      </c>
      <c r="J20" s="309">
        <f>IFERROR(I20/$I$29,"-")</f>
        <v>0</v>
      </c>
      <c r="K20" s="45">
        <v>0</v>
      </c>
      <c r="L20" s="309">
        <f>IFERROR(K20/$K$29,"-")</f>
        <v>0</v>
      </c>
    </row>
    <row r="21" spans="2:15" s="35" customFormat="1" x14ac:dyDescent="0.15">
      <c r="B21" s="42" t="s">
        <v>3</v>
      </c>
      <c r="C21" s="97">
        <v>0</v>
      </c>
      <c r="D21" s="310">
        <f>IFERROR(C21/$C$29,"-")</f>
        <v>0</v>
      </c>
      <c r="E21" s="97">
        <v>0</v>
      </c>
      <c r="F21" s="310">
        <f>IFERROR(E21/$E$29,"-")</f>
        <v>0</v>
      </c>
      <c r="G21" s="46">
        <v>0</v>
      </c>
      <c r="H21" s="310">
        <f>IFERROR(G21/$G$29,"-")</f>
        <v>0</v>
      </c>
      <c r="I21" s="97">
        <v>0</v>
      </c>
      <c r="J21" s="310">
        <f>IFERROR(I21/$I$29,"-")</f>
        <v>0</v>
      </c>
      <c r="K21" s="46">
        <v>0</v>
      </c>
      <c r="L21" s="310">
        <f>IFERROR(K21/$K$29,"-")</f>
        <v>0</v>
      </c>
    </row>
    <row r="22" spans="2:15" s="35" customFormat="1" x14ac:dyDescent="0.15">
      <c r="B22" s="42" t="s">
        <v>4</v>
      </c>
      <c r="C22" s="46">
        <v>0</v>
      </c>
      <c r="D22" s="310">
        <f t="shared" ref="D22:D31" si="7">IFERROR(C22/$C$29,"-")</f>
        <v>0</v>
      </c>
      <c r="E22" s="97">
        <v>0</v>
      </c>
      <c r="F22" s="310">
        <f t="shared" ref="F22:F27" si="8">IFERROR(E22/$E$29,"-")</f>
        <v>0</v>
      </c>
      <c r="G22" s="100">
        <v>0</v>
      </c>
      <c r="H22" s="310">
        <f t="shared" ref="H22:H27" si="9">IFERROR(G22/$G$29,"-")</f>
        <v>0</v>
      </c>
      <c r="I22" s="46">
        <v>0</v>
      </c>
      <c r="J22" s="310">
        <f t="shared" ref="J22:J27" si="10">IFERROR(I22/$I$29,"-")</f>
        <v>0</v>
      </c>
      <c r="K22" s="46">
        <v>0</v>
      </c>
      <c r="L22" s="310">
        <f t="shared" ref="L22:L27" si="11">IFERROR(K22/$K$29,"-")</f>
        <v>0</v>
      </c>
    </row>
    <row r="23" spans="2:15" s="35" customFormat="1" x14ac:dyDescent="0.15">
      <c r="B23" s="42" t="s">
        <v>5</v>
      </c>
      <c r="C23" s="46">
        <v>0</v>
      </c>
      <c r="D23" s="310">
        <f t="shared" si="7"/>
        <v>0</v>
      </c>
      <c r="E23" s="46">
        <v>0</v>
      </c>
      <c r="F23" s="310">
        <f t="shared" si="8"/>
        <v>0</v>
      </c>
      <c r="G23" s="46">
        <v>0</v>
      </c>
      <c r="H23" s="310">
        <f t="shared" si="9"/>
        <v>0</v>
      </c>
      <c r="I23" s="46">
        <v>0</v>
      </c>
      <c r="J23" s="310">
        <f t="shared" si="10"/>
        <v>0</v>
      </c>
      <c r="K23" s="46">
        <v>0</v>
      </c>
      <c r="L23" s="310">
        <f t="shared" si="11"/>
        <v>0</v>
      </c>
    </row>
    <row r="24" spans="2:15" s="35" customFormat="1" x14ac:dyDescent="0.15">
      <c r="B24" s="42" t="s">
        <v>6</v>
      </c>
      <c r="C24" s="100">
        <v>2</v>
      </c>
      <c r="D24" s="310">
        <f t="shared" si="7"/>
        <v>1.8691588785046728E-2</v>
      </c>
      <c r="E24" s="46">
        <v>0</v>
      </c>
      <c r="F24" s="310">
        <f t="shared" si="8"/>
        <v>0</v>
      </c>
      <c r="G24" s="100">
        <v>0</v>
      </c>
      <c r="H24" s="310">
        <f t="shared" si="9"/>
        <v>0</v>
      </c>
      <c r="I24" s="46">
        <v>0</v>
      </c>
      <c r="J24" s="310">
        <f t="shared" si="10"/>
        <v>0</v>
      </c>
      <c r="K24" s="46">
        <v>2</v>
      </c>
      <c r="L24" s="310">
        <f t="shared" si="11"/>
        <v>1.4598540145985401E-2</v>
      </c>
    </row>
    <row r="25" spans="2:15" s="35" customFormat="1" x14ac:dyDescent="0.15">
      <c r="B25" s="42" t="s">
        <v>7</v>
      </c>
      <c r="C25" s="97">
        <v>7</v>
      </c>
      <c r="D25" s="310">
        <f t="shared" si="7"/>
        <v>6.5420560747663545E-2</v>
      </c>
      <c r="E25" s="46">
        <v>3</v>
      </c>
      <c r="F25" s="310">
        <f t="shared" si="8"/>
        <v>0.13043478260869565</v>
      </c>
      <c r="G25" s="97">
        <v>0</v>
      </c>
      <c r="H25" s="310">
        <f t="shared" si="9"/>
        <v>0</v>
      </c>
      <c r="I25" s="46">
        <v>0</v>
      </c>
      <c r="J25" s="310">
        <f t="shared" si="10"/>
        <v>0</v>
      </c>
      <c r="K25" s="46">
        <v>10</v>
      </c>
      <c r="L25" s="310">
        <f t="shared" si="11"/>
        <v>7.2992700729927001E-2</v>
      </c>
    </row>
    <row r="26" spans="2:15" s="35" customFormat="1" x14ac:dyDescent="0.15">
      <c r="B26" s="42" t="s">
        <v>8</v>
      </c>
      <c r="C26" s="46">
        <v>38</v>
      </c>
      <c r="D26" s="310">
        <f t="shared" si="7"/>
        <v>0.35514018691588783</v>
      </c>
      <c r="E26" s="46">
        <v>8</v>
      </c>
      <c r="F26" s="310">
        <f t="shared" si="8"/>
        <v>0.34782608695652173</v>
      </c>
      <c r="G26" s="97">
        <v>1</v>
      </c>
      <c r="H26" s="310">
        <f t="shared" si="9"/>
        <v>0.16666666666666666</v>
      </c>
      <c r="I26" s="46">
        <v>0</v>
      </c>
      <c r="J26" s="310">
        <f t="shared" si="10"/>
        <v>0</v>
      </c>
      <c r="K26" s="46">
        <v>47</v>
      </c>
      <c r="L26" s="310">
        <f t="shared" si="11"/>
        <v>0.34306569343065696</v>
      </c>
    </row>
    <row r="27" spans="2:15" s="35" customFormat="1" x14ac:dyDescent="0.15">
      <c r="B27" s="42" t="s">
        <v>9</v>
      </c>
      <c r="C27" s="100">
        <v>49</v>
      </c>
      <c r="D27" s="310">
        <f t="shared" si="7"/>
        <v>0.45794392523364486</v>
      </c>
      <c r="E27" s="100">
        <v>10</v>
      </c>
      <c r="F27" s="310">
        <f t="shared" si="8"/>
        <v>0.43478260869565216</v>
      </c>
      <c r="G27" s="46">
        <v>2</v>
      </c>
      <c r="H27" s="310">
        <f t="shared" si="9"/>
        <v>0.33333333333333331</v>
      </c>
      <c r="I27" s="46">
        <v>0</v>
      </c>
      <c r="J27" s="310">
        <f t="shared" si="10"/>
        <v>0</v>
      </c>
      <c r="K27" s="46">
        <v>61</v>
      </c>
      <c r="L27" s="310">
        <f t="shared" si="11"/>
        <v>0.44525547445255476</v>
      </c>
    </row>
    <row r="28" spans="2:15" s="35" customFormat="1" x14ac:dyDescent="0.15">
      <c r="B28" s="43" t="s">
        <v>10</v>
      </c>
      <c r="C28" s="47">
        <v>11</v>
      </c>
      <c r="D28" s="311">
        <f t="shared" si="7"/>
        <v>0.10280373831775701</v>
      </c>
      <c r="E28" s="47">
        <v>2</v>
      </c>
      <c r="F28" s="311">
        <f>IFERROR(E28/$E$29,"-")</f>
        <v>8.6956521739130432E-2</v>
      </c>
      <c r="G28" s="99">
        <v>3</v>
      </c>
      <c r="H28" s="311">
        <f>IFERROR(G28/$G$29,"-")</f>
        <v>0.5</v>
      </c>
      <c r="I28" s="99">
        <v>1</v>
      </c>
      <c r="J28" s="311">
        <f>IFERROR(I28/$I$29,"-")</f>
        <v>1</v>
      </c>
      <c r="K28" s="47">
        <v>17</v>
      </c>
      <c r="L28" s="311">
        <f>IFERROR(K28/$K$29,"-")</f>
        <v>0.12408759124087591</v>
      </c>
      <c r="M28" s="114"/>
    </row>
    <row r="29" spans="2:15" s="35" customFormat="1" x14ac:dyDescent="0.15">
      <c r="B29" s="44" t="s">
        <v>162</v>
      </c>
      <c r="C29" s="48">
        <v>107</v>
      </c>
      <c r="D29" s="385">
        <f t="shared" ref="D29:L29" si="12">SUM(D20:D28)</f>
        <v>1</v>
      </c>
      <c r="E29" s="48">
        <v>23</v>
      </c>
      <c r="F29" s="385">
        <f t="shared" si="12"/>
        <v>1</v>
      </c>
      <c r="G29" s="48">
        <v>6</v>
      </c>
      <c r="H29" s="385">
        <f t="shared" si="12"/>
        <v>1</v>
      </c>
      <c r="I29" s="48">
        <v>1</v>
      </c>
      <c r="J29" s="385">
        <f t="shared" si="12"/>
        <v>1</v>
      </c>
      <c r="K29" s="48">
        <v>137</v>
      </c>
      <c r="L29" s="385">
        <f t="shared" si="12"/>
        <v>1</v>
      </c>
      <c r="O29" s="102"/>
    </row>
    <row r="30" spans="2:15" s="35" customFormat="1" x14ac:dyDescent="0.15">
      <c r="B30" s="117" t="s">
        <v>91</v>
      </c>
      <c r="C30" s="308">
        <v>4</v>
      </c>
      <c r="D30" s="317">
        <f t="shared" si="7"/>
        <v>3.7383177570093455E-2</v>
      </c>
      <c r="E30" s="308">
        <v>2</v>
      </c>
      <c r="F30" s="317">
        <f>IFERROR(E30/$E$29,"-")</f>
        <v>8.6956521739130432E-2</v>
      </c>
      <c r="G30" s="308">
        <v>0</v>
      </c>
      <c r="H30" s="317">
        <f>IFERROR(G30/$G$29,"-")</f>
        <v>0</v>
      </c>
      <c r="I30" s="308">
        <v>0</v>
      </c>
      <c r="J30" s="317">
        <f>IFERROR(I30/$I$29,"-")</f>
        <v>0</v>
      </c>
      <c r="K30" s="308">
        <v>6</v>
      </c>
      <c r="L30" s="317">
        <f>IFERROR(K30/$K$29,"-")</f>
        <v>4.3795620437956206E-2</v>
      </c>
    </row>
    <row r="31" spans="2:15" x14ac:dyDescent="0.15">
      <c r="B31" s="118" t="s">
        <v>87</v>
      </c>
      <c r="C31" s="308">
        <v>103</v>
      </c>
      <c r="D31" s="383">
        <f t="shared" si="7"/>
        <v>0.96261682242990654</v>
      </c>
      <c r="E31" s="308">
        <v>21</v>
      </c>
      <c r="F31" s="383">
        <f>IFERROR(E31/$E$29,"-")</f>
        <v>0.91304347826086951</v>
      </c>
      <c r="G31" s="308">
        <v>6</v>
      </c>
      <c r="H31" s="383">
        <f>IFERROR(G31/$G$29,"-")</f>
        <v>1</v>
      </c>
      <c r="I31" s="308">
        <v>1</v>
      </c>
      <c r="J31" s="383">
        <f>IFERROR(I31/$I$29,"-")</f>
        <v>1</v>
      </c>
      <c r="K31" s="308">
        <v>131</v>
      </c>
      <c r="L31" s="383">
        <f>IFERROR(K31/$K$29,"-")</f>
        <v>0.95620437956204385</v>
      </c>
    </row>
    <row r="32" spans="2:15" x14ac:dyDescent="0.15">
      <c r="F32" s="36"/>
      <c r="H32" s="36"/>
      <c r="J32" s="36"/>
      <c r="K32" s="7"/>
    </row>
    <row r="34" spans="2:26" x14ac:dyDescent="0.15">
      <c r="C34" s="379"/>
      <c r="D34" s="50"/>
      <c r="E34" s="50"/>
      <c r="F34" s="50"/>
      <c r="G34" s="50"/>
      <c r="H34" s="50"/>
      <c r="I34" s="50"/>
      <c r="J34" s="50"/>
      <c r="K34" s="50"/>
      <c r="L34" s="50"/>
      <c r="M34" s="50"/>
      <c r="N34" s="50"/>
    </row>
    <row r="35" spans="2:26" x14ac:dyDescent="0.15">
      <c r="B35" s="4"/>
      <c r="C35" s="73"/>
      <c r="D35" s="73"/>
      <c r="E35" s="73"/>
      <c r="F35" s="73"/>
      <c r="G35" s="73"/>
      <c r="H35" s="73"/>
      <c r="I35" s="73"/>
      <c r="J35" s="73"/>
      <c r="K35" s="73"/>
      <c r="L35" s="73"/>
      <c r="M35" s="73"/>
      <c r="N35" s="73"/>
    </row>
    <row r="36" spans="2:26" x14ac:dyDescent="0.15">
      <c r="B36" s="4"/>
      <c r="C36" s="73"/>
      <c r="D36" s="73"/>
      <c r="E36" s="73"/>
      <c r="F36" s="73"/>
      <c r="G36" s="73"/>
      <c r="H36" s="73"/>
      <c r="I36" s="73"/>
      <c r="J36" s="73"/>
      <c r="K36" s="73"/>
      <c r="L36" s="73"/>
      <c r="M36" s="73"/>
      <c r="N36" s="73"/>
    </row>
    <row r="37" spans="2:26" x14ac:dyDescent="0.15">
      <c r="B37" s="125"/>
      <c r="C37" s="139"/>
      <c r="D37" s="139"/>
      <c r="E37" s="139"/>
      <c r="F37" s="139"/>
      <c r="G37" s="139"/>
      <c r="H37" s="139"/>
      <c r="I37" s="139"/>
      <c r="J37" s="139"/>
      <c r="K37" s="139"/>
      <c r="L37" s="139"/>
      <c r="M37" s="139"/>
      <c r="N37" s="139"/>
      <c r="O37" s="35"/>
      <c r="P37" s="35"/>
      <c r="Q37" s="35"/>
      <c r="R37" s="35"/>
      <c r="S37" s="35"/>
      <c r="T37" s="35"/>
      <c r="U37" s="35"/>
      <c r="V37" s="35"/>
      <c r="W37" s="35"/>
      <c r="X37" s="35"/>
      <c r="Y37" s="35"/>
      <c r="Z37" s="35"/>
    </row>
    <row r="38" spans="2:26" ht="35.25" customHeight="1" x14ac:dyDescent="0.1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2:26" x14ac:dyDescent="0.15">
      <c r="B39" s="32"/>
      <c r="C39" s="77"/>
      <c r="D39" s="77"/>
      <c r="E39" s="77"/>
      <c r="F39" s="77"/>
      <c r="G39" s="77"/>
      <c r="H39" s="77"/>
      <c r="I39" s="77"/>
      <c r="J39" s="77"/>
      <c r="K39" s="77"/>
      <c r="L39" s="77"/>
      <c r="M39" s="77"/>
      <c r="N39" s="77"/>
      <c r="O39" s="35"/>
      <c r="P39" s="35"/>
      <c r="Q39" s="35"/>
      <c r="R39" s="35"/>
      <c r="S39" s="35"/>
      <c r="T39" s="35"/>
      <c r="U39" s="35"/>
      <c r="V39" s="35"/>
      <c r="W39" s="35"/>
      <c r="X39" s="35"/>
      <c r="Y39" s="35"/>
      <c r="Z39" s="35"/>
    </row>
    <row r="40" spans="2:26" x14ac:dyDescent="0.15">
      <c r="B40" s="32"/>
      <c r="C40" s="77"/>
      <c r="D40" s="77"/>
      <c r="E40" s="77"/>
      <c r="F40" s="77"/>
      <c r="G40" s="77"/>
      <c r="H40" s="77"/>
      <c r="I40" s="77"/>
      <c r="J40" s="77"/>
      <c r="K40" s="77"/>
      <c r="L40" s="77"/>
      <c r="M40" s="77"/>
      <c r="N40" s="77"/>
      <c r="O40" s="35"/>
      <c r="P40" s="35"/>
      <c r="Q40" s="35"/>
      <c r="R40" s="35"/>
      <c r="S40" s="35"/>
      <c r="T40" s="35"/>
      <c r="U40" s="35"/>
      <c r="V40" s="35"/>
      <c r="W40" s="35"/>
      <c r="X40" s="35"/>
      <c r="Y40" s="35"/>
      <c r="Z40" s="35"/>
    </row>
    <row r="41" spans="2:26" x14ac:dyDescent="0.15">
      <c r="B41" s="32"/>
      <c r="C41" s="77"/>
      <c r="D41" s="77"/>
      <c r="E41" s="77"/>
      <c r="F41" s="77"/>
      <c r="G41" s="77"/>
      <c r="H41" s="77"/>
      <c r="I41" s="77"/>
      <c r="J41" s="77"/>
      <c r="K41" s="77"/>
      <c r="L41" s="77"/>
      <c r="M41" s="77"/>
      <c r="N41" s="77"/>
      <c r="O41" s="35"/>
      <c r="P41" s="35"/>
      <c r="Q41" s="35"/>
      <c r="R41" s="35"/>
      <c r="S41" s="35"/>
      <c r="T41" s="35"/>
      <c r="U41" s="35"/>
      <c r="V41" s="35"/>
      <c r="W41" s="35"/>
      <c r="X41" s="35"/>
      <c r="Y41" s="35"/>
      <c r="Z41" s="35"/>
    </row>
    <row r="42" spans="2:26"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2:26"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2:26"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2:26"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2:26"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2:26"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2:26"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2:26"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2:26"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2:26"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2:26"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2:26"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2:26"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2:26"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2:26"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2:26"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2:26"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2:26"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2:26"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2:26"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2:26"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2:26"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2:26"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2:26"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2:26"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2:26"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2:26"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2:26"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2:26"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2:26"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2:26"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2:26"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2:26"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2:26"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2:26"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2:26"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2:26"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2:26"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2:26"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2:26"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2:26"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2:26"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2:26"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2:26"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2:26"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2:26"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2:26"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2:26"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2:26"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2:26"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2:26"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2:26"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2:26"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2:26"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2:26"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2:26"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2:26"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2:26"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2:26"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2:26"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2:26"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2:26"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2:26"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2:26"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2:26"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2:26"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2:26"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2:26"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2:26"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2:26"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2:26"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2:26"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2:26"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2:26"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2:26"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2:26"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2:26"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2:26"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2:26"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2:26"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2:26"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2:26"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2:26"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2:26"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2:26"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2:26"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2:26"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2:26"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2:26"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2:26"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2:26"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2:26"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2:26"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2:26"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2:26"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2:26"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2:26"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2:26"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2:26"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2:26"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2:26"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2:26"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2:26"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2:26"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2:26"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2:26"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2:26"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2:26"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2:26"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2:26"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2:26"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2:26"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2:26"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2:26"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2:26"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2:26"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2:26"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2:26"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2:26"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2:26"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2:26"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2:26"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2:26"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2:26"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2:26"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2:26"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2:26"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2:26"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2:26"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2:26"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2:26"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2:26"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2:26"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2:26"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2:26"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2:26"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2:26"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2:26"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2:26"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2:26"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2:26"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2:26"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2:26"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2:26"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2:26"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2:26"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2:26"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2:26"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2:26"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2:26"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2:26"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2:26"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2:26"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2:26"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2:26"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2:26"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2:26"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2:26"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2:26"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2:26"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2:26"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2:26"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2:26"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2:26"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2:26"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2:26"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2:26"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2:26"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2:26"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2:26"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2:26"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2:26"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2:26"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2:26"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2:26"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2:26"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2:26"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2:26"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2:26"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2:26"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2:26"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2:26"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2:26"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2:26"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2:26"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2:26"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2:26"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2:26"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2:26"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A232"/>
  <sheetViews>
    <sheetView view="pageBreakPreview" topLeftCell="E1" zoomScaleNormal="100" zoomScaleSheetLayoutView="100" workbookViewId="0">
      <selection activeCell="P10" sqref="P10"/>
    </sheetView>
  </sheetViews>
  <sheetFormatPr defaultRowHeight="13.5" x14ac:dyDescent="0.15"/>
  <cols>
    <col min="1" max="1" width="4" customWidth="1"/>
    <col min="2" max="2" width="12.37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s>
  <sheetData>
    <row r="1" spans="2:16" ht="19.5" customHeight="1" x14ac:dyDescent="0.15">
      <c r="B1" s="24" t="s">
        <v>166</v>
      </c>
    </row>
    <row r="2" spans="2:16" ht="14.25" x14ac:dyDescent="0.15">
      <c r="B2" s="24" t="s">
        <v>197</v>
      </c>
    </row>
    <row r="3" spans="2:16" x14ac:dyDescent="0.15">
      <c r="B3" s="539" t="s">
        <v>64</v>
      </c>
      <c r="C3" s="541" t="s">
        <v>63</v>
      </c>
      <c r="D3" s="542"/>
      <c r="E3" s="542"/>
      <c r="F3" s="542"/>
      <c r="G3" s="542"/>
      <c r="H3" s="542"/>
      <c r="I3" s="542"/>
      <c r="J3" s="542"/>
      <c r="K3" s="542"/>
      <c r="L3" s="543"/>
    </row>
    <row r="4" spans="2:16" ht="22.5" customHeight="1" x14ac:dyDescent="0.15">
      <c r="B4" s="540"/>
      <c r="C4" s="544" t="s">
        <v>68</v>
      </c>
      <c r="D4" s="545"/>
      <c r="E4" s="546" t="s">
        <v>69</v>
      </c>
      <c r="F4" s="545"/>
      <c r="G4" s="546" t="s">
        <v>70</v>
      </c>
      <c r="H4" s="545"/>
      <c r="I4" s="544" t="s">
        <v>71</v>
      </c>
      <c r="J4" s="545"/>
      <c r="K4" s="544" t="s">
        <v>62</v>
      </c>
      <c r="L4" s="545"/>
    </row>
    <row r="5" spans="2:16" s="35" customFormat="1" ht="13.5" customHeight="1" x14ac:dyDescent="0.15">
      <c r="B5" s="41" t="s">
        <v>2</v>
      </c>
      <c r="C5" s="98">
        <v>1</v>
      </c>
      <c r="D5" s="317">
        <f>IFERROR(C5/$C$14,"-")</f>
        <v>1.1363636363636363E-3</v>
      </c>
      <c r="E5" s="98">
        <v>0</v>
      </c>
      <c r="F5" s="317">
        <f>IFERROR(E5/$E$14,"-")</f>
        <v>0</v>
      </c>
      <c r="G5" s="98">
        <v>0</v>
      </c>
      <c r="H5" s="317">
        <f>IFERROR(G5/$G$14,"-")</f>
        <v>0</v>
      </c>
      <c r="I5" s="45">
        <v>0</v>
      </c>
      <c r="J5" s="317">
        <f>IFERROR(I5/$I$14,"-")</f>
        <v>0</v>
      </c>
      <c r="K5" s="45">
        <v>1</v>
      </c>
      <c r="L5" s="317">
        <f>IFERROR(K5/$K$14,"-")</f>
        <v>5.4318305268875606E-4</v>
      </c>
      <c r="P5" s="101"/>
    </row>
    <row r="6" spans="2:16" s="35" customFormat="1" x14ac:dyDescent="0.15">
      <c r="B6" s="42" t="s">
        <v>3</v>
      </c>
      <c r="C6" s="97">
        <v>2</v>
      </c>
      <c r="D6" s="318">
        <f t="shared" ref="D6:D16" si="0">IFERROR(C6/$C$14,"-")</f>
        <v>2.2727272727272726E-3</v>
      </c>
      <c r="E6" s="46">
        <v>2</v>
      </c>
      <c r="F6" s="310">
        <f t="shared" ref="F6:F16" si="1">IFERROR(E6/$E$14,"-")</f>
        <v>3.246753246753247E-3</v>
      </c>
      <c r="G6" s="97">
        <v>0</v>
      </c>
      <c r="H6" s="318">
        <f t="shared" ref="H6:H16" si="2">IFERROR(G6/$G$14,"-")</f>
        <v>0</v>
      </c>
      <c r="I6" s="100">
        <v>0</v>
      </c>
      <c r="J6" s="318">
        <f t="shared" ref="J6:J16" si="3">IFERROR(I6/$I$14,"-")</f>
        <v>0</v>
      </c>
      <c r="K6" s="46">
        <v>4</v>
      </c>
      <c r="L6" s="318">
        <f t="shared" ref="L6:L16" si="4">IFERROR(K6/$K$14,"-")</f>
        <v>2.1727322107550242E-3</v>
      </c>
      <c r="P6" s="101"/>
    </row>
    <row r="7" spans="2:16" s="35" customFormat="1" x14ac:dyDescent="0.15">
      <c r="B7" s="42" t="s">
        <v>4</v>
      </c>
      <c r="C7" s="97">
        <v>11</v>
      </c>
      <c r="D7" s="318">
        <f t="shared" si="0"/>
        <v>1.2500000000000001E-2</v>
      </c>
      <c r="E7" s="100">
        <v>3</v>
      </c>
      <c r="F7" s="310">
        <f t="shared" si="1"/>
        <v>4.87012987012987E-3</v>
      </c>
      <c r="G7" s="97">
        <v>4</v>
      </c>
      <c r="H7" s="310">
        <f t="shared" si="2"/>
        <v>2.0202020202020204E-2</v>
      </c>
      <c r="I7" s="46">
        <v>1</v>
      </c>
      <c r="J7" s="318">
        <f t="shared" si="3"/>
        <v>6.8027210884353739E-3</v>
      </c>
      <c r="K7" s="46">
        <v>19</v>
      </c>
      <c r="L7" s="318">
        <f t="shared" si="4"/>
        <v>1.0320478001086366E-2</v>
      </c>
      <c r="P7" s="101"/>
    </row>
    <row r="8" spans="2:16" s="35" customFormat="1" x14ac:dyDescent="0.15">
      <c r="B8" s="42" t="s">
        <v>5</v>
      </c>
      <c r="C8" s="46">
        <v>22</v>
      </c>
      <c r="D8" s="318">
        <f t="shared" si="0"/>
        <v>2.5000000000000001E-2</v>
      </c>
      <c r="E8" s="46">
        <v>18</v>
      </c>
      <c r="F8" s="310">
        <f t="shared" si="1"/>
        <v>2.922077922077922E-2</v>
      </c>
      <c r="G8" s="97">
        <v>9</v>
      </c>
      <c r="H8" s="354">
        <f t="shared" si="2"/>
        <v>4.5454545454545456E-2</v>
      </c>
      <c r="I8" s="100">
        <v>0</v>
      </c>
      <c r="J8" s="318">
        <f t="shared" si="3"/>
        <v>0</v>
      </c>
      <c r="K8" s="46">
        <v>49</v>
      </c>
      <c r="L8" s="318">
        <f t="shared" si="4"/>
        <v>2.6615969581749048E-2</v>
      </c>
      <c r="P8" s="101"/>
    </row>
    <row r="9" spans="2:16" s="35" customFormat="1" x14ac:dyDescent="0.15">
      <c r="B9" s="42" t="s">
        <v>6</v>
      </c>
      <c r="C9" s="46">
        <v>44</v>
      </c>
      <c r="D9" s="318">
        <f t="shared" si="0"/>
        <v>0.05</v>
      </c>
      <c r="E9" s="46">
        <v>57</v>
      </c>
      <c r="F9" s="354">
        <f t="shared" si="1"/>
        <v>9.2532467532467536E-2</v>
      </c>
      <c r="G9" s="97">
        <v>22</v>
      </c>
      <c r="H9" s="310">
        <f t="shared" si="2"/>
        <v>0.1111111111111111</v>
      </c>
      <c r="I9" s="97">
        <v>19</v>
      </c>
      <c r="J9" s="318">
        <f t="shared" si="3"/>
        <v>0.12925170068027211</v>
      </c>
      <c r="K9" s="46">
        <v>142</v>
      </c>
      <c r="L9" s="310">
        <f t="shared" si="4"/>
        <v>7.7131993481803371E-2</v>
      </c>
      <c r="P9" s="101"/>
    </row>
    <row r="10" spans="2:16" s="35" customFormat="1" x14ac:dyDescent="0.15">
      <c r="B10" s="42" t="s">
        <v>7</v>
      </c>
      <c r="C10" s="46">
        <v>101</v>
      </c>
      <c r="D10" s="310">
        <f t="shared" si="0"/>
        <v>0.11477272727272728</v>
      </c>
      <c r="E10" s="100">
        <v>87</v>
      </c>
      <c r="F10" s="318">
        <f t="shared" si="1"/>
        <v>0.14123376623376624</v>
      </c>
      <c r="G10" s="97">
        <v>31</v>
      </c>
      <c r="H10" s="354">
        <f t="shared" si="2"/>
        <v>0.15656565656565657</v>
      </c>
      <c r="I10" s="46">
        <v>29</v>
      </c>
      <c r="J10" s="310">
        <f t="shared" si="3"/>
        <v>0.19727891156462585</v>
      </c>
      <c r="K10" s="46">
        <v>248</v>
      </c>
      <c r="L10" s="310">
        <f t="shared" si="4"/>
        <v>0.13470939706681151</v>
      </c>
      <c r="P10" s="101"/>
    </row>
    <row r="11" spans="2:16" s="35" customFormat="1" x14ac:dyDescent="0.15">
      <c r="B11" s="42" t="s">
        <v>8</v>
      </c>
      <c r="C11" s="100">
        <v>300</v>
      </c>
      <c r="D11" s="354">
        <f t="shared" si="0"/>
        <v>0.34090909090909088</v>
      </c>
      <c r="E11" s="97">
        <v>175</v>
      </c>
      <c r="F11" s="310">
        <f t="shared" si="1"/>
        <v>0.28409090909090912</v>
      </c>
      <c r="G11" s="97">
        <v>50</v>
      </c>
      <c r="H11" s="310">
        <f t="shared" si="2"/>
        <v>0.25252525252525254</v>
      </c>
      <c r="I11" s="46">
        <v>50</v>
      </c>
      <c r="J11" s="310">
        <f t="shared" si="3"/>
        <v>0.3401360544217687</v>
      </c>
      <c r="K11" s="46">
        <v>575</v>
      </c>
      <c r="L11" s="310">
        <f t="shared" si="4"/>
        <v>0.31233025529603475</v>
      </c>
      <c r="P11" s="101"/>
    </row>
    <row r="12" spans="2:16" s="35" customFormat="1" x14ac:dyDescent="0.15">
      <c r="B12" s="42" t="s">
        <v>9</v>
      </c>
      <c r="C12" s="46">
        <v>328</v>
      </c>
      <c r="D12" s="310">
        <f t="shared" si="0"/>
        <v>0.37272727272727274</v>
      </c>
      <c r="E12" s="97">
        <v>216</v>
      </c>
      <c r="F12" s="354">
        <f t="shared" si="1"/>
        <v>0.35064935064935066</v>
      </c>
      <c r="G12" s="97">
        <v>64</v>
      </c>
      <c r="H12" s="354">
        <f t="shared" si="2"/>
        <v>0.32323232323232326</v>
      </c>
      <c r="I12" s="100">
        <v>36</v>
      </c>
      <c r="J12" s="310">
        <f t="shared" si="3"/>
        <v>0.24489795918367346</v>
      </c>
      <c r="K12" s="46">
        <v>644</v>
      </c>
      <c r="L12" s="310">
        <f t="shared" si="4"/>
        <v>0.34980988593155893</v>
      </c>
      <c r="P12" s="101"/>
    </row>
    <row r="13" spans="2:16" s="35" customFormat="1" x14ac:dyDescent="0.15">
      <c r="B13" s="43" t="s">
        <v>10</v>
      </c>
      <c r="C13" s="99">
        <v>71</v>
      </c>
      <c r="D13" s="319">
        <f t="shared" si="0"/>
        <v>8.0681818181818188E-2</v>
      </c>
      <c r="E13" s="47">
        <v>58</v>
      </c>
      <c r="F13" s="311">
        <f t="shared" si="1"/>
        <v>9.4155844155844159E-2</v>
      </c>
      <c r="G13" s="47">
        <v>18</v>
      </c>
      <c r="H13" s="311">
        <f t="shared" si="2"/>
        <v>9.0909090909090912E-2</v>
      </c>
      <c r="I13" s="47">
        <v>12</v>
      </c>
      <c r="J13" s="319">
        <f t="shared" si="3"/>
        <v>8.1632653061224483E-2</v>
      </c>
      <c r="K13" s="47">
        <v>159</v>
      </c>
      <c r="L13" s="319">
        <f t="shared" si="4"/>
        <v>8.6366105377512228E-2</v>
      </c>
      <c r="P13" s="101"/>
    </row>
    <row r="14" spans="2:16" s="35" customFormat="1" x14ac:dyDescent="0.15">
      <c r="B14" s="44" t="s">
        <v>162</v>
      </c>
      <c r="C14" s="48">
        <v>880</v>
      </c>
      <c r="D14" s="386">
        <f t="shared" si="0"/>
        <v>1</v>
      </c>
      <c r="E14" s="48">
        <v>616</v>
      </c>
      <c r="F14" s="386">
        <f t="shared" si="1"/>
        <v>1</v>
      </c>
      <c r="G14" s="48">
        <v>198</v>
      </c>
      <c r="H14" s="386">
        <f t="shared" si="2"/>
        <v>1</v>
      </c>
      <c r="I14" s="48">
        <v>147</v>
      </c>
      <c r="J14" s="386">
        <f t="shared" si="3"/>
        <v>1</v>
      </c>
      <c r="K14" s="48">
        <v>1841</v>
      </c>
      <c r="L14" s="386">
        <f t="shared" si="4"/>
        <v>1</v>
      </c>
      <c r="P14" s="101"/>
    </row>
    <row r="15" spans="2:16" s="35" customFormat="1" x14ac:dyDescent="0.15">
      <c r="B15" s="117" t="s">
        <v>91</v>
      </c>
      <c r="C15" s="308">
        <v>126</v>
      </c>
      <c r="D15" s="309">
        <f t="shared" si="0"/>
        <v>0.14318181818181819</v>
      </c>
      <c r="E15" s="308">
        <v>115</v>
      </c>
      <c r="F15" s="309">
        <f t="shared" si="1"/>
        <v>0.18668831168831168</v>
      </c>
      <c r="G15" s="308">
        <v>46</v>
      </c>
      <c r="H15" s="309">
        <f t="shared" si="2"/>
        <v>0.23232323232323232</v>
      </c>
      <c r="I15" s="308">
        <v>32</v>
      </c>
      <c r="J15" s="309">
        <f t="shared" si="3"/>
        <v>0.21768707482993196</v>
      </c>
      <c r="K15" s="308">
        <v>319</v>
      </c>
      <c r="L15" s="309">
        <f t="shared" si="4"/>
        <v>0.1732753938077132</v>
      </c>
    </row>
    <row r="16" spans="2:16" s="35" customFormat="1" x14ac:dyDescent="0.15">
      <c r="B16" s="118" t="s">
        <v>87</v>
      </c>
      <c r="C16" s="308">
        <v>754</v>
      </c>
      <c r="D16" s="383">
        <f t="shared" si="0"/>
        <v>0.85681818181818181</v>
      </c>
      <c r="E16" s="308">
        <v>501</v>
      </c>
      <c r="F16" s="383">
        <f t="shared" si="1"/>
        <v>0.81331168831168832</v>
      </c>
      <c r="G16" s="308">
        <v>152</v>
      </c>
      <c r="H16" s="383">
        <f t="shared" si="2"/>
        <v>0.76767676767676762</v>
      </c>
      <c r="I16" s="308">
        <v>115</v>
      </c>
      <c r="J16" s="383">
        <f t="shared" si="3"/>
        <v>0.78231292517006801</v>
      </c>
      <c r="K16" s="308">
        <v>1522</v>
      </c>
      <c r="L16" s="383">
        <f t="shared" si="4"/>
        <v>0.82672460619228683</v>
      </c>
    </row>
    <row r="18" spans="2:16" ht="19.5" customHeight="1" x14ac:dyDescent="0.15">
      <c r="B18" s="24" t="s">
        <v>166</v>
      </c>
    </row>
    <row r="19" spans="2:16" x14ac:dyDescent="0.15">
      <c r="B19" s="1" t="s">
        <v>198</v>
      </c>
    </row>
    <row r="20" spans="2:16" x14ac:dyDescent="0.15">
      <c r="B20" s="539" t="s">
        <v>64</v>
      </c>
      <c r="C20" s="541" t="s">
        <v>63</v>
      </c>
      <c r="D20" s="542"/>
      <c r="E20" s="542"/>
      <c r="F20" s="542"/>
      <c r="G20" s="542"/>
      <c r="H20" s="542"/>
      <c r="I20" s="542"/>
      <c r="J20" s="542"/>
      <c r="K20" s="542"/>
      <c r="L20" s="543"/>
    </row>
    <row r="21" spans="2:16" ht="28.5" customHeight="1" x14ac:dyDescent="0.15">
      <c r="B21" s="540"/>
      <c r="C21" s="544" t="s">
        <v>68</v>
      </c>
      <c r="D21" s="545"/>
      <c r="E21" s="546" t="s">
        <v>69</v>
      </c>
      <c r="F21" s="545"/>
      <c r="G21" s="546" t="s">
        <v>70</v>
      </c>
      <c r="H21" s="545"/>
      <c r="I21" s="544" t="s">
        <v>71</v>
      </c>
      <c r="J21" s="545"/>
      <c r="K21" s="544" t="s">
        <v>62</v>
      </c>
      <c r="L21" s="545"/>
    </row>
    <row r="22" spans="2:16" s="35" customFormat="1" ht="13.5" customHeight="1" x14ac:dyDescent="0.15">
      <c r="B22" s="41" t="s">
        <v>2</v>
      </c>
      <c r="C22" s="98">
        <v>0</v>
      </c>
      <c r="D22" s="309">
        <f>IFERROR(C22/$C$31,"-")</f>
        <v>0</v>
      </c>
      <c r="E22" s="98">
        <v>0</v>
      </c>
      <c r="F22" s="309">
        <f>IFERROR(E22/$E$31,"-")</f>
        <v>0</v>
      </c>
      <c r="G22" s="45">
        <v>0</v>
      </c>
      <c r="H22" s="309">
        <f>IFERROR(G22/$G$31,"-")</f>
        <v>0</v>
      </c>
      <c r="I22" s="98">
        <v>0</v>
      </c>
      <c r="J22" s="309">
        <f>IFERROR(I22/$I$31,"-")</f>
        <v>0</v>
      </c>
      <c r="K22" s="45">
        <v>0</v>
      </c>
      <c r="L22" s="309">
        <f>IFERROR(K22/$K$31,"-")</f>
        <v>0</v>
      </c>
    </row>
    <row r="23" spans="2:16" s="35" customFormat="1" x14ac:dyDescent="0.15">
      <c r="B23" s="42" t="s">
        <v>3</v>
      </c>
      <c r="C23" s="97">
        <v>1</v>
      </c>
      <c r="D23" s="310">
        <f>IFERROR(C23/$C$31,"-")</f>
        <v>8.6206896551724137E-3</v>
      </c>
      <c r="E23" s="97">
        <v>0</v>
      </c>
      <c r="F23" s="310">
        <f>IFERROR(E23/$E$31,"-")</f>
        <v>0</v>
      </c>
      <c r="G23" s="46">
        <v>0</v>
      </c>
      <c r="H23" s="310">
        <f>IFERROR(G23/$G$31,"-")</f>
        <v>0</v>
      </c>
      <c r="I23" s="97">
        <v>0</v>
      </c>
      <c r="J23" s="310">
        <f>IFERROR(I23/$I$31,"-")</f>
        <v>0</v>
      </c>
      <c r="K23" s="46">
        <v>1</v>
      </c>
      <c r="L23" s="310">
        <f>IFERROR(K23/$K$31,"-")</f>
        <v>6.024096385542169E-3</v>
      </c>
    </row>
    <row r="24" spans="2:16" s="35" customFormat="1" x14ac:dyDescent="0.15">
      <c r="B24" s="42" t="s">
        <v>4</v>
      </c>
      <c r="C24" s="46">
        <v>2</v>
      </c>
      <c r="D24" s="310">
        <f>IFERROR(C24/$C$31,"-")</f>
        <v>1.7241379310344827E-2</v>
      </c>
      <c r="E24" s="97">
        <v>0</v>
      </c>
      <c r="F24" s="310">
        <f>IFERROR(E24/$E$31,"-")</f>
        <v>0</v>
      </c>
      <c r="G24" s="100">
        <v>0</v>
      </c>
      <c r="H24" s="310">
        <f>IFERROR(G24/$G$31,"-")</f>
        <v>0</v>
      </c>
      <c r="I24" s="46">
        <v>0</v>
      </c>
      <c r="J24" s="310">
        <f>IFERROR(I24/$I$31,"-")</f>
        <v>0</v>
      </c>
      <c r="K24" s="46">
        <v>2</v>
      </c>
      <c r="L24" s="310">
        <f>IFERROR(K24/$K$31,"-")</f>
        <v>1.2048192771084338E-2</v>
      </c>
    </row>
    <row r="25" spans="2:16" s="35" customFormat="1" x14ac:dyDescent="0.15">
      <c r="B25" s="42" t="s">
        <v>5</v>
      </c>
      <c r="C25" s="46">
        <v>5</v>
      </c>
      <c r="D25" s="310">
        <f t="shared" ref="D25:D33" si="5">IFERROR(C25/$C$31,"-")</f>
        <v>4.3103448275862072E-2</v>
      </c>
      <c r="E25" s="46">
        <v>0</v>
      </c>
      <c r="F25" s="310">
        <f t="shared" ref="F25:F33" si="6">IFERROR(E25/$E$31,"-")</f>
        <v>0</v>
      </c>
      <c r="G25" s="46">
        <v>1</v>
      </c>
      <c r="H25" s="310">
        <f t="shared" ref="H25:H33" si="7">IFERROR(G25/$G$31,"-")</f>
        <v>7.1428571428571425E-2</v>
      </c>
      <c r="I25" s="46">
        <v>0</v>
      </c>
      <c r="J25" s="310">
        <f t="shared" ref="J25:J33" si="8">IFERROR(I25/$I$31,"-")</f>
        <v>0</v>
      </c>
      <c r="K25" s="46">
        <v>6</v>
      </c>
      <c r="L25" s="310">
        <f t="shared" ref="L25:L33" si="9">IFERROR(K25/$K$31,"-")</f>
        <v>3.614457831325301E-2</v>
      </c>
    </row>
    <row r="26" spans="2:16" s="35" customFormat="1" x14ac:dyDescent="0.15">
      <c r="B26" s="42" t="s">
        <v>6</v>
      </c>
      <c r="C26" s="100">
        <v>9</v>
      </c>
      <c r="D26" s="310">
        <f t="shared" si="5"/>
        <v>7.7586206896551727E-2</v>
      </c>
      <c r="E26" s="46">
        <v>4</v>
      </c>
      <c r="F26" s="310">
        <f t="shared" si="6"/>
        <v>0.125</v>
      </c>
      <c r="G26" s="100">
        <v>1</v>
      </c>
      <c r="H26" s="310">
        <f t="shared" si="7"/>
        <v>7.1428571428571425E-2</v>
      </c>
      <c r="I26" s="46">
        <v>0</v>
      </c>
      <c r="J26" s="310">
        <f t="shared" si="8"/>
        <v>0</v>
      </c>
      <c r="K26" s="46">
        <v>14</v>
      </c>
      <c r="L26" s="310">
        <f t="shared" si="9"/>
        <v>8.4337349397590355E-2</v>
      </c>
    </row>
    <row r="27" spans="2:16" s="35" customFormat="1" x14ac:dyDescent="0.15">
      <c r="B27" s="42" t="s">
        <v>7</v>
      </c>
      <c r="C27" s="97">
        <v>15</v>
      </c>
      <c r="D27" s="310">
        <f t="shared" si="5"/>
        <v>0.12931034482758622</v>
      </c>
      <c r="E27" s="46">
        <v>6</v>
      </c>
      <c r="F27" s="310">
        <f t="shared" si="6"/>
        <v>0.1875</v>
      </c>
      <c r="G27" s="97">
        <v>1</v>
      </c>
      <c r="H27" s="310">
        <f t="shared" si="7"/>
        <v>7.1428571428571425E-2</v>
      </c>
      <c r="I27" s="46">
        <v>2</v>
      </c>
      <c r="J27" s="310">
        <f t="shared" si="8"/>
        <v>0.5</v>
      </c>
      <c r="K27" s="46">
        <v>24</v>
      </c>
      <c r="L27" s="310">
        <f t="shared" si="9"/>
        <v>0.14457831325301204</v>
      </c>
    </row>
    <row r="28" spans="2:16" s="35" customFormat="1" x14ac:dyDescent="0.15">
      <c r="B28" s="42" t="s">
        <v>8</v>
      </c>
      <c r="C28" s="46">
        <v>35</v>
      </c>
      <c r="D28" s="310">
        <f t="shared" si="5"/>
        <v>0.30172413793103448</v>
      </c>
      <c r="E28" s="46">
        <v>6</v>
      </c>
      <c r="F28" s="310">
        <f t="shared" si="6"/>
        <v>0.1875</v>
      </c>
      <c r="G28" s="97">
        <v>6</v>
      </c>
      <c r="H28" s="310">
        <f t="shared" si="7"/>
        <v>0.42857142857142855</v>
      </c>
      <c r="I28" s="46">
        <v>1</v>
      </c>
      <c r="J28" s="310">
        <f t="shared" si="8"/>
        <v>0.25</v>
      </c>
      <c r="K28" s="46">
        <v>48</v>
      </c>
      <c r="L28" s="310">
        <f t="shared" si="9"/>
        <v>0.28915662650602408</v>
      </c>
    </row>
    <row r="29" spans="2:16" s="35" customFormat="1" x14ac:dyDescent="0.15">
      <c r="B29" s="42" t="s">
        <v>9</v>
      </c>
      <c r="C29" s="100">
        <v>39</v>
      </c>
      <c r="D29" s="310">
        <f t="shared" si="5"/>
        <v>0.33620689655172414</v>
      </c>
      <c r="E29" s="100">
        <v>11</v>
      </c>
      <c r="F29" s="310">
        <f t="shared" si="6"/>
        <v>0.34375</v>
      </c>
      <c r="G29" s="46">
        <v>5</v>
      </c>
      <c r="H29" s="310">
        <f t="shared" si="7"/>
        <v>0.35714285714285715</v>
      </c>
      <c r="I29" s="46">
        <v>1</v>
      </c>
      <c r="J29" s="310">
        <f t="shared" si="8"/>
        <v>0.25</v>
      </c>
      <c r="K29" s="46">
        <v>56</v>
      </c>
      <c r="L29" s="310">
        <f t="shared" si="9"/>
        <v>0.33734939759036142</v>
      </c>
    </row>
    <row r="30" spans="2:16" s="35" customFormat="1" x14ac:dyDescent="0.15">
      <c r="B30" s="43" t="s">
        <v>10</v>
      </c>
      <c r="C30" s="47">
        <v>10</v>
      </c>
      <c r="D30" s="311">
        <f t="shared" si="5"/>
        <v>8.6206896551724144E-2</v>
      </c>
      <c r="E30" s="47">
        <v>5</v>
      </c>
      <c r="F30" s="318">
        <f t="shared" si="6"/>
        <v>0.15625</v>
      </c>
      <c r="G30" s="99">
        <v>0</v>
      </c>
      <c r="H30" s="318">
        <f t="shared" si="7"/>
        <v>0</v>
      </c>
      <c r="I30" s="99">
        <v>0</v>
      </c>
      <c r="J30" s="318">
        <f t="shared" si="8"/>
        <v>0</v>
      </c>
      <c r="K30" s="47">
        <v>15</v>
      </c>
      <c r="L30" s="311">
        <f t="shared" si="9"/>
        <v>9.036144578313253E-2</v>
      </c>
      <c r="M30" s="114"/>
    </row>
    <row r="31" spans="2:16" s="35" customFormat="1" x14ac:dyDescent="0.15">
      <c r="B31" s="44" t="s">
        <v>162</v>
      </c>
      <c r="C31" s="48">
        <v>116</v>
      </c>
      <c r="D31" s="387">
        <f t="shared" si="5"/>
        <v>1</v>
      </c>
      <c r="E31" s="48">
        <v>32</v>
      </c>
      <c r="F31" s="382">
        <f t="shared" si="6"/>
        <v>1</v>
      </c>
      <c r="G31" s="48">
        <v>14</v>
      </c>
      <c r="H31" s="384">
        <f t="shared" si="7"/>
        <v>1</v>
      </c>
      <c r="I31" s="48">
        <v>4</v>
      </c>
      <c r="J31" s="384">
        <f t="shared" si="8"/>
        <v>1</v>
      </c>
      <c r="K31" s="48">
        <v>166</v>
      </c>
      <c r="L31" s="385">
        <f t="shared" si="9"/>
        <v>1</v>
      </c>
      <c r="P31" s="102"/>
    </row>
    <row r="32" spans="2:16" s="35" customFormat="1" x14ac:dyDescent="0.15">
      <c r="B32" s="117" t="s">
        <v>91</v>
      </c>
      <c r="C32" s="308">
        <v>25</v>
      </c>
      <c r="D32" s="354">
        <f t="shared" si="5"/>
        <v>0.21551724137931033</v>
      </c>
      <c r="E32" s="308">
        <v>7</v>
      </c>
      <c r="F32" s="383">
        <f t="shared" si="6"/>
        <v>0.21875</v>
      </c>
      <c r="G32" s="308">
        <v>2</v>
      </c>
      <c r="H32" s="383">
        <f t="shared" si="7"/>
        <v>0.14285714285714285</v>
      </c>
      <c r="I32" s="308">
        <v>2</v>
      </c>
      <c r="J32" s="317">
        <f t="shared" si="8"/>
        <v>0.5</v>
      </c>
      <c r="K32" s="308">
        <v>36</v>
      </c>
      <c r="L32" s="317">
        <f t="shared" si="9"/>
        <v>0.21686746987951808</v>
      </c>
    </row>
    <row r="33" spans="2:27" x14ac:dyDescent="0.15">
      <c r="B33" s="118" t="s">
        <v>87</v>
      </c>
      <c r="C33" s="308">
        <v>91</v>
      </c>
      <c r="D33" s="383">
        <f t="shared" si="5"/>
        <v>0.78448275862068961</v>
      </c>
      <c r="E33" s="308">
        <v>25</v>
      </c>
      <c r="F33" s="383">
        <f t="shared" si="6"/>
        <v>0.78125</v>
      </c>
      <c r="G33" s="308">
        <v>12</v>
      </c>
      <c r="H33" s="383">
        <f t="shared" si="7"/>
        <v>0.8571428571428571</v>
      </c>
      <c r="I33" s="308">
        <v>2</v>
      </c>
      <c r="J33" s="383">
        <f t="shared" si="8"/>
        <v>0.5</v>
      </c>
      <c r="K33" s="308">
        <v>130</v>
      </c>
      <c r="L33" s="383">
        <f t="shared" si="9"/>
        <v>0.7831325301204819</v>
      </c>
    </row>
    <row r="34" spans="2:27" x14ac:dyDescent="0.15">
      <c r="F34" s="36"/>
      <c r="H34" s="36"/>
      <c r="J34" s="36"/>
      <c r="K34" s="7"/>
    </row>
    <row r="36" spans="2:27" x14ac:dyDescent="0.15">
      <c r="C36" s="379"/>
      <c r="D36" s="50"/>
      <c r="E36" s="50"/>
      <c r="F36" s="50"/>
      <c r="G36" s="50"/>
      <c r="H36" s="50"/>
      <c r="I36" s="50"/>
      <c r="J36" s="50"/>
      <c r="K36" s="50"/>
      <c r="L36" s="50"/>
      <c r="M36" s="50"/>
      <c r="N36" s="50"/>
    </row>
    <row r="37" spans="2:27" x14ac:dyDescent="0.15">
      <c r="B37" s="4"/>
      <c r="C37" s="73"/>
      <c r="D37" s="73"/>
      <c r="E37" s="73"/>
      <c r="F37" s="73"/>
      <c r="G37" s="73"/>
      <c r="H37" s="73"/>
      <c r="I37" s="73"/>
      <c r="J37" s="73"/>
      <c r="K37" s="73"/>
      <c r="L37" s="73"/>
      <c r="M37" s="73"/>
      <c r="N37" s="73"/>
    </row>
    <row r="38" spans="2:27" x14ac:dyDescent="0.15">
      <c r="B38" s="4"/>
      <c r="C38" s="73"/>
      <c r="D38" s="73"/>
      <c r="E38" s="73"/>
      <c r="F38" s="73"/>
      <c r="G38" s="73"/>
      <c r="H38" s="73"/>
      <c r="I38" s="73"/>
      <c r="J38" s="73"/>
      <c r="K38" s="73"/>
      <c r="L38" s="73"/>
      <c r="M38" s="73"/>
      <c r="N38" s="73"/>
    </row>
    <row r="39" spans="2:27" x14ac:dyDescent="0.15">
      <c r="B39" s="125"/>
      <c r="C39" s="139"/>
      <c r="D39" s="139"/>
      <c r="E39" s="139"/>
      <c r="F39" s="139"/>
      <c r="G39" s="139"/>
      <c r="H39" s="139"/>
      <c r="I39" s="139"/>
      <c r="J39" s="139"/>
      <c r="K39" s="139"/>
      <c r="L39" s="139"/>
      <c r="M39" s="139"/>
      <c r="N39" s="139"/>
      <c r="O39" s="35"/>
      <c r="P39" s="35"/>
      <c r="Q39" s="35"/>
      <c r="R39" s="35"/>
      <c r="S39" s="35"/>
      <c r="T39" s="35"/>
      <c r="U39" s="35"/>
      <c r="V39" s="35"/>
      <c r="W39" s="35"/>
      <c r="X39" s="35"/>
      <c r="Y39" s="35"/>
      <c r="Z39" s="35"/>
      <c r="AA39" s="35"/>
    </row>
    <row r="40" spans="2:27" ht="35.25" customHeight="1" x14ac:dyDescent="0.1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2:27" x14ac:dyDescent="0.15">
      <c r="B41" s="32"/>
      <c r="C41" s="77"/>
      <c r="D41" s="77"/>
      <c r="E41" s="77"/>
      <c r="F41" s="77"/>
      <c r="G41" s="77"/>
      <c r="H41" s="77"/>
      <c r="I41" s="77"/>
      <c r="J41" s="77"/>
      <c r="K41" s="77"/>
      <c r="L41" s="77"/>
      <c r="M41" s="77"/>
      <c r="N41" s="77"/>
      <c r="O41" s="35"/>
      <c r="P41" s="35"/>
      <c r="Q41" s="35"/>
      <c r="R41" s="35"/>
      <c r="S41" s="35"/>
      <c r="T41" s="35"/>
      <c r="U41" s="35"/>
      <c r="V41" s="35"/>
      <c r="W41" s="35"/>
      <c r="X41" s="35"/>
      <c r="Y41" s="35"/>
      <c r="Z41" s="35"/>
      <c r="AA41" s="35"/>
    </row>
    <row r="42" spans="2:27" x14ac:dyDescent="0.15">
      <c r="B42" s="32"/>
      <c r="C42" s="77"/>
      <c r="D42" s="77"/>
      <c r="E42" s="77"/>
      <c r="F42" s="77"/>
      <c r="G42" s="77"/>
      <c r="H42" s="77"/>
      <c r="I42" s="77"/>
      <c r="J42" s="77"/>
      <c r="K42" s="77"/>
      <c r="L42" s="77"/>
      <c r="M42" s="77"/>
      <c r="N42" s="77"/>
      <c r="O42" s="35"/>
      <c r="P42" s="35"/>
      <c r="Q42" s="35"/>
      <c r="R42" s="35"/>
      <c r="S42" s="35"/>
      <c r="T42" s="35"/>
      <c r="U42" s="35"/>
      <c r="V42" s="35"/>
      <c r="W42" s="35"/>
      <c r="X42" s="35"/>
      <c r="Y42" s="35"/>
      <c r="Z42" s="35"/>
      <c r="AA42" s="35"/>
    </row>
    <row r="43" spans="2:27" x14ac:dyDescent="0.15">
      <c r="B43" s="32"/>
      <c r="C43" s="77"/>
      <c r="D43" s="77"/>
      <c r="E43" s="77"/>
      <c r="F43" s="77"/>
      <c r="G43" s="77"/>
      <c r="H43" s="77"/>
      <c r="I43" s="77"/>
      <c r="J43" s="77"/>
      <c r="K43" s="77"/>
      <c r="L43" s="77"/>
      <c r="M43" s="77"/>
      <c r="N43" s="77"/>
      <c r="O43" s="35"/>
      <c r="P43" s="35"/>
      <c r="Q43" s="35"/>
      <c r="R43" s="35"/>
      <c r="S43" s="35"/>
      <c r="T43" s="35"/>
      <c r="U43" s="35"/>
      <c r="V43" s="35"/>
      <c r="W43" s="35"/>
      <c r="X43" s="35"/>
      <c r="Y43" s="35"/>
      <c r="Z43" s="35"/>
      <c r="AA43" s="35"/>
    </row>
    <row r="44" spans="2:27"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2:27"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2:27"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2:27"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2:27"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2:27"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2:27"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2:27"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2:27"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2:27"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2:27"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2:27"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2:27"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2:27"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2:27"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2:27"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2:27"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2:27"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2:27"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2:27"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2:27"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2:27"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2:27"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2:27"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2:27"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2:27"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2:27"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2:27"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2:27"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2:27"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2:27"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2:27"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2:27"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2:27"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2:27"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2:27"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2:27"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2:27"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2:27"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2:27"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27"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2:27"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27"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2:27"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2:27"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2:27"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2:27"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2:27"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2:27"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2:27"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2:27"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2:27"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2:27"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2:27"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2:27"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2:27"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2:27"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2:27"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2:27"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2:27"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2:27"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2:27"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2:27"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2:27"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2:27"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2:27"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2:27"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2:27"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2:27"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2:27"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2:27"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2:27"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2:27"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2:27"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2:27"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2:27"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2:27"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2:27"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2:27"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2:27"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2:27"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2:27"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2:27"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2:27"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2:27"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2:27"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2:27"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2:27"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2:27"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2:27"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2:27"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2:27"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2:27"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2:27"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2:27"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2:27"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2:27"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2:27"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2:27"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2:27"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2:27"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2:27"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2:27"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2:27"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2:27"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2:27"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2:27"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2:27"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2:27"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2:27"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2:27"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2:27"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2:27"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2:27"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2:27"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2:27"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2:27"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2:27"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2:27"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2:27"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2:27"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2:27"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2:27"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2:27"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2:27"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2:27"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2:27"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2:27"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2:27"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2:27"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2:27"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2:27"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2:27"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2:27"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2:27"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2:27"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2:27"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2:27"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2:27"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2:27"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2:27"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2:27"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2:27"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2:27"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2:27"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2:27"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2:27"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2:27"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2:27"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2:27"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2:27"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2:27"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2:27"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2:27"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row r="198" spans="2:27"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row>
    <row r="199" spans="2:27"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row>
    <row r="200" spans="2:27"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row>
    <row r="201" spans="2:27"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row>
    <row r="202" spans="2:27"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row>
    <row r="203" spans="2:27"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row>
    <row r="204" spans="2:27"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row>
    <row r="205" spans="2:27"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row>
    <row r="206" spans="2:27"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row>
    <row r="207" spans="2:27"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row>
    <row r="208" spans="2:27"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row>
    <row r="209" spans="2:27"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row>
    <row r="210" spans="2:27"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row>
    <row r="211" spans="2:27"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row>
    <row r="212" spans="2:27"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row>
    <row r="213" spans="2:27"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row>
    <row r="214" spans="2:27"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row>
    <row r="215" spans="2:27"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row>
    <row r="216" spans="2:27"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row>
    <row r="217" spans="2:27"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row>
    <row r="218" spans="2:27"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row>
    <row r="219" spans="2:27"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row>
    <row r="220" spans="2:27"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row>
    <row r="221" spans="2:27"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row>
    <row r="222" spans="2:27"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row>
    <row r="223" spans="2:27"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row>
    <row r="224" spans="2:27"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row>
    <row r="225" spans="2:27"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row>
    <row r="226" spans="2:27"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row>
    <row r="227" spans="2:27"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row>
    <row r="228" spans="2:27"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row>
    <row r="229" spans="2:27"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row>
    <row r="230" spans="2:27"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row>
    <row r="231" spans="2:27" x14ac:dyDescent="0.1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row>
    <row r="232" spans="2:27" x14ac:dyDescent="0.1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row>
  </sheetData>
  <mergeCells count="14">
    <mergeCell ref="B20:B21"/>
    <mergeCell ref="C20:L20"/>
    <mergeCell ref="C21:D21"/>
    <mergeCell ref="E21:F21"/>
    <mergeCell ref="G21:H21"/>
    <mergeCell ref="I21:J21"/>
    <mergeCell ref="K21:L21"/>
    <mergeCell ref="B3:B4"/>
    <mergeCell ref="C3:L3"/>
    <mergeCell ref="C4:D4"/>
    <mergeCell ref="E4:F4"/>
    <mergeCell ref="G4:H4"/>
    <mergeCell ref="I4:J4"/>
    <mergeCell ref="K4:L4"/>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S41"/>
  <sheetViews>
    <sheetView view="pageBreakPreview" topLeftCell="D1" zoomScaleNormal="100" zoomScaleSheetLayoutView="100" workbookViewId="0">
      <selection activeCell="R10" sqref="R10"/>
    </sheetView>
  </sheetViews>
  <sheetFormatPr defaultRowHeight="13.5" x14ac:dyDescent="0.15"/>
  <cols>
    <col min="1" max="1" width="4" customWidth="1"/>
    <col min="2" max="2" width="12.375" customWidth="1"/>
    <col min="3" max="3" width="6.875" customWidth="1"/>
    <col min="4" max="4" width="7.125" customWidth="1"/>
    <col min="5" max="5" width="6.875" customWidth="1"/>
    <col min="6" max="6" width="7.125" customWidth="1"/>
    <col min="7" max="7" width="6.875" customWidth="1"/>
    <col min="8" max="8" width="7.125" customWidth="1"/>
    <col min="9" max="9" width="6.875" customWidth="1"/>
    <col min="10" max="10" width="7.125" customWidth="1"/>
    <col min="11" max="11" width="6.875" customWidth="1"/>
    <col min="12" max="12" width="7.125" customWidth="1"/>
    <col min="13" max="13" width="16.5" customWidth="1"/>
    <col min="14" max="14" width="2.5" customWidth="1"/>
  </cols>
  <sheetData>
    <row r="1" spans="2:19" ht="19.5" customHeight="1" x14ac:dyDescent="0.15">
      <c r="B1" s="24" t="s">
        <v>158</v>
      </c>
    </row>
    <row r="2" spans="2:19" x14ac:dyDescent="0.15">
      <c r="B2" s="539" t="s">
        <v>64</v>
      </c>
      <c r="C2" s="541" t="s">
        <v>63</v>
      </c>
      <c r="D2" s="542"/>
      <c r="E2" s="542"/>
      <c r="F2" s="542"/>
      <c r="G2" s="542"/>
      <c r="H2" s="542"/>
      <c r="I2" s="542"/>
      <c r="J2" s="542"/>
      <c r="K2" s="542"/>
      <c r="L2" s="543"/>
    </row>
    <row r="3" spans="2:19" ht="22.5" customHeight="1" x14ac:dyDescent="0.15">
      <c r="B3" s="540"/>
      <c r="C3" s="544" t="s">
        <v>68</v>
      </c>
      <c r="D3" s="545"/>
      <c r="E3" s="546" t="s">
        <v>69</v>
      </c>
      <c r="F3" s="545"/>
      <c r="G3" s="546" t="s">
        <v>70</v>
      </c>
      <c r="H3" s="545"/>
      <c r="I3" s="544" t="s">
        <v>71</v>
      </c>
      <c r="J3" s="545"/>
      <c r="K3" s="544" t="s">
        <v>62</v>
      </c>
      <c r="L3" s="545"/>
    </row>
    <row r="4" spans="2:19" ht="13.5" customHeight="1" x14ac:dyDescent="0.15">
      <c r="B4" s="41" t="s">
        <v>2</v>
      </c>
      <c r="C4" s="98">
        <v>10</v>
      </c>
      <c r="D4" s="317">
        <f>IFERROR(C4/$C$13,"-")</f>
        <v>9.0009000900090012E-3</v>
      </c>
      <c r="E4" s="98">
        <v>0</v>
      </c>
      <c r="F4" s="317">
        <f>IFERROR(E4/$E$13,"-")</f>
        <v>0</v>
      </c>
      <c r="G4" s="45">
        <v>0</v>
      </c>
      <c r="H4" s="317">
        <f>IFERROR(G4/$G$13,"-")</f>
        <v>0</v>
      </c>
      <c r="I4" s="98">
        <v>0</v>
      </c>
      <c r="J4" s="317">
        <f>IFERROR(I4/$I$13,"-")</f>
        <v>0</v>
      </c>
      <c r="K4" s="45">
        <v>10</v>
      </c>
      <c r="L4" s="317">
        <f>IFERROR(K4/$K$13,"-")</f>
        <v>5.9701492537313433E-3</v>
      </c>
      <c r="O4" s="36"/>
      <c r="P4" s="36"/>
      <c r="S4" s="36"/>
    </row>
    <row r="5" spans="2:19" x14ac:dyDescent="0.15">
      <c r="B5" s="42" t="s">
        <v>3</v>
      </c>
      <c r="C5" s="97">
        <v>53</v>
      </c>
      <c r="D5" s="310">
        <f t="shared" ref="D5" si="0">IFERROR(C5/$C$13,"-")</f>
        <v>4.7704770477047707E-2</v>
      </c>
      <c r="E5" s="97">
        <v>1</v>
      </c>
      <c r="F5" s="310">
        <f>IFERROR(E5/$E$13,"-")</f>
        <v>2.6525198938992041E-3</v>
      </c>
      <c r="G5" s="46">
        <v>0</v>
      </c>
      <c r="H5" s="310">
        <f>IFERROR(G5/$G$13,"-")</f>
        <v>0</v>
      </c>
      <c r="I5" s="97">
        <v>0</v>
      </c>
      <c r="J5" s="310">
        <f>IFERROR(I5/$I$13,"-")</f>
        <v>0</v>
      </c>
      <c r="K5" s="46">
        <v>54</v>
      </c>
      <c r="L5" s="310">
        <f>IFERROR(K5/$K$13,"-")</f>
        <v>3.2238805970149255E-2</v>
      </c>
      <c r="O5" s="36"/>
      <c r="P5" s="36"/>
      <c r="Q5" s="36"/>
      <c r="S5" s="36"/>
    </row>
    <row r="6" spans="2:19" x14ac:dyDescent="0.15">
      <c r="B6" s="42" t="s">
        <v>4</v>
      </c>
      <c r="C6" s="46">
        <v>62</v>
      </c>
      <c r="D6" s="310">
        <f>IFERROR(C6/$C$13,"-")</f>
        <v>5.5805580558055803E-2</v>
      </c>
      <c r="E6" s="46">
        <v>3</v>
      </c>
      <c r="F6" s="310">
        <f t="shared" ref="F6:F11" si="1">IFERROR(E6/$E$13,"-")</f>
        <v>7.9575596816976128E-3</v>
      </c>
      <c r="G6" s="46">
        <v>0</v>
      </c>
      <c r="H6" s="310">
        <f t="shared" ref="H6:H11" si="2">IFERROR(G6/$G$13,"-")</f>
        <v>0</v>
      </c>
      <c r="I6" s="97">
        <v>0</v>
      </c>
      <c r="J6" s="310">
        <f t="shared" ref="J6:J11" si="3">IFERROR(I6/$I$13,"-")</f>
        <v>0</v>
      </c>
      <c r="K6" s="46">
        <v>65</v>
      </c>
      <c r="L6" s="310">
        <f t="shared" ref="L6:L11" si="4">IFERROR(K6/$K$13,"-")</f>
        <v>3.880597014925373E-2</v>
      </c>
      <c r="O6" s="36"/>
      <c r="P6" s="36"/>
      <c r="Q6" s="36"/>
      <c r="S6" s="36"/>
    </row>
    <row r="7" spans="2:19" x14ac:dyDescent="0.15">
      <c r="B7" s="42" t="s">
        <v>5</v>
      </c>
      <c r="C7" s="46">
        <v>148</v>
      </c>
      <c r="D7" s="310">
        <f t="shared" ref="D7:D15" si="5">IFERROR(C7/$C$13,"-")</f>
        <v>0.13321332133213321</v>
      </c>
      <c r="E7" s="100">
        <v>13</v>
      </c>
      <c r="F7" s="310">
        <f t="shared" si="1"/>
        <v>3.4482758620689655E-2</v>
      </c>
      <c r="G7" s="100">
        <v>4</v>
      </c>
      <c r="H7" s="310">
        <f t="shared" si="2"/>
        <v>3.2786885245901641E-2</v>
      </c>
      <c r="I7" s="46">
        <v>2</v>
      </c>
      <c r="J7" s="310">
        <f t="shared" si="3"/>
        <v>3.0769230769230771E-2</v>
      </c>
      <c r="K7" s="46">
        <v>167</v>
      </c>
      <c r="L7" s="310">
        <f t="shared" si="4"/>
        <v>9.9701492537313433E-2</v>
      </c>
      <c r="O7" s="36"/>
      <c r="P7" s="36"/>
      <c r="Q7" s="36"/>
      <c r="S7" s="36"/>
    </row>
    <row r="8" spans="2:19" x14ac:dyDescent="0.15">
      <c r="B8" s="42" t="s">
        <v>6</v>
      </c>
      <c r="C8" s="100">
        <v>202</v>
      </c>
      <c r="D8" s="310">
        <f t="shared" si="5"/>
        <v>0.18181818181818182</v>
      </c>
      <c r="E8" s="97">
        <v>50</v>
      </c>
      <c r="F8" s="310">
        <f t="shared" si="1"/>
        <v>0.13262599469496023</v>
      </c>
      <c r="G8" s="46">
        <v>17</v>
      </c>
      <c r="H8" s="310">
        <f t="shared" si="2"/>
        <v>0.13934426229508196</v>
      </c>
      <c r="I8" s="46">
        <v>2</v>
      </c>
      <c r="J8" s="310">
        <f t="shared" si="3"/>
        <v>3.0769230769230771E-2</v>
      </c>
      <c r="K8" s="46">
        <v>271</v>
      </c>
      <c r="L8" s="310">
        <f t="shared" si="4"/>
        <v>0.16179104477611941</v>
      </c>
      <c r="O8" s="36"/>
      <c r="P8" s="36"/>
      <c r="Q8" s="36"/>
      <c r="S8" s="36"/>
    </row>
    <row r="9" spans="2:19" x14ac:dyDescent="0.15">
      <c r="B9" s="42" t="s">
        <v>7</v>
      </c>
      <c r="C9" s="46">
        <v>221</v>
      </c>
      <c r="D9" s="310">
        <f t="shared" si="5"/>
        <v>0.19891989198919893</v>
      </c>
      <c r="E9" s="46">
        <v>84</v>
      </c>
      <c r="F9" s="310">
        <f t="shared" si="1"/>
        <v>0.22281167108753316</v>
      </c>
      <c r="G9" s="100">
        <v>27</v>
      </c>
      <c r="H9" s="310">
        <f t="shared" si="2"/>
        <v>0.22131147540983606</v>
      </c>
      <c r="I9" s="100">
        <v>17</v>
      </c>
      <c r="J9" s="310">
        <f t="shared" si="3"/>
        <v>0.26153846153846155</v>
      </c>
      <c r="K9" s="46">
        <v>349</v>
      </c>
      <c r="L9" s="310">
        <f t="shared" si="4"/>
        <v>0.20835820895522389</v>
      </c>
      <c r="O9" s="36"/>
      <c r="P9" s="36"/>
      <c r="Q9" s="36"/>
      <c r="S9" s="36"/>
    </row>
    <row r="10" spans="2:19" x14ac:dyDescent="0.15">
      <c r="B10" s="42" t="s">
        <v>8</v>
      </c>
      <c r="C10" s="46">
        <v>285</v>
      </c>
      <c r="D10" s="310">
        <f t="shared" si="5"/>
        <v>0.2565256525652565</v>
      </c>
      <c r="E10" s="100">
        <v>137</v>
      </c>
      <c r="F10" s="310">
        <f t="shared" si="1"/>
        <v>0.36339522546419101</v>
      </c>
      <c r="G10" s="97">
        <v>41</v>
      </c>
      <c r="H10" s="310">
        <f t="shared" si="2"/>
        <v>0.33606557377049179</v>
      </c>
      <c r="I10" s="46">
        <v>31</v>
      </c>
      <c r="J10" s="310">
        <f t="shared" si="3"/>
        <v>0.47692307692307695</v>
      </c>
      <c r="K10" s="46">
        <v>494</v>
      </c>
      <c r="L10" s="310">
        <f t="shared" si="4"/>
        <v>0.29492537313432837</v>
      </c>
      <c r="O10" s="36"/>
      <c r="P10" s="36"/>
      <c r="Q10" s="36"/>
      <c r="S10" s="36"/>
    </row>
    <row r="11" spans="2:19" x14ac:dyDescent="0.15">
      <c r="B11" s="42" t="s">
        <v>9</v>
      </c>
      <c r="C11" s="46">
        <v>120</v>
      </c>
      <c r="D11" s="310">
        <f t="shared" si="5"/>
        <v>0.10801080108010801</v>
      </c>
      <c r="E11" s="46">
        <v>83</v>
      </c>
      <c r="F11" s="310">
        <f t="shared" si="1"/>
        <v>0.22015915119363394</v>
      </c>
      <c r="G11" s="97">
        <v>31</v>
      </c>
      <c r="H11" s="310">
        <f t="shared" si="2"/>
        <v>0.25409836065573771</v>
      </c>
      <c r="I11" s="46">
        <v>10</v>
      </c>
      <c r="J11" s="310">
        <f t="shared" si="3"/>
        <v>0.15384615384615385</v>
      </c>
      <c r="K11" s="46">
        <v>244</v>
      </c>
      <c r="L11" s="310">
        <f t="shared" si="4"/>
        <v>0.14567164179104478</v>
      </c>
      <c r="O11" s="36"/>
      <c r="P11" s="36"/>
      <c r="Q11" s="36"/>
      <c r="S11" s="36"/>
    </row>
    <row r="12" spans="2:19" x14ac:dyDescent="0.15">
      <c r="B12" s="43" t="s">
        <v>10</v>
      </c>
      <c r="C12" s="99">
        <v>10</v>
      </c>
      <c r="D12" s="318">
        <f t="shared" si="5"/>
        <v>9.0009000900090012E-3</v>
      </c>
      <c r="E12" s="99">
        <v>6</v>
      </c>
      <c r="F12" s="318">
        <f>IFERROR(E12/$E$13,"-")</f>
        <v>1.5915119363395226E-2</v>
      </c>
      <c r="G12" s="47">
        <v>2</v>
      </c>
      <c r="H12" s="318">
        <f>IFERROR(G12/$G$13,"-")</f>
        <v>1.6393442622950821E-2</v>
      </c>
      <c r="I12" s="99">
        <v>3</v>
      </c>
      <c r="J12" s="318">
        <f>IFERROR(I12/$I$13,"-")</f>
        <v>4.6153846153846156E-2</v>
      </c>
      <c r="K12" s="47">
        <v>21</v>
      </c>
      <c r="L12" s="318">
        <f>IFERROR(K12/$K$13,"-")</f>
        <v>1.2537313432835821E-2</v>
      </c>
      <c r="O12" s="36"/>
      <c r="P12" s="36"/>
      <c r="Q12" s="36"/>
      <c r="S12" s="36"/>
    </row>
    <row r="13" spans="2:19" ht="17.25" customHeight="1" x14ac:dyDescent="0.15">
      <c r="B13" s="44" t="s">
        <v>162</v>
      </c>
      <c r="C13" s="48">
        <v>1111</v>
      </c>
      <c r="D13" s="382">
        <f t="shared" ref="D13:L13" si="6">SUM(D4:D12)</f>
        <v>0.99999999999999989</v>
      </c>
      <c r="E13" s="48">
        <v>377</v>
      </c>
      <c r="F13" s="382">
        <f t="shared" si="6"/>
        <v>1</v>
      </c>
      <c r="G13" s="48">
        <v>122</v>
      </c>
      <c r="H13" s="382">
        <f t="shared" si="6"/>
        <v>1</v>
      </c>
      <c r="I13" s="48">
        <v>65</v>
      </c>
      <c r="J13" s="382">
        <f t="shared" si="6"/>
        <v>1</v>
      </c>
      <c r="K13" s="48">
        <v>1675</v>
      </c>
      <c r="L13" s="382">
        <f t="shared" si="6"/>
        <v>1</v>
      </c>
      <c r="O13" s="36"/>
      <c r="P13" s="36"/>
      <c r="S13" s="36"/>
    </row>
    <row r="14" spans="2:19" x14ac:dyDescent="0.15">
      <c r="B14" s="378" t="s">
        <v>91</v>
      </c>
      <c r="C14" s="376">
        <v>579</v>
      </c>
      <c r="D14" s="354">
        <f t="shared" si="5"/>
        <v>0.52115211521152116</v>
      </c>
      <c r="E14" s="376">
        <v>102</v>
      </c>
      <c r="F14" s="354">
        <f>IFERROR(E14/$E$13,"-")</f>
        <v>0.27055702917771884</v>
      </c>
      <c r="G14" s="376">
        <v>29</v>
      </c>
      <c r="H14" s="354">
        <f>IFERROR(G14/$G$13,"-")</f>
        <v>0.23770491803278687</v>
      </c>
      <c r="I14" s="376">
        <v>10</v>
      </c>
      <c r="J14" s="354">
        <f>IFERROR(I14/$I$13,"-")</f>
        <v>0.15384615384615385</v>
      </c>
      <c r="K14" s="376">
        <v>720</v>
      </c>
      <c r="L14" s="354">
        <f>IFERROR(K14/$K$13,"-")</f>
        <v>0.42985074626865671</v>
      </c>
    </row>
    <row r="15" spans="2:19" x14ac:dyDescent="0.15">
      <c r="B15" s="377" t="s">
        <v>87</v>
      </c>
      <c r="C15" s="376">
        <v>532</v>
      </c>
      <c r="D15" s="383">
        <f t="shared" si="5"/>
        <v>0.47884788478847884</v>
      </c>
      <c r="E15" s="376">
        <v>275</v>
      </c>
      <c r="F15" s="383">
        <f>IFERROR(E15/$E$13,"-")</f>
        <v>0.72944297082228116</v>
      </c>
      <c r="G15" s="376">
        <v>93</v>
      </c>
      <c r="H15" s="383">
        <f>IFERROR(G15/$G$13,"-")</f>
        <v>0.76229508196721307</v>
      </c>
      <c r="I15" s="376">
        <v>55</v>
      </c>
      <c r="J15" s="383">
        <f>IFERROR(I15/$I13,"-")</f>
        <v>0.84615384615384615</v>
      </c>
      <c r="K15" s="376">
        <v>955</v>
      </c>
      <c r="L15" s="383">
        <f>IFERROR(K15/$K$13,"-")</f>
        <v>0.57014925373134329</v>
      </c>
    </row>
    <row r="17" spans="2:13" ht="19.5" customHeight="1" x14ac:dyDescent="0.15">
      <c r="B17" s="24" t="s">
        <v>159</v>
      </c>
    </row>
    <row r="18" spans="2:13" x14ac:dyDescent="0.15">
      <c r="B18" s="539" t="s">
        <v>64</v>
      </c>
      <c r="C18" s="541" t="s">
        <v>63</v>
      </c>
      <c r="D18" s="542"/>
      <c r="E18" s="542"/>
      <c r="F18" s="542"/>
      <c r="G18" s="542"/>
      <c r="H18" s="542"/>
      <c r="I18" s="542"/>
      <c r="J18" s="542"/>
      <c r="K18" s="542"/>
      <c r="L18" s="543"/>
    </row>
    <row r="19" spans="2:13" ht="28.5" customHeight="1" x14ac:dyDescent="0.15">
      <c r="B19" s="540"/>
      <c r="C19" s="544" t="s">
        <v>68</v>
      </c>
      <c r="D19" s="545"/>
      <c r="E19" s="546" t="s">
        <v>69</v>
      </c>
      <c r="F19" s="545"/>
      <c r="G19" s="546" t="s">
        <v>70</v>
      </c>
      <c r="H19" s="545"/>
      <c r="I19" s="544" t="s">
        <v>71</v>
      </c>
      <c r="J19" s="545"/>
      <c r="K19" s="544" t="s">
        <v>62</v>
      </c>
      <c r="L19" s="545"/>
    </row>
    <row r="20" spans="2:13" ht="13.5" customHeight="1" x14ac:dyDescent="0.15">
      <c r="B20" s="41" t="s">
        <v>2</v>
      </c>
      <c r="C20" s="45">
        <v>3</v>
      </c>
      <c r="D20" s="309">
        <f>IFERROR(C20/$C$29,"-")</f>
        <v>8.8757396449704144E-3</v>
      </c>
      <c r="E20" s="98">
        <v>0</v>
      </c>
      <c r="F20" s="309">
        <f>IFERROR(E20/$E$29,"-")</f>
        <v>0</v>
      </c>
      <c r="G20" s="45">
        <v>0</v>
      </c>
      <c r="H20" s="309">
        <f>IFERROR(G20/$G$29,"-")</f>
        <v>0</v>
      </c>
      <c r="I20" s="45">
        <v>0</v>
      </c>
      <c r="J20" s="309">
        <f>IFERROR(I20/$I$29,"-")</f>
        <v>0</v>
      </c>
      <c r="K20" s="45">
        <v>3</v>
      </c>
      <c r="L20" s="309">
        <f>IFERROR(K20/$K$29,"-")</f>
        <v>7.481296758104738E-3</v>
      </c>
    </row>
    <row r="21" spans="2:13" x14ac:dyDescent="0.15">
      <c r="B21" s="42" t="s">
        <v>3</v>
      </c>
      <c r="C21" s="100">
        <v>24</v>
      </c>
      <c r="D21" s="310">
        <f>IFERROR(C21/$C$29,"-")</f>
        <v>7.1005917159763315E-2</v>
      </c>
      <c r="E21" s="97">
        <v>0</v>
      </c>
      <c r="F21" s="310">
        <f>IFERROR(E21/$E$29,"-")</f>
        <v>0</v>
      </c>
      <c r="G21" s="100">
        <v>0</v>
      </c>
      <c r="H21" s="310">
        <f>IFERROR(G21/$G$29,"-")</f>
        <v>0</v>
      </c>
      <c r="I21" s="46">
        <v>0</v>
      </c>
      <c r="J21" s="310">
        <f>IFERROR(I21/$I$29,"-")</f>
        <v>0</v>
      </c>
      <c r="K21" s="46">
        <v>24</v>
      </c>
      <c r="L21" s="310">
        <f>IFERROR(K21/$K$29,"-")</f>
        <v>5.9850374064837904E-2</v>
      </c>
    </row>
    <row r="22" spans="2:13" x14ac:dyDescent="0.15">
      <c r="B22" s="42" t="s">
        <v>4</v>
      </c>
      <c r="C22" s="97">
        <v>18</v>
      </c>
      <c r="D22" s="310">
        <f t="shared" ref="D22:D31" si="7">IFERROR(C22/$C$29,"-")</f>
        <v>5.3254437869822487E-2</v>
      </c>
      <c r="E22" s="97">
        <v>0</v>
      </c>
      <c r="F22" s="310">
        <f t="shared" ref="F22:F27" si="8">IFERROR(E22/$E$29,"-")</f>
        <v>0</v>
      </c>
      <c r="G22" s="97">
        <v>0</v>
      </c>
      <c r="H22" s="310">
        <f t="shared" ref="H22:H27" si="9">IFERROR(G22/$G$29,"-")</f>
        <v>0</v>
      </c>
      <c r="I22" s="100">
        <v>0</v>
      </c>
      <c r="J22" s="310">
        <f t="shared" ref="J22:J27" si="10">IFERROR(I22/$I$29,"-")</f>
        <v>0</v>
      </c>
      <c r="K22" s="46">
        <v>18</v>
      </c>
      <c r="L22" s="310">
        <f t="shared" ref="L22:L27" si="11">IFERROR(K22/$K$29,"-")</f>
        <v>4.488778054862843E-2</v>
      </c>
    </row>
    <row r="23" spans="2:13" x14ac:dyDescent="0.15">
      <c r="B23" s="42" t="s">
        <v>5</v>
      </c>
      <c r="C23" s="46">
        <v>56</v>
      </c>
      <c r="D23" s="310">
        <f t="shared" si="7"/>
        <v>0.16568047337278108</v>
      </c>
      <c r="E23" s="46">
        <v>4</v>
      </c>
      <c r="F23" s="310">
        <f t="shared" si="8"/>
        <v>8.8888888888888892E-2</v>
      </c>
      <c r="G23" s="46">
        <v>0</v>
      </c>
      <c r="H23" s="310">
        <f t="shared" si="9"/>
        <v>0</v>
      </c>
      <c r="I23" s="46">
        <v>0</v>
      </c>
      <c r="J23" s="310">
        <f t="shared" si="10"/>
        <v>0</v>
      </c>
      <c r="K23" s="46">
        <v>60</v>
      </c>
      <c r="L23" s="310">
        <f t="shared" si="11"/>
        <v>0.14962593516209477</v>
      </c>
    </row>
    <row r="24" spans="2:13" x14ac:dyDescent="0.15">
      <c r="B24" s="42" t="s">
        <v>6</v>
      </c>
      <c r="C24" s="46">
        <v>82</v>
      </c>
      <c r="D24" s="310">
        <f t="shared" si="7"/>
        <v>0.24260355029585798</v>
      </c>
      <c r="E24" s="46">
        <v>4</v>
      </c>
      <c r="F24" s="310">
        <f t="shared" si="8"/>
        <v>8.8888888888888892E-2</v>
      </c>
      <c r="G24" s="46">
        <v>1</v>
      </c>
      <c r="H24" s="310">
        <f t="shared" si="9"/>
        <v>0.1</v>
      </c>
      <c r="I24" s="100">
        <v>0</v>
      </c>
      <c r="J24" s="310">
        <f t="shared" si="10"/>
        <v>0</v>
      </c>
      <c r="K24" s="46">
        <v>87</v>
      </c>
      <c r="L24" s="310">
        <f t="shared" si="11"/>
        <v>0.21695760598503741</v>
      </c>
    </row>
    <row r="25" spans="2:13" x14ac:dyDescent="0.15">
      <c r="B25" s="42" t="s">
        <v>7</v>
      </c>
      <c r="C25" s="46">
        <v>63</v>
      </c>
      <c r="D25" s="310">
        <f t="shared" si="7"/>
        <v>0.18639053254437871</v>
      </c>
      <c r="E25" s="46">
        <v>8</v>
      </c>
      <c r="F25" s="310">
        <f t="shared" si="8"/>
        <v>0.17777777777777778</v>
      </c>
      <c r="G25" s="46">
        <v>1</v>
      </c>
      <c r="H25" s="310">
        <f t="shared" si="9"/>
        <v>0.1</v>
      </c>
      <c r="I25" s="46">
        <v>1</v>
      </c>
      <c r="J25" s="310">
        <f t="shared" si="10"/>
        <v>0.125</v>
      </c>
      <c r="K25" s="46">
        <v>73</v>
      </c>
      <c r="L25" s="310">
        <f t="shared" si="11"/>
        <v>0.18204488778054864</v>
      </c>
    </row>
    <row r="26" spans="2:13" x14ac:dyDescent="0.15">
      <c r="B26" s="42" t="s">
        <v>8</v>
      </c>
      <c r="C26" s="46">
        <v>71</v>
      </c>
      <c r="D26" s="310">
        <f t="shared" si="7"/>
        <v>0.21005917159763313</v>
      </c>
      <c r="E26" s="100">
        <v>23</v>
      </c>
      <c r="F26" s="310">
        <f t="shared" si="8"/>
        <v>0.51111111111111107</v>
      </c>
      <c r="G26" s="100">
        <v>5</v>
      </c>
      <c r="H26" s="310">
        <f t="shared" si="9"/>
        <v>0.5</v>
      </c>
      <c r="I26" s="100">
        <v>6</v>
      </c>
      <c r="J26" s="310">
        <f t="shared" si="10"/>
        <v>0.75</v>
      </c>
      <c r="K26" s="46">
        <v>105</v>
      </c>
      <c r="L26" s="310">
        <f t="shared" si="11"/>
        <v>0.26184538653366585</v>
      </c>
    </row>
    <row r="27" spans="2:13" x14ac:dyDescent="0.15">
      <c r="B27" s="42" t="s">
        <v>9</v>
      </c>
      <c r="C27" s="46">
        <v>19</v>
      </c>
      <c r="D27" s="310">
        <f t="shared" si="7"/>
        <v>5.6213017751479293E-2</v>
      </c>
      <c r="E27" s="46">
        <v>6</v>
      </c>
      <c r="F27" s="310">
        <f t="shared" si="8"/>
        <v>0.13333333333333333</v>
      </c>
      <c r="G27" s="46">
        <v>3</v>
      </c>
      <c r="H27" s="310">
        <f t="shared" si="9"/>
        <v>0.3</v>
      </c>
      <c r="I27" s="97">
        <v>1</v>
      </c>
      <c r="J27" s="310">
        <f t="shared" si="10"/>
        <v>0.125</v>
      </c>
      <c r="K27" s="46">
        <v>29</v>
      </c>
      <c r="L27" s="310">
        <f t="shared" si="11"/>
        <v>7.2319201995012475E-2</v>
      </c>
    </row>
    <row r="28" spans="2:13" x14ac:dyDescent="0.15">
      <c r="B28" s="43" t="s">
        <v>10</v>
      </c>
      <c r="C28" s="99">
        <v>2</v>
      </c>
      <c r="D28" s="311">
        <f t="shared" si="7"/>
        <v>5.9171597633136093E-3</v>
      </c>
      <c r="E28" s="99">
        <v>0</v>
      </c>
      <c r="F28" s="311">
        <f>IFERROR(E28/$E$29,"-")</f>
        <v>0</v>
      </c>
      <c r="G28" s="99">
        <v>0</v>
      </c>
      <c r="H28" s="311">
        <f>IFERROR(G28/$G$29,"-")</f>
        <v>0</v>
      </c>
      <c r="I28" s="47">
        <v>0</v>
      </c>
      <c r="J28" s="311">
        <f>IFERROR(I28/$I$29,"-")</f>
        <v>0</v>
      </c>
      <c r="K28" s="47">
        <v>2</v>
      </c>
      <c r="L28" s="311">
        <f>IFERROR(K28/$K$29,"-")</f>
        <v>4.9875311720698253E-3</v>
      </c>
      <c r="M28" s="114"/>
    </row>
    <row r="29" spans="2:13" ht="17.25" customHeight="1" x14ac:dyDescent="0.15">
      <c r="B29" s="44" t="s">
        <v>162</v>
      </c>
      <c r="C29" s="48">
        <v>338</v>
      </c>
      <c r="D29" s="385">
        <f t="shared" ref="D29:L29" si="12">SUM(D20:D28)</f>
        <v>0.99999999999999989</v>
      </c>
      <c r="E29" s="48">
        <v>45</v>
      </c>
      <c r="F29" s="385">
        <f t="shared" si="12"/>
        <v>1</v>
      </c>
      <c r="G29" s="48">
        <v>10</v>
      </c>
      <c r="H29" s="385">
        <f t="shared" si="12"/>
        <v>1</v>
      </c>
      <c r="I29" s="48">
        <v>8</v>
      </c>
      <c r="J29" s="385">
        <f t="shared" si="12"/>
        <v>1</v>
      </c>
      <c r="K29" s="48">
        <v>401</v>
      </c>
      <c r="L29" s="385">
        <f t="shared" si="12"/>
        <v>1</v>
      </c>
    </row>
    <row r="30" spans="2:13" x14ac:dyDescent="0.15">
      <c r="B30" s="378" t="s">
        <v>91</v>
      </c>
      <c r="C30" s="376">
        <v>213</v>
      </c>
      <c r="D30" s="317">
        <f t="shared" si="7"/>
        <v>0.63017751479289941</v>
      </c>
      <c r="E30" s="376">
        <v>11</v>
      </c>
      <c r="F30" s="317">
        <f>IFERROR(E30/$E$29,"-")</f>
        <v>0.24444444444444444</v>
      </c>
      <c r="G30" s="376">
        <v>1</v>
      </c>
      <c r="H30" s="317">
        <f>IFERROR(G30/$G$29,"-")</f>
        <v>0.1</v>
      </c>
      <c r="I30" s="376">
        <v>1</v>
      </c>
      <c r="J30" s="317">
        <f>IFERROR(I30/$I$29,"-")</f>
        <v>0.125</v>
      </c>
      <c r="K30" s="376">
        <v>226</v>
      </c>
      <c r="L30" s="317">
        <f>IFERROR(K30/$K$29,"-")</f>
        <v>0.56359102244389025</v>
      </c>
    </row>
    <row r="31" spans="2:13" x14ac:dyDescent="0.15">
      <c r="B31" s="377" t="s">
        <v>87</v>
      </c>
      <c r="C31" s="376">
        <v>125</v>
      </c>
      <c r="D31" s="383">
        <f t="shared" si="7"/>
        <v>0.36982248520710059</v>
      </c>
      <c r="E31" s="376">
        <v>34</v>
      </c>
      <c r="F31" s="383">
        <f>IFERROR(E31/$E$29,"-")</f>
        <v>0.75555555555555554</v>
      </c>
      <c r="G31" s="376">
        <v>9</v>
      </c>
      <c r="H31" s="383">
        <f>IFERROR(G31/$G$29,"-")</f>
        <v>0.9</v>
      </c>
      <c r="I31" s="376">
        <v>7</v>
      </c>
      <c r="J31" s="383">
        <f>IFERROR(I31/$I$29,"-")</f>
        <v>0.875</v>
      </c>
      <c r="K31" s="376">
        <v>175</v>
      </c>
      <c r="L31" s="383">
        <f>IFERROR(K31/$K$29,"-")</f>
        <v>0.43640897755610975</v>
      </c>
    </row>
    <row r="32" spans="2:13" x14ac:dyDescent="0.15">
      <c r="F32" s="36"/>
      <c r="H32" s="36"/>
      <c r="J32" s="36"/>
      <c r="K32" s="7"/>
    </row>
    <row r="34" spans="2:14" x14ac:dyDescent="0.15">
      <c r="C34" s="379"/>
      <c r="D34" s="50"/>
      <c r="E34" s="50"/>
      <c r="F34" s="50"/>
      <c r="G34" s="50"/>
      <c r="H34" s="50"/>
      <c r="I34" s="50"/>
      <c r="J34" s="50"/>
      <c r="K34" s="50"/>
      <c r="L34" s="50"/>
      <c r="M34" s="50"/>
      <c r="N34" s="50"/>
    </row>
    <row r="35" spans="2:14" x14ac:dyDescent="0.15">
      <c r="B35" s="4"/>
      <c r="C35" s="73"/>
      <c r="D35" s="73"/>
      <c r="E35" s="73"/>
      <c r="F35" s="73"/>
      <c r="G35" s="73"/>
      <c r="H35" s="73"/>
      <c r="I35" s="73"/>
      <c r="J35" s="73"/>
      <c r="K35" s="73"/>
      <c r="L35" s="73"/>
      <c r="M35" s="73"/>
      <c r="N35" s="73"/>
    </row>
    <row r="36" spans="2:14" x14ac:dyDescent="0.15">
      <c r="B36" s="4"/>
      <c r="C36" s="73"/>
      <c r="D36" s="73"/>
      <c r="E36" s="73"/>
      <c r="F36" s="73"/>
      <c r="G36" s="73"/>
      <c r="H36" s="73"/>
      <c r="I36" s="73"/>
      <c r="J36" s="73"/>
      <c r="K36" s="73"/>
      <c r="L36" s="73"/>
      <c r="M36" s="73"/>
      <c r="N36" s="73"/>
    </row>
    <row r="37" spans="2:14" x14ac:dyDescent="0.15">
      <c r="B37" s="375"/>
      <c r="C37" s="374"/>
      <c r="D37" s="374"/>
      <c r="E37" s="374"/>
      <c r="F37" s="374"/>
      <c r="G37" s="374"/>
      <c r="H37" s="374"/>
      <c r="I37" s="374"/>
      <c r="J37" s="374"/>
      <c r="K37" s="374"/>
      <c r="L37" s="374"/>
      <c r="M37" s="374"/>
      <c r="N37" s="374"/>
    </row>
    <row r="38" spans="2:14" ht="35.25" customHeight="1" x14ac:dyDescent="0.15"/>
    <row r="39" spans="2:14" x14ac:dyDescent="0.15">
      <c r="B39" s="4"/>
      <c r="C39" s="73"/>
      <c r="D39" s="73"/>
      <c r="E39" s="73"/>
      <c r="F39" s="73"/>
      <c r="G39" s="73"/>
      <c r="H39" s="73"/>
      <c r="I39" s="73"/>
      <c r="J39" s="73"/>
      <c r="K39" s="73"/>
      <c r="L39" s="73"/>
      <c r="M39" s="73"/>
      <c r="N39" s="73"/>
    </row>
    <row r="40" spans="2:14" x14ac:dyDescent="0.15">
      <c r="B40" s="4"/>
      <c r="C40" s="73"/>
      <c r="D40" s="73"/>
      <c r="E40" s="73"/>
      <c r="F40" s="73"/>
      <c r="G40" s="73"/>
      <c r="H40" s="73"/>
      <c r="I40" s="73"/>
      <c r="J40" s="73"/>
      <c r="K40" s="73"/>
      <c r="L40" s="73"/>
      <c r="M40" s="73"/>
      <c r="N40" s="73"/>
    </row>
    <row r="41" spans="2:14" x14ac:dyDescent="0.15">
      <c r="B41" s="4"/>
      <c r="C41" s="73"/>
      <c r="D41" s="73"/>
      <c r="E41" s="73"/>
      <c r="F41" s="73"/>
      <c r="G41" s="73"/>
      <c r="H41" s="73"/>
      <c r="I41" s="73"/>
      <c r="J41" s="73"/>
      <c r="K41" s="73"/>
      <c r="L41" s="73"/>
      <c r="M41" s="73"/>
      <c r="N41" s="73"/>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K42"/>
  <sheetViews>
    <sheetView view="pageBreakPreview" zoomScaleNormal="100" zoomScaleSheetLayoutView="100" workbookViewId="0">
      <selection activeCell="O13" sqref="N13:O13"/>
    </sheetView>
  </sheetViews>
  <sheetFormatPr defaultColWidth="13.75" defaultRowHeight="13.5" x14ac:dyDescent="0.15"/>
  <cols>
    <col min="1" max="1" width="15.375" bestFit="1" customWidth="1"/>
    <col min="2" max="9" width="7.5" customWidth="1"/>
    <col min="10" max="10" width="8.625" bestFit="1" customWidth="1"/>
    <col min="11" max="11" width="8" customWidth="1"/>
    <col min="12" max="12" width="4.75" customWidth="1"/>
  </cols>
  <sheetData>
    <row r="1" spans="1:10" s="25" customFormat="1" ht="14.25" x14ac:dyDescent="0.15">
      <c r="A1" s="24" t="s">
        <v>237</v>
      </c>
    </row>
    <row r="2" spans="1:10" x14ac:dyDescent="0.15">
      <c r="A2" s="1"/>
      <c r="B2" s="2"/>
      <c r="C2" s="2"/>
      <c r="D2" s="2"/>
      <c r="E2" s="2"/>
      <c r="F2" s="2"/>
      <c r="G2" s="2"/>
      <c r="H2" s="2"/>
    </row>
    <row r="3" spans="1:10" x14ac:dyDescent="0.15">
      <c r="A3" s="389"/>
      <c r="B3" s="389" t="s">
        <v>238</v>
      </c>
      <c r="C3" s="389" t="s">
        <v>239</v>
      </c>
      <c r="D3" s="389" t="s">
        <v>240</v>
      </c>
      <c r="E3" s="389" t="s">
        <v>241</v>
      </c>
      <c r="F3" s="389" t="s">
        <v>242</v>
      </c>
      <c r="G3" s="389" t="s">
        <v>243</v>
      </c>
      <c r="H3" s="389" t="s">
        <v>244</v>
      </c>
      <c r="I3" s="389" t="s">
        <v>245</v>
      </c>
      <c r="J3" s="389" t="s">
        <v>62</v>
      </c>
    </row>
    <row r="4" spans="1:10" ht="12" customHeight="1" x14ac:dyDescent="0.15">
      <c r="A4" s="390" t="s">
        <v>2</v>
      </c>
      <c r="B4" s="391">
        <v>8</v>
      </c>
      <c r="C4" s="391">
        <v>5</v>
      </c>
      <c r="D4" s="391">
        <v>33</v>
      </c>
      <c r="E4" s="391">
        <v>5</v>
      </c>
      <c r="F4" s="391">
        <v>7</v>
      </c>
      <c r="G4" s="391">
        <v>10</v>
      </c>
      <c r="H4" s="391">
        <v>25</v>
      </c>
      <c r="I4" s="391">
        <v>42</v>
      </c>
      <c r="J4" s="392">
        <f>SUM(B4:I4)</f>
        <v>135</v>
      </c>
    </row>
    <row r="5" spans="1:10" ht="12" customHeight="1" x14ac:dyDescent="0.15">
      <c r="A5" s="393"/>
      <c r="B5" s="394">
        <v>4.3478260869565218E-3</v>
      </c>
      <c r="C5" s="394">
        <v>2.4189646831156266E-3</v>
      </c>
      <c r="D5" s="394">
        <v>2.2117962466487937E-2</v>
      </c>
      <c r="E5" s="394">
        <v>3.6737692872887582E-3</v>
      </c>
      <c r="F5" s="394">
        <v>5.1736881005173688E-3</v>
      </c>
      <c r="G5" s="394">
        <v>1.7998560115190785E-3</v>
      </c>
      <c r="H5" s="394">
        <v>0.12755102040816327</v>
      </c>
      <c r="I5" s="394">
        <v>1.9108280254777069E-2</v>
      </c>
      <c r="J5" s="394">
        <f t="shared" ref="J5" si="0">J4/J$22</f>
        <v>8.4044076448982138E-3</v>
      </c>
    </row>
    <row r="6" spans="1:10" ht="12" customHeight="1" x14ac:dyDescent="0.15">
      <c r="A6" s="390" t="s">
        <v>3</v>
      </c>
      <c r="B6" s="391">
        <v>36</v>
      </c>
      <c r="C6" s="391">
        <v>36</v>
      </c>
      <c r="D6" s="391">
        <v>50</v>
      </c>
      <c r="E6" s="391">
        <v>42</v>
      </c>
      <c r="F6" s="391">
        <v>20</v>
      </c>
      <c r="G6" s="391">
        <v>86</v>
      </c>
      <c r="H6" s="391">
        <v>18</v>
      </c>
      <c r="I6" s="391">
        <v>73</v>
      </c>
      <c r="J6" s="392">
        <f>SUM(B6:I6)</f>
        <v>361</v>
      </c>
    </row>
    <row r="7" spans="1:10" ht="12" customHeight="1" x14ac:dyDescent="0.15">
      <c r="A7" s="393"/>
      <c r="B7" s="394">
        <v>1.9565217391304349E-2</v>
      </c>
      <c r="C7" s="394">
        <v>1.741654571843251E-2</v>
      </c>
      <c r="D7" s="394">
        <v>3.351206434316354E-2</v>
      </c>
      <c r="E7" s="394">
        <v>3.0859662013225569E-2</v>
      </c>
      <c r="F7" s="394">
        <v>1.4781966001478197E-2</v>
      </c>
      <c r="G7" s="394">
        <v>1.5478761699064075E-2</v>
      </c>
      <c r="H7" s="394">
        <v>9.1836734693877556E-2</v>
      </c>
      <c r="I7" s="394">
        <v>3.3212010919017286E-2</v>
      </c>
      <c r="J7" s="394">
        <f t="shared" ref="J7" si="1">J6/J$22</f>
        <v>2.2474008591172261E-2</v>
      </c>
    </row>
    <row r="8" spans="1:10" ht="12" customHeight="1" x14ac:dyDescent="0.15">
      <c r="A8" s="390" t="s">
        <v>4</v>
      </c>
      <c r="B8" s="391">
        <v>107</v>
      </c>
      <c r="C8" s="391">
        <v>75</v>
      </c>
      <c r="D8" s="391">
        <v>98</v>
      </c>
      <c r="E8" s="391">
        <v>78</v>
      </c>
      <c r="F8" s="391">
        <v>66</v>
      </c>
      <c r="G8" s="391">
        <v>174</v>
      </c>
      <c r="H8" s="391">
        <v>14</v>
      </c>
      <c r="I8" s="391">
        <v>109</v>
      </c>
      <c r="J8" s="392">
        <f>SUM(B8:I8)</f>
        <v>721</v>
      </c>
    </row>
    <row r="9" spans="1:10" ht="12" customHeight="1" x14ac:dyDescent="0.15">
      <c r="A9" s="393"/>
      <c r="B9" s="394">
        <v>5.8152173913043476E-2</v>
      </c>
      <c r="C9" s="394">
        <v>3.6284470246734396E-2</v>
      </c>
      <c r="D9" s="394">
        <v>6.5683646112600538E-2</v>
      </c>
      <c r="E9" s="394">
        <v>5.7310800881704628E-2</v>
      </c>
      <c r="F9" s="394">
        <v>4.878048780487805E-2</v>
      </c>
      <c r="G9" s="394">
        <v>3.1317494600431962E-2</v>
      </c>
      <c r="H9" s="394">
        <v>7.1428571428571425E-2</v>
      </c>
      <c r="I9" s="394">
        <v>4.9590536851683346E-2</v>
      </c>
      <c r="J9" s="394">
        <f t="shared" ref="J9" si="2">J8/J$22</f>
        <v>4.4885762310900829E-2</v>
      </c>
    </row>
    <row r="10" spans="1:10" ht="12" customHeight="1" x14ac:dyDescent="0.15">
      <c r="A10" s="390" t="s">
        <v>5</v>
      </c>
      <c r="B10" s="391">
        <v>225</v>
      </c>
      <c r="C10" s="391">
        <v>169</v>
      </c>
      <c r="D10" s="391">
        <v>239</v>
      </c>
      <c r="E10" s="391">
        <v>177</v>
      </c>
      <c r="F10" s="391">
        <v>136</v>
      </c>
      <c r="G10" s="391">
        <v>501</v>
      </c>
      <c r="H10" s="391">
        <v>29</v>
      </c>
      <c r="I10" s="391">
        <v>266</v>
      </c>
      <c r="J10" s="392">
        <f>SUM(B10:I10)</f>
        <v>1742</v>
      </c>
    </row>
    <row r="11" spans="1:10" ht="12" customHeight="1" x14ac:dyDescent="0.15">
      <c r="A11" s="393"/>
      <c r="B11" s="394">
        <v>0.12228260869565218</v>
      </c>
      <c r="C11" s="394">
        <v>8.1761006289308172E-2</v>
      </c>
      <c r="D11" s="394">
        <v>0.16018766756032171</v>
      </c>
      <c r="E11" s="394">
        <v>0.13005143277002204</v>
      </c>
      <c r="F11" s="394">
        <v>0.10051736881005174</v>
      </c>
      <c r="G11" s="394">
        <v>9.0172786177105835E-2</v>
      </c>
      <c r="H11" s="394">
        <v>0.14795918367346939</v>
      </c>
      <c r="I11" s="394">
        <v>0.12101910828025478</v>
      </c>
      <c r="J11" s="394">
        <f t="shared" ref="J11" si="3">J10/J$22</f>
        <v>0.1084479860549088</v>
      </c>
    </row>
    <row r="12" spans="1:10" ht="12" customHeight="1" x14ac:dyDescent="0.15">
      <c r="A12" s="390" t="s">
        <v>6</v>
      </c>
      <c r="B12" s="391">
        <v>301</v>
      </c>
      <c r="C12" s="391">
        <v>293</v>
      </c>
      <c r="D12" s="391">
        <v>253</v>
      </c>
      <c r="E12" s="391">
        <v>251</v>
      </c>
      <c r="F12" s="391">
        <v>215</v>
      </c>
      <c r="G12" s="391">
        <v>762</v>
      </c>
      <c r="H12" s="391">
        <v>36</v>
      </c>
      <c r="I12" s="391">
        <v>348</v>
      </c>
      <c r="J12" s="392">
        <f>SUM(B12:I12)</f>
        <v>2459</v>
      </c>
    </row>
    <row r="13" spans="1:10" ht="12" customHeight="1" x14ac:dyDescent="0.15">
      <c r="A13" s="393"/>
      <c r="B13" s="394">
        <v>0.16358695652173913</v>
      </c>
      <c r="C13" s="394">
        <v>0.14175133043057572</v>
      </c>
      <c r="D13" s="394">
        <v>0.16957104557640751</v>
      </c>
      <c r="E13" s="394">
        <v>0.18442321822189567</v>
      </c>
      <c r="F13" s="394">
        <v>0.15890613451589061</v>
      </c>
      <c r="G13" s="394">
        <v>0.13714902807775378</v>
      </c>
      <c r="H13" s="394">
        <v>0.18367346938775511</v>
      </c>
      <c r="I13" s="394">
        <v>0.15832575068243859</v>
      </c>
      <c r="J13" s="394">
        <f t="shared" ref="J13" si="4">J12/J$22</f>
        <v>0.15308472888003485</v>
      </c>
    </row>
    <row r="14" spans="1:10" ht="12" customHeight="1" x14ac:dyDescent="0.15">
      <c r="A14" s="390" t="s">
        <v>7</v>
      </c>
      <c r="B14" s="391">
        <v>371</v>
      </c>
      <c r="C14" s="391">
        <v>376</v>
      </c>
      <c r="D14" s="391">
        <v>258</v>
      </c>
      <c r="E14" s="391">
        <v>272</v>
      </c>
      <c r="F14" s="391">
        <v>322</v>
      </c>
      <c r="G14" s="391">
        <v>1030</v>
      </c>
      <c r="H14" s="391">
        <v>31</v>
      </c>
      <c r="I14" s="391">
        <v>371</v>
      </c>
      <c r="J14" s="392">
        <f>SUM(B14:I14)</f>
        <v>3031</v>
      </c>
    </row>
    <row r="15" spans="1:10" ht="12" customHeight="1" x14ac:dyDescent="0.15">
      <c r="A15" s="393"/>
      <c r="B15" s="394">
        <v>0.2016304347826087</v>
      </c>
      <c r="C15" s="394">
        <v>0.1819061441702951</v>
      </c>
      <c r="D15" s="394">
        <v>0.17292225201072386</v>
      </c>
      <c r="E15" s="394">
        <v>0.19985304922850844</v>
      </c>
      <c r="F15" s="394">
        <v>0.23798965262379895</v>
      </c>
      <c r="G15" s="394">
        <v>0.18538516918646508</v>
      </c>
      <c r="H15" s="394">
        <v>0.15816326530612246</v>
      </c>
      <c r="I15" s="394">
        <v>0.16878980891719744</v>
      </c>
      <c r="J15" s="394">
        <f t="shared" ref="J15" si="5">J14/J$22</f>
        <v>0.18869451534582582</v>
      </c>
    </row>
    <row r="16" spans="1:10" ht="12" customHeight="1" x14ac:dyDescent="0.15">
      <c r="A16" s="390" t="s">
        <v>8</v>
      </c>
      <c r="B16" s="391">
        <v>469</v>
      </c>
      <c r="C16" s="391">
        <v>531</v>
      </c>
      <c r="D16" s="391">
        <v>332</v>
      </c>
      <c r="E16" s="391">
        <v>331</v>
      </c>
      <c r="F16" s="391">
        <v>343</v>
      </c>
      <c r="G16" s="391">
        <v>1452</v>
      </c>
      <c r="H16" s="391">
        <v>36</v>
      </c>
      <c r="I16" s="391">
        <v>574</v>
      </c>
      <c r="J16" s="392">
        <f>SUM(B16:I16)</f>
        <v>4068</v>
      </c>
    </row>
    <row r="17" spans="1:11" ht="12" customHeight="1" x14ac:dyDescent="0.15">
      <c r="A17" s="393"/>
      <c r="B17" s="394">
        <v>0.25489130434782609</v>
      </c>
      <c r="C17" s="394">
        <v>0.25689404934687954</v>
      </c>
      <c r="D17" s="394">
        <v>0.22252010723860591</v>
      </c>
      <c r="E17" s="394">
        <v>0.24320352681851579</v>
      </c>
      <c r="F17" s="394">
        <v>0.2535107169253511</v>
      </c>
      <c r="G17" s="394">
        <v>0.26133909287257018</v>
      </c>
      <c r="H17" s="394">
        <v>0.18367346938775511</v>
      </c>
      <c r="I17" s="394">
        <v>0.26114649681528662</v>
      </c>
      <c r="J17" s="394">
        <f t="shared" ref="J17" si="6">J16/J$22</f>
        <v>0.25325281703293284</v>
      </c>
    </row>
    <row r="18" spans="1:11" ht="12" customHeight="1" x14ac:dyDescent="0.15">
      <c r="A18" s="390" t="s">
        <v>9</v>
      </c>
      <c r="B18" s="391">
        <v>285</v>
      </c>
      <c r="C18" s="391">
        <v>467</v>
      </c>
      <c r="D18" s="391">
        <v>202</v>
      </c>
      <c r="E18" s="391">
        <v>180</v>
      </c>
      <c r="F18" s="391">
        <v>205</v>
      </c>
      <c r="G18" s="391">
        <v>1235</v>
      </c>
      <c r="H18" s="391">
        <v>7</v>
      </c>
      <c r="I18" s="391">
        <v>371</v>
      </c>
      <c r="J18" s="392">
        <f>SUM(B18:I18)</f>
        <v>2952</v>
      </c>
    </row>
    <row r="19" spans="1:11" ht="12" customHeight="1" x14ac:dyDescent="0.15">
      <c r="A19" s="393"/>
      <c r="B19" s="394">
        <v>0.15489130434782608</v>
      </c>
      <c r="C19" s="394">
        <v>0.22593130140299952</v>
      </c>
      <c r="D19" s="394">
        <v>0.1353887399463807</v>
      </c>
      <c r="E19" s="394">
        <v>0.13225569434239529</v>
      </c>
      <c r="F19" s="394">
        <v>0.15151515151515152</v>
      </c>
      <c r="G19" s="394">
        <v>0.2222822174226062</v>
      </c>
      <c r="H19" s="394">
        <v>3.5714285714285712E-2</v>
      </c>
      <c r="I19" s="394">
        <v>0.16878980891719744</v>
      </c>
      <c r="J19" s="394">
        <f t="shared" ref="J19" si="7">J18/J$22</f>
        <v>0.18377638050177425</v>
      </c>
    </row>
    <row r="20" spans="1:11" ht="12" customHeight="1" x14ac:dyDescent="0.15">
      <c r="A20" s="390" t="s">
        <v>10</v>
      </c>
      <c r="B20" s="391">
        <v>38</v>
      </c>
      <c r="C20" s="391">
        <v>115</v>
      </c>
      <c r="D20" s="391">
        <v>27</v>
      </c>
      <c r="E20" s="391">
        <v>25</v>
      </c>
      <c r="F20" s="391">
        <v>39</v>
      </c>
      <c r="G20" s="391">
        <v>306</v>
      </c>
      <c r="H20" s="391">
        <v>0</v>
      </c>
      <c r="I20" s="391">
        <v>44</v>
      </c>
      <c r="J20" s="392">
        <f>SUM(B20:I20)</f>
        <v>594</v>
      </c>
    </row>
    <row r="21" spans="1:11" ht="12" customHeight="1" x14ac:dyDescent="0.15">
      <c r="A21" s="393"/>
      <c r="B21" s="394">
        <v>2.0652173913043477E-2</v>
      </c>
      <c r="C21" s="394">
        <v>5.5636187711659409E-2</v>
      </c>
      <c r="D21" s="394">
        <v>1.8096514745308313E-2</v>
      </c>
      <c r="E21" s="394">
        <v>1.8368846436443792E-2</v>
      </c>
      <c r="F21" s="394">
        <v>2.8824833702882482E-2</v>
      </c>
      <c r="G21" s="394">
        <v>5.5075593952483799E-2</v>
      </c>
      <c r="H21" s="394">
        <v>0</v>
      </c>
      <c r="I21" s="394">
        <v>2.0018198362147407E-2</v>
      </c>
      <c r="J21" s="394">
        <f t="shared" ref="J21" si="8">J20/J$22</f>
        <v>3.6979393637552135E-2</v>
      </c>
    </row>
    <row r="22" spans="1:11" x14ac:dyDescent="0.15">
      <c r="A22" s="395" t="s">
        <v>11</v>
      </c>
      <c r="B22" s="396">
        <v>1840</v>
      </c>
      <c r="C22" s="396">
        <v>2067</v>
      </c>
      <c r="D22" s="396">
        <v>1492</v>
      </c>
      <c r="E22" s="396">
        <v>1361</v>
      </c>
      <c r="F22" s="396">
        <v>1353</v>
      </c>
      <c r="G22" s="396">
        <v>5556</v>
      </c>
      <c r="H22" s="396">
        <v>196</v>
      </c>
      <c r="I22" s="396">
        <v>2198</v>
      </c>
      <c r="J22" s="397">
        <f>SUM(B22:I22)</f>
        <v>16063</v>
      </c>
    </row>
    <row r="23" spans="1:11" x14ac:dyDescent="0.15">
      <c r="A23" s="398"/>
      <c r="B23" s="399">
        <v>1</v>
      </c>
      <c r="C23" s="399">
        <v>1</v>
      </c>
      <c r="D23" s="399">
        <v>0.99999999999999989</v>
      </c>
      <c r="E23" s="399">
        <v>0.99999999999999989</v>
      </c>
      <c r="F23" s="399">
        <v>1</v>
      </c>
      <c r="G23" s="399">
        <v>1</v>
      </c>
      <c r="H23" s="399">
        <v>1</v>
      </c>
      <c r="I23" s="399">
        <v>1</v>
      </c>
      <c r="J23" s="400">
        <f t="shared" ref="J23" si="9">SUM(J5,J7,J9,J11,J13,J15,J17,J19,J21)</f>
        <v>0.99999999999999989</v>
      </c>
    </row>
    <row r="24" spans="1:11" ht="12" customHeight="1" x14ac:dyDescent="0.15">
      <c r="A24" s="401" t="s">
        <v>88</v>
      </c>
      <c r="B24" s="392">
        <v>841</v>
      </c>
      <c r="C24" s="392">
        <v>743</v>
      </c>
      <c r="D24" s="392">
        <v>776</v>
      </c>
      <c r="E24" s="392">
        <v>684</v>
      </c>
      <c r="F24" s="392">
        <v>588</v>
      </c>
      <c r="G24" s="392">
        <v>1975</v>
      </c>
      <c r="H24" s="392">
        <v>134</v>
      </c>
      <c r="I24" s="392">
        <v>1012</v>
      </c>
      <c r="J24" s="392">
        <f>SUM(B24:I24)</f>
        <v>6753</v>
      </c>
    </row>
    <row r="25" spans="1:11" ht="12" customHeight="1" x14ac:dyDescent="0.15">
      <c r="A25" s="402"/>
      <c r="B25" s="113">
        <v>0.45706521739130435</v>
      </c>
      <c r="C25" s="113">
        <v>0.35945815191098213</v>
      </c>
      <c r="D25" s="113">
        <v>0.52010723860589814</v>
      </c>
      <c r="E25" s="113">
        <v>0.50257163850110209</v>
      </c>
      <c r="F25" s="113">
        <v>0.43458980044345896</v>
      </c>
      <c r="G25" s="113">
        <v>0.35547156227501797</v>
      </c>
      <c r="H25" s="113">
        <v>0.68367346938775508</v>
      </c>
      <c r="I25" s="113">
        <v>0.46041856232939038</v>
      </c>
      <c r="J25" s="113">
        <f t="shared" ref="J25" si="10">J24/J$22</f>
        <v>0.42040714685924174</v>
      </c>
    </row>
    <row r="26" spans="1:11" ht="12" customHeight="1" x14ac:dyDescent="0.15">
      <c r="A26" s="303" t="s">
        <v>89</v>
      </c>
      <c r="B26" s="391">
        <v>999</v>
      </c>
      <c r="C26" s="391">
        <v>1324</v>
      </c>
      <c r="D26" s="391">
        <v>716</v>
      </c>
      <c r="E26" s="391">
        <v>677</v>
      </c>
      <c r="F26" s="391">
        <v>765</v>
      </c>
      <c r="G26" s="391">
        <v>3581</v>
      </c>
      <c r="H26" s="391">
        <v>62</v>
      </c>
      <c r="I26" s="391">
        <v>1186</v>
      </c>
      <c r="J26" s="392">
        <f>SUM(B26:I26)</f>
        <v>9310</v>
      </c>
    </row>
    <row r="27" spans="1:11" ht="12" customHeight="1" x14ac:dyDescent="0.15">
      <c r="A27" s="402"/>
      <c r="B27" s="113">
        <v>0.54293478260869565</v>
      </c>
      <c r="C27" s="113">
        <v>0.64054184808901793</v>
      </c>
      <c r="D27" s="113">
        <v>0.47989276139410186</v>
      </c>
      <c r="E27" s="113">
        <v>0.49742836149889785</v>
      </c>
      <c r="F27" s="113">
        <v>0.56541019955654104</v>
      </c>
      <c r="G27" s="113">
        <v>0.64452843772498203</v>
      </c>
      <c r="H27" s="113">
        <v>0.31632653061224492</v>
      </c>
      <c r="I27" s="113">
        <v>0.53958143767060962</v>
      </c>
      <c r="J27" s="113">
        <f t="shared" ref="J27" si="11">J26/J$22</f>
        <v>0.57959285314075826</v>
      </c>
    </row>
    <row r="29" spans="1:11" x14ac:dyDescent="0.15">
      <c r="A29" s="39"/>
    </row>
    <row r="31" spans="1:11" x14ac:dyDescent="0.15">
      <c r="A31" s="37"/>
      <c r="B31" s="37"/>
      <c r="C31" s="37"/>
      <c r="D31" s="37"/>
      <c r="E31" s="37"/>
      <c r="F31" s="37"/>
      <c r="G31" s="37"/>
      <c r="H31" s="37"/>
      <c r="I31" s="37"/>
      <c r="J31" s="37"/>
      <c r="K31" s="37"/>
    </row>
    <row r="32" spans="1:11" x14ac:dyDescent="0.15">
      <c r="A32" s="40"/>
      <c r="B32" s="49"/>
      <c r="C32" s="49"/>
      <c r="D32" s="49"/>
      <c r="E32" s="49"/>
      <c r="F32" s="49"/>
      <c r="G32" s="49"/>
      <c r="H32" s="49"/>
      <c r="I32" s="49"/>
      <c r="J32" s="49"/>
      <c r="K32" s="49"/>
    </row>
    <row r="33" spans="1:11" x14ac:dyDescent="0.15">
      <c r="A33" s="40"/>
      <c r="B33" s="49"/>
      <c r="C33" s="49"/>
      <c r="D33" s="49"/>
      <c r="E33" s="49"/>
      <c r="F33" s="49"/>
      <c r="G33" s="49"/>
      <c r="H33" s="49"/>
      <c r="I33" s="49"/>
      <c r="J33" s="49"/>
      <c r="K33" s="49"/>
    </row>
    <row r="34" spans="1:11" x14ac:dyDescent="0.15">
      <c r="A34" s="40"/>
      <c r="B34" s="49"/>
      <c r="C34" s="49"/>
      <c r="D34" s="49"/>
      <c r="E34" s="49"/>
      <c r="F34" s="49"/>
      <c r="G34" s="49"/>
      <c r="H34" s="49"/>
      <c r="I34" s="49"/>
      <c r="J34" s="49"/>
      <c r="K34" s="49"/>
    </row>
    <row r="35" spans="1:11" x14ac:dyDescent="0.15">
      <c r="A35" s="40"/>
      <c r="B35" s="49"/>
      <c r="C35" s="49"/>
      <c r="D35" s="49"/>
      <c r="E35" s="49"/>
      <c r="F35" s="49"/>
      <c r="G35" s="49"/>
      <c r="H35" s="49"/>
      <c r="I35" s="49"/>
      <c r="J35" s="49"/>
      <c r="K35" s="49"/>
    </row>
    <row r="36" spans="1:11" x14ac:dyDescent="0.15">
      <c r="A36" s="40"/>
      <c r="B36" s="49"/>
      <c r="C36" s="49"/>
      <c r="D36" s="49"/>
      <c r="E36" s="49"/>
      <c r="F36" s="49"/>
      <c r="G36" s="49"/>
      <c r="H36" s="49"/>
      <c r="I36" s="49"/>
      <c r="J36" s="49"/>
      <c r="K36" s="49"/>
    </row>
    <row r="37" spans="1:11" x14ac:dyDescent="0.15">
      <c r="A37" s="40"/>
      <c r="B37" s="49"/>
      <c r="C37" s="49"/>
      <c r="D37" s="49"/>
      <c r="E37" s="49"/>
      <c r="F37" s="49"/>
      <c r="G37" s="49"/>
      <c r="H37" s="49"/>
      <c r="I37" s="49"/>
      <c r="J37" s="49"/>
      <c r="K37" s="49"/>
    </row>
    <row r="38" spans="1:11" x14ac:dyDescent="0.15">
      <c r="A38" s="40"/>
      <c r="B38" s="49"/>
      <c r="C38" s="49"/>
      <c r="D38" s="49"/>
      <c r="E38" s="49"/>
      <c r="F38" s="49"/>
      <c r="G38" s="49"/>
      <c r="H38" s="49"/>
      <c r="I38" s="49"/>
      <c r="J38" s="49"/>
      <c r="K38" s="49"/>
    </row>
    <row r="39" spans="1:11" x14ac:dyDescent="0.15">
      <c r="A39" s="40"/>
      <c r="B39" s="49"/>
      <c r="C39" s="49"/>
      <c r="D39" s="49"/>
      <c r="E39" s="49"/>
      <c r="F39" s="49"/>
      <c r="G39" s="49"/>
      <c r="H39" s="49"/>
      <c r="I39" s="49"/>
      <c r="J39" s="49"/>
      <c r="K39" s="49"/>
    </row>
    <row r="40" spans="1:11" x14ac:dyDescent="0.15">
      <c r="A40" s="40"/>
      <c r="B40" s="49"/>
      <c r="C40" s="49"/>
      <c r="D40" s="49"/>
      <c r="E40" s="49"/>
      <c r="F40" s="49"/>
      <c r="G40" s="49"/>
      <c r="H40" s="49"/>
      <c r="I40" s="49"/>
      <c r="J40" s="49"/>
      <c r="K40" s="49"/>
    </row>
    <row r="41" spans="1:11" x14ac:dyDescent="0.15">
      <c r="A41" s="37"/>
      <c r="B41" s="37"/>
      <c r="C41" s="37"/>
      <c r="D41" s="37"/>
      <c r="E41" s="37"/>
      <c r="F41" s="37"/>
      <c r="G41" s="37"/>
      <c r="H41" s="37"/>
      <c r="I41" s="37"/>
      <c r="J41" s="37"/>
      <c r="K41" s="37"/>
    </row>
    <row r="42" spans="1:11" x14ac:dyDescent="0.15">
      <c r="A42" s="40"/>
      <c r="B42" s="49"/>
      <c r="C42" s="49"/>
      <c r="D42" s="49"/>
      <c r="E42" s="49"/>
      <c r="F42" s="49"/>
      <c r="G42" s="49"/>
      <c r="H42" s="49"/>
      <c r="I42" s="49"/>
      <c r="J42" s="49"/>
      <c r="K42" s="49"/>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K26"/>
  <sheetViews>
    <sheetView view="pageBreakPreview" topLeftCell="J1" zoomScaleNormal="100" zoomScaleSheetLayoutView="100" workbookViewId="0">
      <selection activeCell="Q13" sqref="Q13"/>
    </sheetView>
  </sheetViews>
  <sheetFormatPr defaultColWidth="13.75" defaultRowHeight="13.5" x14ac:dyDescent="0.15"/>
  <cols>
    <col min="1" max="1" width="13.625" customWidth="1"/>
    <col min="2" max="9" width="7.5" customWidth="1"/>
    <col min="10" max="10" width="8.625" bestFit="1" customWidth="1"/>
    <col min="11" max="11" width="7.625" customWidth="1"/>
  </cols>
  <sheetData>
    <row r="1" spans="1:10" s="25" customFormat="1" ht="14.25" x14ac:dyDescent="0.15">
      <c r="A1" s="24" t="s">
        <v>246</v>
      </c>
    </row>
    <row r="2" spans="1:10" x14ac:dyDescent="0.15">
      <c r="A2" s="1"/>
      <c r="B2" s="2"/>
      <c r="C2" s="2"/>
      <c r="D2" s="2"/>
      <c r="E2" s="2"/>
      <c r="F2" s="2"/>
      <c r="G2" s="2"/>
      <c r="H2" s="2"/>
    </row>
    <row r="3" spans="1:10" ht="12.95" customHeight="1" x14ac:dyDescent="0.15">
      <c r="A3" s="389"/>
      <c r="B3" s="389" t="s">
        <v>238</v>
      </c>
      <c r="C3" s="389" t="s">
        <v>239</v>
      </c>
      <c r="D3" s="389" t="s">
        <v>240</v>
      </c>
      <c r="E3" s="389" t="s">
        <v>241</v>
      </c>
      <c r="F3" s="389" t="s">
        <v>242</v>
      </c>
      <c r="G3" s="389" t="s">
        <v>243</v>
      </c>
      <c r="H3" s="389" t="s">
        <v>244</v>
      </c>
      <c r="I3" s="389" t="s">
        <v>245</v>
      </c>
      <c r="J3" s="389" t="s">
        <v>62</v>
      </c>
    </row>
    <row r="4" spans="1:10" ht="12.95" customHeight="1" x14ac:dyDescent="0.15">
      <c r="A4" s="390" t="s">
        <v>247</v>
      </c>
      <c r="B4" s="391">
        <v>12</v>
      </c>
      <c r="C4" s="391">
        <v>4</v>
      </c>
      <c r="D4" s="391">
        <v>16</v>
      </c>
      <c r="E4" s="391">
        <v>16</v>
      </c>
      <c r="F4" s="391">
        <v>2</v>
      </c>
      <c r="G4" s="391">
        <v>9</v>
      </c>
      <c r="H4" s="391">
        <v>3</v>
      </c>
      <c r="I4" s="391">
        <v>22</v>
      </c>
      <c r="J4" s="403">
        <f>SUM(B4:I4)</f>
        <v>84</v>
      </c>
    </row>
    <row r="5" spans="1:10" ht="12.95" customHeight="1" x14ac:dyDescent="0.15">
      <c r="A5" s="393" t="s">
        <v>248</v>
      </c>
      <c r="B5" s="394">
        <v>6.5217391304347823E-3</v>
      </c>
      <c r="C5" s="394">
        <v>1.9351717464925011E-3</v>
      </c>
      <c r="D5" s="394">
        <v>1.0723860589812333E-2</v>
      </c>
      <c r="E5" s="394">
        <v>1.1756061719324026E-2</v>
      </c>
      <c r="F5" s="394">
        <v>1.4781966001478197E-3</v>
      </c>
      <c r="G5" s="394">
        <v>1.6198704103671706E-3</v>
      </c>
      <c r="H5" s="394">
        <v>1.5306122448979591E-2</v>
      </c>
      <c r="I5" s="394">
        <v>1.0009099181073703E-2</v>
      </c>
      <c r="J5" s="404">
        <f t="shared" ref="J5" si="0">J4/J$14</f>
        <v>5.2294092012699998E-3</v>
      </c>
    </row>
    <row r="6" spans="1:10" ht="12.95" customHeight="1" x14ac:dyDescent="0.15">
      <c r="A6" s="390" t="s">
        <v>15</v>
      </c>
      <c r="B6" s="391">
        <v>857</v>
      </c>
      <c r="C6" s="391">
        <v>1378</v>
      </c>
      <c r="D6" s="391">
        <v>806</v>
      </c>
      <c r="E6" s="391">
        <v>701</v>
      </c>
      <c r="F6" s="391">
        <v>570</v>
      </c>
      <c r="G6" s="391">
        <v>2615</v>
      </c>
      <c r="H6" s="391">
        <v>90</v>
      </c>
      <c r="I6" s="391">
        <v>1355</v>
      </c>
      <c r="J6" s="403">
        <f>SUM(B6:I6)</f>
        <v>8372</v>
      </c>
    </row>
    <row r="7" spans="1:10" ht="12.95" customHeight="1" x14ac:dyDescent="0.15">
      <c r="A7" s="393"/>
      <c r="B7" s="394">
        <v>0.46576086956521739</v>
      </c>
      <c r="C7" s="394">
        <v>0.66666666666666663</v>
      </c>
      <c r="D7" s="394">
        <v>0.54021447721179627</v>
      </c>
      <c r="E7" s="394">
        <v>0.51506245407788387</v>
      </c>
      <c r="F7" s="394">
        <v>0.42128603104212858</v>
      </c>
      <c r="G7" s="394">
        <v>0.47066234701223902</v>
      </c>
      <c r="H7" s="394">
        <v>0.45918367346938777</v>
      </c>
      <c r="I7" s="394">
        <v>0.61646951774340308</v>
      </c>
      <c r="J7" s="404">
        <f t="shared" ref="J7" si="1">J6/J$14</f>
        <v>0.52119778372657666</v>
      </c>
    </row>
    <row r="8" spans="1:10" ht="12.95" customHeight="1" x14ac:dyDescent="0.15">
      <c r="A8" s="390" t="s">
        <v>16</v>
      </c>
      <c r="B8" s="391">
        <v>970</v>
      </c>
      <c r="C8" s="391">
        <v>684</v>
      </c>
      <c r="D8" s="391">
        <v>640</v>
      </c>
      <c r="E8" s="391">
        <v>643</v>
      </c>
      <c r="F8" s="391">
        <v>781</v>
      </c>
      <c r="G8" s="391">
        <v>2930</v>
      </c>
      <c r="H8" s="391">
        <v>102</v>
      </c>
      <c r="I8" s="391">
        <v>819</v>
      </c>
      <c r="J8" s="403">
        <f>SUM(B8:I8)</f>
        <v>7569</v>
      </c>
    </row>
    <row r="9" spans="1:10" ht="12.95" customHeight="1" x14ac:dyDescent="0.15">
      <c r="A9" s="393"/>
      <c r="B9" s="394">
        <v>0.52717391304347827</v>
      </c>
      <c r="C9" s="394">
        <v>0.33091436865021773</v>
      </c>
      <c r="D9" s="394">
        <v>0.42895442359249331</v>
      </c>
      <c r="E9" s="394">
        <v>0.4724467303453343</v>
      </c>
      <c r="F9" s="394">
        <v>0.57723577235772361</v>
      </c>
      <c r="G9" s="394">
        <v>0.52735781137508997</v>
      </c>
      <c r="H9" s="394">
        <v>0.52040816326530615</v>
      </c>
      <c r="I9" s="394">
        <v>0.37261146496815284</v>
      </c>
      <c r="J9" s="404">
        <f t="shared" ref="J9" si="2">J8/J$14</f>
        <v>0.47120712195729314</v>
      </c>
    </row>
    <row r="10" spans="1:10" ht="12.95" customHeight="1" x14ac:dyDescent="0.15">
      <c r="A10" s="390" t="s">
        <v>17</v>
      </c>
      <c r="B10" s="391">
        <v>1</v>
      </c>
      <c r="C10" s="391">
        <v>1</v>
      </c>
      <c r="D10" s="391">
        <v>0</v>
      </c>
      <c r="E10" s="391">
        <v>0</v>
      </c>
      <c r="F10" s="391">
        <v>0</v>
      </c>
      <c r="G10" s="391">
        <v>1</v>
      </c>
      <c r="H10" s="391">
        <v>0</v>
      </c>
      <c r="I10" s="391">
        <v>1</v>
      </c>
      <c r="J10" s="403">
        <f>SUM(B10:I10)</f>
        <v>4</v>
      </c>
    </row>
    <row r="11" spans="1:10" ht="12.95" customHeight="1" x14ac:dyDescent="0.15">
      <c r="A11" s="393"/>
      <c r="B11" s="394">
        <v>5.4347826086956522E-4</v>
      </c>
      <c r="C11" s="394">
        <v>4.8379293662312528E-4</v>
      </c>
      <c r="D11" s="394">
        <v>0</v>
      </c>
      <c r="E11" s="394">
        <v>0</v>
      </c>
      <c r="F11" s="394">
        <v>0</v>
      </c>
      <c r="G11" s="394">
        <v>1.7998560115190784E-4</v>
      </c>
      <c r="H11" s="394">
        <v>0</v>
      </c>
      <c r="I11" s="394">
        <v>4.5495905368516835E-4</v>
      </c>
      <c r="J11" s="404">
        <f t="shared" ref="J11" si="3">J10/J$14</f>
        <v>2.490194857747619E-4</v>
      </c>
    </row>
    <row r="12" spans="1:10" ht="12.95" customHeight="1" x14ac:dyDescent="0.15">
      <c r="A12" s="390" t="s">
        <v>18</v>
      </c>
      <c r="B12" s="391">
        <v>0</v>
      </c>
      <c r="C12" s="391">
        <v>0</v>
      </c>
      <c r="D12" s="391">
        <v>30</v>
      </c>
      <c r="E12" s="391">
        <v>1</v>
      </c>
      <c r="F12" s="391">
        <v>0</v>
      </c>
      <c r="G12" s="391">
        <v>1</v>
      </c>
      <c r="H12" s="391">
        <v>1</v>
      </c>
      <c r="I12" s="391">
        <v>1</v>
      </c>
      <c r="J12" s="403">
        <f>SUM(B12:I12)</f>
        <v>34</v>
      </c>
    </row>
    <row r="13" spans="1:10" ht="12.95" customHeight="1" x14ac:dyDescent="0.15">
      <c r="A13" s="393"/>
      <c r="B13" s="394">
        <v>0</v>
      </c>
      <c r="C13" s="394">
        <v>0</v>
      </c>
      <c r="D13" s="394">
        <v>2.0107238605898123E-2</v>
      </c>
      <c r="E13" s="394">
        <v>7.347538574577516E-4</v>
      </c>
      <c r="F13" s="394">
        <v>0</v>
      </c>
      <c r="G13" s="394">
        <v>1.7998560115190784E-4</v>
      </c>
      <c r="H13" s="394">
        <v>5.1020408163265302E-3</v>
      </c>
      <c r="I13" s="394">
        <v>4.5495905368516835E-4</v>
      </c>
      <c r="J13" s="404">
        <f t="shared" ref="J13" si="4">J12/J$14</f>
        <v>2.1166656290854758E-3</v>
      </c>
    </row>
    <row r="14" spans="1:10" ht="12.95" customHeight="1" x14ac:dyDescent="0.15">
      <c r="A14" s="395" t="s">
        <v>11</v>
      </c>
      <c r="B14" s="396">
        <v>1840</v>
      </c>
      <c r="C14" s="396">
        <v>2067</v>
      </c>
      <c r="D14" s="396">
        <v>1492</v>
      </c>
      <c r="E14" s="396">
        <v>1361</v>
      </c>
      <c r="F14" s="396">
        <v>1353</v>
      </c>
      <c r="G14" s="396">
        <v>5556</v>
      </c>
      <c r="H14" s="396">
        <v>196</v>
      </c>
      <c r="I14" s="396">
        <v>2198</v>
      </c>
      <c r="J14" s="397">
        <f>SUM(B14:I14)</f>
        <v>16063</v>
      </c>
    </row>
    <row r="15" spans="1:10" ht="12.95" customHeight="1" x14ac:dyDescent="0.15">
      <c r="A15" s="398"/>
      <c r="B15" s="399">
        <v>1</v>
      </c>
      <c r="C15" s="399">
        <v>1</v>
      </c>
      <c r="D15" s="399">
        <v>1</v>
      </c>
      <c r="E15" s="399">
        <v>1</v>
      </c>
      <c r="F15" s="399">
        <v>1</v>
      </c>
      <c r="G15" s="399">
        <v>1</v>
      </c>
      <c r="H15" s="399">
        <v>1</v>
      </c>
      <c r="I15" s="399">
        <v>1</v>
      </c>
      <c r="J15" s="400">
        <f t="shared" ref="J15" si="5">SUM(J5,J7,J9,J11,J13)</f>
        <v>1</v>
      </c>
    </row>
    <row r="18" spans="1:11" x14ac:dyDescent="0.15">
      <c r="A18" s="37"/>
      <c r="B18" s="388"/>
      <c r="C18" s="388"/>
      <c r="D18" s="388"/>
      <c r="E18" s="388"/>
      <c r="F18" s="388"/>
      <c r="G18" s="388"/>
      <c r="H18" s="388"/>
      <c r="I18" s="388"/>
    </row>
    <row r="19" spans="1:11" x14ac:dyDescent="0.15">
      <c r="A19" s="37"/>
      <c r="B19" s="37"/>
      <c r="C19" s="37"/>
      <c r="D19" s="37"/>
      <c r="E19" s="37"/>
      <c r="F19" s="37"/>
      <c r="G19" s="37"/>
      <c r="H19" s="37"/>
      <c r="I19" s="37"/>
      <c r="J19" s="37"/>
      <c r="K19" s="37"/>
    </row>
    <row r="20" spans="1:11" x14ac:dyDescent="0.15">
      <c r="A20" s="405"/>
      <c r="B20" s="406"/>
      <c r="C20" s="407"/>
      <c r="D20" s="407"/>
      <c r="E20" s="407"/>
      <c r="F20" s="407"/>
      <c r="G20" s="407"/>
      <c r="H20" s="407"/>
      <c r="I20" s="407"/>
      <c r="J20" s="407"/>
      <c r="K20" s="407"/>
    </row>
    <row r="21" spans="1:11" x14ac:dyDescent="0.15">
      <c r="A21" s="408"/>
      <c r="B21" s="406"/>
      <c r="C21" s="407"/>
      <c r="D21" s="407"/>
      <c r="E21" s="407"/>
      <c r="F21" s="407"/>
      <c r="G21" s="407"/>
      <c r="H21" s="407"/>
      <c r="I21" s="407"/>
      <c r="J21" s="407"/>
      <c r="K21" s="407"/>
    </row>
    <row r="22" spans="1:11" x14ac:dyDescent="0.15">
      <c r="A22" s="408"/>
      <c r="B22" s="409"/>
      <c r="C22" s="346"/>
      <c r="D22" s="346"/>
      <c r="E22" s="346"/>
      <c r="F22" s="346"/>
      <c r="G22" s="346"/>
      <c r="H22" s="346"/>
      <c r="I22" s="346"/>
      <c r="J22" s="346"/>
      <c r="K22" s="346"/>
    </row>
    <row r="23" spans="1:11" x14ac:dyDescent="0.15">
      <c r="A23" s="408"/>
      <c r="B23" s="313"/>
      <c r="C23" s="346"/>
      <c r="D23" s="346"/>
      <c r="E23" s="346"/>
      <c r="F23" s="346"/>
      <c r="G23" s="346"/>
      <c r="H23" s="346"/>
      <c r="I23" s="346"/>
      <c r="J23" s="346"/>
      <c r="K23" s="346"/>
    </row>
    <row r="24" spans="1:11" x14ac:dyDescent="0.15">
      <c r="A24" s="408"/>
      <c r="B24" s="410"/>
      <c r="C24" s="407"/>
      <c r="D24" s="407"/>
      <c r="E24" s="407"/>
      <c r="F24" s="407"/>
      <c r="G24" s="407"/>
      <c r="H24" s="407"/>
      <c r="I24" s="407"/>
      <c r="J24" s="407"/>
      <c r="K24" s="407"/>
    </row>
    <row r="25" spans="1:11" x14ac:dyDescent="0.15">
      <c r="A25" s="408"/>
      <c r="B25" s="410"/>
      <c r="C25" s="407"/>
      <c r="D25" s="407"/>
      <c r="E25" s="407"/>
      <c r="F25" s="407"/>
      <c r="G25" s="407"/>
      <c r="H25" s="407"/>
      <c r="I25" s="407"/>
      <c r="J25" s="407"/>
      <c r="K25" s="407"/>
    </row>
    <row r="26" spans="1:11" x14ac:dyDescent="0.15">
      <c r="A26" s="38"/>
      <c r="B26" s="346"/>
      <c r="C26" s="346"/>
      <c r="D26" s="346"/>
      <c r="E26" s="346"/>
      <c r="F26" s="346"/>
      <c r="G26" s="346"/>
      <c r="H26" s="346"/>
      <c r="I26" s="346"/>
      <c r="J26" s="346"/>
      <c r="K26" s="346"/>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K55"/>
  <sheetViews>
    <sheetView view="pageBreakPreview" zoomScaleNormal="100" zoomScaleSheetLayoutView="100" workbookViewId="0">
      <selection activeCell="O5" sqref="O5"/>
    </sheetView>
  </sheetViews>
  <sheetFormatPr defaultColWidth="13.75" defaultRowHeight="13.5" x14ac:dyDescent="0.15"/>
  <cols>
    <col min="1" max="1" width="17.75" customWidth="1"/>
    <col min="2" max="9" width="7.5" customWidth="1"/>
    <col min="10" max="10" width="8.625" bestFit="1" customWidth="1"/>
    <col min="11" max="11" width="8.625" customWidth="1"/>
  </cols>
  <sheetData>
    <row r="1" spans="1:11" s="25" customFormat="1" ht="14.25" x14ac:dyDescent="0.15">
      <c r="A1" s="24" t="s">
        <v>249</v>
      </c>
    </row>
    <row r="2" spans="1:11" x14ac:dyDescent="0.15">
      <c r="A2" s="1"/>
      <c r="B2" s="2"/>
      <c r="C2" s="2"/>
      <c r="D2" s="2"/>
      <c r="E2" s="2"/>
      <c r="F2" s="2"/>
      <c r="G2" s="2"/>
      <c r="H2" s="2"/>
    </row>
    <row r="3" spans="1:11" ht="18" customHeight="1" x14ac:dyDescent="0.15">
      <c r="A3" s="389"/>
      <c r="B3" s="389" t="s">
        <v>238</v>
      </c>
      <c r="C3" s="389" t="s">
        <v>239</v>
      </c>
      <c r="D3" s="389" t="s">
        <v>240</v>
      </c>
      <c r="E3" s="389" t="s">
        <v>241</v>
      </c>
      <c r="F3" s="389" t="s">
        <v>242</v>
      </c>
      <c r="G3" s="389" t="s">
        <v>243</v>
      </c>
      <c r="H3" s="389" t="s">
        <v>244</v>
      </c>
      <c r="I3" s="389" t="s">
        <v>245</v>
      </c>
      <c r="J3" s="389" t="s">
        <v>62</v>
      </c>
      <c r="K3" s="443"/>
    </row>
    <row r="4" spans="1:11" ht="18" customHeight="1" x14ac:dyDescent="0.15">
      <c r="A4" s="549" t="s">
        <v>231</v>
      </c>
      <c r="B4" s="391">
        <v>328</v>
      </c>
      <c r="C4" s="391">
        <v>617</v>
      </c>
      <c r="D4" s="391">
        <v>275</v>
      </c>
      <c r="E4" s="391">
        <v>281</v>
      </c>
      <c r="F4" s="391">
        <v>290</v>
      </c>
      <c r="G4" s="391">
        <v>1921</v>
      </c>
      <c r="H4" s="391">
        <v>16</v>
      </c>
      <c r="I4" s="391">
        <v>467</v>
      </c>
      <c r="J4" s="392">
        <f>SUM(B4:I4)</f>
        <v>4195</v>
      </c>
      <c r="K4" s="95"/>
    </row>
    <row r="5" spans="1:11" ht="18" customHeight="1" x14ac:dyDescent="0.15">
      <c r="A5" s="548"/>
      <c r="B5" s="394">
        <v>0.17826086956521739</v>
      </c>
      <c r="C5" s="394">
        <v>0.29850024189646829</v>
      </c>
      <c r="D5" s="394">
        <v>0.18431635388739948</v>
      </c>
      <c r="E5" s="394">
        <v>0.2064658339456282</v>
      </c>
      <c r="F5" s="394">
        <v>0.21433850702143384</v>
      </c>
      <c r="G5" s="394">
        <v>0.345752339812815</v>
      </c>
      <c r="H5" s="394">
        <v>8.1632653061224483E-2</v>
      </c>
      <c r="I5" s="394">
        <v>0.21246587807097361</v>
      </c>
      <c r="J5" s="394">
        <f t="shared" ref="J5" si="0">J4/J$34</f>
        <v>0.26115918570628149</v>
      </c>
      <c r="K5" s="34"/>
    </row>
    <row r="6" spans="1:11" ht="18" customHeight="1" x14ac:dyDescent="0.15">
      <c r="A6" s="550" t="s">
        <v>232</v>
      </c>
      <c r="B6" s="391">
        <v>142</v>
      </c>
      <c r="C6" s="391">
        <v>363</v>
      </c>
      <c r="D6" s="391">
        <v>125</v>
      </c>
      <c r="E6" s="391">
        <v>136</v>
      </c>
      <c r="F6" s="391">
        <v>121</v>
      </c>
      <c r="G6" s="391">
        <v>863</v>
      </c>
      <c r="H6" s="391">
        <v>1</v>
      </c>
      <c r="I6" s="391">
        <v>234</v>
      </c>
      <c r="J6" s="392">
        <f>SUM(B6:I6)</f>
        <v>1985</v>
      </c>
      <c r="K6" s="95"/>
    </row>
    <row r="7" spans="1:11" ht="18" customHeight="1" x14ac:dyDescent="0.15">
      <c r="A7" s="551"/>
      <c r="B7" s="394">
        <v>7.7173913043478259E-2</v>
      </c>
      <c r="C7" s="394">
        <v>0.17561683599419448</v>
      </c>
      <c r="D7" s="394">
        <v>8.3780160857908847E-2</v>
      </c>
      <c r="E7" s="394">
        <v>9.992652461425422E-2</v>
      </c>
      <c r="F7" s="394">
        <v>8.943089430894309E-2</v>
      </c>
      <c r="G7" s="394">
        <v>0.15532757379409648</v>
      </c>
      <c r="H7" s="394">
        <v>5.1020408163265302E-3</v>
      </c>
      <c r="I7" s="394">
        <v>0.10646041856232939</v>
      </c>
      <c r="J7" s="394">
        <f t="shared" ref="J7" si="1">J6/J$34</f>
        <v>0.12357591981572558</v>
      </c>
      <c r="K7" s="34"/>
    </row>
    <row r="8" spans="1:11" ht="18" customHeight="1" x14ac:dyDescent="0.15">
      <c r="A8" s="552" t="s">
        <v>233</v>
      </c>
      <c r="B8" s="391">
        <v>19</v>
      </c>
      <c r="C8" s="391">
        <v>68</v>
      </c>
      <c r="D8" s="391">
        <v>27</v>
      </c>
      <c r="E8" s="391">
        <v>18</v>
      </c>
      <c r="F8" s="391">
        <v>21</v>
      </c>
      <c r="G8" s="391">
        <v>196</v>
      </c>
      <c r="H8" s="391">
        <v>0</v>
      </c>
      <c r="I8" s="391">
        <v>20</v>
      </c>
      <c r="J8" s="392">
        <f>SUM(B8:I8)</f>
        <v>369</v>
      </c>
      <c r="K8" s="95"/>
    </row>
    <row r="9" spans="1:11" ht="18" customHeight="1" x14ac:dyDescent="0.15">
      <c r="A9" s="551"/>
      <c r="B9" s="394">
        <v>1.0326086956521738E-2</v>
      </c>
      <c r="C9" s="394">
        <v>3.2897919690372521E-2</v>
      </c>
      <c r="D9" s="394">
        <v>1.8096514745308313E-2</v>
      </c>
      <c r="E9" s="394">
        <v>1.3225569434239529E-2</v>
      </c>
      <c r="F9" s="394">
        <v>1.5521064301552107E-2</v>
      </c>
      <c r="G9" s="394">
        <v>3.5277177825773935E-2</v>
      </c>
      <c r="H9" s="394">
        <v>0</v>
      </c>
      <c r="I9" s="394">
        <v>9.0991810737033659E-3</v>
      </c>
      <c r="J9" s="394">
        <f t="shared" ref="J9" si="2">J8/J$34</f>
        <v>2.2972047562721781E-2</v>
      </c>
      <c r="K9" s="34"/>
    </row>
    <row r="10" spans="1:11" ht="21" customHeight="1" x14ac:dyDescent="0.15">
      <c r="A10" s="552" t="s">
        <v>250</v>
      </c>
      <c r="B10" s="391">
        <v>167</v>
      </c>
      <c r="C10" s="391">
        <v>186</v>
      </c>
      <c r="D10" s="391">
        <v>123</v>
      </c>
      <c r="E10" s="391">
        <v>127</v>
      </c>
      <c r="F10" s="391">
        <v>148</v>
      </c>
      <c r="G10" s="391">
        <v>862</v>
      </c>
      <c r="H10" s="391">
        <v>15</v>
      </c>
      <c r="I10" s="391">
        <v>213</v>
      </c>
      <c r="J10" s="392">
        <f>SUM(B10:I10)</f>
        <v>1841</v>
      </c>
      <c r="K10" s="95"/>
    </row>
    <row r="11" spans="1:11" ht="21" customHeight="1" x14ac:dyDescent="0.15">
      <c r="A11" s="551"/>
      <c r="B11" s="394">
        <v>9.0760869565217395E-2</v>
      </c>
      <c r="C11" s="394">
        <v>8.9985486211901305E-2</v>
      </c>
      <c r="D11" s="394">
        <v>8.2439678284182305E-2</v>
      </c>
      <c r="E11" s="394">
        <v>9.3313739897134457E-2</v>
      </c>
      <c r="F11" s="394">
        <v>0.10938654841093866</v>
      </c>
      <c r="G11" s="394">
        <v>0.15514758819294455</v>
      </c>
      <c r="H11" s="394">
        <v>7.6530612244897961E-2</v>
      </c>
      <c r="I11" s="394">
        <v>9.690627843494086E-2</v>
      </c>
      <c r="J11" s="394">
        <f t="shared" ref="J11" si="3">J10/J$34</f>
        <v>0.11461121832783415</v>
      </c>
      <c r="K11" s="34"/>
    </row>
    <row r="12" spans="1:11" ht="18" customHeight="1" x14ac:dyDescent="0.15">
      <c r="A12" s="549" t="s">
        <v>20</v>
      </c>
      <c r="B12" s="391">
        <v>46</v>
      </c>
      <c r="C12" s="391">
        <v>90</v>
      </c>
      <c r="D12" s="391">
        <v>38</v>
      </c>
      <c r="E12" s="391">
        <v>22</v>
      </c>
      <c r="F12" s="391">
        <v>49</v>
      </c>
      <c r="G12" s="391">
        <v>573</v>
      </c>
      <c r="H12" s="391">
        <v>4</v>
      </c>
      <c r="I12" s="391">
        <v>78</v>
      </c>
      <c r="J12" s="392">
        <f>SUM(B12:I12)</f>
        <v>900</v>
      </c>
      <c r="K12" s="95"/>
    </row>
    <row r="13" spans="1:11" ht="18" customHeight="1" x14ac:dyDescent="0.15">
      <c r="A13" s="548"/>
      <c r="B13" s="394">
        <v>2.5000000000000001E-2</v>
      </c>
      <c r="C13" s="394">
        <v>4.3541364296081277E-2</v>
      </c>
      <c r="D13" s="394">
        <v>2.5469168900804289E-2</v>
      </c>
      <c r="E13" s="394">
        <v>1.6164584864070537E-2</v>
      </c>
      <c r="F13" s="394">
        <v>3.6215816703621583E-2</v>
      </c>
      <c r="G13" s="394">
        <v>0.10313174946004319</v>
      </c>
      <c r="H13" s="394">
        <v>2.0408163265306121E-2</v>
      </c>
      <c r="I13" s="394">
        <v>3.5486806187443133E-2</v>
      </c>
      <c r="J13" s="394">
        <f t="shared" ref="J13" si="4">J12/J$34</f>
        <v>5.6029384299321423E-2</v>
      </c>
      <c r="K13" s="34"/>
    </row>
    <row r="14" spans="1:11" ht="18" customHeight="1" x14ac:dyDescent="0.15">
      <c r="A14" s="547" t="s">
        <v>21</v>
      </c>
      <c r="B14" s="411">
        <v>1171</v>
      </c>
      <c r="C14" s="411">
        <v>1023</v>
      </c>
      <c r="D14" s="411">
        <v>879</v>
      </c>
      <c r="E14" s="411">
        <v>755</v>
      </c>
      <c r="F14" s="411">
        <v>728</v>
      </c>
      <c r="G14" s="411">
        <v>2377</v>
      </c>
      <c r="H14" s="411">
        <v>63</v>
      </c>
      <c r="I14" s="411">
        <v>1188</v>
      </c>
      <c r="J14" s="53">
        <f>SUM(B14:I14)</f>
        <v>8184</v>
      </c>
      <c r="K14" s="95"/>
    </row>
    <row r="15" spans="1:11" ht="18" customHeight="1" x14ac:dyDescent="0.15">
      <c r="A15" s="548"/>
      <c r="B15" s="394">
        <v>0.63641304347826089</v>
      </c>
      <c r="C15" s="394">
        <v>0.49492017416545719</v>
      </c>
      <c r="D15" s="394">
        <v>0.58914209115281502</v>
      </c>
      <c r="E15" s="394">
        <v>0.5547391623806025</v>
      </c>
      <c r="F15" s="394">
        <v>0.53806356245380638</v>
      </c>
      <c r="G15" s="394">
        <v>0.42782577393808496</v>
      </c>
      <c r="H15" s="394">
        <v>0.32142857142857145</v>
      </c>
      <c r="I15" s="394">
        <v>0.54049135577798002</v>
      </c>
      <c r="J15" s="394">
        <f t="shared" ref="J15" si="5">J14/J$34</f>
        <v>0.50949386789516282</v>
      </c>
      <c r="K15" s="34"/>
    </row>
    <row r="16" spans="1:11" ht="18" customHeight="1" x14ac:dyDescent="0.15">
      <c r="A16" s="547" t="s">
        <v>22</v>
      </c>
      <c r="B16" s="391">
        <v>183</v>
      </c>
      <c r="C16" s="391">
        <v>183</v>
      </c>
      <c r="D16" s="391">
        <v>152</v>
      </c>
      <c r="E16" s="391">
        <v>186</v>
      </c>
      <c r="F16" s="391">
        <v>194</v>
      </c>
      <c r="G16" s="391">
        <v>412</v>
      </c>
      <c r="H16" s="391">
        <v>76</v>
      </c>
      <c r="I16" s="391">
        <v>289</v>
      </c>
      <c r="J16" s="392">
        <f>SUM(B16:I16)</f>
        <v>1675</v>
      </c>
      <c r="K16" s="95"/>
    </row>
    <row r="17" spans="1:11" ht="18" customHeight="1" x14ac:dyDescent="0.15">
      <c r="A17" s="548"/>
      <c r="B17" s="394">
        <v>9.945652173913043E-2</v>
      </c>
      <c r="C17" s="394">
        <v>8.8534107402031936E-2</v>
      </c>
      <c r="D17" s="394">
        <v>0.10187667560321716</v>
      </c>
      <c r="E17" s="394">
        <v>0.1366642174871418</v>
      </c>
      <c r="F17" s="394">
        <v>0.14338507021433849</v>
      </c>
      <c r="G17" s="394">
        <v>7.415406767458603E-2</v>
      </c>
      <c r="H17" s="394">
        <v>0.38775510204081631</v>
      </c>
      <c r="I17" s="394">
        <v>0.13148316651501366</v>
      </c>
      <c r="J17" s="394">
        <f t="shared" ref="J17" si="6">J16/J$34</f>
        <v>0.10427690966818154</v>
      </c>
      <c r="K17" s="34"/>
    </row>
    <row r="18" spans="1:11" ht="18" customHeight="1" x14ac:dyDescent="0.15">
      <c r="A18" s="547" t="s">
        <v>222</v>
      </c>
      <c r="B18" s="391">
        <v>28</v>
      </c>
      <c r="C18" s="391">
        <v>22</v>
      </c>
      <c r="D18" s="391">
        <v>46</v>
      </c>
      <c r="E18" s="391">
        <v>29</v>
      </c>
      <c r="F18" s="391">
        <v>41</v>
      </c>
      <c r="G18" s="391">
        <v>63</v>
      </c>
      <c r="H18" s="391">
        <v>9</v>
      </c>
      <c r="I18" s="391">
        <v>49</v>
      </c>
      <c r="J18" s="392">
        <f>SUM(B18:I18)</f>
        <v>287</v>
      </c>
      <c r="K18" s="95"/>
    </row>
    <row r="19" spans="1:11" ht="18" customHeight="1" x14ac:dyDescent="0.15">
      <c r="A19" s="548"/>
      <c r="B19" s="394">
        <v>1.5217391304347827E-2</v>
      </c>
      <c r="C19" s="394">
        <v>1.0643444605708756E-2</v>
      </c>
      <c r="D19" s="394">
        <v>3.0831099195710455E-2</v>
      </c>
      <c r="E19" s="394">
        <v>2.1307861866274799E-2</v>
      </c>
      <c r="F19" s="394">
        <v>3.0303030303030304E-2</v>
      </c>
      <c r="G19" s="394">
        <v>1.1339092872570195E-2</v>
      </c>
      <c r="H19" s="394">
        <v>4.5918367346938778E-2</v>
      </c>
      <c r="I19" s="394">
        <v>2.2292993630573247E-2</v>
      </c>
      <c r="J19" s="394">
        <f t="shared" ref="J19" si="7">J18/J$34</f>
        <v>1.7867148104339165E-2</v>
      </c>
      <c r="K19" s="34"/>
    </row>
    <row r="20" spans="1:11" ht="18" customHeight="1" x14ac:dyDescent="0.15">
      <c r="A20" s="547" t="s">
        <v>223</v>
      </c>
      <c r="B20" s="391">
        <v>4</v>
      </c>
      <c r="C20" s="391">
        <v>7</v>
      </c>
      <c r="D20" s="391">
        <v>0</v>
      </c>
      <c r="E20" s="391">
        <v>2</v>
      </c>
      <c r="F20" s="391">
        <v>6</v>
      </c>
      <c r="G20" s="391">
        <v>4</v>
      </c>
      <c r="H20" s="391">
        <v>16</v>
      </c>
      <c r="I20" s="391">
        <v>5</v>
      </c>
      <c r="J20" s="392">
        <f>SUM(B20:I20)</f>
        <v>44</v>
      </c>
      <c r="K20" s="95"/>
    </row>
    <row r="21" spans="1:11" ht="18" customHeight="1" x14ac:dyDescent="0.15">
      <c r="A21" s="548"/>
      <c r="B21" s="394">
        <v>2.1739130434782609E-3</v>
      </c>
      <c r="C21" s="394">
        <v>3.386550556361877E-3</v>
      </c>
      <c r="D21" s="394">
        <v>0</v>
      </c>
      <c r="E21" s="394">
        <v>1.4695077149155032E-3</v>
      </c>
      <c r="F21" s="394">
        <v>4.434589800443459E-3</v>
      </c>
      <c r="G21" s="394">
        <v>7.1994240460763136E-4</v>
      </c>
      <c r="H21" s="394">
        <v>8.1632653061224483E-2</v>
      </c>
      <c r="I21" s="394">
        <v>2.2747952684258415E-3</v>
      </c>
      <c r="J21" s="394">
        <f t="shared" ref="J21" si="8">J20/J$34</f>
        <v>2.7392143435223805E-3</v>
      </c>
      <c r="K21" s="34"/>
    </row>
    <row r="22" spans="1:11" ht="18" customHeight="1" x14ac:dyDescent="0.15">
      <c r="A22" s="547" t="s">
        <v>437</v>
      </c>
      <c r="B22" s="391">
        <v>2</v>
      </c>
      <c r="C22" s="391">
        <v>1</v>
      </c>
      <c r="D22" s="391">
        <v>4</v>
      </c>
      <c r="E22" s="391">
        <v>5</v>
      </c>
      <c r="F22" s="391">
        <v>5</v>
      </c>
      <c r="G22" s="391">
        <v>18</v>
      </c>
      <c r="H22" s="391">
        <v>0</v>
      </c>
      <c r="I22" s="391">
        <v>2</v>
      </c>
      <c r="J22" s="392">
        <f>SUM(B22:I22)</f>
        <v>37</v>
      </c>
      <c r="K22" s="95"/>
    </row>
    <row r="23" spans="1:11" ht="18" customHeight="1" x14ac:dyDescent="0.15">
      <c r="A23" s="548"/>
      <c r="B23" s="394">
        <v>1.0869565217391304E-3</v>
      </c>
      <c r="C23" s="394">
        <v>4.8379293662312528E-4</v>
      </c>
      <c r="D23" s="394">
        <v>2.6809651474530832E-3</v>
      </c>
      <c r="E23" s="394">
        <v>3.6737692872887582E-3</v>
      </c>
      <c r="F23" s="394">
        <v>3.6954915003695491E-3</v>
      </c>
      <c r="G23" s="394">
        <v>3.2397408207343412E-3</v>
      </c>
      <c r="H23" s="394">
        <v>0</v>
      </c>
      <c r="I23" s="394">
        <v>9.099181073703367E-4</v>
      </c>
      <c r="J23" s="394">
        <f t="shared" ref="J23" si="9">J22/J$34</f>
        <v>2.3034302434165473E-3</v>
      </c>
      <c r="K23" s="34"/>
    </row>
    <row r="24" spans="1:11" ht="18" customHeight="1" x14ac:dyDescent="0.15">
      <c r="A24" s="547" t="s">
        <v>251</v>
      </c>
      <c r="B24" s="391">
        <v>26</v>
      </c>
      <c r="C24" s="391">
        <v>22</v>
      </c>
      <c r="D24" s="391">
        <v>28</v>
      </c>
      <c r="E24" s="391">
        <v>26</v>
      </c>
      <c r="F24" s="391">
        <v>9</v>
      </c>
      <c r="G24" s="391">
        <v>124</v>
      </c>
      <c r="H24" s="391">
        <v>3</v>
      </c>
      <c r="I24" s="391">
        <v>43</v>
      </c>
      <c r="J24" s="392">
        <f>SUM(B24:I24)</f>
        <v>281</v>
      </c>
      <c r="K24" s="95"/>
    </row>
    <row r="25" spans="1:11" ht="18" customHeight="1" x14ac:dyDescent="0.15">
      <c r="A25" s="548"/>
      <c r="B25" s="394">
        <v>1.4130434782608696E-2</v>
      </c>
      <c r="C25" s="394">
        <v>1.0643444605708756E-2</v>
      </c>
      <c r="D25" s="394">
        <v>1.876675603217158E-2</v>
      </c>
      <c r="E25" s="394">
        <v>1.9103600293901544E-2</v>
      </c>
      <c r="F25" s="394">
        <v>6.6518847006651885E-3</v>
      </c>
      <c r="G25" s="394">
        <v>2.2318214542836574E-2</v>
      </c>
      <c r="H25" s="394">
        <v>1.5306122448979591E-2</v>
      </c>
      <c r="I25" s="394">
        <v>1.9563239308462238E-2</v>
      </c>
      <c r="J25" s="394">
        <f t="shared" ref="J25" si="10">J24/J$34</f>
        <v>1.7493618875677023E-2</v>
      </c>
      <c r="K25" s="34"/>
    </row>
    <row r="26" spans="1:11" ht="18" customHeight="1" x14ac:dyDescent="0.15">
      <c r="A26" s="547" t="s">
        <v>82</v>
      </c>
      <c r="B26" s="391">
        <v>12</v>
      </c>
      <c r="C26" s="391">
        <v>12</v>
      </c>
      <c r="D26" s="391">
        <v>36</v>
      </c>
      <c r="E26" s="391">
        <v>12</v>
      </c>
      <c r="F26" s="391">
        <v>7</v>
      </c>
      <c r="G26" s="391">
        <v>21</v>
      </c>
      <c r="H26" s="391">
        <v>4</v>
      </c>
      <c r="I26" s="391">
        <v>45</v>
      </c>
      <c r="J26" s="392">
        <f>SUM(B26:I26)</f>
        <v>149</v>
      </c>
      <c r="K26" s="95"/>
    </row>
    <row r="27" spans="1:11" ht="18" customHeight="1" x14ac:dyDescent="0.15">
      <c r="A27" s="548"/>
      <c r="B27" s="394">
        <v>6.5217391304347823E-3</v>
      </c>
      <c r="C27" s="394">
        <v>5.8055152394775036E-3</v>
      </c>
      <c r="D27" s="394">
        <v>2.4128686327077747E-2</v>
      </c>
      <c r="E27" s="394">
        <v>8.8170462894930201E-3</v>
      </c>
      <c r="F27" s="394">
        <v>5.1736881005173688E-3</v>
      </c>
      <c r="G27" s="394">
        <v>3.7796976241900649E-3</v>
      </c>
      <c r="H27" s="394">
        <v>2.0408163265306121E-2</v>
      </c>
      <c r="I27" s="394">
        <v>2.0473157415832575E-2</v>
      </c>
      <c r="J27" s="394">
        <f t="shared" ref="J27" si="11">J26/J$34</f>
        <v>9.2759758451098802E-3</v>
      </c>
      <c r="K27" s="34"/>
    </row>
    <row r="28" spans="1:11" ht="22.5" customHeight="1" x14ac:dyDescent="0.15">
      <c r="A28" s="547" t="s">
        <v>252</v>
      </c>
      <c r="B28" s="391">
        <v>9</v>
      </c>
      <c r="C28" s="391">
        <v>4</v>
      </c>
      <c r="D28" s="391">
        <v>21</v>
      </c>
      <c r="E28" s="391">
        <v>5</v>
      </c>
      <c r="F28" s="391">
        <v>4</v>
      </c>
      <c r="G28" s="391">
        <v>0</v>
      </c>
      <c r="H28" s="391">
        <v>2</v>
      </c>
      <c r="I28" s="391">
        <v>10</v>
      </c>
      <c r="J28" s="392">
        <f>SUM(B28:I28)</f>
        <v>55</v>
      </c>
      <c r="K28" s="95"/>
    </row>
    <row r="29" spans="1:11" ht="22.5" customHeight="1" x14ac:dyDescent="0.15">
      <c r="A29" s="548"/>
      <c r="B29" s="394">
        <v>4.8913043478260873E-3</v>
      </c>
      <c r="C29" s="394">
        <v>1.9351717464925011E-3</v>
      </c>
      <c r="D29" s="394">
        <v>1.4075067024128687E-2</v>
      </c>
      <c r="E29" s="394">
        <v>3.6737692872887582E-3</v>
      </c>
      <c r="F29" s="394">
        <v>2.9563932002956393E-3</v>
      </c>
      <c r="G29" s="394">
        <v>0</v>
      </c>
      <c r="H29" s="394">
        <v>1.020408163265306E-2</v>
      </c>
      <c r="I29" s="394">
        <v>4.549590536851683E-3</v>
      </c>
      <c r="J29" s="394">
        <f t="shared" ref="J29" si="12">J28/J$34</f>
        <v>3.4240179294029757E-3</v>
      </c>
      <c r="K29" s="34"/>
    </row>
    <row r="30" spans="1:11" ht="18" customHeight="1" x14ac:dyDescent="0.15">
      <c r="A30" s="547" t="s">
        <v>123</v>
      </c>
      <c r="B30" s="391">
        <v>7</v>
      </c>
      <c r="C30" s="391">
        <v>15</v>
      </c>
      <c r="D30" s="391">
        <v>3</v>
      </c>
      <c r="E30" s="391">
        <v>7</v>
      </c>
      <c r="F30" s="391">
        <v>1</v>
      </c>
      <c r="G30" s="391">
        <v>18</v>
      </c>
      <c r="H30" s="391">
        <v>2</v>
      </c>
      <c r="I30" s="391">
        <v>6</v>
      </c>
      <c r="J30" s="392">
        <f>SUM(B30:I30)</f>
        <v>59</v>
      </c>
      <c r="K30" s="95"/>
    </row>
    <row r="31" spans="1:11" ht="18" customHeight="1" x14ac:dyDescent="0.15">
      <c r="A31" s="548"/>
      <c r="B31" s="394">
        <v>3.8043478260869567E-3</v>
      </c>
      <c r="C31" s="394">
        <v>7.2568940493468797E-3</v>
      </c>
      <c r="D31" s="394">
        <v>2.0107238605898124E-3</v>
      </c>
      <c r="E31" s="394">
        <v>5.1432770022042619E-3</v>
      </c>
      <c r="F31" s="394">
        <v>7.3909830007390983E-4</v>
      </c>
      <c r="G31" s="394">
        <v>3.2397408207343412E-3</v>
      </c>
      <c r="H31" s="394">
        <v>1.020408163265306E-2</v>
      </c>
      <c r="I31" s="394">
        <v>2.7297543221110102E-3</v>
      </c>
      <c r="J31" s="394">
        <f t="shared" ref="J31" si="13">J30/J$34</f>
        <v>3.6730374151777378E-3</v>
      </c>
      <c r="K31" s="34"/>
    </row>
    <row r="32" spans="1:11" ht="18" customHeight="1" x14ac:dyDescent="0.15">
      <c r="A32" s="547" t="s">
        <v>253</v>
      </c>
      <c r="B32" s="391">
        <v>24</v>
      </c>
      <c r="C32" s="391">
        <v>71</v>
      </c>
      <c r="D32" s="391">
        <v>10</v>
      </c>
      <c r="E32" s="391">
        <v>31</v>
      </c>
      <c r="F32" s="391">
        <v>19</v>
      </c>
      <c r="G32" s="391">
        <v>25</v>
      </c>
      <c r="H32" s="391">
        <v>1</v>
      </c>
      <c r="I32" s="391">
        <v>16</v>
      </c>
      <c r="J32" s="392">
        <f>SUM(B32:I32)</f>
        <v>197</v>
      </c>
      <c r="K32" s="95"/>
    </row>
    <row r="33" spans="1:11" ht="18" customHeight="1" x14ac:dyDescent="0.15">
      <c r="A33" s="548"/>
      <c r="B33" s="394">
        <v>1.3043478260869565E-2</v>
      </c>
      <c r="C33" s="394">
        <v>3.4349298500241897E-2</v>
      </c>
      <c r="D33" s="394">
        <v>6.7024128686327079E-3</v>
      </c>
      <c r="E33" s="394">
        <v>2.2777369581190303E-2</v>
      </c>
      <c r="F33" s="394">
        <v>1.4042867701404288E-2</v>
      </c>
      <c r="G33" s="394">
        <v>4.4996400287976961E-3</v>
      </c>
      <c r="H33" s="394">
        <v>5.1020408163265302E-3</v>
      </c>
      <c r="I33" s="394">
        <v>7.2793448589626936E-3</v>
      </c>
      <c r="J33" s="394">
        <f t="shared" ref="J33" si="14">J32/J$34</f>
        <v>1.2264209674407023E-2</v>
      </c>
      <c r="K33" s="34"/>
    </row>
    <row r="34" spans="1:11" ht="18" customHeight="1" x14ac:dyDescent="0.15">
      <c r="A34" s="395" t="s">
        <v>11</v>
      </c>
      <c r="B34" s="396">
        <v>1840</v>
      </c>
      <c r="C34" s="396">
        <v>2067</v>
      </c>
      <c r="D34" s="396">
        <v>1492</v>
      </c>
      <c r="E34" s="396">
        <v>1361</v>
      </c>
      <c r="F34" s="396">
        <v>1353</v>
      </c>
      <c r="G34" s="396">
        <v>5556</v>
      </c>
      <c r="H34" s="396">
        <v>196</v>
      </c>
      <c r="I34" s="396">
        <v>2198</v>
      </c>
      <c r="J34" s="396">
        <f t="shared" ref="J34" si="15">J4+J12+J14+J16+J18+J20+J22+J24+J26+J28+J30+J32</f>
        <v>16063</v>
      </c>
      <c r="K34" s="444"/>
    </row>
    <row r="35" spans="1:11" ht="18" customHeight="1" x14ac:dyDescent="0.15">
      <c r="A35" s="398"/>
      <c r="B35" s="399">
        <v>1</v>
      </c>
      <c r="C35" s="399">
        <v>1</v>
      </c>
      <c r="D35" s="399">
        <v>0.99999999999999989</v>
      </c>
      <c r="E35" s="399">
        <v>0.99999999999999989</v>
      </c>
      <c r="F35" s="399">
        <v>0.99999999999999967</v>
      </c>
      <c r="G35" s="399">
        <v>0.99999999999999978</v>
      </c>
      <c r="H35" s="399">
        <v>1</v>
      </c>
      <c r="I35" s="399">
        <v>1</v>
      </c>
      <c r="J35" s="400">
        <f t="shared" ref="J35" si="16">SUM(J7,J9,J11,J13,J15,J17,J19,J21,J23,J25,J27,J29,J31,J33)</f>
        <v>1</v>
      </c>
      <c r="K35" s="445"/>
    </row>
    <row r="38" spans="1:11" x14ac:dyDescent="0.15">
      <c r="A38" s="37"/>
      <c r="B38" s="37"/>
      <c r="C38" s="37"/>
      <c r="D38" s="37"/>
      <c r="E38" s="37"/>
      <c r="F38" s="37"/>
      <c r="G38" s="37"/>
      <c r="H38" s="37"/>
      <c r="I38" s="37"/>
      <c r="J38" s="37"/>
      <c r="K38" s="37"/>
    </row>
    <row r="39" spans="1:11" x14ac:dyDescent="0.15">
      <c r="A39" s="38"/>
      <c r="G39" s="2"/>
    </row>
    <row r="40" spans="1:11" x14ac:dyDescent="0.15">
      <c r="A40" s="39"/>
    </row>
    <row r="41" spans="1:11" x14ac:dyDescent="0.15">
      <c r="A41" s="39"/>
      <c r="G41" s="2"/>
    </row>
    <row r="42" spans="1:11" x14ac:dyDescent="0.15">
      <c r="A42" s="39"/>
    </row>
    <row r="43" spans="1:11" x14ac:dyDescent="0.15">
      <c r="A43" s="39"/>
    </row>
    <row r="44" spans="1:11" x14ac:dyDescent="0.15">
      <c r="A44" s="39"/>
    </row>
    <row r="45" spans="1:11" x14ac:dyDescent="0.15">
      <c r="A45" s="39"/>
    </row>
    <row r="46" spans="1:11" x14ac:dyDescent="0.15">
      <c r="A46" s="39"/>
    </row>
    <row r="47" spans="1:11" x14ac:dyDescent="0.15">
      <c r="A47" s="39"/>
    </row>
    <row r="48" spans="1:11" x14ac:dyDescent="0.15">
      <c r="A48" s="39"/>
    </row>
    <row r="49" spans="1:5" x14ac:dyDescent="0.15">
      <c r="A49" s="39"/>
    </row>
    <row r="50" spans="1:5" x14ac:dyDescent="0.15">
      <c r="A50" s="39"/>
    </row>
    <row r="51" spans="1:5" x14ac:dyDescent="0.15">
      <c r="A51" s="39"/>
    </row>
    <row r="52" spans="1:5" x14ac:dyDescent="0.15">
      <c r="A52" s="39"/>
    </row>
    <row r="53" spans="1:5" x14ac:dyDescent="0.15">
      <c r="A53" s="39"/>
      <c r="B53" s="412"/>
      <c r="C53" s="412"/>
      <c r="D53" s="412"/>
      <c r="E53" s="412"/>
    </row>
    <row r="54" spans="1:5" x14ac:dyDescent="0.15">
      <c r="A54" s="273"/>
      <c r="B54" s="412"/>
      <c r="C54" s="412"/>
      <c r="D54" s="412"/>
      <c r="E54" s="412"/>
    </row>
    <row r="55" spans="1:5" x14ac:dyDescent="0.15">
      <c r="A55" s="39"/>
    </row>
  </sheetData>
  <mergeCells count="15">
    <mergeCell ref="A28:A29"/>
    <mergeCell ref="A30:A31"/>
    <mergeCell ref="A32:A33"/>
    <mergeCell ref="A16:A17"/>
    <mergeCell ref="A18:A19"/>
    <mergeCell ref="A20:A21"/>
    <mergeCell ref="A22:A23"/>
    <mergeCell ref="A24:A25"/>
    <mergeCell ref="A26:A27"/>
    <mergeCell ref="A14:A15"/>
    <mergeCell ref="A4:A5"/>
    <mergeCell ref="A6:A7"/>
    <mergeCell ref="A8:A9"/>
    <mergeCell ref="A10:A11"/>
    <mergeCell ref="A12:A1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45"/>
  <sheetViews>
    <sheetView view="pageBreakPreview" zoomScaleNormal="100" zoomScaleSheetLayoutView="100" workbookViewId="0">
      <selection activeCell="I45" sqref="I45"/>
    </sheetView>
  </sheetViews>
  <sheetFormatPr defaultColWidth="13.75" defaultRowHeight="13.5" x14ac:dyDescent="0.15"/>
  <cols>
    <col min="1" max="1" width="15.375" style="9" bestFit="1" customWidth="1"/>
    <col min="2" max="9" width="7.5" style="9" customWidth="1"/>
    <col min="10" max="10" width="8.625" style="9" bestFit="1" customWidth="1"/>
    <col min="11" max="19" width="7.625" style="9" customWidth="1"/>
    <col min="20" max="16384" width="13.75" style="9"/>
  </cols>
  <sheetData>
    <row r="1" spans="1:10" s="25" customFormat="1" ht="14.25" x14ac:dyDescent="0.15">
      <c r="A1" s="24" t="s">
        <v>254</v>
      </c>
    </row>
    <row r="2" spans="1:10" customFormat="1" x14ac:dyDescent="0.15">
      <c r="A2" s="1"/>
      <c r="B2" s="2"/>
      <c r="C2" s="2"/>
      <c r="D2" s="2"/>
      <c r="E2" s="2"/>
      <c r="F2" s="2"/>
      <c r="G2" s="2"/>
      <c r="H2" s="2"/>
    </row>
    <row r="3" spans="1:10" customFormat="1" ht="18" customHeight="1" x14ac:dyDescent="0.15">
      <c r="A3" s="389"/>
      <c r="B3" s="389" t="s">
        <v>238</v>
      </c>
      <c r="C3" s="389" t="s">
        <v>239</v>
      </c>
      <c r="D3" s="389" t="s">
        <v>240</v>
      </c>
      <c r="E3" s="389" t="s">
        <v>241</v>
      </c>
      <c r="F3" s="389" t="s">
        <v>242</v>
      </c>
      <c r="G3" s="389" t="s">
        <v>243</v>
      </c>
      <c r="H3" s="389" t="s">
        <v>244</v>
      </c>
      <c r="I3" s="389" t="s">
        <v>245</v>
      </c>
      <c r="J3" s="389" t="s">
        <v>62</v>
      </c>
    </row>
    <row r="4" spans="1:10" s="35" customFormat="1" ht="18" customHeight="1" x14ac:dyDescent="0.15">
      <c r="A4" s="413" t="s">
        <v>60</v>
      </c>
      <c r="B4" s="391">
        <v>213</v>
      </c>
      <c r="C4" s="391">
        <v>223</v>
      </c>
      <c r="D4" s="391">
        <v>199</v>
      </c>
      <c r="E4" s="391">
        <v>250</v>
      </c>
      <c r="F4" s="391">
        <v>145</v>
      </c>
      <c r="G4" s="391">
        <v>443</v>
      </c>
      <c r="H4" s="391">
        <v>85</v>
      </c>
      <c r="I4" s="391">
        <v>317</v>
      </c>
      <c r="J4" s="392">
        <f>SUM(B4:I4)</f>
        <v>1875</v>
      </c>
    </row>
    <row r="5" spans="1:10" s="35" customFormat="1" ht="18" customHeight="1" x14ac:dyDescent="0.15">
      <c r="A5" s="414"/>
      <c r="B5" s="394">
        <v>0.11576086956521739</v>
      </c>
      <c r="C5" s="394">
        <v>0.10788582486695694</v>
      </c>
      <c r="D5" s="394">
        <v>0.13337801608579089</v>
      </c>
      <c r="E5" s="394">
        <v>0.18368846436443792</v>
      </c>
      <c r="F5" s="394">
        <v>0.10716925351071692</v>
      </c>
      <c r="G5" s="394">
        <v>7.9733621310295183E-2</v>
      </c>
      <c r="H5" s="394">
        <v>0.43367346938775508</v>
      </c>
      <c r="I5" s="394">
        <v>0.14422202001819837</v>
      </c>
      <c r="J5" s="394">
        <f t="shared" ref="J5" si="0">J4/J$36</f>
        <v>0.11672788395691963</v>
      </c>
    </row>
    <row r="6" spans="1:10" s="35" customFormat="1" ht="18" customHeight="1" x14ac:dyDescent="0.15">
      <c r="A6" s="413" t="s">
        <v>360</v>
      </c>
      <c r="B6" s="391">
        <v>229</v>
      </c>
      <c r="C6" s="391">
        <v>289</v>
      </c>
      <c r="D6" s="391">
        <v>239</v>
      </c>
      <c r="E6" s="391">
        <v>238</v>
      </c>
      <c r="F6" s="391">
        <v>175</v>
      </c>
      <c r="G6" s="391">
        <v>537</v>
      </c>
      <c r="H6" s="391">
        <v>87</v>
      </c>
      <c r="I6" s="391">
        <v>358</v>
      </c>
      <c r="J6" s="392">
        <f>SUM(B6:I6)</f>
        <v>2152</v>
      </c>
    </row>
    <row r="7" spans="1:10" s="35" customFormat="1" ht="18" customHeight="1" x14ac:dyDescent="0.15">
      <c r="A7" s="414" t="s">
        <v>361</v>
      </c>
      <c r="B7" s="394">
        <v>0.12445652173913044</v>
      </c>
      <c r="C7" s="394">
        <v>0.1398161586840832</v>
      </c>
      <c r="D7" s="394">
        <v>0.16018766756032171</v>
      </c>
      <c r="E7" s="394">
        <v>0.17487141807494488</v>
      </c>
      <c r="F7" s="394">
        <v>0.12934220251293421</v>
      </c>
      <c r="G7" s="394">
        <v>9.6652267818574514E-2</v>
      </c>
      <c r="H7" s="394">
        <v>0.44387755102040816</v>
      </c>
      <c r="I7" s="394">
        <v>0.16287534121929026</v>
      </c>
      <c r="J7" s="394">
        <f t="shared" ref="J7" si="1">J6/J$36</f>
        <v>0.13397248334682188</v>
      </c>
    </row>
    <row r="8" spans="1:10" s="35" customFormat="1" ht="18" customHeight="1" x14ac:dyDescent="0.15">
      <c r="A8" s="413" t="s">
        <v>362</v>
      </c>
      <c r="B8" s="391">
        <v>144</v>
      </c>
      <c r="C8" s="391">
        <v>170</v>
      </c>
      <c r="D8" s="391">
        <v>138</v>
      </c>
      <c r="E8" s="391">
        <v>160</v>
      </c>
      <c r="F8" s="391">
        <v>89</v>
      </c>
      <c r="G8" s="391">
        <v>444</v>
      </c>
      <c r="H8" s="391">
        <v>20</v>
      </c>
      <c r="I8" s="391">
        <v>155</v>
      </c>
      <c r="J8" s="392">
        <f>SUM(B8:I8)</f>
        <v>1320</v>
      </c>
    </row>
    <row r="9" spans="1:10" s="35" customFormat="1" ht="18" customHeight="1" x14ac:dyDescent="0.15">
      <c r="A9" s="414" t="s">
        <v>363</v>
      </c>
      <c r="B9" s="394">
        <v>7.8260869565217397E-2</v>
      </c>
      <c r="C9" s="394">
        <v>8.2244799225931295E-2</v>
      </c>
      <c r="D9" s="394">
        <v>9.2493297587131373E-2</v>
      </c>
      <c r="E9" s="394">
        <v>0.11756061719324026</v>
      </c>
      <c r="F9" s="394">
        <v>6.5779748706577976E-2</v>
      </c>
      <c r="G9" s="394">
        <v>7.9913606911447083E-2</v>
      </c>
      <c r="H9" s="394">
        <v>0.10204081632653061</v>
      </c>
      <c r="I9" s="394">
        <v>7.0518653321201094E-2</v>
      </c>
      <c r="J9" s="394">
        <f t="shared" ref="J9" si="2">J8/J$36</f>
        <v>8.2176430305671413E-2</v>
      </c>
    </row>
    <row r="10" spans="1:10" s="35" customFormat="1" ht="18" customHeight="1" x14ac:dyDescent="0.15">
      <c r="A10" s="413" t="s">
        <v>364</v>
      </c>
      <c r="B10" s="391">
        <v>161</v>
      </c>
      <c r="C10" s="391">
        <v>226</v>
      </c>
      <c r="D10" s="391">
        <v>143</v>
      </c>
      <c r="E10" s="391">
        <v>147</v>
      </c>
      <c r="F10" s="391">
        <v>120</v>
      </c>
      <c r="G10" s="391">
        <v>613</v>
      </c>
      <c r="H10" s="391">
        <v>3</v>
      </c>
      <c r="I10" s="391">
        <v>190</v>
      </c>
      <c r="J10" s="392">
        <f>SUM(B10:I10)</f>
        <v>1603</v>
      </c>
    </row>
    <row r="11" spans="1:10" s="35" customFormat="1" ht="18" customHeight="1" x14ac:dyDescent="0.15">
      <c r="A11" s="414" t="s">
        <v>365</v>
      </c>
      <c r="B11" s="394">
        <v>8.7499999999999994E-2</v>
      </c>
      <c r="C11" s="394">
        <v>0.10933720367682633</v>
      </c>
      <c r="D11" s="394">
        <v>9.5844504021447716E-2</v>
      </c>
      <c r="E11" s="394">
        <v>0.10800881704628949</v>
      </c>
      <c r="F11" s="394">
        <v>8.8691796008869186E-2</v>
      </c>
      <c r="G11" s="394">
        <v>0.11033117350611951</v>
      </c>
      <c r="H11" s="394">
        <v>1.5306122448979591E-2</v>
      </c>
      <c r="I11" s="394">
        <v>8.6442220200181982E-2</v>
      </c>
      <c r="J11" s="394">
        <f t="shared" ref="J11" si="3">J10/J$36</f>
        <v>9.9794558924235818E-2</v>
      </c>
    </row>
    <row r="12" spans="1:10" s="35" customFormat="1" ht="18" customHeight="1" x14ac:dyDescent="0.15">
      <c r="A12" s="413" t="s">
        <v>366</v>
      </c>
      <c r="B12" s="391">
        <v>119</v>
      </c>
      <c r="C12" s="391">
        <v>247</v>
      </c>
      <c r="D12" s="391">
        <v>109</v>
      </c>
      <c r="E12" s="391">
        <v>47</v>
      </c>
      <c r="F12" s="391">
        <v>84</v>
      </c>
      <c r="G12" s="391">
        <v>416</v>
      </c>
      <c r="H12" s="391">
        <v>1</v>
      </c>
      <c r="I12" s="391">
        <v>109</v>
      </c>
      <c r="J12" s="392">
        <f>SUM(B12:I12)</f>
        <v>1132</v>
      </c>
    </row>
    <row r="13" spans="1:10" s="35" customFormat="1" ht="18" customHeight="1" x14ac:dyDescent="0.15">
      <c r="A13" s="414" t="s">
        <v>367</v>
      </c>
      <c r="B13" s="394">
        <v>6.4673913043478262E-2</v>
      </c>
      <c r="C13" s="394">
        <v>0.11949685534591195</v>
      </c>
      <c r="D13" s="394">
        <v>7.3056300268096508E-2</v>
      </c>
      <c r="E13" s="394">
        <v>3.4533431300514325E-2</v>
      </c>
      <c r="F13" s="394">
        <v>6.2084257206208429E-2</v>
      </c>
      <c r="G13" s="394">
        <v>7.487401007919367E-2</v>
      </c>
      <c r="H13" s="394">
        <v>5.1020408163265302E-3</v>
      </c>
      <c r="I13" s="394">
        <v>4.9590536851683346E-2</v>
      </c>
      <c r="J13" s="394">
        <f t="shared" ref="J13" si="4">J12/J$36</f>
        <v>7.0472514474257605E-2</v>
      </c>
    </row>
    <row r="14" spans="1:10" s="35" customFormat="1" ht="18" customHeight="1" x14ac:dyDescent="0.15">
      <c r="A14" s="413" t="s">
        <v>368</v>
      </c>
      <c r="B14" s="391">
        <v>98</v>
      </c>
      <c r="C14" s="391">
        <v>106</v>
      </c>
      <c r="D14" s="391">
        <v>79</v>
      </c>
      <c r="E14" s="391">
        <v>48</v>
      </c>
      <c r="F14" s="391">
        <v>80</v>
      </c>
      <c r="G14" s="391">
        <v>310</v>
      </c>
      <c r="H14" s="391">
        <v>0</v>
      </c>
      <c r="I14" s="391">
        <v>74</v>
      </c>
      <c r="J14" s="392">
        <f>SUM(B14:I14)</f>
        <v>795</v>
      </c>
    </row>
    <row r="15" spans="1:10" s="35" customFormat="1" ht="18" customHeight="1" x14ac:dyDescent="0.15">
      <c r="A15" s="414" t="s">
        <v>369</v>
      </c>
      <c r="B15" s="394">
        <v>5.3260869565217389E-2</v>
      </c>
      <c r="C15" s="394">
        <v>5.128205128205128E-2</v>
      </c>
      <c r="D15" s="394">
        <v>5.2949061662198392E-2</v>
      </c>
      <c r="E15" s="394">
        <v>3.526818515797208E-2</v>
      </c>
      <c r="F15" s="394">
        <v>5.9127864005912786E-2</v>
      </c>
      <c r="G15" s="394">
        <v>5.5795536357091433E-2</v>
      </c>
      <c r="H15" s="394">
        <v>0</v>
      </c>
      <c r="I15" s="394">
        <v>3.3666969972702458E-2</v>
      </c>
      <c r="J15" s="394">
        <f t="shared" ref="J15" si="5">J14/J$36</f>
        <v>4.9492622797733921E-2</v>
      </c>
    </row>
    <row r="16" spans="1:10" s="35" customFormat="1" ht="18" customHeight="1" x14ac:dyDescent="0.15">
      <c r="A16" s="413" t="s">
        <v>370</v>
      </c>
      <c r="B16" s="391">
        <v>135</v>
      </c>
      <c r="C16" s="391">
        <v>130</v>
      </c>
      <c r="D16" s="391">
        <v>100</v>
      </c>
      <c r="E16" s="391">
        <v>93</v>
      </c>
      <c r="F16" s="391">
        <v>107</v>
      </c>
      <c r="G16" s="391">
        <v>513</v>
      </c>
      <c r="H16" s="391">
        <v>0</v>
      </c>
      <c r="I16" s="391">
        <v>123</v>
      </c>
      <c r="J16" s="392">
        <f>SUM(B16:I16)</f>
        <v>1201</v>
      </c>
    </row>
    <row r="17" spans="1:10" s="35" customFormat="1" ht="18" customHeight="1" x14ac:dyDescent="0.15">
      <c r="A17" s="414" t="s">
        <v>371</v>
      </c>
      <c r="B17" s="394">
        <v>7.3369565217391311E-2</v>
      </c>
      <c r="C17" s="394">
        <v>6.2893081761006289E-2</v>
      </c>
      <c r="D17" s="394">
        <v>6.7024128686327081E-2</v>
      </c>
      <c r="E17" s="394">
        <v>6.8332108743570902E-2</v>
      </c>
      <c r="F17" s="394">
        <v>7.9083518107908354E-2</v>
      </c>
      <c r="G17" s="394">
        <v>9.2332613390928728E-2</v>
      </c>
      <c r="H17" s="394">
        <v>0</v>
      </c>
      <c r="I17" s="394">
        <v>5.5959963603275709E-2</v>
      </c>
      <c r="J17" s="394">
        <f t="shared" ref="J17" si="6">J16/J$36</f>
        <v>7.4768100603872248E-2</v>
      </c>
    </row>
    <row r="18" spans="1:10" s="35" customFormat="1" ht="18" customHeight="1" x14ac:dyDescent="0.15">
      <c r="A18" s="413" t="s">
        <v>372</v>
      </c>
      <c r="B18" s="391">
        <v>105</v>
      </c>
      <c r="C18" s="391">
        <v>103</v>
      </c>
      <c r="D18" s="391">
        <v>75</v>
      </c>
      <c r="E18" s="391">
        <v>57</v>
      </c>
      <c r="F18" s="391">
        <v>67</v>
      </c>
      <c r="G18" s="391">
        <v>348</v>
      </c>
      <c r="H18" s="391">
        <v>0</v>
      </c>
      <c r="I18" s="391">
        <v>75</v>
      </c>
      <c r="J18" s="392">
        <f>SUM(B18:I18)</f>
        <v>830</v>
      </c>
    </row>
    <row r="19" spans="1:10" s="35" customFormat="1" ht="18" customHeight="1" x14ac:dyDescent="0.15">
      <c r="A19" s="414" t="s">
        <v>373</v>
      </c>
      <c r="B19" s="394">
        <v>5.7065217391304345E-2</v>
      </c>
      <c r="C19" s="394">
        <v>4.9830672472181904E-2</v>
      </c>
      <c r="D19" s="394">
        <v>5.0268096514745307E-2</v>
      </c>
      <c r="E19" s="394">
        <v>4.1880969875091843E-2</v>
      </c>
      <c r="F19" s="394">
        <v>4.9519586104951961E-2</v>
      </c>
      <c r="G19" s="394">
        <v>6.2634989200863925E-2</v>
      </c>
      <c r="H19" s="394">
        <v>0</v>
      </c>
      <c r="I19" s="394">
        <v>3.4121929026387623E-2</v>
      </c>
      <c r="J19" s="394">
        <f t="shared" ref="J19" si="7">J18/J$36</f>
        <v>5.1671543298263088E-2</v>
      </c>
    </row>
    <row r="20" spans="1:10" s="35" customFormat="1" ht="18" customHeight="1" x14ac:dyDescent="0.15">
      <c r="A20" s="413" t="s">
        <v>374</v>
      </c>
      <c r="B20" s="391">
        <v>90</v>
      </c>
      <c r="C20" s="391">
        <v>64</v>
      </c>
      <c r="D20" s="391">
        <v>71</v>
      </c>
      <c r="E20" s="391">
        <v>45</v>
      </c>
      <c r="F20" s="391">
        <v>58</v>
      </c>
      <c r="G20" s="391">
        <v>263</v>
      </c>
      <c r="H20" s="391">
        <v>0</v>
      </c>
      <c r="I20" s="391">
        <v>86</v>
      </c>
      <c r="J20" s="392">
        <f>SUM(B20:I20)</f>
        <v>677</v>
      </c>
    </row>
    <row r="21" spans="1:10" s="35" customFormat="1" ht="18" customHeight="1" x14ac:dyDescent="0.15">
      <c r="A21" s="414" t="s">
        <v>375</v>
      </c>
      <c r="B21" s="394">
        <v>4.8913043478260872E-2</v>
      </c>
      <c r="C21" s="394">
        <v>3.0962747943880018E-2</v>
      </c>
      <c r="D21" s="394">
        <v>4.7587131367292222E-2</v>
      </c>
      <c r="E21" s="394">
        <v>3.3063923585598821E-2</v>
      </c>
      <c r="F21" s="394">
        <v>4.2867701404286772E-2</v>
      </c>
      <c r="G21" s="394">
        <v>4.7336213102951767E-2</v>
      </c>
      <c r="H21" s="394">
        <v>0</v>
      </c>
      <c r="I21" s="394">
        <v>3.9126478616924476E-2</v>
      </c>
      <c r="J21" s="394">
        <f t="shared" ref="J21" si="8">J20/J$36</f>
        <v>4.2146547967378448E-2</v>
      </c>
    </row>
    <row r="22" spans="1:10" s="35" customFormat="1" ht="18" customHeight="1" x14ac:dyDescent="0.15">
      <c r="A22" s="413" t="s">
        <v>376</v>
      </c>
      <c r="B22" s="391">
        <v>66</v>
      </c>
      <c r="C22" s="391">
        <v>70</v>
      </c>
      <c r="D22" s="391">
        <v>39</v>
      </c>
      <c r="E22" s="391">
        <v>38</v>
      </c>
      <c r="F22" s="391">
        <v>57</v>
      </c>
      <c r="G22" s="391">
        <v>228</v>
      </c>
      <c r="H22" s="391">
        <v>0</v>
      </c>
      <c r="I22" s="391">
        <v>66</v>
      </c>
      <c r="J22" s="392">
        <f>SUM(B22:I22)</f>
        <v>564</v>
      </c>
    </row>
    <row r="23" spans="1:10" s="35" customFormat="1" ht="18" customHeight="1" x14ac:dyDescent="0.15">
      <c r="A23" s="414" t="s">
        <v>377</v>
      </c>
      <c r="B23" s="394">
        <v>3.5869565217391305E-2</v>
      </c>
      <c r="C23" s="394">
        <v>3.3865505563618774E-2</v>
      </c>
      <c r="D23" s="394">
        <v>2.613941018766756E-2</v>
      </c>
      <c r="E23" s="394">
        <v>2.7920646583394562E-2</v>
      </c>
      <c r="F23" s="394">
        <v>4.2128603104212861E-2</v>
      </c>
      <c r="G23" s="394">
        <v>4.1036717062634988E-2</v>
      </c>
      <c r="H23" s="394">
        <v>0</v>
      </c>
      <c r="I23" s="394">
        <v>3.0027297543221108E-2</v>
      </c>
      <c r="J23" s="394">
        <f t="shared" ref="J23" si="9">J22/J$36</f>
        <v>3.5111747494241424E-2</v>
      </c>
    </row>
    <row r="24" spans="1:10" s="35" customFormat="1" ht="18" customHeight="1" x14ac:dyDescent="0.15">
      <c r="A24" s="413" t="s">
        <v>378</v>
      </c>
      <c r="B24" s="391">
        <v>51</v>
      </c>
      <c r="C24" s="391">
        <v>50</v>
      </c>
      <c r="D24" s="391">
        <v>44</v>
      </c>
      <c r="E24" s="391">
        <v>35</v>
      </c>
      <c r="F24" s="391">
        <v>34</v>
      </c>
      <c r="G24" s="391">
        <v>176</v>
      </c>
      <c r="H24" s="391">
        <v>0</v>
      </c>
      <c r="I24" s="391">
        <v>59</v>
      </c>
      <c r="J24" s="392">
        <f>SUM(B24:I24)</f>
        <v>449</v>
      </c>
    </row>
    <row r="25" spans="1:10" s="35" customFormat="1" ht="18" customHeight="1" x14ac:dyDescent="0.15">
      <c r="A25" s="414" t="s">
        <v>379</v>
      </c>
      <c r="B25" s="394">
        <v>2.7717391304347826E-2</v>
      </c>
      <c r="C25" s="394">
        <v>2.4189646831156264E-2</v>
      </c>
      <c r="D25" s="394">
        <v>2.9490616621983913E-2</v>
      </c>
      <c r="E25" s="394">
        <v>2.5716385011021307E-2</v>
      </c>
      <c r="F25" s="394">
        <v>2.5129342202512936E-2</v>
      </c>
      <c r="G25" s="394">
        <v>3.1677465802735782E-2</v>
      </c>
      <c r="H25" s="394">
        <v>0</v>
      </c>
      <c r="I25" s="394">
        <v>2.6842584167424931E-2</v>
      </c>
      <c r="J25" s="394">
        <f t="shared" ref="J25" si="10">J24/J$36</f>
        <v>2.7952437278217019E-2</v>
      </c>
    </row>
    <row r="26" spans="1:10" s="35" customFormat="1" ht="18" customHeight="1" x14ac:dyDescent="0.15">
      <c r="A26" s="413" t="s">
        <v>380</v>
      </c>
      <c r="B26" s="391">
        <v>47</v>
      </c>
      <c r="C26" s="391">
        <v>39</v>
      </c>
      <c r="D26" s="391">
        <v>25</v>
      </c>
      <c r="E26" s="391">
        <v>29</v>
      </c>
      <c r="F26" s="391">
        <v>42</v>
      </c>
      <c r="G26" s="391">
        <v>161</v>
      </c>
      <c r="H26" s="391">
        <v>0</v>
      </c>
      <c r="I26" s="391">
        <v>58</v>
      </c>
      <c r="J26" s="392">
        <f>SUM(B26:I26)</f>
        <v>401</v>
      </c>
    </row>
    <row r="27" spans="1:10" s="35" customFormat="1" ht="18" customHeight="1" x14ac:dyDescent="0.15">
      <c r="A27" s="414" t="s">
        <v>381</v>
      </c>
      <c r="B27" s="394">
        <v>2.5543478260869567E-2</v>
      </c>
      <c r="C27" s="394">
        <v>1.8867924528301886E-2</v>
      </c>
      <c r="D27" s="394">
        <v>1.675603217158177E-2</v>
      </c>
      <c r="E27" s="394">
        <v>2.1307861866274799E-2</v>
      </c>
      <c r="F27" s="394">
        <v>3.1042128603104215E-2</v>
      </c>
      <c r="G27" s="394">
        <v>2.8977681785457163E-2</v>
      </c>
      <c r="H27" s="394">
        <v>0</v>
      </c>
      <c r="I27" s="394">
        <v>2.6387625113739762E-2</v>
      </c>
      <c r="J27" s="394">
        <f t="shared" ref="J27" si="11">J26/J$36</f>
        <v>2.4964203448919878E-2</v>
      </c>
    </row>
    <row r="28" spans="1:10" s="35" customFormat="1" ht="18" customHeight="1" x14ac:dyDescent="0.15">
      <c r="A28" s="413" t="s">
        <v>382</v>
      </c>
      <c r="B28" s="391">
        <v>41</v>
      </c>
      <c r="C28" s="391">
        <v>44</v>
      </c>
      <c r="D28" s="391">
        <v>33</v>
      </c>
      <c r="E28" s="391">
        <v>25</v>
      </c>
      <c r="F28" s="391">
        <v>27</v>
      </c>
      <c r="G28" s="391">
        <v>128</v>
      </c>
      <c r="H28" s="391">
        <v>0</v>
      </c>
      <c r="I28" s="391">
        <v>39</v>
      </c>
      <c r="J28" s="392">
        <f>SUM(B28:I28)</f>
        <v>337</v>
      </c>
    </row>
    <row r="29" spans="1:10" s="35" customFormat="1" ht="18" customHeight="1" x14ac:dyDescent="0.15">
      <c r="A29" s="414" t="s">
        <v>383</v>
      </c>
      <c r="B29" s="394">
        <v>2.2282608695652174E-2</v>
      </c>
      <c r="C29" s="394">
        <v>2.1286889211417512E-2</v>
      </c>
      <c r="D29" s="394">
        <v>2.2117962466487937E-2</v>
      </c>
      <c r="E29" s="394">
        <v>1.8368846436443792E-2</v>
      </c>
      <c r="F29" s="394">
        <v>1.9955654101995565E-2</v>
      </c>
      <c r="G29" s="394">
        <v>2.3038156947444204E-2</v>
      </c>
      <c r="H29" s="394">
        <v>0</v>
      </c>
      <c r="I29" s="394">
        <v>1.7743403093721567E-2</v>
      </c>
      <c r="J29" s="394">
        <f t="shared" ref="J29" si="12">J28/J$36</f>
        <v>2.0979891676523688E-2</v>
      </c>
    </row>
    <row r="30" spans="1:10" s="35" customFormat="1" ht="18" customHeight="1" x14ac:dyDescent="0.15">
      <c r="A30" s="413" t="s">
        <v>384</v>
      </c>
      <c r="B30" s="391">
        <v>35</v>
      </c>
      <c r="C30" s="391">
        <v>33</v>
      </c>
      <c r="D30" s="391">
        <v>18</v>
      </c>
      <c r="E30" s="391">
        <v>18</v>
      </c>
      <c r="F30" s="391">
        <v>24</v>
      </c>
      <c r="G30" s="391">
        <v>102</v>
      </c>
      <c r="H30" s="391">
        <v>0</v>
      </c>
      <c r="I30" s="391">
        <v>33</v>
      </c>
      <c r="J30" s="392">
        <f>SUM(B30:I30)</f>
        <v>263</v>
      </c>
    </row>
    <row r="31" spans="1:10" s="35" customFormat="1" ht="18" customHeight="1" x14ac:dyDescent="0.15">
      <c r="A31" s="414" t="s">
        <v>385</v>
      </c>
      <c r="B31" s="394">
        <v>1.9021739130434784E-2</v>
      </c>
      <c r="C31" s="394">
        <v>1.5965166908563134E-2</v>
      </c>
      <c r="D31" s="394">
        <v>1.2064343163538873E-2</v>
      </c>
      <c r="E31" s="394">
        <v>1.3225569434239529E-2</v>
      </c>
      <c r="F31" s="394">
        <v>1.7738359201773836E-2</v>
      </c>
      <c r="G31" s="394">
        <v>1.8358531317494601E-2</v>
      </c>
      <c r="H31" s="394">
        <v>0</v>
      </c>
      <c r="I31" s="394">
        <v>1.5013648771610554E-2</v>
      </c>
      <c r="J31" s="394">
        <f t="shared" ref="J31" si="13">J30/J$36</f>
        <v>1.6373031189690593E-2</v>
      </c>
    </row>
    <row r="32" spans="1:10" s="35" customFormat="1" ht="18" customHeight="1" x14ac:dyDescent="0.15">
      <c r="A32" s="413" t="s">
        <v>386</v>
      </c>
      <c r="B32" s="391">
        <v>176</v>
      </c>
      <c r="C32" s="391">
        <v>201</v>
      </c>
      <c r="D32" s="391">
        <v>118</v>
      </c>
      <c r="E32" s="391">
        <v>81</v>
      </c>
      <c r="F32" s="391">
        <v>157</v>
      </c>
      <c r="G32" s="391">
        <v>557</v>
      </c>
      <c r="H32" s="391">
        <v>0</v>
      </c>
      <c r="I32" s="391">
        <v>225</v>
      </c>
      <c r="J32" s="392">
        <f>SUM(B32:I32)</f>
        <v>1515</v>
      </c>
    </row>
    <row r="33" spans="1:10" s="35" customFormat="1" ht="18" customHeight="1" x14ac:dyDescent="0.15">
      <c r="A33" s="414" t="s">
        <v>387</v>
      </c>
      <c r="B33" s="394">
        <v>9.5652173913043481E-2</v>
      </c>
      <c r="C33" s="394">
        <v>9.7242380261248179E-2</v>
      </c>
      <c r="D33" s="394">
        <v>7.9088471849865949E-2</v>
      </c>
      <c r="E33" s="394">
        <v>5.9515062454077887E-2</v>
      </c>
      <c r="F33" s="394">
        <v>0.11603843311160385</v>
      </c>
      <c r="G33" s="394">
        <v>0.10025197984161267</v>
      </c>
      <c r="H33" s="394">
        <v>0</v>
      </c>
      <c r="I33" s="394">
        <v>0.10236578707916287</v>
      </c>
      <c r="J33" s="394">
        <f t="shared" ref="J33" si="14">J32/J$36</f>
        <v>9.4316130237191056E-2</v>
      </c>
    </row>
    <row r="34" spans="1:10" s="35" customFormat="1" ht="18" customHeight="1" x14ac:dyDescent="0.15">
      <c r="A34" s="413" t="s">
        <v>61</v>
      </c>
      <c r="B34" s="391">
        <v>130</v>
      </c>
      <c r="C34" s="391">
        <v>72</v>
      </c>
      <c r="D34" s="391">
        <v>62</v>
      </c>
      <c r="E34" s="391">
        <v>50</v>
      </c>
      <c r="F34" s="391">
        <v>87</v>
      </c>
      <c r="G34" s="391">
        <v>317</v>
      </c>
      <c r="H34" s="391">
        <v>0</v>
      </c>
      <c r="I34" s="391">
        <v>231</v>
      </c>
      <c r="J34" s="392">
        <f>SUM(B34:I34)</f>
        <v>949</v>
      </c>
    </row>
    <row r="35" spans="1:10" s="35" customFormat="1" ht="18" customHeight="1" x14ac:dyDescent="0.15">
      <c r="A35" s="393"/>
      <c r="B35" s="394">
        <v>7.0652173913043473E-2</v>
      </c>
      <c r="C35" s="394">
        <v>3.483309143686502E-2</v>
      </c>
      <c r="D35" s="394">
        <v>4.1554959785522788E-2</v>
      </c>
      <c r="E35" s="394">
        <v>3.6737692872887584E-2</v>
      </c>
      <c r="F35" s="394">
        <v>6.4301552106430154E-2</v>
      </c>
      <c r="G35" s="394">
        <v>5.7055435565154786E-2</v>
      </c>
      <c r="H35" s="394">
        <v>0</v>
      </c>
      <c r="I35" s="394">
        <v>0.10509554140127389</v>
      </c>
      <c r="J35" s="394">
        <f t="shared" ref="J35" si="15">J34/J$36</f>
        <v>5.9079873000062254E-2</v>
      </c>
    </row>
    <row r="36" spans="1:10" s="35" customFormat="1" ht="18" customHeight="1" x14ac:dyDescent="0.15">
      <c r="A36" s="395" t="s">
        <v>11</v>
      </c>
      <c r="B36" s="396">
        <v>1840</v>
      </c>
      <c r="C36" s="396">
        <v>2067</v>
      </c>
      <c r="D36" s="396">
        <v>1492</v>
      </c>
      <c r="E36" s="396">
        <v>1361</v>
      </c>
      <c r="F36" s="396">
        <v>1353</v>
      </c>
      <c r="G36" s="396">
        <v>5556</v>
      </c>
      <c r="H36" s="396">
        <v>196</v>
      </c>
      <c r="I36" s="396">
        <v>2198</v>
      </c>
      <c r="J36" s="397">
        <f t="shared" ref="J36" si="16">SUM(J4,J6,J8,J10,J12,J14,J16,J18,J20,J22,J24,J26,J28,J30,J32,J34)</f>
        <v>16063</v>
      </c>
    </row>
    <row r="37" spans="1:10" s="35" customFormat="1" ht="18" customHeight="1" x14ac:dyDescent="0.15">
      <c r="A37" s="398"/>
      <c r="B37" s="399">
        <v>0.99999999999999989</v>
      </c>
      <c r="C37" s="399">
        <v>0.99999999999999989</v>
      </c>
      <c r="D37" s="399">
        <v>0.99999999999999989</v>
      </c>
      <c r="E37" s="399">
        <v>1</v>
      </c>
      <c r="F37" s="399">
        <v>1</v>
      </c>
      <c r="G37" s="399">
        <v>1</v>
      </c>
      <c r="H37" s="399">
        <v>0.99999999999999989</v>
      </c>
      <c r="I37" s="399">
        <v>1</v>
      </c>
      <c r="J37" s="399">
        <f t="shared" ref="J37" si="17">SUM(J5,J7,J9,J11,J13,J15,J17,J19,J21,J23,J25,J27,J29,J31,J33,J35)</f>
        <v>1.0000000000000002</v>
      </c>
    </row>
    <row r="38" spans="1:10" s="54" customFormat="1" ht="18" customHeight="1" x14ac:dyDescent="0.15">
      <c r="A38" s="449" t="s">
        <v>56</v>
      </c>
      <c r="B38" s="415">
        <f>SUM(B4,B6,B8,B10)</f>
        <v>747</v>
      </c>
      <c r="C38" s="415">
        <f t="shared" ref="C38:I38" si="18">SUM(C4,C6,C8,C10)</f>
        <v>908</v>
      </c>
      <c r="D38" s="415">
        <f t="shared" si="18"/>
        <v>719</v>
      </c>
      <c r="E38" s="415">
        <f t="shared" si="18"/>
        <v>795</v>
      </c>
      <c r="F38" s="415">
        <f t="shared" si="18"/>
        <v>529</v>
      </c>
      <c r="G38" s="415">
        <f t="shared" si="18"/>
        <v>2037</v>
      </c>
      <c r="H38" s="415">
        <f t="shared" si="18"/>
        <v>195</v>
      </c>
      <c r="I38" s="415">
        <f t="shared" si="18"/>
        <v>1020</v>
      </c>
      <c r="J38" s="415">
        <f t="shared" ref="J38" si="19">SUM(B38:I38)</f>
        <v>6950</v>
      </c>
    </row>
    <row r="39" spans="1:10" s="54" customFormat="1" ht="18" customHeight="1" x14ac:dyDescent="0.15">
      <c r="A39" s="450"/>
      <c r="B39" s="394">
        <f>B38/B$36</f>
        <v>0.40597826086956523</v>
      </c>
      <c r="C39" s="394">
        <f t="shared" ref="C39:J45" si="20">C38/C$36</f>
        <v>0.43928398645379779</v>
      </c>
      <c r="D39" s="394">
        <f t="shared" si="20"/>
        <v>0.48190348525469168</v>
      </c>
      <c r="E39" s="394">
        <f t="shared" si="20"/>
        <v>0.58412931667891255</v>
      </c>
      <c r="F39" s="394">
        <f t="shared" si="20"/>
        <v>0.39098300073909831</v>
      </c>
      <c r="G39" s="394">
        <f t="shared" si="20"/>
        <v>0.36663066954643631</v>
      </c>
      <c r="H39" s="394">
        <f t="shared" si="20"/>
        <v>0.99489795918367352</v>
      </c>
      <c r="I39" s="394">
        <f t="shared" si="20"/>
        <v>0.4640582347588717</v>
      </c>
      <c r="J39" s="394">
        <f t="shared" si="20"/>
        <v>0.43267135653364874</v>
      </c>
    </row>
    <row r="40" spans="1:10" s="55" customFormat="1" ht="18" customHeight="1" x14ac:dyDescent="0.15">
      <c r="A40" s="451" t="s">
        <v>255</v>
      </c>
      <c r="B40" s="415">
        <f>SUM(B12,B14,B16,B18,B20)</f>
        <v>547</v>
      </c>
      <c r="C40" s="415">
        <f t="shared" ref="C40:I40" si="21">SUM(C12,C14,C16,C18,C20)</f>
        <v>650</v>
      </c>
      <c r="D40" s="415">
        <f t="shared" si="21"/>
        <v>434</v>
      </c>
      <c r="E40" s="415">
        <f t="shared" si="21"/>
        <v>290</v>
      </c>
      <c r="F40" s="415">
        <f t="shared" si="21"/>
        <v>396</v>
      </c>
      <c r="G40" s="415">
        <f t="shared" si="21"/>
        <v>1850</v>
      </c>
      <c r="H40" s="415">
        <f t="shared" si="21"/>
        <v>1</v>
      </c>
      <c r="I40" s="415">
        <f t="shared" si="21"/>
        <v>467</v>
      </c>
      <c r="J40" s="415">
        <f t="shared" ref="J40" si="22">SUM(B40:I40)</f>
        <v>4635</v>
      </c>
    </row>
    <row r="41" spans="1:10" s="55" customFormat="1" ht="18" customHeight="1" x14ac:dyDescent="0.15">
      <c r="A41" s="416" t="s">
        <v>388</v>
      </c>
      <c r="B41" s="394">
        <f>B40/B$36</f>
        <v>0.29728260869565215</v>
      </c>
      <c r="C41" s="394">
        <f t="shared" ref="C41:I41" si="23">C40/C$36</f>
        <v>0.31446540880503143</v>
      </c>
      <c r="D41" s="394">
        <f t="shared" si="23"/>
        <v>0.29088471849865954</v>
      </c>
      <c r="E41" s="394">
        <f t="shared" si="23"/>
        <v>0.21307861866274799</v>
      </c>
      <c r="F41" s="394">
        <f t="shared" si="23"/>
        <v>0.29268292682926828</v>
      </c>
      <c r="G41" s="394">
        <f t="shared" si="23"/>
        <v>0.33297336213102952</v>
      </c>
      <c r="H41" s="394">
        <f t="shared" si="23"/>
        <v>5.1020408163265302E-3</v>
      </c>
      <c r="I41" s="394">
        <f t="shared" si="23"/>
        <v>0.21246587807097361</v>
      </c>
      <c r="J41" s="394">
        <f t="shared" si="20"/>
        <v>0.28855132914150533</v>
      </c>
    </row>
    <row r="42" spans="1:10" s="54" customFormat="1" ht="18" customHeight="1" x14ac:dyDescent="0.15">
      <c r="A42" s="451" t="s">
        <v>256</v>
      </c>
      <c r="B42" s="415">
        <f>SUM(B22,B24,B26,B28,B30)</f>
        <v>240</v>
      </c>
      <c r="C42" s="415">
        <f t="shared" ref="C42:I42" si="24">SUM(C22,C24,C26,C28,C30)</f>
        <v>236</v>
      </c>
      <c r="D42" s="415">
        <f t="shared" si="24"/>
        <v>159</v>
      </c>
      <c r="E42" s="415">
        <f t="shared" si="24"/>
        <v>145</v>
      </c>
      <c r="F42" s="415">
        <f t="shared" si="24"/>
        <v>184</v>
      </c>
      <c r="G42" s="415">
        <f t="shared" si="24"/>
        <v>795</v>
      </c>
      <c r="H42" s="415">
        <f t="shared" si="24"/>
        <v>0</v>
      </c>
      <c r="I42" s="415">
        <f t="shared" si="24"/>
        <v>255</v>
      </c>
      <c r="J42" s="415">
        <f t="shared" ref="J42" si="25">SUM(B42:I42)</f>
        <v>2014</v>
      </c>
    </row>
    <row r="43" spans="1:10" s="54" customFormat="1" ht="18" customHeight="1" x14ac:dyDescent="0.15">
      <c r="A43" s="450" t="s">
        <v>389</v>
      </c>
      <c r="B43" s="394">
        <f>B42/B$36</f>
        <v>0.13043478260869565</v>
      </c>
      <c r="C43" s="394">
        <f t="shared" ref="C43:I43" si="26">C42/C$36</f>
        <v>0.11417513304305757</v>
      </c>
      <c r="D43" s="394">
        <f t="shared" si="26"/>
        <v>0.10656836461126006</v>
      </c>
      <c r="E43" s="394">
        <f t="shared" si="26"/>
        <v>0.106539309331374</v>
      </c>
      <c r="F43" s="394">
        <f t="shared" si="26"/>
        <v>0.1359940872135994</v>
      </c>
      <c r="G43" s="394">
        <f t="shared" si="26"/>
        <v>0.14308855291576675</v>
      </c>
      <c r="H43" s="394">
        <f t="shared" si="26"/>
        <v>0</v>
      </c>
      <c r="I43" s="394">
        <f t="shared" si="26"/>
        <v>0.11601455868971793</v>
      </c>
      <c r="J43" s="394">
        <f t="shared" si="20"/>
        <v>0.1253813110875926</v>
      </c>
    </row>
    <row r="44" spans="1:10" s="55" customFormat="1" ht="18" customHeight="1" x14ac:dyDescent="0.15">
      <c r="A44" s="449" t="s">
        <v>390</v>
      </c>
      <c r="B44" s="415">
        <f>SUM(B32,B34)</f>
        <v>306</v>
      </c>
      <c r="C44" s="415">
        <f t="shared" ref="C44:I44" si="27">SUM(C32,C34)</f>
        <v>273</v>
      </c>
      <c r="D44" s="415">
        <f t="shared" si="27"/>
        <v>180</v>
      </c>
      <c r="E44" s="415">
        <f t="shared" si="27"/>
        <v>131</v>
      </c>
      <c r="F44" s="415">
        <f t="shared" si="27"/>
        <v>244</v>
      </c>
      <c r="G44" s="415">
        <f t="shared" si="27"/>
        <v>874</v>
      </c>
      <c r="H44" s="415">
        <f t="shared" si="27"/>
        <v>0</v>
      </c>
      <c r="I44" s="415">
        <f t="shared" si="27"/>
        <v>456</v>
      </c>
      <c r="J44" s="415">
        <f t="shared" ref="J44" si="28">SUM(B44:I44)</f>
        <v>2464</v>
      </c>
    </row>
    <row r="45" spans="1:10" s="55" customFormat="1" ht="18" customHeight="1" x14ac:dyDescent="0.15">
      <c r="A45" s="452"/>
      <c r="B45" s="394">
        <f>B44/B$36</f>
        <v>0.16630434782608697</v>
      </c>
      <c r="C45" s="394">
        <f t="shared" ref="C45:I45" si="29">C44/C$36</f>
        <v>0.13207547169811321</v>
      </c>
      <c r="D45" s="394">
        <f t="shared" si="29"/>
        <v>0.12064343163538874</v>
      </c>
      <c r="E45" s="394">
        <f t="shared" si="29"/>
        <v>9.6252755326965464E-2</v>
      </c>
      <c r="F45" s="394">
        <f t="shared" si="29"/>
        <v>0.18033998521803399</v>
      </c>
      <c r="G45" s="394">
        <f t="shared" si="29"/>
        <v>0.15730741540676746</v>
      </c>
      <c r="H45" s="394">
        <f t="shared" si="29"/>
        <v>0</v>
      </c>
      <c r="I45" s="394">
        <f t="shared" si="29"/>
        <v>0.20746132848043677</v>
      </c>
      <c r="J45" s="394">
        <f t="shared" si="20"/>
        <v>0.1533960032372533</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20"/>
  <sheetViews>
    <sheetView view="pageBreakPreview" zoomScaleNormal="100" zoomScaleSheetLayoutView="100" workbookViewId="0">
      <selection activeCell="I10" sqref="I10"/>
    </sheetView>
  </sheetViews>
  <sheetFormatPr defaultRowHeight="13.5" x14ac:dyDescent="0.15"/>
  <cols>
    <col min="1" max="1" width="22.125" style="9" customWidth="1"/>
    <col min="2" max="4" width="9" style="9" customWidth="1"/>
    <col min="5" max="5" width="7.875" style="9" bestFit="1" customWidth="1"/>
    <col min="6" max="6" width="5.875" style="9" bestFit="1" customWidth="1"/>
    <col min="7" max="7" width="5" style="9" customWidth="1"/>
    <col min="8" max="8" width="15.25" style="9" customWidth="1"/>
    <col min="9" max="10" width="20.375" style="9" customWidth="1"/>
    <col min="11" max="11" width="5" style="9" customWidth="1"/>
    <col min="12" max="12" width="6.625" style="9" customWidth="1"/>
    <col min="13" max="13" width="7.375" style="9" customWidth="1"/>
    <col min="14" max="16384" width="9" style="9"/>
  </cols>
  <sheetData>
    <row r="1" spans="1:18" s="25" customFormat="1" ht="14.25" x14ac:dyDescent="0.15">
      <c r="A1" s="24" t="s">
        <v>118</v>
      </c>
    </row>
    <row r="2" spans="1:18" customFormat="1" x14ac:dyDescent="0.15">
      <c r="A2" s="1"/>
      <c r="B2" s="2"/>
      <c r="C2" s="2"/>
      <c r="D2" s="2"/>
      <c r="E2" s="2"/>
      <c r="F2" s="2"/>
    </row>
    <row r="3" spans="1:18" s="8" customFormat="1" ht="18" customHeight="1" x14ac:dyDescent="0.15">
      <c r="A3" s="1" t="s">
        <v>13</v>
      </c>
      <c r="G3"/>
      <c r="H3"/>
    </row>
    <row r="4" spans="1:18" customFormat="1" ht="15.75" customHeight="1" x14ac:dyDescent="0.15">
      <c r="A4" s="3"/>
      <c r="B4" s="3" t="s">
        <v>0</v>
      </c>
      <c r="C4" s="3" t="s">
        <v>1</v>
      </c>
      <c r="D4" s="2"/>
      <c r="E4" s="9"/>
      <c r="F4" s="9"/>
      <c r="H4" s="63"/>
    </row>
    <row r="5" spans="1:18" customFormat="1" x14ac:dyDescent="0.15">
      <c r="A5" s="4" t="s">
        <v>14</v>
      </c>
      <c r="B5" s="49">
        <v>84</v>
      </c>
      <c r="C5" s="21">
        <v>5.2294092012699998E-3</v>
      </c>
      <c r="D5" s="2"/>
      <c r="E5" s="9"/>
      <c r="F5" s="9"/>
      <c r="H5" s="69"/>
    </row>
    <row r="6" spans="1:18" customFormat="1" x14ac:dyDescent="0.15">
      <c r="A6" s="4" t="s">
        <v>15</v>
      </c>
      <c r="B6" s="49">
        <v>8372</v>
      </c>
      <c r="C6" s="21">
        <v>0.52119778372657666</v>
      </c>
      <c r="D6" s="2"/>
      <c r="E6" s="9"/>
      <c r="F6" s="9"/>
      <c r="H6" s="69"/>
    </row>
    <row r="7" spans="1:18" customFormat="1" x14ac:dyDescent="0.15">
      <c r="A7" s="4" t="s">
        <v>16</v>
      </c>
      <c r="B7" s="49">
        <v>7569</v>
      </c>
      <c r="C7" s="21">
        <v>0.47120712195729314</v>
      </c>
      <c r="D7" s="2"/>
      <c r="E7" s="9"/>
      <c r="F7" s="9"/>
      <c r="H7" s="69"/>
    </row>
    <row r="8" spans="1:18" customFormat="1" x14ac:dyDescent="0.15">
      <c r="A8" s="4" t="s">
        <v>17</v>
      </c>
      <c r="B8" s="49">
        <v>4</v>
      </c>
      <c r="C8" s="21">
        <v>2.490194857747619E-4</v>
      </c>
      <c r="D8" s="2"/>
      <c r="E8" s="9"/>
      <c r="F8" s="9"/>
      <c r="H8" s="69"/>
    </row>
    <row r="9" spans="1:18" customFormat="1" x14ac:dyDescent="0.15">
      <c r="A9" s="4" t="s">
        <v>18</v>
      </c>
      <c r="B9" s="49">
        <v>34</v>
      </c>
      <c r="C9" s="21">
        <v>2.1166656290854758E-3</v>
      </c>
      <c r="D9" s="2"/>
      <c r="E9" s="9"/>
      <c r="F9" s="9"/>
    </row>
    <row r="10" spans="1:18" customFormat="1" x14ac:dyDescent="0.15">
      <c r="A10" s="5" t="s">
        <v>11</v>
      </c>
      <c r="B10" s="14">
        <v>16063</v>
      </c>
      <c r="C10" s="23">
        <v>1</v>
      </c>
      <c r="D10" s="2"/>
      <c r="E10" s="9"/>
      <c r="F10" s="9"/>
    </row>
    <row r="11" spans="1:18" customFormat="1" x14ac:dyDescent="0.15">
      <c r="A11" s="4"/>
      <c r="B11" s="6"/>
      <c r="C11" s="7"/>
      <c r="E11" s="9"/>
      <c r="F11" s="9"/>
    </row>
    <row r="12" spans="1:18" s="8" customFormat="1" ht="14.25" x14ac:dyDescent="0.15">
      <c r="A12" s="1" t="s">
        <v>113</v>
      </c>
    </row>
    <row r="13" spans="1:18" ht="16.5" customHeight="1" x14ac:dyDescent="0.15">
      <c r="A13" s="3"/>
      <c r="B13" s="3" t="s">
        <v>114</v>
      </c>
      <c r="C13" s="3" t="s">
        <v>116</v>
      </c>
      <c r="D13" s="3" t="s">
        <v>12</v>
      </c>
      <c r="E13" s="3" t="s">
        <v>1</v>
      </c>
      <c r="H13" s="129"/>
      <c r="I13" s="130"/>
      <c r="J13" s="130"/>
    </row>
    <row r="14" spans="1:18" x14ac:dyDescent="0.15">
      <c r="A14" s="4" t="s">
        <v>14</v>
      </c>
      <c r="B14" s="12">
        <v>5</v>
      </c>
      <c r="C14" s="12">
        <v>9</v>
      </c>
      <c r="D14" s="12">
        <v>14</v>
      </c>
      <c r="E14" s="21">
        <v>7.0035017508754379E-3</v>
      </c>
      <c r="G14" s="55"/>
      <c r="H14" s="32"/>
      <c r="I14" s="95"/>
      <c r="J14" s="128"/>
      <c r="K14" s="55"/>
      <c r="L14" s="55"/>
      <c r="M14" s="55"/>
      <c r="N14" s="55"/>
      <c r="O14" s="55"/>
      <c r="P14" s="55"/>
      <c r="Q14" s="55"/>
      <c r="R14" s="55"/>
    </row>
    <row r="15" spans="1:18" x14ac:dyDescent="0.15">
      <c r="A15" s="4" t="s">
        <v>15</v>
      </c>
      <c r="B15" s="12">
        <v>153</v>
      </c>
      <c r="C15" s="12">
        <v>479</v>
      </c>
      <c r="D15" s="12">
        <v>632</v>
      </c>
      <c r="E15" s="21">
        <v>0.31615807903951976</v>
      </c>
      <c r="G15" s="55"/>
      <c r="H15" s="32"/>
      <c r="I15" s="95"/>
      <c r="J15" s="128"/>
      <c r="K15" s="55"/>
      <c r="L15" s="55"/>
      <c r="M15" s="55"/>
      <c r="N15" s="55"/>
      <c r="O15" s="55"/>
      <c r="P15" s="55"/>
      <c r="Q15" s="55"/>
      <c r="R15" s="55"/>
    </row>
    <row r="16" spans="1:18" x14ac:dyDescent="0.15">
      <c r="A16" s="4" t="s">
        <v>16</v>
      </c>
      <c r="B16" s="12">
        <v>338</v>
      </c>
      <c r="C16" s="12">
        <v>1009</v>
      </c>
      <c r="D16" s="12">
        <v>1347</v>
      </c>
      <c r="E16" s="21">
        <v>0.67383691845922966</v>
      </c>
      <c r="G16" s="55"/>
      <c r="H16" s="32"/>
      <c r="I16" s="95"/>
      <c r="J16" s="128"/>
      <c r="K16" s="55"/>
      <c r="L16" s="55"/>
      <c r="M16" s="55"/>
      <c r="N16" s="55"/>
      <c r="O16" s="55"/>
      <c r="P16" s="55"/>
      <c r="Q16" s="55"/>
      <c r="R16" s="55"/>
    </row>
    <row r="17" spans="1:18" x14ac:dyDescent="0.15">
      <c r="A17" s="4" t="s">
        <v>17</v>
      </c>
      <c r="B17" s="12">
        <v>1</v>
      </c>
      <c r="C17" s="12">
        <v>0</v>
      </c>
      <c r="D17" s="12">
        <v>1</v>
      </c>
      <c r="E17" s="21">
        <v>5.0025012506253123E-4</v>
      </c>
      <c r="G17" s="55"/>
      <c r="H17" s="32"/>
      <c r="I17" s="95"/>
      <c r="J17" s="128"/>
      <c r="K17" s="55"/>
      <c r="L17" s="55"/>
      <c r="M17" s="55"/>
      <c r="N17" s="55"/>
      <c r="O17" s="55"/>
      <c r="P17" s="55"/>
      <c r="Q17" s="55"/>
      <c r="R17" s="55"/>
    </row>
    <row r="18" spans="1:18" x14ac:dyDescent="0.15">
      <c r="A18" s="4" t="s">
        <v>18</v>
      </c>
      <c r="B18" s="12">
        <v>3</v>
      </c>
      <c r="C18" s="12">
        <v>2</v>
      </c>
      <c r="D18" s="12">
        <v>5</v>
      </c>
      <c r="E18" s="21">
        <v>2.5012506253126563E-3</v>
      </c>
      <c r="H18" s="125"/>
      <c r="I18" s="126"/>
      <c r="J18" s="127"/>
    </row>
    <row r="19" spans="1:18" x14ac:dyDescent="0.15">
      <c r="A19" s="5" t="s">
        <v>11</v>
      </c>
      <c r="B19" s="14">
        <v>500</v>
      </c>
      <c r="C19" s="14">
        <v>1499</v>
      </c>
      <c r="D19" s="14">
        <v>1999</v>
      </c>
      <c r="E19" s="23">
        <v>1</v>
      </c>
    </row>
    <row r="20" spans="1:18" customFormat="1" x14ac:dyDescent="0.15"/>
  </sheetData>
  <phoneticPr fontId="4"/>
  <pageMargins left="0.70866141732283472" right="0.70866141732283472" top="0.74803149606299213" bottom="0.74803149606299213" header="0.31496062992125984" footer="0.31496062992125984"/>
  <pageSetup paperSize="1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17"/>
  <sheetViews>
    <sheetView view="pageBreakPreview" zoomScaleNormal="100" zoomScaleSheetLayoutView="100" workbookViewId="0">
      <selection activeCell="M21" sqref="M21"/>
    </sheetView>
  </sheetViews>
  <sheetFormatPr defaultColWidth="13.75" defaultRowHeight="13.5" x14ac:dyDescent="0.15"/>
  <cols>
    <col min="1" max="1" width="10" style="9" customWidth="1"/>
    <col min="2" max="9" width="7.5" style="9" customWidth="1"/>
    <col min="10" max="10" width="8.625" style="9" bestFit="1" customWidth="1"/>
    <col min="11" max="19" width="7.5" style="9" customWidth="1"/>
    <col min="20" max="16384" width="13.75" style="9"/>
  </cols>
  <sheetData>
    <row r="1" spans="1:10" s="25" customFormat="1" ht="14.25" x14ac:dyDescent="0.15">
      <c r="A1" s="24" t="s">
        <v>257</v>
      </c>
    </row>
    <row r="2" spans="1:10" customFormat="1" x14ac:dyDescent="0.15">
      <c r="A2" s="1"/>
      <c r="B2" s="2"/>
      <c r="C2" s="2"/>
      <c r="D2" s="2"/>
      <c r="E2" s="2"/>
      <c r="F2" s="2"/>
      <c r="G2" s="2"/>
      <c r="H2" s="2"/>
    </row>
    <row r="3" spans="1:10" customFormat="1" ht="15" customHeight="1" x14ac:dyDescent="0.15">
      <c r="A3" s="389"/>
      <c r="B3" s="389" t="s">
        <v>238</v>
      </c>
      <c r="C3" s="389" t="s">
        <v>239</v>
      </c>
      <c r="D3" s="389" t="s">
        <v>240</v>
      </c>
      <c r="E3" s="389" t="s">
        <v>241</v>
      </c>
      <c r="F3" s="389" t="s">
        <v>242</v>
      </c>
      <c r="G3" s="389" t="s">
        <v>243</v>
      </c>
      <c r="H3" s="389" t="s">
        <v>244</v>
      </c>
      <c r="I3" s="389" t="s">
        <v>245</v>
      </c>
      <c r="J3" s="389" t="s">
        <v>62</v>
      </c>
    </row>
    <row r="4" spans="1:10" s="35" customFormat="1" ht="15" customHeight="1" x14ac:dyDescent="0.15">
      <c r="A4" s="390" t="s">
        <v>28</v>
      </c>
      <c r="B4" s="391">
        <v>62</v>
      </c>
      <c r="C4" s="391">
        <v>41</v>
      </c>
      <c r="D4" s="391">
        <v>34</v>
      </c>
      <c r="E4" s="391">
        <v>138</v>
      </c>
      <c r="F4" s="391">
        <v>72</v>
      </c>
      <c r="G4" s="391">
        <v>92</v>
      </c>
      <c r="H4" s="391">
        <v>31</v>
      </c>
      <c r="I4" s="391">
        <v>30</v>
      </c>
      <c r="J4" s="403">
        <f>SUM(B4:I4)</f>
        <v>500</v>
      </c>
    </row>
    <row r="5" spans="1:10" s="35" customFormat="1" ht="15" customHeight="1" x14ac:dyDescent="0.15">
      <c r="A5" s="393"/>
      <c r="B5" s="394">
        <v>3.3695652173913043E-2</v>
      </c>
      <c r="C5" s="394">
        <v>1.9835510401548139E-2</v>
      </c>
      <c r="D5" s="394">
        <v>2.2788203753351208E-2</v>
      </c>
      <c r="E5" s="394">
        <v>0.10139603232916973</v>
      </c>
      <c r="F5" s="394">
        <v>5.3215077605321508E-2</v>
      </c>
      <c r="G5" s="394">
        <v>1.6558675305975521E-2</v>
      </c>
      <c r="H5" s="394">
        <v>0.15816326530612246</v>
      </c>
      <c r="I5" s="394">
        <v>1.364877161055505E-2</v>
      </c>
      <c r="J5" s="404">
        <f t="shared" ref="J5" si="0">J4/J$16</f>
        <v>3.1127435721845235E-2</v>
      </c>
    </row>
    <row r="6" spans="1:10" s="35" customFormat="1" ht="15" customHeight="1" x14ac:dyDescent="0.15">
      <c r="A6" s="390" t="s">
        <v>29</v>
      </c>
      <c r="B6" s="391">
        <v>148</v>
      </c>
      <c r="C6" s="391">
        <v>129</v>
      </c>
      <c r="D6" s="391">
        <v>125</v>
      </c>
      <c r="E6" s="391">
        <v>243</v>
      </c>
      <c r="F6" s="391">
        <v>148</v>
      </c>
      <c r="G6" s="391">
        <v>435</v>
      </c>
      <c r="H6" s="391">
        <v>14</v>
      </c>
      <c r="I6" s="391">
        <v>257</v>
      </c>
      <c r="J6" s="403">
        <f>SUM(B6:I6)</f>
        <v>1499</v>
      </c>
    </row>
    <row r="7" spans="1:10" s="35" customFormat="1" ht="15" customHeight="1" x14ac:dyDescent="0.15">
      <c r="A7" s="393"/>
      <c r="B7" s="394">
        <v>8.0434782608695646E-2</v>
      </c>
      <c r="C7" s="394">
        <v>6.2409288824383166E-2</v>
      </c>
      <c r="D7" s="394">
        <v>8.3780160857908847E-2</v>
      </c>
      <c r="E7" s="394">
        <v>0.17854518736223365</v>
      </c>
      <c r="F7" s="394">
        <v>0.10938654841093866</v>
      </c>
      <c r="G7" s="394">
        <v>7.8293736501079916E-2</v>
      </c>
      <c r="H7" s="394">
        <v>7.1428571428571425E-2</v>
      </c>
      <c r="I7" s="394">
        <v>0.11692447679708826</v>
      </c>
      <c r="J7" s="404">
        <f t="shared" ref="J7" si="1">J6/J$16</f>
        <v>9.3320052294092015E-2</v>
      </c>
    </row>
    <row r="8" spans="1:10" s="35" customFormat="1" ht="15" customHeight="1" x14ac:dyDescent="0.15">
      <c r="A8" s="390" t="s">
        <v>30</v>
      </c>
      <c r="B8" s="391">
        <v>267</v>
      </c>
      <c r="C8" s="391">
        <v>386</v>
      </c>
      <c r="D8" s="391">
        <v>217</v>
      </c>
      <c r="E8" s="391">
        <v>358</v>
      </c>
      <c r="F8" s="391">
        <v>290</v>
      </c>
      <c r="G8" s="391">
        <v>1043</v>
      </c>
      <c r="H8" s="391">
        <v>38</v>
      </c>
      <c r="I8" s="391">
        <v>480</v>
      </c>
      <c r="J8" s="403">
        <f>SUM(B8:I8)</f>
        <v>3079</v>
      </c>
    </row>
    <row r="9" spans="1:10" s="35" customFormat="1" ht="15" customHeight="1" x14ac:dyDescent="0.15">
      <c r="A9" s="393"/>
      <c r="B9" s="394">
        <v>0.14510869565217391</v>
      </c>
      <c r="C9" s="394">
        <v>0.18674407353652636</v>
      </c>
      <c r="D9" s="394">
        <v>0.14544235924932977</v>
      </c>
      <c r="E9" s="394">
        <v>0.26304188096987507</v>
      </c>
      <c r="F9" s="394">
        <v>0.21433850702143384</v>
      </c>
      <c r="G9" s="394">
        <v>0.18772498200143989</v>
      </c>
      <c r="H9" s="394">
        <v>0.19387755102040816</v>
      </c>
      <c r="I9" s="394">
        <v>0.2183803457688808</v>
      </c>
      <c r="J9" s="404">
        <f t="shared" ref="J9" si="2">J8/J$16</f>
        <v>0.19168274917512296</v>
      </c>
    </row>
    <row r="10" spans="1:10" s="35" customFormat="1" ht="15" customHeight="1" x14ac:dyDescent="0.15">
      <c r="A10" s="390" t="s">
        <v>31</v>
      </c>
      <c r="B10" s="391">
        <v>726</v>
      </c>
      <c r="C10" s="391">
        <v>851</v>
      </c>
      <c r="D10" s="391">
        <v>556</v>
      </c>
      <c r="E10" s="391">
        <v>467</v>
      </c>
      <c r="F10" s="391">
        <v>561</v>
      </c>
      <c r="G10" s="391">
        <v>2322</v>
      </c>
      <c r="H10" s="391">
        <v>62</v>
      </c>
      <c r="I10" s="391">
        <v>858</v>
      </c>
      <c r="J10" s="403">
        <f>SUM(B10:I10)</f>
        <v>6403</v>
      </c>
    </row>
    <row r="11" spans="1:10" s="35" customFormat="1" ht="15" customHeight="1" x14ac:dyDescent="0.15">
      <c r="A11" s="393"/>
      <c r="B11" s="394">
        <v>0.39456521739130435</v>
      </c>
      <c r="C11" s="394">
        <v>0.41170778906627964</v>
      </c>
      <c r="D11" s="394">
        <v>0.37265415549597858</v>
      </c>
      <c r="E11" s="394">
        <v>0.34313005143277003</v>
      </c>
      <c r="F11" s="394">
        <v>0.41463414634146339</v>
      </c>
      <c r="G11" s="394">
        <v>0.41792656587473004</v>
      </c>
      <c r="H11" s="394">
        <v>0.31632653061224492</v>
      </c>
      <c r="I11" s="394">
        <v>0.39035486806187442</v>
      </c>
      <c r="J11" s="404">
        <f t="shared" ref="J11" si="3">J10/J$16</f>
        <v>0.39861794185395005</v>
      </c>
    </row>
    <row r="12" spans="1:10" s="35" customFormat="1" ht="15" customHeight="1" x14ac:dyDescent="0.15">
      <c r="A12" s="390" t="s">
        <v>32</v>
      </c>
      <c r="B12" s="391">
        <v>527</v>
      </c>
      <c r="C12" s="391">
        <v>518</v>
      </c>
      <c r="D12" s="391">
        <v>421</v>
      </c>
      <c r="E12" s="391">
        <v>132</v>
      </c>
      <c r="F12" s="391">
        <v>226</v>
      </c>
      <c r="G12" s="391">
        <v>1358</v>
      </c>
      <c r="H12" s="391">
        <v>49</v>
      </c>
      <c r="I12" s="391">
        <v>522</v>
      </c>
      <c r="J12" s="403">
        <f>SUM(B12:I12)</f>
        <v>3753</v>
      </c>
    </row>
    <row r="13" spans="1:10" s="35" customFormat="1" ht="15" customHeight="1" x14ac:dyDescent="0.15">
      <c r="A13" s="393"/>
      <c r="B13" s="394">
        <v>0.28641304347826085</v>
      </c>
      <c r="C13" s="394">
        <v>0.25060474117077891</v>
      </c>
      <c r="D13" s="394">
        <v>0.28217158176943702</v>
      </c>
      <c r="E13" s="394">
        <v>9.6987509184423212E-2</v>
      </c>
      <c r="F13" s="394">
        <v>0.16703621581670361</v>
      </c>
      <c r="G13" s="394">
        <v>0.24442044636429086</v>
      </c>
      <c r="H13" s="394">
        <v>0.25</v>
      </c>
      <c r="I13" s="394">
        <v>0.23748862602365786</v>
      </c>
      <c r="J13" s="404">
        <f t="shared" ref="J13" si="4">J12/J$16</f>
        <v>0.23364253252817033</v>
      </c>
    </row>
    <row r="14" spans="1:10" s="35" customFormat="1" ht="15" customHeight="1" x14ac:dyDescent="0.15">
      <c r="A14" s="390" t="s">
        <v>33</v>
      </c>
      <c r="B14" s="391">
        <v>110</v>
      </c>
      <c r="C14" s="391">
        <v>142</v>
      </c>
      <c r="D14" s="391">
        <v>139</v>
      </c>
      <c r="E14" s="391">
        <v>23</v>
      </c>
      <c r="F14" s="391">
        <v>56</v>
      </c>
      <c r="G14" s="391">
        <v>306</v>
      </c>
      <c r="H14" s="391">
        <v>2</v>
      </c>
      <c r="I14" s="391">
        <v>51</v>
      </c>
      <c r="J14" s="403">
        <f>SUM(B14:I14)</f>
        <v>829</v>
      </c>
    </row>
    <row r="15" spans="1:10" s="35" customFormat="1" ht="15" customHeight="1" x14ac:dyDescent="0.15">
      <c r="A15" s="393"/>
      <c r="B15" s="394">
        <v>5.9782608695652176E-2</v>
      </c>
      <c r="C15" s="394">
        <v>6.8698597000483794E-2</v>
      </c>
      <c r="D15" s="394">
        <v>9.3163538873994645E-2</v>
      </c>
      <c r="E15" s="394">
        <v>1.6899338721528288E-2</v>
      </c>
      <c r="F15" s="394">
        <v>4.138950480413895E-2</v>
      </c>
      <c r="G15" s="394">
        <v>5.5075593952483799E-2</v>
      </c>
      <c r="H15" s="394">
        <v>1.020408163265306E-2</v>
      </c>
      <c r="I15" s="394">
        <v>2.3202911737943584E-2</v>
      </c>
      <c r="J15" s="404">
        <f t="shared" ref="J15" si="5">J14/J$16</f>
        <v>5.1609288426819395E-2</v>
      </c>
    </row>
    <row r="16" spans="1:10" s="35" customFormat="1" ht="15" customHeight="1" x14ac:dyDescent="0.15">
      <c r="A16" s="395" t="s">
        <v>11</v>
      </c>
      <c r="B16" s="396">
        <v>1840</v>
      </c>
      <c r="C16" s="396">
        <v>2067</v>
      </c>
      <c r="D16" s="396">
        <v>1492</v>
      </c>
      <c r="E16" s="396">
        <v>1361</v>
      </c>
      <c r="F16" s="396">
        <v>1353</v>
      </c>
      <c r="G16" s="396">
        <v>5556</v>
      </c>
      <c r="H16" s="396">
        <v>196</v>
      </c>
      <c r="I16" s="396">
        <v>2198</v>
      </c>
      <c r="J16" s="397">
        <f t="shared" ref="J16" si="6">SUM(J4,J6,J8,J10,J12,J14)</f>
        <v>16063</v>
      </c>
    </row>
    <row r="17" spans="1:10" s="35" customFormat="1" ht="15" customHeight="1" x14ac:dyDescent="0.15">
      <c r="A17" s="398"/>
      <c r="B17" s="399">
        <v>0.99999999999999989</v>
      </c>
      <c r="C17" s="399">
        <v>1</v>
      </c>
      <c r="D17" s="399">
        <v>1</v>
      </c>
      <c r="E17" s="399">
        <v>0.99999999999999989</v>
      </c>
      <c r="F17" s="399">
        <v>0.99999999999999989</v>
      </c>
      <c r="G17" s="399">
        <v>1</v>
      </c>
      <c r="H17" s="399">
        <v>1</v>
      </c>
      <c r="I17" s="399">
        <v>0.99999999999999989</v>
      </c>
      <c r="J17" s="400">
        <f t="shared" ref="J17" si="7">SUM(J5,J7,J9,J11,J13,J15)</f>
        <v>1</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J61"/>
  <sheetViews>
    <sheetView view="pageBreakPreview" topLeftCell="A23" zoomScaleNormal="100" zoomScaleSheetLayoutView="100" workbookViewId="0">
      <selection activeCell="H73" sqref="H73"/>
    </sheetView>
  </sheetViews>
  <sheetFormatPr defaultColWidth="7.125" defaultRowHeight="13.5" x14ac:dyDescent="0.15"/>
  <cols>
    <col min="1" max="1" width="34.625" customWidth="1"/>
    <col min="2" max="7" width="7.875" bestFit="1" customWidth="1"/>
    <col min="8" max="8" width="7.75" bestFit="1" customWidth="1"/>
    <col min="9" max="9" width="7.875" bestFit="1" customWidth="1"/>
    <col min="10" max="10" width="9" bestFit="1" customWidth="1"/>
  </cols>
  <sheetData>
    <row r="1" spans="1:10" s="25" customFormat="1" ht="14.25" x14ac:dyDescent="0.15">
      <c r="A1" s="24" t="s">
        <v>391</v>
      </c>
    </row>
    <row r="2" spans="1:10" x14ac:dyDescent="0.15">
      <c r="A2" s="1"/>
    </row>
    <row r="3" spans="1:10" x14ac:dyDescent="0.15">
      <c r="A3" s="389" t="s">
        <v>429</v>
      </c>
      <c r="B3" s="389" t="s">
        <v>238</v>
      </c>
      <c r="C3" s="389" t="s">
        <v>239</v>
      </c>
      <c r="D3" s="389" t="s">
        <v>240</v>
      </c>
      <c r="E3" s="389" t="s">
        <v>241</v>
      </c>
      <c r="F3" s="389" t="s">
        <v>242</v>
      </c>
      <c r="G3" s="389" t="s">
        <v>243</v>
      </c>
      <c r="H3" s="389" t="s">
        <v>244</v>
      </c>
      <c r="I3" s="389" t="s">
        <v>245</v>
      </c>
      <c r="J3" s="389" t="s">
        <v>62</v>
      </c>
    </row>
    <row r="4" spans="1:10" s="35" customFormat="1" x14ac:dyDescent="0.15">
      <c r="A4" s="553" t="s">
        <v>430</v>
      </c>
      <c r="B4" s="392">
        <v>264</v>
      </c>
      <c r="C4" s="392">
        <v>320</v>
      </c>
      <c r="D4" s="392">
        <v>335</v>
      </c>
      <c r="E4" s="392">
        <v>493</v>
      </c>
      <c r="F4" s="392">
        <v>316</v>
      </c>
      <c r="G4" s="392">
        <v>655</v>
      </c>
      <c r="H4" s="392">
        <v>44</v>
      </c>
      <c r="I4" s="392">
        <v>531</v>
      </c>
      <c r="J4" s="403">
        <f>SUM(B4:I4)</f>
        <v>2958</v>
      </c>
    </row>
    <row r="5" spans="1:10" s="35" customFormat="1" x14ac:dyDescent="0.15">
      <c r="A5" s="554"/>
      <c r="B5" s="417">
        <v>0.14347826086956522</v>
      </c>
      <c r="C5" s="417">
        <v>0.1548137397194001</v>
      </c>
      <c r="D5" s="417">
        <v>0.22453083109919572</v>
      </c>
      <c r="E5" s="417">
        <v>0.36223365172667155</v>
      </c>
      <c r="F5" s="417">
        <v>0.2335550628233555</v>
      </c>
      <c r="G5" s="417">
        <v>0.11789056875449964</v>
      </c>
      <c r="H5" s="417">
        <v>0.22448979591836735</v>
      </c>
      <c r="I5" s="417">
        <v>0.24158325750682438</v>
      </c>
      <c r="J5" s="404">
        <f t="shared" ref="J5" si="0">J4/J$10</f>
        <v>0.18414990973043641</v>
      </c>
    </row>
    <row r="6" spans="1:10" s="35" customFormat="1" x14ac:dyDescent="0.15">
      <c r="A6" s="553" t="s">
        <v>432</v>
      </c>
      <c r="B6" s="392">
        <v>1347</v>
      </c>
      <c r="C6" s="392">
        <v>1432</v>
      </c>
      <c r="D6" s="392">
        <v>930</v>
      </c>
      <c r="E6" s="392">
        <v>682</v>
      </c>
      <c r="F6" s="392">
        <v>787</v>
      </c>
      <c r="G6" s="392">
        <v>4548</v>
      </c>
      <c r="H6" s="392">
        <v>140</v>
      </c>
      <c r="I6" s="392">
        <v>1276</v>
      </c>
      <c r="J6" s="403">
        <f>SUM(B6:I6)</f>
        <v>11142</v>
      </c>
    </row>
    <row r="7" spans="1:10" s="35" customFormat="1" x14ac:dyDescent="0.15">
      <c r="A7" s="554"/>
      <c r="B7" s="417">
        <v>0.73206521739130437</v>
      </c>
      <c r="C7" s="417">
        <v>0.69279148524431544</v>
      </c>
      <c r="D7" s="417">
        <v>0.62332439678284179</v>
      </c>
      <c r="E7" s="417">
        <v>0.50110213078618659</v>
      </c>
      <c r="F7" s="417">
        <v>0.58167036215816703</v>
      </c>
      <c r="G7" s="417">
        <v>0.81857451403887693</v>
      </c>
      <c r="H7" s="417">
        <v>0.7142857142857143</v>
      </c>
      <c r="I7" s="417">
        <v>0.58052775250227484</v>
      </c>
      <c r="J7" s="417">
        <f t="shared" ref="J7" si="1">J6/J$10</f>
        <v>0.69364377762559926</v>
      </c>
    </row>
    <row r="8" spans="1:10" s="35" customFormat="1" x14ac:dyDescent="0.15">
      <c r="A8" s="553" t="s">
        <v>36</v>
      </c>
      <c r="B8" s="392">
        <v>229</v>
      </c>
      <c r="C8" s="392">
        <v>315</v>
      </c>
      <c r="D8" s="392">
        <v>227</v>
      </c>
      <c r="E8" s="392">
        <v>186</v>
      </c>
      <c r="F8" s="392">
        <v>250</v>
      </c>
      <c r="G8" s="392">
        <v>353</v>
      </c>
      <c r="H8" s="392">
        <v>12</v>
      </c>
      <c r="I8" s="392">
        <v>391</v>
      </c>
      <c r="J8" s="403">
        <f>SUM(B8:I8)</f>
        <v>1963</v>
      </c>
    </row>
    <row r="9" spans="1:10" s="35" customFormat="1" x14ac:dyDescent="0.15">
      <c r="A9" s="554"/>
      <c r="B9" s="417">
        <v>0.12445652173913044</v>
      </c>
      <c r="C9" s="417">
        <v>0.15239477503628446</v>
      </c>
      <c r="D9" s="417">
        <v>0.15214477211796246</v>
      </c>
      <c r="E9" s="417">
        <v>0.1366642174871418</v>
      </c>
      <c r="F9" s="417">
        <v>0.18477457501847747</v>
      </c>
      <c r="G9" s="417">
        <v>6.3534917206623465E-2</v>
      </c>
      <c r="H9" s="417">
        <v>6.1224489795918366E-2</v>
      </c>
      <c r="I9" s="417">
        <v>0.17788898999090083</v>
      </c>
      <c r="J9" s="417">
        <f t="shared" ref="J9" si="2">J8/J$10</f>
        <v>0.12220631264396439</v>
      </c>
    </row>
    <row r="10" spans="1:10" s="35" customFormat="1" x14ac:dyDescent="0.15">
      <c r="A10" s="395" t="s">
        <v>11</v>
      </c>
      <c r="B10" s="396">
        <f>SUM(B4,B6,B8)</f>
        <v>1840</v>
      </c>
      <c r="C10" s="396">
        <f t="shared" ref="C10:I10" si="3">SUM(C4,C6,C8)</f>
        <v>2067</v>
      </c>
      <c r="D10" s="396">
        <f t="shared" si="3"/>
        <v>1492</v>
      </c>
      <c r="E10" s="396">
        <f t="shared" si="3"/>
        <v>1361</v>
      </c>
      <c r="F10" s="396">
        <f t="shared" si="3"/>
        <v>1353</v>
      </c>
      <c r="G10" s="396">
        <f t="shared" si="3"/>
        <v>5556</v>
      </c>
      <c r="H10" s="396">
        <f t="shared" si="3"/>
        <v>196</v>
      </c>
      <c r="I10" s="396">
        <f t="shared" si="3"/>
        <v>2198</v>
      </c>
      <c r="J10" s="396">
        <f>SUM(J4,J6,J8)</f>
        <v>16063</v>
      </c>
    </row>
    <row r="11" spans="1:10" s="35" customFormat="1" x14ac:dyDescent="0.15">
      <c r="A11" s="398"/>
      <c r="B11" s="399">
        <f>SUM(B5,B7,B9)</f>
        <v>1</v>
      </c>
      <c r="C11" s="399">
        <f t="shared" ref="C11:J11" si="4">SUM(C5,C7,C9)</f>
        <v>1</v>
      </c>
      <c r="D11" s="399">
        <f t="shared" si="4"/>
        <v>1</v>
      </c>
      <c r="E11" s="399">
        <f t="shared" si="4"/>
        <v>1</v>
      </c>
      <c r="F11" s="399">
        <f t="shared" si="4"/>
        <v>1</v>
      </c>
      <c r="G11" s="399">
        <f t="shared" si="4"/>
        <v>1</v>
      </c>
      <c r="H11" s="399">
        <f t="shared" si="4"/>
        <v>1</v>
      </c>
      <c r="I11" s="399">
        <f t="shared" si="4"/>
        <v>1</v>
      </c>
      <c r="J11" s="399">
        <f t="shared" si="4"/>
        <v>1</v>
      </c>
    </row>
    <row r="12" spans="1:10" x14ac:dyDescent="0.15">
      <c r="A12" s="1"/>
    </row>
    <row r="13" spans="1:10" x14ac:dyDescent="0.15">
      <c r="A13" s="389" t="s">
        <v>444</v>
      </c>
      <c r="B13" s="389" t="s">
        <v>238</v>
      </c>
      <c r="C13" s="389" t="s">
        <v>239</v>
      </c>
      <c r="D13" s="389" t="s">
        <v>240</v>
      </c>
      <c r="E13" s="389" t="s">
        <v>241</v>
      </c>
      <c r="F13" s="389" t="s">
        <v>242</v>
      </c>
      <c r="G13" s="389" t="s">
        <v>243</v>
      </c>
      <c r="H13" s="389" t="s">
        <v>244</v>
      </c>
      <c r="I13" s="389" t="s">
        <v>245</v>
      </c>
      <c r="J13" s="389" t="s">
        <v>62</v>
      </c>
    </row>
    <row r="14" spans="1:10" s="35" customFormat="1" x14ac:dyDescent="0.15">
      <c r="A14" s="553" t="s">
        <v>34</v>
      </c>
      <c r="B14" s="392">
        <v>245</v>
      </c>
      <c r="C14" s="392">
        <v>289</v>
      </c>
      <c r="D14" s="392">
        <v>314</v>
      </c>
      <c r="E14" s="392">
        <v>415</v>
      </c>
      <c r="F14" s="392">
        <v>314</v>
      </c>
      <c r="G14" s="392">
        <v>562</v>
      </c>
      <c r="H14" s="392">
        <v>23</v>
      </c>
      <c r="I14" s="392">
        <v>513</v>
      </c>
      <c r="J14" s="403">
        <f>SUM(B14:I14)</f>
        <v>2675</v>
      </c>
    </row>
    <row r="15" spans="1:10" s="35" customFormat="1" x14ac:dyDescent="0.15">
      <c r="A15" s="554"/>
      <c r="B15" s="417">
        <v>0.92803030303030298</v>
      </c>
      <c r="C15" s="417">
        <v>0.90312499999999996</v>
      </c>
      <c r="D15" s="417">
        <v>0.93731343283582091</v>
      </c>
      <c r="E15" s="417">
        <v>0.8417849898580122</v>
      </c>
      <c r="F15" s="417">
        <v>0.99367088607594933</v>
      </c>
      <c r="G15" s="417">
        <v>0.85801526717557253</v>
      </c>
      <c r="H15" s="417">
        <v>0.52272727272727271</v>
      </c>
      <c r="I15" s="417">
        <v>0.96610169491525422</v>
      </c>
      <c r="J15" s="417">
        <f t="shared" ref="J15" si="5">J14/J$18</f>
        <v>0.90432724814063559</v>
      </c>
    </row>
    <row r="16" spans="1:10" s="35" customFormat="1" x14ac:dyDescent="0.15">
      <c r="A16" s="553" t="s">
        <v>433</v>
      </c>
      <c r="B16" s="392">
        <v>19</v>
      </c>
      <c r="C16" s="392">
        <v>31</v>
      </c>
      <c r="D16" s="392">
        <v>21</v>
      </c>
      <c r="E16" s="392">
        <v>78</v>
      </c>
      <c r="F16" s="392">
        <v>2</v>
      </c>
      <c r="G16" s="392">
        <v>93</v>
      </c>
      <c r="H16" s="392">
        <v>21</v>
      </c>
      <c r="I16" s="392">
        <v>18</v>
      </c>
      <c r="J16" s="403">
        <f>SUM(B16:I16)</f>
        <v>283</v>
      </c>
    </row>
    <row r="17" spans="1:10" s="35" customFormat="1" x14ac:dyDescent="0.15">
      <c r="A17" s="554"/>
      <c r="B17" s="417">
        <v>7.1969696969696975E-2</v>
      </c>
      <c r="C17" s="417">
        <v>9.6875000000000003E-2</v>
      </c>
      <c r="D17" s="417">
        <v>6.2686567164179099E-2</v>
      </c>
      <c r="E17" s="417">
        <v>0.15821501014198783</v>
      </c>
      <c r="F17" s="417">
        <v>6.3291139240506328E-3</v>
      </c>
      <c r="G17" s="417">
        <v>0.14198473282442747</v>
      </c>
      <c r="H17" s="417">
        <v>0.47727272727272729</v>
      </c>
      <c r="I17" s="417">
        <v>3.3898305084745763E-2</v>
      </c>
      <c r="J17" s="417">
        <f t="shared" ref="J17" si="6">J16/J$18</f>
        <v>9.5672751859364441E-2</v>
      </c>
    </row>
    <row r="18" spans="1:10" s="35" customFormat="1" x14ac:dyDescent="0.15">
      <c r="A18" s="395" t="s">
        <v>11</v>
      </c>
      <c r="B18" s="396">
        <f>SUM(B14,B16)</f>
        <v>264</v>
      </c>
      <c r="C18" s="396">
        <f t="shared" ref="C18:J18" si="7">SUM(C14,C16)</f>
        <v>320</v>
      </c>
      <c r="D18" s="396">
        <f t="shared" si="7"/>
        <v>335</v>
      </c>
      <c r="E18" s="396">
        <f t="shared" si="7"/>
        <v>493</v>
      </c>
      <c r="F18" s="396">
        <f t="shared" si="7"/>
        <v>316</v>
      </c>
      <c r="G18" s="396">
        <f t="shared" si="7"/>
        <v>655</v>
      </c>
      <c r="H18" s="396">
        <f t="shared" si="7"/>
        <v>44</v>
      </c>
      <c r="I18" s="396">
        <f t="shared" si="7"/>
        <v>531</v>
      </c>
      <c r="J18" s="396">
        <f t="shared" si="7"/>
        <v>2958</v>
      </c>
    </row>
    <row r="19" spans="1:10" s="35" customFormat="1" x14ac:dyDescent="0.15">
      <c r="A19" s="398"/>
      <c r="B19" s="399">
        <f>SUM(B15,B17)</f>
        <v>1</v>
      </c>
      <c r="C19" s="399">
        <f t="shared" ref="C19:J19" si="8">SUM(C15,C17)</f>
        <v>1</v>
      </c>
      <c r="D19" s="399">
        <f t="shared" si="8"/>
        <v>1</v>
      </c>
      <c r="E19" s="399">
        <f t="shared" si="8"/>
        <v>1</v>
      </c>
      <c r="F19" s="399">
        <f t="shared" si="8"/>
        <v>1</v>
      </c>
      <c r="G19" s="399">
        <f t="shared" si="8"/>
        <v>1</v>
      </c>
      <c r="H19" s="399">
        <f t="shared" si="8"/>
        <v>1</v>
      </c>
      <c r="I19" s="399">
        <f t="shared" si="8"/>
        <v>1</v>
      </c>
      <c r="J19" s="399">
        <f t="shared" si="8"/>
        <v>1</v>
      </c>
    </row>
    <row r="20" spans="1:10" s="102" customFormat="1" x14ac:dyDescent="0.15">
      <c r="A20" s="326"/>
      <c r="B20" s="459"/>
      <c r="C20" s="459"/>
      <c r="D20" s="459"/>
      <c r="E20" s="459"/>
      <c r="F20" s="459"/>
      <c r="G20" s="459"/>
      <c r="H20" s="459"/>
      <c r="I20" s="459"/>
      <c r="J20" s="459"/>
    </row>
    <row r="21" spans="1:10" s="25" customFormat="1" ht="14.25" x14ac:dyDescent="0.15">
      <c r="A21" s="24" t="s">
        <v>392</v>
      </c>
    </row>
    <row r="22" spans="1:10" x14ac:dyDescent="0.15">
      <c r="A22" s="1"/>
    </row>
    <row r="23" spans="1:10" x14ac:dyDescent="0.15">
      <c r="A23" s="389"/>
      <c r="B23" s="389" t="s">
        <v>238</v>
      </c>
      <c r="C23" s="389" t="s">
        <v>239</v>
      </c>
      <c r="D23" s="389" t="s">
        <v>240</v>
      </c>
      <c r="E23" s="389" t="s">
        <v>241</v>
      </c>
      <c r="F23" s="389" t="s">
        <v>242</v>
      </c>
      <c r="G23" s="389" t="s">
        <v>243</v>
      </c>
      <c r="H23" s="389" t="s">
        <v>244</v>
      </c>
      <c r="I23" s="389" t="s">
        <v>245</v>
      </c>
      <c r="J23" s="389" t="s">
        <v>62</v>
      </c>
    </row>
    <row r="24" spans="1:10" ht="14.25" customHeight="1" x14ac:dyDescent="0.15">
      <c r="A24" s="555" t="s">
        <v>204</v>
      </c>
      <c r="B24" s="391">
        <v>92</v>
      </c>
      <c r="C24" s="391">
        <v>79</v>
      </c>
      <c r="D24" s="391">
        <v>126</v>
      </c>
      <c r="E24" s="391">
        <v>191</v>
      </c>
      <c r="F24" s="391">
        <v>140</v>
      </c>
      <c r="G24" s="391">
        <v>210</v>
      </c>
      <c r="H24" s="391">
        <v>10</v>
      </c>
      <c r="I24" s="391">
        <v>171</v>
      </c>
      <c r="J24" s="403">
        <f>SUM(B24:I24)</f>
        <v>1019</v>
      </c>
    </row>
    <row r="25" spans="1:10" ht="14.25" customHeight="1" x14ac:dyDescent="0.15">
      <c r="A25" s="556"/>
      <c r="B25" s="417">
        <v>0.37551020408163266</v>
      </c>
      <c r="C25" s="417">
        <v>0.27335640138408307</v>
      </c>
      <c r="D25" s="417">
        <v>0.40127388535031849</v>
      </c>
      <c r="E25" s="417">
        <v>0.46024096385542168</v>
      </c>
      <c r="F25" s="417">
        <v>0.44585987261146498</v>
      </c>
      <c r="G25" s="417">
        <v>0.37366548042704628</v>
      </c>
      <c r="H25" s="417">
        <v>0.43478260869565216</v>
      </c>
      <c r="I25" s="417">
        <v>0.33333333333333331</v>
      </c>
      <c r="J25" s="417">
        <f t="shared" ref="J25" si="9">J24/J$14</f>
        <v>0.38093457943925235</v>
      </c>
    </row>
    <row r="26" spans="1:10" ht="14.25" customHeight="1" x14ac:dyDescent="0.15">
      <c r="A26" s="557" t="s">
        <v>393</v>
      </c>
      <c r="B26" s="391">
        <v>86</v>
      </c>
      <c r="C26" s="391">
        <v>70</v>
      </c>
      <c r="D26" s="391">
        <v>107</v>
      </c>
      <c r="E26" s="391">
        <v>147</v>
      </c>
      <c r="F26" s="391">
        <v>166</v>
      </c>
      <c r="G26" s="391">
        <v>197</v>
      </c>
      <c r="H26" s="391">
        <v>2</v>
      </c>
      <c r="I26" s="391">
        <v>243</v>
      </c>
      <c r="J26" s="403">
        <f t="shared" ref="J26" si="10">SUM(B26:I26)</f>
        <v>1018</v>
      </c>
    </row>
    <row r="27" spans="1:10" ht="14.25" customHeight="1" x14ac:dyDescent="0.15">
      <c r="A27" s="558"/>
      <c r="B27" s="417">
        <v>0.3510204081632653</v>
      </c>
      <c r="C27" s="417">
        <v>0.24221453287197231</v>
      </c>
      <c r="D27" s="417">
        <v>0.34076433121019106</v>
      </c>
      <c r="E27" s="417">
        <v>0.35421686746987951</v>
      </c>
      <c r="F27" s="417">
        <v>0.5286624203821656</v>
      </c>
      <c r="G27" s="417">
        <v>0.35053380782918148</v>
      </c>
      <c r="H27" s="417">
        <v>8.6956521739130432E-2</v>
      </c>
      <c r="I27" s="417">
        <v>0.47368421052631576</v>
      </c>
      <c r="J27" s="417">
        <f t="shared" ref="J27" si="11">J26/J$14</f>
        <v>0.38056074766355141</v>
      </c>
    </row>
    <row r="28" spans="1:10" ht="14.25" customHeight="1" x14ac:dyDescent="0.15">
      <c r="A28" s="557" t="s">
        <v>394</v>
      </c>
      <c r="B28" s="391">
        <v>13</v>
      </c>
      <c r="C28" s="391">
        <v>6</v>
      </c>
      <c r="D28" s="391">
        <v>29</v>
      </c>
      <c r="E28" s="391">
        <v>15</v>
      </c>
      <c r="F28" s="391">
        <v>18</v>
      </c>
      <c r="G28" s="391">
        <v>48</v>
      </c>
      <c r="H28" s="391">
        <v>0</v>
      </c>
      <c r="I28" s="391">
        <v>51</v>
      </c>
      <c r="J28" s="403">
        <f t="shared" ref="J28" si="12">SUM(B28:I28)</f>
        <v>180</v>
      </c>
    </row>
    <row r="29" spans="1:10" ht="14.25" customHeight="1" x14ac:dyDescent="0.15">
      <c r="A29" s="558"/>
      <c r="B29" s="417">
        <v>5.3061224489795916E-2</v>
      </c>
      <c r="C29" s="417">
        <v>2.0761245674740483E-2</v>
      </c>
      <c r="D29" s="417">
        <v>9.2356687898089165E-2</v>
      </c>
      <c r="E29" s="417">
        <v>3.614457831325301E-2</v>
      </c>
      <c r="F29" s="417">
        <v>5.7324840764331211E-2</v>
      </c>
      <c r="G29" s="417">
        <v>8.5409252669039148E-2</v>
      </c>
      <c r="H29" s="417">
        <v>0</v>
      </c>
      <c r="I29" s="417">
        <v>9.9415204678362568E-2</v>
      </c>
      <c r="J29" s="417">
        <f t="shared" ref="J29" si="13">J28/J$14</f>
        <v>6.7289719626168226E-2</v>
      </c>
    </row>
    <row r="30" spans="1:10" ht="14.25" customHeight="1" x14ac:dyDescent="0.15">
      <c r="A30" s="557" t="s">
        <v>395</v>
      </c>
      <c r="B30" s="391">
        <v>70</v>
      </c>
      <c r="C30" s="391">
        <v>99</v>
      </c>
      <c r="D30" s="391">
        <v>87</v>
      </c>
      <c r="E30" s="391">
        <v>131</v>
      </c>
      <c r="F30" s="391">
        <v>129</v>
      </c>
      <c r="G30" s="391">
        <v>241</v>
      </c>
      <c r="H30" s="391">
        <v>1</v>
      </c>
      <c r="I30" s="391">
        <v>210</v>
      </c>
      <c r="J30" s="403">
        <f t="shared" ref="J30" si="14">SUM(B30:I30)</f>
        <v>968</v>
      </c>
    </row>
    <row r="31" spans="1:10" ht="14.25" customHeight="1" x14ac:dyDescent="0.15">
      <c r="A31" s="558"/>
      <c r="B31" s="417">
        <v>0.2857142857142857</v>
      </c>
      <c r="C31" s="417">
        <v>0.34256055363321797</v>
      </c>
      <c r="D31" s="417">
        <v>0.27707006369426751</v>
      </c>
      <c r="E31" s="417">
        <v>0.31566265060240961</v>
      </c>
      <c r="F31" s="417">
        <v>0.41082802547770703</v>
      </c>
      <c r="G31" s="417">
        <v>0.42882562277580072</v>
      </c>
      <c r="H31" s="417">
        <v>4.3478260869565216E-2</v>
      </c>
      <c r="I31" s="417">
        <v>0.40935672514619881</v>
      </c>
      <c r="J31" s="417">
        <f t="shared" ref="J31" si="15">J30/J$14</f>
        <v>0.36186915887850468</v>
      </c>
    </row>
    <row r="32" spans="1:10" ht="14.25" customHeight="1" x14ac:dyDescent="0.15">
      <c r="A32" s="557" t="s">
        <v>396</v>
      </c>
      <c r="B32" s="391">
        <v>105</v>
      </c>
      <c r="C32" s="391">
        <v>108</v>
      </c>
      <c r="D32" s="391">
        <v>162</v>
      </c>
      <c r="E32" s="391">
        <v>184</v>
      </c>
      <c r="F32" s="391">
        <v>136</v>
      </c>
      <c r="G32" s="391">
        <v>250</v>
      </c>
      <c r="H32" s="391">
        <v>0</v>
      </c>
      <c r="I32" s="391">
        <v>287</v>
      </c>
      <c r="J32" s="403">
        <f t="shared" ref="J32" si="16">SUM(B32:I32)</f>
        <v>1232</v>
      </c>
    </row>
    <row r="33" spans="1:10" ht="14.25" customHeight="1" x14ac:dyDescent="0.15">
      <c r="A33" s="558"/>
      <c r="B33" s="417">
        <v>0.42857142857142855</v>
      </c>
      <c r="C33" s="417">
        <v>0.37370242214532873</v>
      </c>
      <c r="D33" s="417">
        <v>0.51592356687898089</v>
      </c>
      <c r="E33" s="417">
        <v>0.44337349397590359</v>
      </c>
      <c r="F33" s="417">
        <v>0.43312101910828027</v>
      </c>
      <c r="G33" s="417">
        <v>0.44483985765124556</v>
      </c>
      <c r="H33" s="417">
        <v>0</v>
      </c>
      <c r="I33" s="417">
        <v>0.55945419103313843</v>
      </c>
      <c r="J33" s="417">
        <f t="shared" ref="J33" si="17">J32/J$14</f>
        <v>0.46056074766355143</v>
      </c>
    </row>
    <row r="34" spans="1:10" ht="14.25" customHeight="1" x14ac:dyDescent="0.15">
      <c r="A34" s="557" t="s">
        <v>397</v>
      </c>
      <c r="B34" s="391">
        <v>51</v>
      </c>
      <c r="C34" s="391">
        <v>55</v>
      </c>
      <c r="D34" s="391">
        <v>82</v>
      </c>
      <c r="E34" s="391">
        <v>111</v>
      </c>
      <c r="F34" s="391">
        <v>105</v>
      </c>
      <c r="G34" s="391">
        <v>176</v>
      </c>
      <c r="H34" s="391">
        <v>3</v>
      </c>
      <c r="I34" s="391">
        <v>125</v>
      </c>
      <c r="J34" s="403">
        <f t="shared" ref="J34" si="18">SUM(B34:I34)</f>
        <v>708</v>
      </c>
    </row>
    <row r="35" spans="1:10" ht="14.25" customHeight="1" x14ac:dyDescent="0.15">
      <c r="A35" s="558"/>
      <c r="B35" s="417">
        <v>0.20816326530612245</v>
      </c>
      <c r="C35" s="417">
        <v>0.19031141868512111</v>
      </c>
      <c r="D35" s="417">
        <v>0.26114649681528662</v>
      </c>
      <c r="E35" s="417">
        <v>0.26746987951807227</v>
      </c>
      <c r="F35" s="417">
        <v>0.33439490445859871</v>
      </c>
      <c r="G35" s="417">
        <v>0.31316725978647686</v>
      </c>
      <c r="H35" s="417">
        <v>0.13043478260869565</v>
      </c>
      <c r="I35" s="417">
        <v>0.24366471734892786</v>
      </c>
      <c r="J35" s="417">
        <f t="shared" ref="J35" si="19">J34/J$14</f>
        <v>0.26467289719626169</v>
      </c>
    </row>
    <row r="36" spans="1:10" ht="14.25" customHeight="1" x14ac:dyDescent="0.15">
      <c r="A36" s="557" t="s">
        <v>398</v>
      </c>
      <c r="B36" s="391">
        <v>24</v>
      </c>
      <c r="C36" s="391">
        <v>24</v>
      </c>
      <c r="D36" s="391">
        <v>42</v>
      </c>
      <c r="E36" s="391">
        <v>30</v>
      </c>
      <c r="F36" s="391">
        <v>14</v>
      </c>
      <c r="G36" s="391">
        <v>55</v>
      </c>
      <c r="H36" s="391">
        <v>1</v>
      </c>
      <c r="I36" s="391">
        <v>55</v>
      </c>
      <c r="J36" s="403">
        <f t="shared" ref="J36" si="20">SUM(B36:I36)</f>
        <v>245</v>
      </c>
    </row>
    <row r="37" spans="1:10" ht="14.25" customHeight="1" x14ac:dyDescent="0.15">
      <c r="A37" s="558"/>
      <c r="B37" s="417">
        <v>9.7959183673469383E-2</v>
      </c>
      <c r="C37" s="417">
        <v>8.3044982698961933E-2</v>
      </c>
      <c r="D37" s="417">
        <v>0.13375796178343949</v>
      </c>
      <c r="E37" s="417">
        <v>7.2289156626506021E-2</v>
      </c>
      <c r="F37" s="417">
        <v>4.4585987261146494E-2</v>
      </c>
      <c r="G37" s="417">
        <v>9.7864768683274025E-2</v>
      </c>
      <c r="H37" s="417">
        <v>4.3478260869565216E-2</v>
      </c>
      <c r="I37" s="417">
        <v>0.10721247563352826</v>
      </c>
      <c r="J37" s="417">
        <f t="shared" ref="J37" si="21">J36/J$14</f>
        <v>9.1588785046728974E-2</v>
      </c>
    </row>
    <row r="38" spans="1:10" ht="14.25" customHeight="1" x14ac:dyDescent="0.15">
      <c r="A38" s="557" t="s">
        <v>399</v>
      </c>
      <c r="B38" s="391">
        <v>59</v>
      </c>
      <c r="C38" s="391">
        <v>83</v>
      </c>
      <c r="D38" s="391">
        <v>153</v>
      </c>
      <c r="E38" s="391">
        <v>162</v>
      </c>
      <c r="F38" s="391">
        <v>79</v>
      </c>
      <c r="G38" s="391">
        <v>169</v>
      </c>
      <c r="H38" s="391">
        <v>1</v>
      </c>
      <c r="I38" s="391">
        <v>228</v>
      </c>
      <c r="J38" s="403">
        <f t="shared" ref="J38" si="22">SUM(B38:I38)</f>
        <v>934</v>
      </c>
    </row>
    <row r="39" spans="1:10" ht="14.25" customHeight="1" x14ac:dyDescent="0.15">
      <c r="A39" s="558"/>
      <c r="B39" s="417">
        <v>0.24081632653061225</v>
      </c>
      <c r="C39" s="417">
        <v>0.28719723183391005</v>
      </c>
      <c r="D39" s="417">
        <v>0.48726114649681529</v>
      </c>
      <c r="E39" s="417">
        <v>0.39036144578313253</v>
      </c>
      <c r="F39" s="417">
        <v>0.25159235668789809</v>
      </c>
      <c r="G39" s="417">
        <v>0.30071174377224197</v>
      </c>
      <c r="H39" s="417">
        <v>4.3478260869565216E-2</v>
      </c>
      <c r="I39" s="417">
        <v>0.44444444444444442</v>
      </c>
      <c r="J39" s="417">
        <f t="shared" ref="J39" si="23">J38/J$14</f>
        <v>0.34915887850467292</v>
      </c>
    </row>
    <row r="40" spans="1:10" ht="14.25" customHeight="1" x14ac:dyDescent="0.15">
      <c r="A40" s="557" t="s">
        <v>400</v>
      </c>
      <c r="B40" s="391">
        <v>38</v>
      </c>
      <c r="C40" s="391">
        <v>51</v>
      </c>
      <c r="D40" s="391">
        <v>96</v>
      </c>
      <c r="E40" s="391">
        <v>74</v>
      </c>
      <c r="F40" s="391">
        <v>34</v>
      </c>
      <c r="G40" s="391">
        <v>139</v>
      </c>
      <c r="H40" s="391">
        <v>1</v>
      </c>
      <c r="I40" s="391">
        <v>95</v>
      </c>
      <c r="J40" s="403">
        <f t="shared" ref="J40" si="24">SUM(B40:I40)</f>
        <v>528</v>
      </c>
    </row>
    <row r="41" spans="1:10" ht="14.25" customHeight="1" x14ac:dyDescent="0.15">
      <c r="A41" s="558"/>
      <c r="B41" s="417">
        <v>0.15510204081632653</v>
      </c>
      <c r="C41" s="417">
        <v>0.17647058823529413</v>
      </c>
      <c r="D41" s="417">
        <v>0.30573248407643311</v>
      </c>
      <c r="E41" s="417">
        <v>0.1783132530120482</v>
      </c>
      <c r="F41" s="417">
        <v>0.10828025477707007</v>
      </c>
      <c r="G41" s="417">
        <v>0.24733096085409254</v>
      </c>
      <c r="H41" s="417">
        <v>4.3478260869565216E-2</v>
      </c>
      <c r="I41" s="417">
        <v>0.18518518518518517</v>
      </c>
      <c r="J41" s="417">
        <f t="shared" ref="J41" si="25">J40/J$14</f>
        <v>0.19738317757009347</v>
      </c>
    </row>
    <row r="42" spans="1:10" ht="14.25" customHeight="1" x14ac:dyDescent="0.15">
      <c r="A42" s="557" t="s">
        <v>401</v>
      </c>
      <c r="B42" s="391">
        <v>58</v>
      </c>
      <c r="C42" s="391">
        <v>52</v>
      </c>
      <c r="D42" s="391">
        <v>85</v>
      </c>
      <c r="E42" s="391">
        <v>93</v>
      </c>
      <c r="F42" s="391">
        <v>90</v>
      </c>
      <c r="G42" s="391">
        <v>153</v>
      </c>
      <c r="H42" s="391">
        <v>1</v>
      </c>
      <c r="I42" s="391">
        <v>102</v>
      </c>
      <c r="J42" s="403">
        <f t="shared" ref="J42" si="26">SUM(B42:I42)</f>
        <v>634</v>
      </c>
    </row>
    <row r="43" spans="1:10" ht="14.25" customHeight="1" x14ac:dyDescent="0.15">
      <c r="A43" s="558"/>
      <c r="B43" s="417">
        <v>0.23673469387755103</v>
      </c>
      <c r="C43" s="417">
        <v>0.17993079584775087</v>
      </c>
      <c r="D43" s="417">
        <v>0.27070063694267515</v>
      </c>
      <c r="E43" s="417">
        <v>0.22409638554216868</v>
      </c>
      <c r="F43" s="417">
        <v>0.28662420382165604</v>
      </c>
      <c r="G43" s="417">
        <v>0.27224199288256229</v>
      </c>
      <c r="H43" s="417">
        <v>4.3478260869565216E-2</v>
      </c>
      <c r="I43" s="417">
        <v>0.19883040935672514</v>
      </c>
      <c r="J43" s="417">
        <f t="shared" ref="J43" si="27">J42/J$14</f>
        <v>0.23700934579439253</v>
      </c>
    </row>
    <row r="44" spans="1:10" ht="14.25" customHeight="1" x14ac:dyDescent="0.15">
      <c r="A44" s="557" t="s">
        <v>402</v>
      </c>
      <c r="B44" s="391">
        <v>66</v>
      </c>
      <c r="C44" s="391">
        <v>168</v>
      </c>
      <c r="D44" s="391">
        <v>139</v>
      </c>
      <c r="E44" s="391">
        <v>154</v>
      </c>
      <c r="F44" s="391">
        <v>89</v>
      </c>
      <c r="G44" s="391">
        <v>188</v>
      </c>
      <c r="H44" s="391">
        <v>2</v>
      </c>
      <c r="I44" s="391">
        <v>190</v>
      </c>
      <c r="J44" s="403">
        <f t="shared" ref="J44" si="28">SUM(B44:I44)</f>
        <v>996</v>
      </c>
    </row>
    <row r="45" spans="1:10" ht="14.25" customHeight="1" x14ac:dyDescent="0.15">
      <c r="A45" s="558"/>
      <c r="B45" s="417">
        <v>0.26938775510204083</v>
      </c>
      <c r="C45" s="417">
        <v>0.58131487889273359</v>
      </c>
      <c r="D45" s="417">
        <v>0.4426751592356688</v>
      </c>
      <c r="E45" s="417">
        <v>0.37108433734939761</v>
      </c>
      <c r="F45" s="417">
        <v>0.28343949044585987</v>
      </c>
      <c r="G45" s="417">
        <v>0.33451957295373663</v>
      </c>
      <c r="H45" s="417">
        <v>8.6956521739130432E-2</v>
      </c>
      <c r="I45" s="417">
        <v>0.37037037037037035</v>
      </c>
      <c r="J45" s="417">
        <f t="shared" ref="J45" si="29">J44/J$14</f>
        <v>0.37233644859813086</v>
      </c>
    </row>
    <row r="46" spans="1:10" ht="14.25" customHeight="1" x14ac:dyDescent="0.15">
      <c r="A46" s="557" t="s">
        <v>403</v>
      </c>
      <c r="B46" s="391">
        <v>5</v>
      </c>
      <c r="C46" s="391">
        <v>17</v>
      </c>
      <c r="D46" s="391">
        <v>30</v>
      </c>
      <c r="E46" s="391">
        <v>41</v>
      </c>
      <c r="F46" s="391">
        <v>12</v>
      </c>
      <c r="G46" s="391">
        <v>61</v>
      </c>
      <c r="H46" s="391">
        <v>0</v>
      </c>
      <c r="I46" s="391">
        <v>16</v>
      </c>
      <c r="J46" s="403">
        <f t="shared" ref="J46" si="30">SUM(B46:I46)</f>
        <v>182</v>
      </c>
    </row>
    <row r="47" spans="1:10" ht="14.25" customHeight="1" x14ac:dyDescent="0.15">
      <c r="A47" s="558"/>
      <c r="B47" s="417">
        <v>2.0408163265306121E-2</v>
      </c>
      <c r="C47" s="417">
        <v>5.8823529411764705E-2</v>
      </c>
      <c r="D47" s="417">
        <v>9.5541401273885357E-2</v>
      </c>
      <c r="E47" s="417">
        <v>9.8795180722891562E-2</v>
      </c>
      <c r="F47" s="417">
        <v>3.8216560509554139E-2</v>
      </c>
      <c r="G47" s="417">
        <v>0.10854092526690391</v>
      </c>
      <c r="H47" s="417">
        <v>0</v>
      </c>
      <c r="I47" s="417">
        <v>3.1189083820662766E-2</v>
      </c>
      <c r="J47" s="417">
        <f t="shared" ref="J47" si="31">J46/J$14</f>
        <v>6.803738317757009E-2</v>
      </c>
    </row>
    <row r="48" spans="1:10" ht="14.25" customHeight="1" x14ac:dyDescent="0.15">
      <c r="A48" s="557" t="s">
        <v>404</v>
      </c>
      <c r="B48" s="391">
        <v>16</v>
      </c>
      <c r="C48" s="391">
        <v>22</v>
      </c>
      <c r="D48" s="391">
        <v>35</v>
      </c>
      <c r="E48" s="391">
        <v>21</v>
      </c>
      <c r="F48" s="391">
        <v>28</v>
      </c>
      <c r="G48" s="391">
        <v>33</v>
      </c>
      <c r="H48" s="391">
        <v>1</v>
      </c>
      <c r="I48" s="391">
        <v>50</v>
      </c>
      <c r="J48" s="403">
        <f t="shared" ref="J48" si="32">SUM(B48:I48)</f>
        <v>206</v>
      </c>
    </row>
    <row r="49" spans="1:10" ht="14.25" customHeight="1" x14ac:dyDescent="0.15">
      <c r="A49" s="558"/>
      <c r="B49" s="417">
        <v>6.5306122448979598E-2</v>
      </c>
      <c r="C49" s="417">
        <v>7.6124567474048443E-2</v>
      </c>
      <c r="D49" s="417">
        <v>0.11146496815286625</v>
      </c>
      <c r="E49" s="417">
        <v>5.0602409638554217E-2</v>
      </c>
      <c r="F49" s="417">
        <v>8.9171974522292988E-2</v>
      </c>
      <c r="G49" s="417">
        <v>5.8718861209964411E-2</v>
      </c>
      <c r="H49" s="417">
        <v>4.3478260869565216E-2</v>
      </c>
      <c r="I49" s="417">
        <v>9.7465886939571145E-2</v>
      </c>
      <c r="J49" s="417">
        <f t="shared" ref="J49" si="33">J48/J$14</f>
        <v>7.7009345794392517E-2</v>
      </c>
    </row>
    <row r="50" spans="1:10" ht="14.25" customHeight="1" x14ac:dyDescent="0.15">
      <c r="A50" s="557" t="s">
        <v>405</v>
      </c>
      <c r="B50" s="391">
        <v>0</v>
      </c>
      <c r="C50" s="391">
        <v>7</v>
      </c>
      <c r="D50" s="391">
        <v>12</v>
      </c>
      <c r="E50" s="391">
        <v>1</v>
      </c>
      <c r="F50" s="391">
        <v>3</v>
      </c>
      <c r="G50" s="391">
        <v>1</v>
      </c>
      <c r="H50" s="391">
        <v>0</v>
      </c>
      <c r="I50" s="391">
        <v>0</v>
      </c>
      <c r="J50" s="403">
        <f t="shared" ref="J50" si="34">SUM(B50:I50)</f>
        <v>24</v>
      </c>
    </row>
    <row r="51" spans="1:10" ht="14.25" customHeight="1" x14ac:dyDescent="0.15">
      <c r="A51" s="558"/>
      <c r="B51" s="417">
        <v>0</v>
      </c>
      <c r="C51" s="417">
        <v>2.4221453287197232E-2</v>
      </c>
      <c r="D51" s="417">
        <v>3.8216560509554139E-2</v>
      </c>
      <c r="E51" s="417">
        <v>2.4096385542168677E-3</v>
      </c>
      <c r="F51" s="417">
        <v>9.5541401273885346E-3</v>
      </c>
      <c r="G51" s="417">
        <v>1.7793594306049821E-3</v>
      </c>
      <c r="H51" s="417">
        <v>0</v>
      </c>
      <c r="I51" s="417">
        <v>0</v>
      </c>
      <c r="J51" s="417">
        <f t="shared" ref="J51" si="35">J50/J$14</f>
        <v>8.9719626168224299E-3</v>
      </c>
    </row>
    <row r="52" spans="1:10" ht="14.25" customHeight="1" x14ac:dyDescent="0.15">
      <c r="A52" s="557" t="s">
        <v>406</v>
      </c>
      <c r="B52" s="391">
        <v>15</v>
      </c>
      <c r="C52" s="391">
        <v>46</v>
      </c>
      <c r="D52" s="391">
        <v>60</v>
      </c>
      <c r="E52" s="391">
        <v>78</v>
      </c>
      <c r="F52" s="391">
        <v>12</v>
      </c>
      <c r="G52" s="391">
        <v>47</v>
      </c>
      <c r="H52" s="391">
        <v>0</v>
      </c>
      <c r="I52" s="391">
        <v>97</v>
      </c>
      <c r="J52" s="403">
        <f t="shared" ref="J52" si="36">SUM(B52:I52)</f>
        <v>355</v>
      </c>
    </row>
    <row r="53" spans="1:10" ht="14.25" customHeight="1" x14ac:dyDescent="0.15">
      <c r="A53" s="558"/>
      <c r="B53" s="417">
        <v>6.1224489795918366E-2</v>
      </c>
      <c r="C53" s="417">
        <v>0.15916955017301038</v>
      </c>
      <c r="D53" s="417">
        <v>0.19108280254777071</v>
      </c>
      <c r="E53" s="417">
        <v>0.18795180722891566</v>
      </c>
      <c r="F53" s="417">
        <v>3.8216560509554139E-2</v>
      </c>
      <c r="G53" s="417">
        <v>8.3629893238434158E-2</v>
      </c>
      <c r="H53" s="417">
        <v>0</v>
      </c>
      <c r="I53" s="417">
        <v>0.18908382066276802</v>
      </c>
      <c r="J53" s="417">
        <f t="shared" ref="J53" si="37">J52/J$14</f>
        <v>0.13271028037383178</v>
      </c>
    </row>
    <row r="54" spans="1:10" ht="14.25" customHeight="1" x14ac:dyDescent="0.15">
      <c r="A54" s="557" t="s">
        <v>407</v>
      </c>
      <c r="B54" s="391">
        <v>28</v>
      </c>
      <c r="C54" s="391">
        <v>18</v>
      </c>
      <c r="D54" s="391">
        <v>71</v>
      </c>
      <c r="E54" s="391">
        <v>89</v>
      </c>
      <c r="F54" s="391">
        <v>8</v>
      </c>
      <c r="G54" s="391">
        <v>49</v>
      </c>
      <c r="H54" s="391">
        <v>0</v>
      </c>
      <c r="I54" s="391">
        <v>66</v>
      </c>
      <c r="J54" s="403">
        <f t="shared" ref="J54" si="38">SUM(B54:I54)</f>
        <v>329</v>
      </c>
    </row>
    <row r="55" spans="1:10" ht="14.25" customHeight="1" x14ac:dyDescent="0.15">
      <c r="A55" s="558"/>
      <c r="B55" s="417">
        <v>0.11428571428571428</v>
      </c>
      <c r="C55" s="417">
        <v>6.228373702422145E-2</v>
      </c>
      <c r="D55" s="417">
        <v>0.22611464968152867</v>
      </c>
      <c r="E55" s="417">
        <v>0.21445783132530122</v>
      </c>
      <c r="F55" s="417">
        <v>2.5477707006369428E-2</v>
      </c>
      <c r="G55" s="417">
        <v>8.7188612099644125E-2</v>
      </c>
      <c r="H55" s="417">
        <v>0</v>
      </c>
      <c r="I55" s="417">
        <v>0.12865497076023391</v>
      </c>
      <c r="J55" s="417">
        <f t="shared" ref="J55" si="39">J54/J$14</f>
        <v>0.12299065420560748</v>
      </c>
    </row>
    <row r="56" spans="1:10" ht="14.25" customHeight="1" x14ac:dyDescent="0.15">
      <c r="A56" s="557" t="s">
        <v>438</v>
      </c>
      <c r="B56" s="391">
        <v>3</v>
      </c>
      <c r="C56" s="391">
        <v>1</v>
      </c>
      <c r="D56" s="391">
        <v>18</v>
      </c>
      <c r="E56" s="391">
        <v>4</v>
      </c>
      <c r="F56" s="391">
        <v>2</v>
      </c>
      <c r="G56" s="391">
        <v>17</v>
      </c>
      <c r="H56" s="391">
        <v>0</v>
      </c>
      <c r="I56" s="391">
        <v>3</v>
      </c>
      <c r="J56" s="403">
        <f t="shared" ref="J56" si="40">SUM(B56:I56)</f>
        <v>48</v>
      </c>
    </row>
    <row r="57" spans="1:10" ht="14.25" customHeight="1" x14ac:dyDescent="0.15">
      <c r="A57" s="558"/>
      <c r="B57" s="417">
        <v>1.2244897959183673E-2</v>
      </c>
      <c r="C57" s="417">
        <v>3.4602076124567475E-3</v>
      </c>
      <c r="D57" s="417">
        <v>5.7324840764331211E-2</v>
      </c>
      <c r="E57" s="417">
        <v>9.6385542168674707E-3</v>
      </c>
      <c r="F57" s="417">
        <v>6.369426751592357E-3</v>
      </c>
      <c r="G57" s="417">
        <v>3.0249110320284697E-2</v>
      </c>
      <c r="H57" s="417">
        <v>0</v>
      </c>
      <c r="I57" s="417">
        <v>5.8479532163742687E-3</v>
      </c>
      <c r="J57" s="417">
        <f t="shared" ref="J57" si="41">J56/J$14</f>
        <v>1.794392523364486E-2</v>
      </c>
    </row>
    <row r="58" spans="1:10" ht="14.25" customHeight="1" x14ac:dyDescent="0.15">
      <c r="A58" s="557" t="s">
        <v>408</v>
      </c>
      <c r="B58" s="391">
        <v>4</v>
      </c>
      <c r="C58" s="391">
        <v>12</v>
      </c>
      <c r="D58" s="391">
        <v>33</v>
      </c>
      <c r="E58" s="391">
        <v>35</v>
      </c>
      <c r="F58" s="391">
        <v>5</v>
      </c>
      <c r="G58" s="391">
        <v>26</v>
      </c>
      <c r="H58" s="391">
        <v>4</v>
      </c>
      <c r="I58" s="391">
        <v>54</v>
      </c>
      <c r="J58" s="403">
        <f t="shared" ref="J58" si="42">SUM(B58:I58)</f>
        <v>173</v>
      </c>
    </row>
    <row r="59" spans="1:10" ht="14.25" customHeight="1" x14ac:dyDescent="0.15">
      <c r="A59" s="558"/>
      <c r="B59" s="417">
        <v>1.6326530612244899E-2</v>
      </c>
      <c r="C59" s="417">
        <v>4.1522491349480967E-2</v>
      </c>
      <c r="D59" s="417">
        <v>0.10509554140127389</v>
      </c>
      <c r="E59" s="417">
        <v>8.4337349397590355E-2</v>
      </c>
      <c r="F59" s="417">
        <v>1.5923566878980892E-2</v>
      </c>
      <c r="G59" s="417">
        <v>4.6263345195729534E-2</v>
      </c>
      <c r="H59" s="417">
        <v>0.17391304347826086</v>
      </c>
      <c r="I59" s="417">
        <v>0.10526315789473684</v>
      </c>
      <c r="J59" s="417">
        <f t="shared" ref="J59" si="43">J58/J$14</f>
        <v>6.4672897196261681E-2</v>
      </c>
    </row>
    <row r="61" spans="1:10" x14ac:dyDescent="0.15">
      <c r="A61" s="37"/>
      <c r="B61" s="446"/>
      <c r="C61" s="446"/>
      <c r="D61" s="446"/>
      <c r="E61" s="446"/>
      <c r="F61" s="446"/>
      <c r="G61" s="446"/>
      <c r="H61" s="446"/>
      <c r="I61" s="446"/>
    </row>
  </sheetData>
  <mergeCells count="23">
    <mergeCell ref="A38:A39"/>
    <mergeCell ref="A28:A29"/>
    <mergeCell ref="A30:A31"/>
    <mergeCell ref="A32:A33"/>
    <mergeCell ref="A34:A35"/>
    <mergeCell ref="A36:A37"/>
    <mergeCell ref="A58:A59"/>
    <mergeCell ref="A40:A41"/>
    <mergeCell ref="A42:A43"/>
    <mergeCell ref="A44:A45"/>
    <mergeCell ref="A46:A47"/>
    <mergeCell ref="A48:A49"/>
    <mergeCell ref="A50:A51"/>
    <mergeCell ref="A52:A53"/>
    <mergeCell ref="A54:A55"/>
    <mergeCell ref="A56:A57"/>
    <mergeCell ref="A4:A5"/>
    <mergeCell ref="A6:A7"/>
    <mergeCell ref="A8:A9"/>
    <mergeCell ref="A24:A25"/>
    <mergeCell ref="A26:A27"/>
    <mergeCell ref="A14:A15"/>
    <mergeCell ref="A16:A17"/>
  </mergeCells>
  <phoneticPr fontId="4"/>
  <pageMargins left="0.70866141732283472" right="0.70866141732283472" top="0.74803149606299213" bottom="0.74803149606299213" header="0.31496062992125984" footer="0.31496062992125984"/>
  <pageSetup paperSize="9" scale="83" orientation="portrait" r:id="rId1"/>
  <rowBreaks count="1" manualBreakCount="1">
    <brk id="20"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9"/>
  <sheetViews>
    <sheetView view="pageBreakPreview" zoomScaleNormal="100" zoomScaleSheetLayoutView="100" workbookViewId="0">
      <selection activeCell="A30" sqref="A30:XFD49"/>
    </sheetView>
  </sheetViews>
  <sheetFormatPr defaultColWidth="13.75" defaultRowHeight="13.5" x14ac:dyDescent="0.15"/>
  <cols>
    <col min="1" max="1" width="15.375" style="9" bestFit="1" customWidth="1"/>
    <col min="2" max="10" width="7.5" style="9" customWidth="1"/>
    <col min="11" max="11" width="8.625" style="9" bestFit="1" customWidth="1"/>
    <col min="12" max="20" width="8" style="9" customWidth="1"/>
    <col min="21" max="21" width="7.625" style="9" customWidth="1"/>
    <col min="22" max="16384" width="13.75" style="9"/>
  </cols>
  <sheetData>
    <row r="1" spans="1:11" s="25" customFormat="1" ht="14.25" x14ac:dyDescent="0.15">
      <c r="A1" s="24" t="s">
        <v>258</v>
      </c>
    </row>
    <row r="2" spans="1:11" customFormat="1" x14ac:dyDescent="0.15">
      <c r="A2" s="1"/>
      <c r="B2" s="2"/>
      <c r="C2" s="2"/>
      <c r="D2" s="2"/>
      <c r="E2" s="2"/>
      <c r="F2" s="2"/>
      <c r="G2" s="2"/>
      <c r="H2" s="2"/>
    </row>
    <row r="3" spans="1:11" customFormat="1" ht="27" x14ac:dyDescent="0.15">
      <c r="A3" s="389"/>
      <c r="B3" s="389" t="s">
        <v>238</v>
      </c>
      <c r="C3" s="389" t="s">
        <v>239</v>
      </c>
      <c r="D3" s="389" t="s">
        <v>240</v>
      </c>
      <c r="E3" s="389" t="s">
        <v>241</v>
      </c>
      <c r="F3" s="389" t="s">
        <v>242</v>
      </c>
      <c r="G3" s="389" t="s">
        <v>243</v>
      </c>
      <c r="H3" s="389" t="s">
        <v>244</v>
      </c>
      <c r="I3" s="389" t="s">
        <v>245</v>
      </c>
      <c r="J3" s="418" t="s">
        <v>259</v>
      </c>
      <c r="K3" s="389" t="s">
        <v>62</v>
      </c>
    </row>
    <row r="4" spans="1:11" s="35" customFormat="1" ht="15" customHeight="1" x14ac:dyDescent="0.15">
      <c r="A4" s="390" t="s">
        <v>2</v>
      </c>
      <c r="B4" s="391">
        <v>12</v>
      </c>
      <c r="C4" s="391">
        <v>10</v>
      </c>
      <c r="D4" s="391">
        <v>15</v>
      </c>
      <c r="E4" s="391">
        <v>13</v>
      </c>
      <c r="F4" s="391">
        <v>6</v>
      </c>
      <c r="G4" s="391">
        <v>9</v>
      </c>
      <c r="H4" s="391">
        <v>42</v>
      </c>
      <c r="I4" s="391">
        <v>19</v>
      </c>
      <c r="J4" s="391">
        <v>9</v>
      </c>
      <c r="K4" s="392">
        <f>SUM(B4:J4)</f>
        <v>135</v>
      </c>
    </row>
    <row r="5" spans="1:11" s="35" customFormat="1" ht="15" customHeight="1" x14ac:dyDescent="0.15">
      <c r="A5" s="393"/>
      <c r="B5" s="394">
        <v>9.2951200619674663E-3</v>
      </c>
      <c r="C5" s="394">
        <v>7.5244544770504138E-3</v>
      </c>
      <c r="D5" s="394">
        <v>1.0980966325036604E-2</v>
      </c>
      <c r="E5" s="394">
        <v>1.0342084327764518E-2</v>
      </c>
      <c r="F5" s="394">
        <v>5.415162454873646E-3</v>
      </c>
      <c r="G5" s="394">
        <v>2.8098657508585701E-3</v>
      </c>
      <c r="H5" s="394">
        <v>1.2291483757682178E-2</v>
      </c>
      <c r="I5" s="394">
        <v>1.2125079770261647E-2</v>
      </c>
      <c r="J5" s="394">
        <v>5.9016393442622951E-3</v>
      </c>
      <c r="K5" s="394">
        <f t="shared" ref="K5" si="0">K4/K$22</f>
        <v>8.4044076448982138E-3</v>
      </c>
    </row>
    <row r="6" spans="1:11" s="35" customFormat="1" ht="15" customHeight="1" x14ac:dyDescent="0.15">
      <c r="A6" s="390" t="s">
        <v>3</v>
      </c>
      <c r="B6" s="391">
        <v>33</v>
      </c>
      <c r="C6" s="391">
        <v>21</v>
      </c>
      <c r="D6" s="391">
        <v>38</v>
      </c>
      <c r="E6" s="391">
        <v>36</v>
      </c>
      <c r="F6" s="391">
        <v>25</v>
      </c>
      <c r="G6" s="391">
        <v>44</v>
      </c>
      <c r="H6" s="391">
        <v>93</v>
      </c>
      <c r="I6" s="391">
        <v>38</v>
      </c>
      <c r="J6" s="391">
        <v>33</v>
      </c>
      <c r="K6" s="392">
        <f>SUM(B6:J6)</f>
        <v>361</v>
      </c>
    </row>
    <row r="7" spans="1:11" s="35" customFormat="1" ht="15" customHeight="1" x14ac:dyDescent="0.15">
      <c r="A7" s="393"/>
      <c r="B7" s="394">
        <v>2.5561580170410533E-2</v>
      </c>
      <c r="C7" s="394">
        <v>1.580135440180587E-2</v>
      </c>
      <c r="D7" s="394">
        <v>2.7818448023426062E-2</v>
      </c>
      <c r="E7" s="394">
        <v>2.8639618138424822E-2</v>
      </c>
      <c r="F7" s="394">
        <v>2.2563176895306861E-2</v>
      </c>
      <c r="G7" s="394">
        <v>1.3737121448641898E-2</v>
      </c>
      <c r="H7" s="394">
        <v>2.7216856892010536E-2</v>
      </c>
      <c r="I7" s="394">
        <v>2.4250159540523293E-2</v>
      </c>
      <c r="J7" s="394">
        <v>2.1639344262295083E-2</v>
      </c>
      <c r="K7" s="394">
        <f t="shared" ref="K7" si="1">K6/K$22</f>
        <v>2.2474008591172261E-2</v>
      </c>
    </row>
    <row r="8" spans="1:11" s="35" customFormat="1" ht="15" customHeight="1" x14ac:dyDescent="0.15">
      <c r="A8" s="390" t="s">
        <v>4</v>
      </c>
      <c r="B8" s="391">
        <v>72</v>
      </c>
      <c r="C8" s="391">
        <v>38</v>
      </c>
      <c r="D8" s="391">
        <v>77</v>
      </c>
      <c r="E8" s="391">
        <v>56</v>
      </c>
      <c r="F8" s="391">
        <v>57</v>
      </c>
      <c r="G8" s="391">
        <v>89</v>
      </c>
      <c r="H8" s="391">
        <v>193</v>
      </c>
      <c r="I8" s="391">
        <v>72</v>
      </c>
      <c r="J8" s="391">
        <v>67</v>
      </c>
      <c r="K8" s="392">
        <f>SUM(B8:J8)</f>
        <v>721</v>
      </c>
    </row>
    <row r="9" spans="1:11" s="35" customFormat="1" ht="15" customHeight="1" x14ac:dyDescent="0.15">
      <c r="A9" s="393"/>
      <c r="B9" s="394">
        <v>5.5770720371804805E-2</v>
      </c>
      <c r="C9" s="394">
        <v>2.8592927012791574E-2</v>
      </c>
      <c r="D9" s="394">
        <v>5.6368960468521231E-2</v>
      </c>
      <c r="E9" s="394">
        <v>4.455051710421639E-2</v>
      </c>
      <c r="F9" s="394">
        <v>5.1444043321299641E-2</v>
      </c>
      <c r="G9" s="394">
        <v>2.778645020293475E-2</v>
      </c>
      <c r="H9" s="394">
        <v>5.6482294410301434E-2</v>
      </c>
      <c r="I9" s="394">
        <v>4.5947670708359922E-2</v>
      </c>
      <c r="J9" s="394">
        <v>4.3934426229508196E-2</v>
      </c>
      <c r="K9" s="394">
        <f t="shared" ref="K9" si="2">K8/K$22</f>
        <v>4.4885762310900829E-2</v>
      </c>
    </row>
    <row r="10" spans="1:11" s="35" customFormat="1" ht="15" customHeight="1" x14ac:dyDescent="0.15">
      <c r="A10" s="390" t="s">
        <v>5</v>
      </c>
      <c r="B10" s="391">
        <v>148</v>
      </c>
      <c r="C10" s="391">
        <v>122</v>
      </c>
      <c r="D10" s="391">
        <v>200</v>
      </c>
      <c r="E10" s="391">
        <v>175</v>
      </c>
      <c r="F10" s="391">
        <v>112</v>
      </c>
      <c r="G10" s="391">
        <v>246</v>
      </c>
      <c r="H10" s="391">
        <v>422</v>
      </c>
      <c r="I10" s="391">
        <v>170</v>
      </c>
      <c r="J10" s="391">
        <v>147</v>
      </c>
      <c r="K10" s="392">
        <f>SUM(B10:J10)</f>
        <v>1742</v>
      </c>
    </row>
    <row r="11" spans="1:11" s="35" customFormat="1" ht="15" customHeight="1" x14ac:dyDescent="0.15">
      <c r="A11" s="393"/>
      <c r="B11" s="394">
        <v>0.11463981409759876</v>
      </c>
      <c r="C11" s="394">
        <v>9.1798344620015043E-2</v>
      </c>
      <c r="D11" s="394">
        <v>0.14641288433382138</v>
      </c>
      <c r="E11" s="394">
        <v>0.13922036595067622</v>
      </c>
      <c r="F11" s="394">
        <v>0.10108303249097472</v>
      </c>
      <c r="G11" s="394">
        <v>7.6802997190134253E-2</v>
      </c>
      <c r="H11" s="394">
        <v>0.12350014632718759</v>
      </c>
      <c r="I11" s="394">
        <v>0.10848755583918315</v>
      </c>
      <c r="J11" s="394">
        <v>9.6393442622950826E-2</v>
      </c>
      <c r="K11" s="394">
        <f t="shared" ref="K11" si="3">K10/K$22</f>
        <v>0.1084479860549088</v>
      </c>
    </row>
    <row r="12" spans="1:11" s="35" customFormat="1" ht="15" customHeight="1" x14ac:dyDescent="0.15">
      <c r="A12" s="390" t="s">
        <v>6</v>
      </c>
      <c r="B12" s="391">
        <v>205</v>
      </c>
      <c r="C12" s="391">
        <v>176</v>
      </c>
      <c r="D12" s="391">
        <v>242</v>
      </c>
      <c r="E12" s="391">
        <v>238</v>
      </c>
      <c r="F12" s="391">
        <v>186</v>
      </c>
      <c r="G12" s="391">
        <v>373</v>
      </c>
      <c r="H12" s="391">
        <v>598</v>
      </c>
      <c r="I12" s="391">
        <v>212</v>
      </c>
      <c r="J12" s="391">
        <v>229</v>
      </c>
      <c r="K12" s="392">
        <f>SUM(B12:J12)</f>
        <v>2459</v>
      </c>
    </row>
    <row r="13" spans="1:11" s="35" customFormat="1" ht="15" customHeight="1" x14ac:dyDescent="0.15">
      <c r="A13" s="393"/>
      <c r="B13" s="394">
        <v>0.15879163439194424</v>
      </c>
      <c r="C13" s="394">
        <v>0.13243039879608728</v>
      </c>
      <c r="D13" s="394">
        <v>0.17715959004392387</v>
      </c>
      <c r="E13" s="394">
        <v>0.18933969769291964</v>
      </c>
      <c r="F13" s="394">
        <v>0.16787003610108303</v>
      </c>
      <c r="G13" s="394">
        <v>0.11645332500780518</v>
      </c>
      <c r="H13" s="394">
        <v>0.17500731635937958</v>
      </c>
      <c r="I13" s="394">
        <v>0.13529036375239312</v>
      </c>
      <c r="J13" s="394">
        <v>0.1501639344262295</v>
      </c>
      <c r="K13" s="394">
        <f t="shared" ref="K13" si="4">K12/K$22</f>
        <v>0.15308472888003485</v>
      </c>
    </row>
    <row r="14" spans="1:11" s="35" customFormat="1" ht="15" customHeight="1" x14ac:dyDescent="0.15">
      <c r="A14" s="390" t="s">
        <v>7</v>
      </c>
      <c r="B14" s="391">
        <v>222</v>
      </c>
      <c r="C14" s="391">
        <v>233</v>
      </c>
      <c r="D14" s="391">
        <v>236</v>
      </c>
      <c r="E14" s="391">
        <v>257</v>
      </c>
      <c r="F14" s="391">
        <v>205</v>
      </c>
      <c r="G14" s="391">
        <v>543</v>
      </c>
      <c r="H14" s="391">
        <v>687</v>
      </c>
      <c r="I14" s="391">
        <v>313</v>
      </c>
      <c r="J14" s="391">
        <v>335</v>
      </c>
      <c r="K14" s="392">
        <f>SUM(B14:J14)</f>
        <v>3031</v>
      </c>
    </row>
    <row r="15" spans="1:11" s="35" customFormat="1" ht="15" customHeight="1" x14ac:dyDescent="0.15">
      <c r="A15" s="393"/>
      <c r="B15" s="394">
        <v>0.17195972114639815</v>
      </c>
      <c r="C15" s="394">
        <v>0.17531978931527464</v>
      </c>
      <c r="D15" s="394">
        <v>0.17276720351390923</v>
      </c>
      <c r="E15" s="394">
        <v>0.20445505171042164</v>
      </c>
      <c r="F15" s="394">
        <v>0.18501805054151624</v>
      </c>
      <c r="G15" s="394">
        <v>0.16952856696846708</v>
      </c>
      <c r="H15" s="394">
        <v>0.20105355575065847</v>
      </c>
      <c r="I15" s="394">
        <v>0.19974473516273133</v>
      </c>
      <c r="J15" s="394">
        <v>0.21967213114754097</v>
      </c>
      <c r="K15" s="394">
        <f t="shared" ref="K15" si="5">K14/K$22</f>
        <v>0.18869451534582582</v>
      </c>
    </row>
    <row r="16" spans="1:11" s="35" customFormat="1" ht="15" customHeight="1" x14ac:dyDescent="0.15">
      <c r="A16" s="390" t="s">
        <v>8</v>
      </c>
      <c r="B16" s="391">
        <v>338</v>
      </c>
      <c r="C16" s="391">
        <v>332</v>
      </c>
      <c r="D16" s="391">
        <v>319</v>
      </c>
      <c r="E16" s="391">
        <v>301</v>
      </c>
      <c r="F16" s="391">
        <v>294</v>
      </c>
      <c r="G16" s="391">
        <v>864</v>
      </c>
      <c r="H16" s="391">
        <v>808</v>
      </c>
      <c r="I16" s="391">
        <v>406</v>
      </c>
      <c r="J16" s="391">
        <v>406</v>
      </c>
      <c r="K16" s="392">
        <f>SUM(B16:J16)</f>
        <v>4068</v>
      </c>
    </row>
    <row r="17" spans="1:11" s="35" customFormat="1" ht="15" customHeight="1" x14ac:dyDescent="0.15">
      <c r="A17" s="393"/>
      <c r="B17" s="394">
        <v>0.26181254841208368</v>
      </c>
      <c r="C17" s="394">
        <v>0.24981188863807374</v>
      </c>
      <c r="D17" s="394">
        <v>0.23352855051244509</v>
      </c>
      <c r="E17" s="394">
        <v>0.23945902943516309</v>
      </c>
      <c r="F17" s="394">
        <v>0.26534296028880866</v>
      </c>
      <c r="G17" s="394">
        <v>0.26974711208242275</v>
      </c>
      <c r="H17" s="394">
        <v>0.23646473514779046</v>
      </c>
      <c r="I17" s="394">
        <v>0.25909380982769625</v>
      </c>
      <c r="J17" s="394">
        <v>0.26622950819672131</v>
      </c>
      <c r="K17" s="394">
        <f t="shared" ref="K17" si="6">K16/K$22</f>
        <v>0.25325281703293284</v>
      </c>
    </row>
    <row r="18" spans="1:11" s="35" customFormat="1" ht="15" customHeight="1" x14ac:dyDescent="0.15">
      <c r="A18" s="390" t="s">
        <v>9</v>
      </c>
      <c r="B18" s="391">
        <v>222</v>
      </c>
      <c r="C18" s="391">
        <v>311</v>
      </c>
      <c r="D18" s="391">
        <v>212</v>
      </c>
      <c r="E18" s="391">
        <v>160</v>
      </c>
      <c r="F18" s="391">
        <v>183</v>
      </c>
      <c r="G18" s="391">
        <v>807</v>
      </c>
      <c r="H18" s="391">
        <v>509</v>
      </c>
      <c r="I18" s="391">
        <v>294</v>
      </c>
      <c r="J18" s="391">
        <v>254</v>
      </c>
      <c r="K18" s="392">
        <f>SUM(B18:J18)</f>
        <v>2952</v>
      </c>
    </row>
    <row r="19" spans="1:11" s="35" customFormat="1" ht="15" customHeight="1" x14ac:dyDescent="0.15">
      <c r="A19" s="393"/>
      <c r="B19" s="394">
        <v>0.17195972114639815</v>
      </c>
      <c r="C19" s="394">
        <v>0.23401053423626786</v>
      </c>
      <c r="D19" s="394">
        <v>0.15519765739385066</v>
      </c>
      <c r="E19" s="394">
        <v>0.12728719172633254</v>
      </c>
      <c r="F19" s="394">
        <v>0.1651624548736462</v>
      </c>
      <c r="G19" s="394">
        <v>0.25195129566031843</v>
      </c>
      <c r="H19" s="394">
        <v>0.14896107696810068</v>
      </c>
      <c r="I19" s="394">
        <v>0.18761965539246969</v>
      </c>
      <c r="J19" s="394">
        <v>0.16655737704918033</v>
      </c>
      <c r="K19" s="394">
        <f t="shared" ref="K19" si="7">K18/K$22</f>
        <v>0.18377638050177425</v>
      </c>
    </row>
    <row r="20" spans="1:11" s="35" customFormat="1" ht="15" customHeight="1" x14ac:dyDescent="0.15">
      <c r="A20" s="390" t="s">
        <v>10</v>
      </c>
      <c r="B20" s="391">
        <v>39</v>
      </c>
      <c r="C20" s="391">
        <v>86</v>
      </c>
      <c r="D20" s="391">
        <v>27</v>
      </c>
      <c r="E20" s="391">
        <v>21</v>
      </c>
      <c r="F20" s="391">
        <v>40</v>
      </c>
      <c r="G20" s="391">
        <v>228</v>
      </c>
      <c r="H20" s="391">
        <v>65</v>
      </c>
      <c r="I20" s="391">
        <v>43</v>
      </c>
      <c r="J20" s="391">
        <v>45</v>
      </c>
      <c r="K20" s="392">
        <f>SUM(B20:J20)</f>
        <v>594</v>
      </c>
    </row>
    <row r="21" spans="1:11" s="35" customFormat="1" ht="15" customHeight="1" x14ac:dyDescent="0.15">
      <c r="A21" s="393"/>
      <c r="B21" s="394">
        <v>3.0209140201394268E-2</v>
      </c>
      <c r="C21" s="394">
        <v>6.4710308502633554E-2</v>
      </c>
      <c r="D21" s="394">
        <v>1.9765739385065886E-2</v>
      </c>
      <c r="E21" s="394">
        <v>1.6706443914081145E-2</v>
      </c>
      <c r="F21" s="394">
        <v>3.6101083032490974E-2</v>
      </c>
      <c r="G21" s="394">
        <v>7.1183265688417111E-2</v>
      </c>
      <c r="H21" s="394">
        <v>1.9022534386889084E-2</v>
      </c>
      <c r="I21" s="394">
        <v>2.7440970006381619E-2</v>
      </c>
      <c r="J21" s="394">
        <v>2.9508196721311476E-2</v>
      </c>
      <c r="K21" s="394">
        <f t="shared" ref="K21" si="8">K20/K$22</f>
        <v>3.6979393637552135E-2</v>
      </c>
    </row>
    <row r="22" spans="1:11" s="35" customFormat="1" ht="15" customHeight="1" x14ac:dyDescent="0.15">
      <c r="A22" s="395" t="s">
        <v>11</v>
      </c>
      <c r="B22" s="396">
        <f>SUM(B4,B6,B8,B10,B12,B14,B16,B18,B20)</f>
        <v>1291</v>
      </c>
      <c r="C22" s="396">
        <f t="shared" ref="C22:K23" si="9">SUM(C4,C6,C8,C10,C12,C14,C16,C18,C20)</f>
        <v>1329</v>
      </c>
      <c r="D22" s="396">
        <f t="shared" si="9"/>
        <v>1366</v>
      </c>
      <c r="E22" s="396">
        <f t="shared" si="9"/>
        <v>1257</v>
      </c>
      <c r="F22" s="396">
        <f t="shared" si="9"/>
        <v>1108</v>
      </c>
      <c r="G22" s="396">
        <f t="shared" si="9"/>
        <v>3203</v>
      </c>
      <c r="H22" s="396">
        <f t="shared" si="9"/>
        <v>3417</v>
      </c>
      <c r="I22" s="396">
        <f t="shared" si="9"/>
        <v>1567</v>
      </c>
      <c r="J22" s="396">
        <f t="shared" si="9"/>
        <v>1525</v>
      </c>
      <c r="K22" s="397">
        <f>SUM(B22:J22)</f>
        <v>16063</v>
      </c>
    </row>
    <row r="23" spans="1:11" s="35" customFormat="1" ht="15" customHeight="1" x14ac:dyDescent="0.15">
      <c r="A23" s="398"/>
      <c r="B23" s="399">
        <f>SUM(B5,B7,B9,B11,B13,B15,B17,B19,B21)</f>
        <v>1</v>
      </c>
      <c r="C23" s="399">
        <f t="shared" si="9"/>
        <v>1</v>
      </c>
      <c r="D23" s="399">
        <f t="shared" si="9"/>
        <v>1</v>
      </c>
      <c r="E23" s="399">
        <f t="shared" si="9"/>
        <v>1</v>
      </c>
      <c r="F23" s="399">
        <f t="shared" si="9"/>
        <v>1</v>
      </c>
      <c r="G23" s="399">
        <f t="shared" si="9"/>
        <v>1</v>
      </c>
      <c r="H23" s="399">
        <f t="shared" si="9"/>
        <v>1</v>
      </c>
      <c r="I23" s="399">
        <f t="shared" si="9"/>
        <v>1</v>
      </c>
      <c r="J23" s="399">
        <f t="shared" si="9"/>
        <v>0.99999999999999989</v>
      </c>
      <c r="K23" s="400">
        <f t="shared" si="9"/>
        <v>0.99999999999999989</v>
      </c>
    </row>
    <row r="24" spans="1:11" ht="15" customHeight="1" x14ac:dyDescent="0.15">
      <c r="A24" s="453" t="s">
        <v>88</v>
      </c>
      <c r="B24" s="454">
        <v>574</v>
      </c>
      <c r="C24" s="454">
        <v>459</v>
      </c>
      <c r="D24" s="454">
        <v>680</v>
      </c>
      <c r="E24" s="454">
        <v>638</v>
      </c>
      <c r="F24" s="454">
        <v>475</v>
      </c>
      <c r="G24" s="454">
        <v>997</v>
      </c>
      <c r="H24" s="454">
        <v>1649</v>
      </c>
      <c r="I24" s="454">
        <v>651</v>
      </c>
      <c r="J24" s="454">
        <v>630</v>
      </c>
      <c r="K24" s="454">
        <f>SUM(B24:J24)</f>
        <v>6753</v>
      </c>
    </row>
    <row r="25" spans="1:11" ht="15" customHeight="1" x14ac:dyDescent="0.15">
      <c r="A25" s="452"/>
      <c r="B25" s="113">
        <v>0.44461657629744383</v>
      </c>
      <c r="C25" s="113">
        <v>0.34537246049661402</v>
      </c>
      <c r="D25" s="113">
        <v>0.49780380673499269</v>
      </c>
      <c r="E25" s="113">
        <v>0.50755767700875098</v>
      </c>
      <c r="F25" s="113">
        <v>0.42870036101083031</v>
      </c>
      <c r="G25" s="113">
        <v>0.31127068373399935</v>
      </c>
      <c r="H25" s="113">
        <v>0.48258706467661694</v>
      </c>
      <c r="I25" s="113">
        <v>0.41544352265475432</v>
      </c>
      <c r="J25" s="113">
        <v>0.41311475409836068</v>
      </c>
      <c r="K25" s="113">
        <f t="shared" ref="K25" si="10">K24/K$22</f>
        <v>0.42040714685924174</v>
      </c>
    </row>
    <row r="26" spans="1:11" ht="15" customHeight="1" x14ac:dyDescent="0.15">
      <c r="A26" s="455" t="s">
        <v>89</v>
      </c>
      <c r="B26" s="391">
        <v>717</v>
      </c>
      <c r="C26" s="391">
        <v>870</v>
      </c>
      <c r="D26" s="391">
        <v>686</v>
      </c>
      <c r="E26" s="391">
        <v>619</v>
      </c>
      <c r="F26" s="391">
        <v>633</v>
      </c>
      <c r="G26" s="391">
        <v>2206</v>
      </c>
      <c r="H26" s="391">
        <v>1768</v>
      </c>
      <c r="I26" s="391">
        <v>916</v>
      </c>
      <c r="J26" s="391">
        <v>895</v>
      </c>
      <c r="K26" s="454">
        <f>SUM(B26:J26)</f>
        <v>9310</v>
      </c>
    </row>
    <row r="27" spans="1:11" ht="15" customHeight="1" x14ac:dyDescent="0.15">
      <c r="A27" s="452"/>
      <c r="B27" s="113">
        <v>0.55538342370255611</v>
      </c>
      <c r="C27" s="113">
        <v>0.65462753950338604</v>
      </c>
      <c r="D27" s="113">
        <v>0.50219619326500731</v>
      </c>
      <c r="E27" s="113">
        <v>0.49244232299124902</v>
      </c>
      <c r="F27" s="113">
        <v>0.57129963898916969</v>
      </c>
      <c r="G27" s="113">
        <v>0.68872931626600065</v>
      </c>
      <c r="H27" s="113">
        <v>0.51741293532338306</v>
      </c>
      <c r="I27" s="113">
        <v>0.58455647734524574</v>
      </c>
      <c r="J27" s="113">
        <v>0.58688524590163937</v>
      </c>
      <c r="K27" s="113">
        <f t="shared" ref="K27" si="11">K26/K$22</f>
        <v>0.57959285314075826</v>
      </c>
    </row>
    <row r="29" spans="1:11" x14ac:dyDescent="0.15">
      <c r="A29" s="39"/>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5"/>
  <sheetViews>
    <sheetView view="pageBreakPreview" zoomScaleNormal="100" zoomScaleSheetLayoutView="100" workbookViewId="0">
      <selection activeCell="N19" sqref="N19"/>
    </sheetView>
  </sheetViews>
  <sheetFormatPr defaultColWidth="13.75" defaultRowHeight="13.5" x14ac:dyDescent="0.15"/>
  <cols>
    <col min="1" max="1" width="13.625" style="9" customWidth="1"/>
    <col min="2" max="10" width="7.5" style="9" customWidth="1"/>
    <col min="11" max="11" width="8.625" style="9" customWidth="1"/>
    <col min="12" max="19" width="7.625" style="9" customWidth="1"/>
    <col min="20" max="21" width="7.5" style="9" customWidth="1"/>
    <col min="22" max="16384" width="13.75" style="9"/>
  </cols>
  <sheetData>
    <row r="1" spans="1:11" s="25" customFormat="1" ht="14.25" x14ac:dyDescent="0.15">
      <c r="A1" s="24" t="s">
        <v>260</v>
      </c>
    </row>
    <row r="2" spans="1:11" customFormat="1" x14ac:dyDescent="0.15">
      <c r="A2" s="1"/>
      <c r="B2" s="2"/>
      <c r="C2" s="2"/>
      <c r="D2" s="2"/>
      <c r="E2" s="2"/>
      <c r="F2" s="2"/>
      <c r="G2" s="2"/>
      <c r="H2" s="2"/>
      <c r="J2" s="9"/>
    </row>
    <row r="3" spans="1:11" customFormat="1" ht="27" x14ac:dyDescent="0.15">
      <c r="A3" s="389"/>
      <c r="B3" s="389" t="s">
        <v>238</v>
      </c>
      <c r="C3" s="389" t="s">
        <v>239</v>
      </c>
      <c r="D3" s="389" t="s">
        <v>240</v>
      </c>
      <c r="E3" s="389" t="s">
        <v>241</v>
      </c>
      <c r="F3" s="389" t="s">
        <v>242</v>
      </c>
      <c r="G3" s="389" t="s">
        <v>243</v>
      </c>
      <c r="H3" s="389" t="s">
        <v>244</v>
      </c>
      <c r="I3" s="389" t="s">
        <v>245</v>
      </c>
      <c r="J3" s="418" t="s">
        <v>259</v>
      </c>
      <c r="K3" s="389" t="s">
        <v>62</v>
      </c>
    </row>
    <row r="4" spans="1:11" s="35" customFormat="1" ht="15" customHeight="1" x14ac:dyDescent="0.15">
      <c r="A4" s="390" t="s">
        <v>409</v>
      </c>
      <c r="B4" s="391">
        <v>7</v>
      </c>
      <c r="C4" s="391">
        <v>6</v>
      </c>
      <c r="D4" s="391">
        <v>11</v>
      </c>
      <c r="E4" s="391">
        <v>4</v>
      </c>
      <c r="F4" s="391">
        <v>6</v>
      </c>
      <c r="G4" s="391">
        <v>3</v>
      </c>
      <c r="H4" s="391">
        <v>27</v>
      </c>
      <c r="I4" s="391">
        <v>7</v>
      </c>
      <c r="J4" s="391">
        <v>13</v>
      </c>
      <c r="K4" s="392">
        <f>SUM(B4:J4)</f>
        <v>84</v>
      </c>
    </row>
    <row r="5" spans="1:11" s="35" customFormat="1" ht="15" customHeight="1" x14ac:dyDescent="0.15">
      <c r="A5" s="393" t="s">
        <v>248</v>
      </c>
      <c r="B5" s="394">
        <v>5.422153369481022E-3</v>
      </c>
      <c r="C5" s="394">
        <v>4.5146726862302479E-3</v>
      </c>
      <c r="D5" s="394">
        <v>8.0527086383601759E-3</v>
      </c>
      <c r="E5" s="394">
        <v>3.1821797931583136E-3</v>
      </c>
      <c r="F5" s="394">
        <v>5.415162454873646E-3</v>
      </c>
      <c r="G5" s="394">
        <v>9.3662191695285675E-4</v>
      </c>
      <c r="H5" s="394">
        <v>7.9016681299385431E-3</v>
      </c>
      <c r="I5" s="394">
        <v>4.4671346522016592E-3</v>
      </c>
      <c r="J5" s="394">
        <v>8.5245901639344271E-3</v>
      </c>
      <c r="K5" s="404">
        <f>K4/K$14</f>
        <v>5.2294092012699998E-3</v>
      </c>
    </row>
    <row r="6" spans="1:11" s="35" customFormat="1" ht="15" customHeight="1" x14ac:dyDescent="0.15">
      <c r="A6" s="390" t="s">
        <v>15</v>
      </c>
      <c r="B6" s="391">
        <v>654</v>
      </c>
      <c r="C6" s="391">
        <v>906</v>
      </c>
      <c r="D6" s="391">
        <v>766</v>
      </c>
      <c r="E6" s="391">
        <v>616</v>
      </c>
      <c r="F6" s="391">
        <v>522</v>
      </c>
      <c r="G6" s="391">
        <v>1665</v>
      </c>
      <c r="H6" s="391">
        <v>1669</v>
      </c>
      <c r="I6" s="391">
        <v>870</v>
      </c>
      <c r="J6" s="391">
        <v>704</v>
      </c>
      <c r="K6" s="392">
        <f>SUM(B6:J6)</f>
        <v>8372</v>
      </c>
    </row>
    <row r="7" spans="1:11" s="35" customFormat="1" ht="15" customHeight="1" x14ac:dyDescent="0.15">
      <c r="A7" s="393"/>
      <c r="B7" s="394">
        <v>0.50658404337722696</v>
      </c>
      <c r="C7" s="394">
        <v>0.68171557562076746</v>
      </c>
      <c r="D7" s="394">
        <v>0.56076134699853586</v>
      </c>
      <c r="E7" s="394">
        <v>0.49005568814638029</v>
      </c>
      <c r="F7" s="394">
        <v>0.4711191335740072</v>
      </c>
      <c r="G7" s="394">
        <v>0.51982516390883549</v>
      </c>
      <c r="H7" s="394">
        <v>0.48844015218027509</v>
      </c>
      <c r="I7" s="394">
        <v>0.5552010210593491</v>
      </c>
      <c r="J7" s="394">
        <v>0.46163934426229508</v>
      </c>
      <c r="K7" s="404">
        <f>K6/K$14</f>
        <v>0.52119778372657666</v>
      </c>
    </row>
    <row r="8" spans="1:11" s="35" customFormat="1" ht="15" customHeight="1" x14ac:dyDescent="0.15">
      <c r="A8" s="390" t="s">
        <v>16</v>
      </c>
      <c r="B8" s="391">
        <v>625</v>
      </c>
      <c r="C8" s="391">
        <v>414</v>
      </c>
      <c r="D8" s="391">
        <v>583</v>
      </c>
      <c r="E8" s="391">
        <v>637</v>
      </c>
      <c r="F8" s="391">
        <v>577</v>
      </c>
      <c r="G8" s="391">
        <v>1534</v>
      </c>
      <c r="H8" s="391">
        <v>1711</v>
      </c>
      <c r="I8" s="391">
        <v>687</v>
      </c>
      <c r="J8" s="391">
        <v>801</v>
      </c>
      <c r="K8" s="392">
        <f>SUM(B8:J8)</f>
        <v>7569</v>
      </c>
    </row>
    <row r="9" spans="1:11" s="35" customFormat="1" ht="15" customHeight="1" x14ac:dyDescent="0.15">
      <c r="A9" s="393"/>
      <c r="B9" s="394">
        <v>0.48412083656080557</v>
      </c>
      <c r="C9" s="394">
        <v>0.31151241534988711</v>
      </c>
      <c r="D9" s="394">
        <v>0.42679355783308931</v>
      </c>
      <c r="E9" s="394">
        <v>0.50676213206046139</v>
      </c>
      <c r="F9" s="394">
        <v>0.52075812274368227</v>
      </c>
      <c r="G9" s="394">
        <v>0.47892600686856074</v>
      </c>
      <c r="H9" s="394">
        <v>0.50073163593795722</v>
      </c>
      <c r="I9" s="394">
        <v>0.43841735800893428</v>
      </c>
      <c r="J9" s="394">
        <v>0.52524590163934426</v>
      </c>
      <c r="K9" s="404">
        <f>K8/K$14</f>
        <v>0.47120712195729314</v>
      </c>
    </row>
    <row r="10" spans="1:11" s="35" customFormat="1" ht="15" customHeight="1" x14ac:dyDescent="0.15">
      <c r="A10" s="390" t="s">
        <v>17</v>
      </c>
      <c r="B10" s="391">
        <v>0</v>
      </c>
      <c r="C10" s="391">
        <v>2</v>
      </c>
      <c r="D10" s="391">
        <v>0</v>
      </c>
      <c r="E10" s="391">
        <v>0</v>
      </c>
      <c r="F10" s="391">
        <v>0</v>
      </c>
      <c r="G10" s="391">
        <v>0</v>
      </c>
      <c r="H10" s="391">
        <v>0</v>
      </c>
      <c r="I10" s="391">
        <v>1</v>
      </c>
      <c r="J10" s="391">
        <v>1</v>
      </c>
      <c r="K10" s="392">
        <f>SUM(B10:J10)</f>
        <v>4</v>
      </c>
    </row>
    <row r="11" spans="1:11" s="35" customFormat="1" ht="15" customHeight="1" x14ac:dyDescent="0.15">
      <c r="A11" s="393"/>
      <c r="B11" s="419">
        <v>0</v>
      </c>
      <c r="C11" s="419">
        <v>1.5048908954100827E-3</v>
      </c>
      <c r="D11" s="419">
        <v>0</v>
      </c>
      <c r="E11" s="419">
        <v>0</v>
      </c>
      <c r="F11" s="419">
        <v>0</v>
      </c>
      <c r="G11" s="419">
        <v>0</v>
      </c>
      <c r="H11" s="419">
        <v>0</v>
      </c>
      <c r="I11" s="419">
        <v>6.3816209317166565E-4</v>
      </c>
      <c r="J11" s="419">
        <v>6.5573770491803279E-4</v>
      </c>
      <c r="K11" s="420">
        <f>K10/K$14</f>
        <v>2.490194857747619E-4</v>
      </c>
    </row>
    <row r="12" spans="1:11" s="35" customFormat="1" ht="15" customHeight="1" x14ac:dyDescent="0.15">
      <c r="A12" s="390" t="s">
        <v>18</v>
      </c>
      <c r="B12" s="421">
        <v>5</v>
      </c>
      <c r="C12" s="422">
        <v>1</v>
      </c>
      <c r="D12" s="422">
        <v>6</v>
      </c>
      <c r="E12" s="422">
        <v>0</v>
      </c>
      <c r="F12" s="422">
        <v>3</v>
      </c>
      <c r="G12" s="422">
        <v>1</v>
      </c>
      <c r="H12" s="422">
        <v>10</v>
      </c>
      <c r="I12" s="422">
        <v>2</v>
      </c>
      <c r="J12" s="422">
        <v>6</v>
      </c>
      <c r="K12" s="392">
        <f>SUM(B12:J12)</f>
        <v>34</v>
      </c>
    </row>
    <row r="13" spans="1:11" s="35" customFormat="1" ht="15" customHeight="1" x14ac:dyDescent="0.15">
      <c r="A13" s="393"/>
      <c r="B13" s="394">
        <v>3.8729666924864447E-3</v>
      </c>
      <c r="C13" s="394">
        <v>7.5244544770504136E-4</v>
      </c>
      <c r="D13" s="394">
        <v>4.3923865300146414E-3</v>
      </c>
      <c r="E13" s="394">
        <v>0</v>
      </c>
      <c r="F13" s="394">
        <v>2.707581227436823E-3</v>
      </c>
      <c r="G13" s="394">
        <v>3.1220730565095225E-4</v>
      </c>
      <c r="H13" s="394">
        <v>2.9265437518290896E-3</v>
      </c>
      <c r="I13" s="394">
        <v>1.2763241863433313E-3</v>
      </c>
      <c r="J13" s="394">
        <v>3.9344262295081967E-3</v>
      </c>
      <c r="K13" s="404">
        <f>K12/K$14</f>
        <v>2.1166656290854758E-3</v>
      </c>
    </row>
    <row r="14" spans="1:11" s="35" customFormat="1" ht="13.5" customHeight="1" x14ac:dyDescent="0.15">
      <c r="A14" s="395" t="s">
        <v>11</v>
      </c>
      <c r="B14" s="396">
        <v>1291</v>
      </c>
      <c r="C14" s="396">
        <v>1329</v>
      </c>
      <c r="D14" s="396">
        <v>1366</v>
      </c>
      <c r="E14" s="396">
        <v>1257</v>
      </c>
      <c r="F14" s="396">
        <v>1108</v>
      </c>
      <c r="G14" s="396">
        <v>3203</v>
      </c>
      <c r="H14" s="396">
        <v>3417</v>
      </c>
      <c r="I14" s="396">
        <v>1567</v>
      </c>
      <c r="J14" s="396">
        <v>1525</v>
      </c>
      <c r="K14" s="397">
        <f>SUM(B14:J14)</f>
        <v>16063</v>
      </c>
    </row>
    <row r="15" spans="1:11" s="35" customFormat="1" ht="13.5" customHeight="1" x14ac:dyDescent="0.15">
      <c r="A15" s="398"/>
      <c r="B15" s="399">
        <v>1</v>
      </c>
      <c r="C15" s="399">
        <v>1</v>
      </c>
      <c r="D15" s="399">
        <v>1</v>
      </c>
      <c r="E15" s="399">
        <v>1</v>
      </c>
      <c r="F15" s="399">
        <v>1</v>
      </c>
      <c r="G15" s="399">
        <v>1</v>
      </c>
      <c r="H15" s="399">
        <v>1</v>
      </c>
      <c r="I15" s="399">
        <v>1</v>
      </c>
      <c r="J15" s="400">
        <v>1</v>
      </c>
      <c r="K15" s="400">
        <f>SUM(K5,K7,K9,K11,K13)</f>
        <v>1</v>
      </c>
    </row>
  </sheetData>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35"/>
  <sheetViews>
    <sheetView view="pageBreakPreview" topLeftCell="A3" zoomScaleNormal="100" zoomScaleSheetLayoutView="100" workbookViewId="0">
      <selection activeCell="M43" sqref="M43"/>
    </sheetView>
  </sheetViews>
  <sheetFormatPr defaultColWidth="13.75" defaultRowHeight="13.5" x14ac:dyDescent="0.15"/>
  <cols>
    <col min="1" max="1" width="17.75" style="9" customWidth="1"/>
    <col min="2" max="10" width="7.5" style="9" customWidth="1"/>
    <col min="11" max="11" width="8.625" style="9" customWidth="1"/>
    <col min="12" max="21" width="7.5" style="9" customWidth="1"/>
    <col min="22" max="16384" width="13.75" style="9"/>
  </cols>
  <sheetData>
    <row r="1" spans="1:11" s="25" customFormat="1" ht="14.25" x14ac:dyDescent="0.15">
      <c r="A1" s="24" t="s">
        <v>261</v>
      </c>
    </row>
    <row r="2" spans="1:11" customFormat="1" x14ac:dyDescent="0.15">
      <c r="A2" s="1"/>
      <c r="B2" s="2"/>
      <c r="C2" s="2"/>
      <c r="D2" s="2"/>
      <c r="E2" s="2"/>
      <c r="F2" s="2"/>
      <c r="G2" s="2"/>
      <c r="H2" s="2"/>
      <c r="J2" s="9"/>
    </row>
    <row r="3" spans="1:11" customFormat="1" ht="27" x14ac:dyDescent="0.15">
      <c r="A3" s="389"/>
      <c r="B3" s="389" t="s">
        <v>238</v>
      </c>
      <c r="C3" s="389" t="s">
        <v>239</v>
      </c>
      <c r="D3" s="389" t="s">
        <v>240</v>
      </c>
      <c r="E3" s="389" t="s">
        <v>241</v>
      </c>
      <c r="F3" s="389" t="s">
        <v>242</v>
      </c>
      <c r="G3" s="389" t="s">
        <v>243</v>
      </c>
      <c r="H3" s="389" t="s">
        <v>244</v>
      </c>
      <c r="I3" s="389" t="s">
        <v>245</v>
      </c>
      <c r="J3" s="418" t="s">
        <v>259</v>
      </c>
      <c r="K3" s="389" t="s">
        <v>62</v>
      </c>
    </row>
    <row r="4" spans="1:11" s="35" customFormat="1" ht="18" customHeight="1" x14ac:dyDescent="0.15">
      <c r="A4" s="549" t="s">
        <v>231</v>
      </c>
      <c r="B4" s="391">
        <v>246</v>
      </c>
      <c r="C4" s="391">
        <v>417</v>
      </c>
      <c r="D4" s="391">
        <v>302</v>
      </c>
      <c r="E4" s="391">
        <v>236</v>
      </c>
      <c r="F4" s="391">
        <v>271</v>
      </c>
      <c r="G4" s="391">
        <v>1287</v>
      </c>
      <c r="H4" s="391">
        <v>728</v>
      </c>
      <c r="I4" s="391">
        <v>375</v>
      </c>
      <c r="J4" s="391">
        <v>333</v>
      </c>
      <c r="K4" s="392">
        <f>SUM(B4:J4)</f>
        <v>4195</v>
      </c>
    </row>
    <row r="5" spans="1:11" s="35" customFormat="1" ht="18" customHeight="1" x14ac:dyDescent="0.15">
      <c r="A5" s="548"/>
      <c r="B5" s="394">
        <v>0.19054996127033308</v>
      </c>
      <c r="C5" s="394">
        <v>0.31376975169300225</v>
      </c>
      <c r="D5" s="394">
        <v>0.22108345534407028</v>
      </c>
      <c r="E5" s="394">
        <v>0.18774860779634051</v>
      </c>
      <c r="F5" s="394">
        <v>0.24458483754512636</v>
      </c>
      <c r="G5" s="394">
        <v>0.4018108023727755</v>
      </c>
      <c r="H5" s="394">
        <v>0.21305238513315775</v>
      </c>
      <c r="I5" s="394">
        <v>0.2393107849393746</v>
      </c>
      <c r="J5" s="394">
        <v>0.21836065573770491</v>
      </c>
      <c r="K5" s="394">
        <f>K4/K$34</f>
        <v>0.26115918570628149</v>
      </c>
    </row>
    <row r="6" spans="1:11" s="35" customFormat="1" ht="18" customHeight="1" x14ac:dyDescent="0.15">
      <c r="A6" s="550" t="s">
        <v>232</v>
      </c>
      <c r="B6" s="391">
        <v>124</v>
      </c>
      <c r="C6" s="391">
        <v>255</v>
      </c>
      <c r="D6" s="391">
        <v>127</v>
      </c>
      <c r="E6" s="391">
        <v>112</v>
      </c>
      <c r="F6" s="391">
        <v>125</v>
      </c>
      <c r="G6" s="391">
        <v>632</v>
      </c>
      <c r="H6" s="391">
        <v>278</v>
      </c>
      <c r="I6" s="391">
        <v>195</v>
      </c>
      <c r="J6" s="391">
        <v>137</v>
      </c>
      <c r="K6" s="392">
        <f>SUM(B6:J6)</f>
        <v>1985</v>
      </c>
    </row>
    <row r="7" spans="1:11" s="35" customFormat="1" ht="18" customHeight="1" x14ac:dyDescent="0.15">
      <c r="A7" s="551"/>
      <c r="B7" s="394">
        <v>9.6049573973663829E-2</v>
      </c>
      <c r="C7" s="394">
        <v>0.19187358916478556</v>
      </c>
      <c r="D7" s="394">
        <v>9.2972181551976577E-2</v>
      </c>
      <c r="E7" s="394">
        <v>8.9101034208432781E-2</v>
      </c>
      <c r="F7" s="394">
        <v>0.11281588447653429</v>
      </c>
      <c r="G7" s="394">
        <v>0.19731501717140182</v>
      </c>
      <c r="H7" s="394">
        <v>8.1357916300848696E-2</v>
      </c>
      <c r="I7" s="394">
        <v>0.1244416081684748</v>
      </c>
      <c r="J7" s="394">
        <v>8.9836065573770496E-2</v>
      </c>
      <c r="K7" s="394">
        <f>K6/K$34</f>
        <v>0.12357591981572558</v>
      </c>
    </row>
    <row r="8" spans="1:11" s="35" customFormat="1" ht="18" customHeight="1" x14ac:dyDescent="0.15">
      <c r="A8" s="552" t="s">
        <v>233</v>
      </c>
      <c r="B8" s="391">
        <v>22</v>
      </c>
      <c r="C8" s="391">
        <v>40</v>
      </c>
      <c r="D8" s="391">
        <v>30</v>
      </c>
      <c r="E8" s="391">
        <v>14</v>
      </c>
      <c r="F8" s="391">
        <v>21</v>
      </c>
      <c r="G8" s="391">
        <v>137</v>
      </c>
      <c r="H8" s="391">
        <v>49</v>
      </c>
      <c r="I8" s="391">
        <v>17</v>
      </c>
      <c r="J8" s="391">
        <v>39</v>
      </c>
      <c r="K8" s="392">
        <f>SUM(B8:J8)</f>
        <v>369</v>
      </c>
    </row>
    <row r="9" spans="1:11" s="35" customFormat="1" ht="18" customHeight="1" x14ac:dyDescent="0.15">
      <c r="A9" s="551"/>
      <c r="B9" s="394">
        <v>1.7041053446940357E-2</v>
      </c>
      <c r="C9" s="394">
        <v>3.0097817908201655E-2</v>
      </c>
      <c r="D9" s="394">
        <v>2.1961932650073207E-2</v>
      </c>
      <c r="E9" s="394">
        <v>1.1137629276054098E-2</v>
      </c>
      <c r="F9" s="394">
        <v>1.895306859205776E-2</v>
      </c>
      <c r="G9" s="394">
        <v>4.2772400874180459E-2</v>
      </c>
      <c r="H9" s="394">
        <v>1.434006438396254E-2</v>
      </c>
      <c r="I9" s="394">
        <v>1.0848755583918315E-2</v>
      </c>
      <c r="J9" s="394">
        <v>2.5573770491803278E-2</v>
      </c>
      <c r="K9" s="394">
        <f>K8/K$34</f>
        <v>2.2972047562721781E-2</v>
      </c>
    </row>
    <row r="10" spans="1:11" s="35" customFormat="1" ht="21" customHeight="1" x14ac:dyDescent="0.15">
      <c r="A10" s="552" t="s">
        <v>410</v>
      </c>
      <c r="B10" s="391">
        <v>100</v>
      </c>
      <c r="C10" s="391">
        <v>122</v>
      </c>
      <c r="D10" s="391">
        <v>145</v>
      </c>
      <c r="E10" s="391">
        <v>110</v>
      </c>
      <c r="F10" s="391">
        <v>125</v>
      </c>
      <c r="G10" s="391">
        <v>518</v>
      </c>
      <c r="H10" s="391">
        <v>401</v>
      </c>
      <c r="I10" s="391">
        <v>163</v>
      </c>
      <c r="J10" s="391">
        <v>157</v>
      </c>
      <c r="K10" s="392">
        <f>SUM(B10:J10)</f>
        <v>1841</v>
      </c>
    </row>
    <row r="11" spans="1:11" s="35" customFormat="1" ht="21" customHeight="1" x14ac:dyDescent="0.15">
      <c r="A11" s="551"/>
      <c r="B11" s="394">
        <v>7.745933384972889E-2</v>
      </c>
      <c r="C11" s="394">
        <v>9.1798344620015043E-2</v>
      </c>
      <c r="D11" s="394">
        <v>0.1061493411420205</v>
      </c>
      <c r="E11" s="394">
        <v>8.7509944311853619E-2</v>
      </c>
      <c r="F11" s="394">
        <v>0.11281588447653429</v>
      </c>
      <c r="G11" s="394">
        <v>0.16172338432719324</v>
      </c>
      <c r="H11" s="394">
        <v>0.11735440444834651</v>
      </c>
      <c r="I11" s="394">
        <v>0.10402042118698149</v>
      </c>
      <c r="J11" s="394">
        <v>0.10295081967213114</v>
      </c>
      <c r="K11" s="394">
        <f>K10/K$34</f>
        <v>0.11461121832783415</v>
      </c>
    </row>
    <row r="12" spans="1:11" s="35" customFormat="1" ht="18" customHeight="1" x14ac:dyDescent="0.15">
      <c r="A12" s="549" t="s">
        <v>20</v>
      </c>
      <c r="B12" s="391">
        <v>43</v>
      </c>
      <c r="C12" s="391">
        <v>40</v>
      </c>
      <c r="D12" s="391">
        <v>49</v>
      </c>
      <c r="E12" s="391">
        <v>41</v>
      </c>
      <c r="F12" s="391">
        <v>69</v>
      </c>
      <c r="G12" s="391">
        <v>179</v>
      </c>
      <c r="H12" s="391">
        <v>246</v>
      </c>
      <c r="I12" s="391">
        <v>99</v>
      </c>
      <c r="J12" s="391">
        <v>134</v>
      </c>
      <c r="K12" s="392">
        <f>SUM(B12:J12)</f>
        <v>900</v>
      </c>
    </row>
    <row r="13" spans="1:11" s="35" customFormat="1" ht="18" customHeight="1" x14ac:dyDescent="0.15">
      <c r="A13" s="548"/>
      <c r="B13" s="394">
        <v>3.3307513555383424E-2</v>
      </c>
      <c r="C13" s="394">
        <v>3.0097817908201655E-2</v>
      </c>
      <c r="D13" s="394">
        <v>3.5871156661786238E-2</v>
      </c>
      <c r="E13" s="394">
        <v>3.261734287987271E-2</v>
      </c>
      <c r="F13" s="394">
        <v>6.2274368231046928E-2</v>
      </c>
      <c r="G13" s="394">
        <v>5.588510771152045E-2</v>
      </c>
      <c r="H13" s="394">
        <v>7.1992976294995611E-2</v>
      </c>
      <c r="I13" s="394">
        <v>6.3178047223994893E-2</v>
      </c>
      <c r="J13" s="394">
        <v>8.7868852459016392E-2</v>
      </c>
      <c r="K13" s="394">
        <f>K12/K$34</f>
        <v>5.6029384299321423E-2</v>
      </c>
    </row>
    <row r="14" spans="1:11" s="35" customFormat="1" ht="18" customHeight="1" x14ac:dyDescent="0.15">
      <c r="A14" s="547" t="s">
        <v>21</v>
      </c>
      <c r="B14" s="391">
        <v>771</v>
      </c>
      <c r="C14" s="391">
        <v>658</v>
      </c>
      <c r="D14" s="391">
        <v>766</v>
      </c>
      <c r="E14" s="391">
        <v>724</v>
      </c>
      <c r="F14" s="391">
        <v>552</v>
      </c>
      <c r="G14" s="391">
        <v>1291</v>
      </c>
      <c r="H14" s="391">
        <v>1778</v>
      </c>
      <c r="I14" s="391">
        <v>802</v>
      </c>
      <c r="J14" s="391">
        <v>842</v>
      </c>
      <c r="K14" s="392">
        <f>SUM(B14:J14)</f>
        <v>8184</v>
      </c>
    </row>
    <row r="15" spans="1:11" s="35" customFormat="1" ht="18" customHeight="1" x14ac:dyDescent="0.15">
      <c r="A15" s="548"/>
      <c r="B15" s="394">
        <v>0.59721146398140978</v>
      </c>
      <c r="C15" s="394">
        <v>0.49510910458991725</v>
      </c>
      <c r="D15" s="394">
        <v>0.56076134699853586</v>
      </c>
      <c r="E15" s="394">
        <v>0.5759745425616547</v>
      </c>
      <c r="F15" s="394">
        <v>0.49819494584837543</v>
      </c>
      <c r="G15" s="394">
        <v>0.40305963159537933</v>
      </c>
      <c r="H15" s="394">
        <v>0.52033947907521216</v>
      </c>
      <c r="I15" s="394">
        <v>0.51180599872367583</v>
      </c>
      <c r="J15" s="394">
        <v>0.55213114754098358</v>
      </c>
      <c r="K15" s="394">
        <f>K14/K$34</f>
        <v>0.50949386789516282</v>
      </c>
    </row>
    <row r="16" spans="1:11" s="35" customFormat="1" ht="18" customHeight="1" x14ac:dyDescent="0.15">
      <c r="A16" s="547" t="s">
        <v>22</v>
      </c>
      <c r="B16" s="391">
        <v>136</v>
      </c>
      <c r="C16" s="391">
        <v>107</v>
      </c>
      <c r="D16" s="391">
        <v>146</v>
      </c>
      <c r="E16" s="391">
        <v>144</v>
      </c>
      <c r="F16" s="391">
        <v>138</v>
      </c>
      <c r="G16" s="391">
        <v>280</v>
      </c>
      <c r="H16" s="391">
        <v>414</v>
      </c>
      <c r="I16" s="391">
        <v>182</v>
      </c>
      <c r="J16" s="391">
        <v>128</v>
      </c>
      <c r="K16" s="392">
        <f>SUM(B16:J16)</f>
        <v>1675</v>
      </c>
    </row>
    <row r="17" spans="1:11" s="35" customFormat="1" ht="18" customHeight="1" x14ac:dyDescent="0.15">
      <c r="A17" s="548"/>
      <c r="B17" s="394">
        <v>0.10534469403563129</v>
      </c>
      <c r="C17" s="394">
        <v>8.0511662904439424E-2</v>
      </c>
      <c r="D17" s="394">
        <v>0.10688140556368961</v>
      </c>
      <c r="E17" s="394">
        <v>0.11455847255369929</v>
      </c>
      <c r="F17" s="394">
        <v>0.12454873646209386</v>
      </c>
      <c r="G17" s="394">
        <v>8.7418045582266624E-2</v>
      </c>
      <c r="H17" s="394">
        <v>0.12115891132572432</v>
      </c>
      <c r="I17" s="394">
        <v>0.11614550095724314</v>
      </c>
      <c r="J17" s="394">
        <v>8.3934426229508197E-2</v>
      </c>
      <c r="K17" s="394">
        <f>K16/K$34</f>
        <v>0.10427690966818154</v>
      </c>
    </row>
    <row r="18" spans="1:11" s="35" customFormat="1" ht="18" customHeight="1" x14ac:dyDescent="0.15">
      <c r="A18" s="547" t="s">
        <v>222</v>
      </c>
      <c r="B18" s="411">
        <v>21</v>
      </c>
      <c r="C18" s="411">
        <v>14</v>
      </c>
      <c r="D18" s="411">
        <v>35</v>
      </c>
      <c r="E18" s="411">
        <v>28</v>
      </c>
      <c r="F18" s="411">
        <v>30</v>
      </c>
      <c r="G18" s="411">
        <v>38</v>
      </c>
      <c r="H18" s="411">
        <v>70</v>
      </c>
      <c r="I18" s="411">
        <v>25</v>
      </c>
      <c r="J18" s="411">
        <v>26</v>
      </c>
      <c r="K18" s="53">
        <f>SUM(B18:J18)</f>
        <v>287</v>
      </c>
    </row>
    <row r="19" spans="1:11" s="35" customFormat="1" ht="18" customHeight="1" x14ac:dyDescent="0.15">
      <c r="A19" s="548"/>
      <c r="B19" s="394">
        <v>1.6266460108443067E-2</v>
      </c>
      <c r="C19" s="394">
        <v>1.0534236267870579E-2</v>
      </c>
      <c r="D19" s="394">
        <v>2.5622254758418742E-2</v>
      </c>
      <c r="E19" s="394">
        <v>2.2275258552108195E-2</v>
      </c>
      <c r="F19" s="394">
        <v>2.7075812274368231E-2</v>
      </c>
      <c r="G19" s="394">
        <v>1.1863877614736186E-2</v>
      </c>
      <c r="H19" s="394">
        <v>2.0485806262803628E-2</v>
      </c>
      <c r="I19" s="394">
        <v>1.5954052329291639E-2</v>
      </c>
      <c r="J19" s="394">
        <v>1.7049180327868854E-2</v>
      </c>
      <c r="K19" s="394">
        <f>K18/K$34</f>
        <v>1.7867148104339165E-2</v>
      </c>
    </row>
    <row r="20" spans="1:11" s="35" customFormat="1" ht="18" customHeight="1" x14ac:dyDescent="0.15">
      <c r="A20" s="547" t="s">
        <v>223</v>
      </c>
      <c r="B20" s="391">
        <v>3</v>
      </c>
      <c r="C20" s="391">
        <v>6</v>
      </c>
      <c r="D20" s="391">
        <v>3</v>
      </c>
      <c r="E20" s="391">
        <v>4</v>
      </c>
      <c r="F20" s="391">
        <v>2</v>
      </c>
      <c r="G20" s="391">
        <v>4</v>
      </c>
      <c r="H20" s="391">
        <v>16</v>
      </c>
      <c r="I20" s="391">
        <v>1</v>
      </c>
      <c r="J20" s="391">
        <v>5</v>
      </c>
      <c r="K20" s="392">
        <f>SUM(B20:J20)</f>
        <v>44</v>
      </c>
    </row>
    <row r="21" spans="1:11" s="35" customFormat="1" ht="18" customHeight="1" x14ac:dyDescent="0.15">
      <c r="A21" s="548"/>
      <c r="B21" s="394">
        <v>2.3237800154918666E-3</v>
      </c>
      <c r="C21" s="394">
        <v>4.5146726862302479E-3</v>
      </c>
      <c r="D21" s="394">
        <v>2.1961932650073207E-3</v>
      </c>
      <c r="E21" s="394">
        <v>3.1821797931583136E-3</v>
      </c>
      <c r="F21" s="394">
        <v>1.8050541516245488E-3</v>
      </c>
      <c r="G21" s="394">
        <v>1.248829222603809E-3</v>
      </c>
      <c r="H21" s="394">
        <v>4.6824700029265438E-3</v>
      </c>
      <c r="I21" s="394">
        <v>6.3816209317166565E-4</v>
      </c>
      <c r="J21" s="394">
        <v>3.2786885245901639E-3</v>
      </c>
      <c r="K21" s="394">
        <f>K20/K$34</f>
        <v>2.7392143435223805E-3</v>
      </c>
    </row>
    <row r="22" spans="1:11" s="35" customFormat="1" ht="18" customHeight="1" x14ac:dyDescent="0.15">
      <c r="A22" s="547" t="s">
        <v>439</v>
      </c>
      <c r="B22" s="391">
        <v>1</v>
      </c>
      <c r="C22" s="391">
        <v>3</v>
      </c>
      <c r="D22" s="391">
        <v>2</v>
      </c>
      <c r="E22" s="391">
        <v>6</v>
      </c>
      <c r="F22" s="391">
        <v>3</v>
      </c>
      <c r="G22" s="391">
        <v>8</v>
      </c>
      <c r="H22" s="391">
        <v>7</v>
      </c>
      <c r="I22" s="391">
        <v>2</v>
      </c>
      <c r="J22" s="391">
        <v>5</v>
      </c>
      <c r="K22" s="392">
        <f>SUM(B22:J22)</f>
        <v>37</v>
      </c>
    </row>
    <row r="23" spans="1:11" s="35" customFormat="1" ht="18" customHeight="1" x14ac:dyDescent="0.15">
      <c r="A23" s="548"/>
      <c r="B23" s="394">
        <v>7.7459333849728897E-4</v>
      </c>
      <c r="C23" s="394">
        <v>2.257336343115124E-3</v>
      </c>
      <c r="D23" s="394">
        <v>1.4641288433382138E-3</v>
      </c>
      <c r="E23" s="394">
        <v>4.7732696897374704E-3</v>
      </c>
      <c r="F23" s="394">
        <v>2.707581227436823E-3</v>
      </c>
      <c r="G23" s="394">
        <v>2.497658445207618E-3</v>
      </c>
      <c r="H23" s="394">
        <v>2.048580626280363E-3</v>
      </c>
      <c r="I23" s="394">
        <v>1.2763241863433313E-3</v>
      </c>
      <c r="J23" s="394">
        <v>3.2786885245901639E-3</v>
      </c>
      <c r="K23" s="394">
        <f>K22/K$34</f>
        <v>2.3034302434165473E-3</v>
      </c>
    </row>
    <row r="24" spans="1:11" s="35" customFormat="1" ht="18" customHeight="1" x14ac:dyDescent="0.15">
      <c r="A24" s="547" t="s">
        <v>251</v>
      </c>
      <c r="B24" s="391">
        <v>22</v>
      </c>
      <c r="C24" s="391">
        <v>14</v>
      </c>
      <c r="D24" s="391">
        <v>23</v>
      </c>
      <c r="E24" s="391">
        <v>28</v>
      </c>
      <c r="F24" s="391">
        <v>17</v>
      </c>
      <c r="G24" s="391">
        <v>68</v>
      </c>
      <c r="H24" s="391">
        <v>57</v>
      </c>
      <c r="I24" s="391">
        <v>30</v>
      </c>
      <c r="J24" s="391">
        <v>22</v>
      </c>
      <c r="K24" s="53">
        <f>SUM(B24:J24)</f>
        <v>281</v>
      </c>
    </row>
    <row r="25" spans="1:11" s="35" customFormat="1" ht="18" customHeight="1" x14ac:dyDescent="0.15">
      <c r="A25" s="548"/>
      <c r="B25" s="394">
        <v>1.7041053446940357E-2</v>
      </c>
      <c r="C25" s="394">
        <v>1.0534236267870579E-2</v>
      </c>
      <c r="D25" s="394">
        <v>1.6837481698389459E-2</v>
      </c>
      <c r="E25" s="394">
        <v>2.2275258552108195E-2</v>
      </c>
      <c r="F25" s="394">
        <v>1.5342960288808664E-2</v>
      </c>
      <c r="G25" s="394">
        <v>2.1230096784264751E-2</v>
      </c>
      <c r="H25" s="394">
        <v>1.6681299385425813E-2</v>
      </c>
      <c r="I25" s="394">
        <v>1.9144862795149969E-2</v>
      </c>
      <c r="J25" s="394">
        <v>1.4426229508196721E-2</v>
      </c>
      <c r="K25" s="394">
        <f>K24/K$34</f>
        <v>1.7493618875677023E-2</v>
      </c>
    </row>
    <row r="26" spans="1:11" s="35" customFormat="1" ht="18" customHeight="1" x14ac:dyDescent="0.15">
      <c r="A26" s="547" t="s">
        <v>411</v>
      </c>
      <c r="B26" s="391">
        <v>13</v>
      </c>
      <c r="C26" s="391">
        <v>10</v>
      </c>
      <c r="D26" s="391">
        <v>12</v>
      </c>
      <c r="E26" s="391">
        <v>13</v>
      </c>
      <c r="F26" s="391">
        <v>5</v>
      </c>
      <c r="G26" s="391">
        <v>22</v>
      </c>
      <c r="H26" s="391">
        <v>44</v>
      </c>
      <c r="I26" s="391">
        <v>23</v>
      </c>
      <c r="J26" s="391">
        <v>7</v>
      </c>
      <c r="K26" s="392">
        <f>SUM(B26:J26)</f>
        <v>149</v>
      </c>
    </row>
    <row r="27" spans="1:11" s="35" customFormat="1" ht="18" customHeight="1" x14ac:dyDescent="0.15">
      <c r="A27" s="548"/>
      <c r="B27" s="394">
        <v>1.0069713400464756E-2</v>
      </c>
      <c r="C27" s="394">
        <v>7.5244544770504138E-3</v>
      </c>
      <c r="D27" s="394">
        <v>8.7847730600292828E-3</v>
      </c>
      <c r="E27" s="394">
        <v>1.0342084327764518E-2</v>
      </c>
      <c r="F27" s="394">
        <v>4.5126353790613718E-3</v>
      </c>
      <c r="G27" s="394">
        <v>6.8685607243209488E-3</v>
      </c>
      <c r="H27" s="394">
        <v>1.2876792508047996E-2</v>
      </c>
      <c r="I27" s="394">
        <v>1.4677728142948309E-2</v>
      </c>
      <c r="J27" s="394">
        <v>4.5901639344262295E-3</v>
      </c>
      <c r="K27" s="394">
        <f>K26/K$34</f>
        <v>9.2759758451098802E-3</v>
      </c>
    </row>
    <row r="28" spans="1:11" s="35" customFormat="1" ht="22.5" customHeight="1" x14ac:dyDescent="0.15">
      <c r="A28" s="547" t="s">
        <v>412</v>
      </c>
      <c r="B28" s="391">
        <v>6</v>
      </c>
      <c r="C28" s="391">
        <v>6</v>
      </c>
      <c r="D28" s="391">
        <v>14</v>
      </c>
      <c r="E28" s="391">
        <v>4</v>
      </c>
      <c r="F28" s="391">
        <v>1</v>
      </c>
      <c r="G28" s="391">
        <v>2</v>
      </c>
      <c r="H28" s="391">
        <v>12</v>
      </c>
      <c r="I28" s="391">
        <v>8</v>
      </c>
      <c r="J28" s="391">
        <v>2</v>
      </c>
      <c r="K28" s="392">
        <f>SUM(B28:J28)</f>
        <v>55</v>
      </c>
    </row>
    <row r="29" spans="1:11" s="35" customFormat="1" ht="22.5" customHeight="1" x14ac:dyDescent="0.15">
      <c r="A29" s="548"/>
      <c r="B29" s="394">
        <v>4.6475600309837332E-3</v>
      </c>
      <c r="C29" s="394">
        <v>4.5146726862302479E-3</v>
      </c>
      <c r="D29" s="394">
        <v>1.0248901903367497E-2</v>
      </c>
      <c r="E29" s="394">
        <v>3.1821797931583136E-3</v>
      </c>
      <c r="F29" s="394">
        <v>9.025270758122744E-4</v>
      </c>
      <c r="G29" s="394">
        <v>6.244146113019045E-4</v>
      </c>
      <c r="H29" s="394">
        <v>3.5118525021949078E-3</v>
      </c>
      <c r="I29" s="394">
        <v>5.1052967453733252E-3</v>
      </c>
      <c r="J29" s="394">
        <v>1.3114754098360656E-3</v>
      </c>
      <c r="K29" s="394">
        <f>K28/K$34</f>
        <v>3.4240179294029757E-3</v>
      </c>
    </row>
    <row r="30" spans="1:11" s="35" customFormat="1" ht="18" customHeight="1" x14ac:dyDescent="0.15">
      <c r="A30" s="547" t="s">
        <v>413</v>
      </c>
      <c r="B30" s="391">
        <v>9</v>
      </c>
      <c r="C30" s="391">
        <v>10</v>
      </c>
      <c r="D30" s="391">
        <v>3</v>
      </c>
      <c r="E30" s="391">
        <v>5</v>
      </c>
      <c r="F30" s="391">
        <v>2</v>
      </c>
      <c r="G30" s="391">
        <v>8</v>
      </c>
      <c r="H30" s="391">
        <v>13</v>
      </c>
      <c r="I30" s="391">
        <v>5</v>
      </c>
      <c r="J30" s="391">
        <v>4</v>
      </c>
      <c r="K30" s="392">
        <f>SUM(B30:J30)</f>
        <v>59</v>
      </c>
    </row>
    <row r="31" spans="1:11" s="35" customFormat="1" ht="18" customHeight="1" x14ac:dyDescent="0.15">
      <c r="A31" s="548"/>
      <c r="B31" s="394">
        <v>6.9713400464756006E-3</v>
      </c>
      <c r="C31" s="394">
        <v>7.5244544770504138E-3</v>
      </c>
      <c r="D31" s="394">
        <v>2.1961932650073207E-3</v>
      </c>
      <c r="E31" s="394">
        <v>3.977724741447892E-3</v>
      </c>
      <c r="F31" s="394">
        <v>1.8050541516245488E-3</v>
      </c>
      <c r="G31" s="394">
        <v>2.497658445207618E-3</v>
      </c>
      <c r="H31" s="394">
        <v>3.8045068773778167E-3</v>
      </c>
      <c r="I31" s="394">
        <v>3.1908104658583281E-3</v>
      </c>
      <c r="J31" s="394">
        <v>2.6229508196721311E-3</v>
      </c>
      <c r="K31" s="394">
        <f>K30/K$34</f>
        <v>3.6730374151777378E-3</v>
      </c>
    </row>
    <row r="32" spans="1:11" s="35" customFormat="1" ht="18" customHeight="1" x14ac:dyDescent="0.15">
      <c r="A32" s="547" t="s">
        <v>414</v>
      </c>
      <c r="B32" s="391">
        <v>20</v>
      </c>
      <c r="C32" s="391">
        <v>44</v>
      </c>
      <c r="D32" s="391">
        <v>11</v>
      </c>
      <c r="E32" s="391">
        <v>24</v>
      </c>
      <c r="F32" s="391">
        <v>18</v>
      </c>
      <c r="G32" s="391">
        <v>16</v>
      </c>
      <c r="H32" s="391">
        <v>32</v>
      </c>
      <c r="I32" s="391">
        <v>15</v>
      </c>
      <c r="J32" s="391">
        <v>17</v>
      </c>
      <c r="K32" s="392">
        <f>SUM(B32:J32)</f>
        <v>197</v>
      </c>
    </row>
    <row r="33" spans="1:11" s="35" customFormat="1" ht="18" customHeight="1" x14ac:dyDescent="0.15">
      <c r="A33" s="548"/>
      <c r="B33" s="394">
        <v>1.5491866769945779E-2</v>
      </c>
      <c r="C33" s="394">
        <v>3.3107599699021821E-2</v>
      </c>
      <c r="D33" s="394">
        <v>8.0527086383601759E-3</v>
      </c>
      <c r="E33" s="394">
        <v>1.9093078758949882E-2</v>
      </c>
      <c r="F33" s="394">
        <v>1.6245487364620937E-2</v>
      </c>
      <c r="G33" s="394">
        <v>4.995316890415236E-3</v>
      </c>
      <c r="H33" s="394">
        <v>9.3649400058530875E-3</v>
      </c>
      <c r="I33" s="394">
        <v>9.5724313975749844E-3</v>
      </c>
      <c r="J33" s="394">
        <v>1.1147540983606558E-2</v>
      </c>
      <c r="K33" s="394">
        <f>K32/K$34</f>
        <v>1.2264209674407023E-2</v>
      </c>
    </row>
    <row r="34" spans="1:11" s="35" customFormat="1" ht="15.75" customHeight="1" x14ac:dyDescent="0.15">
      <c r="A34" s="395" t="s">
        <v>11</v>
      </c>
      <c r="B34" s="396">
        <f>SUM(B6,B8,B10,B12,B14,B16,B18,B20,B22,B24,B26,B28,B30,B32)</f>
        <v>1291</v>
      </c>
      <c r="C34" s="396">
        <f t="shared" ref="C34:J35" si="0">SUM(C6,C8,C10,C12,C14,C16,C18,C20,C22,C24,C26,C28,C30,C32)</f>
        <v>1329</v>
      </c>
      <c r="D34" s="396">
        <f t="shared" si="0"/>
        <v>1366</v>
      </c>
      <c r="E34" s="396">
        <f t="shared" si="0"/>
        <v>1257</v>
      </c>
      <c r="F34" s="396">
        <f t="shared" si="0"/>
        <v>1108</v>
      </c>
      <c r="G34" s="396">
        <f t="shared" si="0"/>
        <v>3203</v>
      </c>
      <c r="H34" s="396">
        <f t="shared" si="0"/>
        <v>3417</v>
      </c>
      <c r="I34" s="396">
        <f t="shared" si="0"/>
        <v>1567</v>
      </c>
      <c r="J34" s="396">
        <f t="shared" si="0"/>
        <v>1525</v>
      </c>
      <c r="K34" s="397">
        <f>SUM(B34:J34)</f>
        <v>16063</v>
      </c>
    </row>
    <row r="35" spans="1:11" s="35" customFormat="1" ht="15.75" customHeight="1" x14ac:dyDescent="0.15">
      <c r="A35" s="398"/>
      <c r="B35" s="399">
        <f>SUM(B7,B9,B11,B13,B15,B17,B19,B21,B23,B25,B27,B29,B31,B33)</f>
        <v>1</v>
      </c>
      <c r="C35" s="399">
        <f t="shared" si="0"/>
        <v>0.99999999999999989</v>
      </c>
      <c r="D35" s="399">
        <f t="shared" si="0"/>
        <v>1</v>
      </c>
      <c r="E35" s="399">
        <f t="shared" si="0"/>
        <v>0.99999999999999989</v>
      </c>
      <c r="F35" s="399">
        <f t="shared" si="0"/>
        <v>1</v>
      </c>
      <c r="G35" s="399">
        <f t="shared" si="0"/>
        <v>1.0000000000000002</v>
      </c>
      <c r="H35" s="399">
        <f t="shared" si="0"/>
        <v>0.99999999999999978</v>
      </c>
      <c r="I35" s="399">
        <f t="shared" si="0"/>
        <v>1</v>
      </c>
      <c r="J35" s="399">
        <f t="shared" si="0"/>
        <v>0.99999999999999989</v>
      </c>
      <c r="K35" s="400">
        <f>SUM(K7,K9,K11,K13,K15,K17,K19,K21,K23,K25,K27,K29,K31,K33)</f>
        <v>1</v>
      </c>
    </row>
  </sheetData>
  <mergeCells count="15">
    <mergeCell ref="A28:A29"/>
    <mergeCell ref="A30:A31"/>
    <mergeCell ref="A32:A33"/>
    <mergeCell ref="A16:A17"/>
    <mergeCell ref="A18:A19"/>
    <mergeCell ref="A20:A21"/>
    <mergeCell ref="A22:A23"/>
    <mergeCell ref="A24:A25"/>
    <mergeCell ref="A26:A27"/>
    <mergeCell ref="A14:A15"/>
    <mergeCell ref="A4:A5"/>
    <mergeCell ref="A6:A7"/>
    <mergeCell ref="A8:A9"/>
    <mergeCell ref="A10:A11"/>
    <mergeCell ref="A12:A13"/>
  </mergeCells>
  <phoneticPr fontId="4"/>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45"/>
  <sheetViews>
    <sheetView view="pageBreakPreview" zoomScaleNormal="100" zoomScaleSheetLayoutView="100" workbookViewId="0">
      <selection activeCell="L54" sqref="L54:L55"/>
    </sheetView>
  </sheetViews>
  <sheetFormatPr defaultColWidth="13.75" defaultRowHeight="13.5" x14ac:dyDescent="0.15"/>
  <cols>
    <col min="1" max="1" width="15.375" style="9" bestFit="1" customWidth="1"/>
    <col min="2" max="10" width="7.5" style="9" customWidth="1"/>
    <col min="11" max="11" width="8.75" style="9" customWidth="1"/>
    <col min="12" max="21" width="7.25" style="9" customWidth="1"/>
    <col min="22" max="16384" width="13.75" style="9"/>
  </cols>
  <sheetData>
    <row r="1" spans="1:11" s="25" customFormat="1" ht="14.25" x14ac:dyDescent="0.15">
      <c r="A1" s="24" t="s">
        <v>262</v>
      </c>
    </row>
    <row r="2" spans="1:11" customFormat="1" x14ac:dyDescent="0.15">
      <c r="A2" s="1"/>
      <c r="B2" s="2"/>
      <c r="C2" s="2"/>
      <c r="D2" s="2"/>
      <c r="E2" s="2"/>
      <c r="F2" s="2"/>
      <c r="G2" s="2"/>
      <c r="H2" s="2"/>
    </row>
    <row r="3" spans="1:11" customFormat="1" ht="27" x14ac:dyDescent="0.15">
      <c r="A3" s="389"/>
      <c r="B3" s="389" t="s">
        <v>238</v>
      </c>
      <c r="C3" s="389" t="s">
        <v>239</v>
      </c>
      <c r="D3" s="389" t="s">
        <v>240</v>
      </c>
      <c r="E3" s="389" t="s">
        <v>241</v>
      </c>
      <c r="F3" s="389" t="s">
        <v>242</v>
      </c>
      <c r="G3" s="389" t="s">
        <v>243</v>
      </c>
      <c r="H3" s="389" t="s">
        <v>244</v>
      </c>
      <c r="I3" s="389" t="s">
        <v>245</v>
      </c>
      <c r="J3" s="418" t="s">
        <v>259</v>
      </c>
      <c r="K3" s="389" t="s">
        <v>62</v>
      </c>
    </row>
    <row r="4" spans="1:11" s="35" customFormat="1" ht="15" customHeight="1" x14ac:dyDescent="0.15">
      <c r="A4" s="413" t="s">
        <v>60</v>
      </c>
      <c r="B4" s="391">
        <v>145</v>
      </c>
      <c r="C4" s="391">
        <v>146</v>
      </c>
      <c r="D4" s="391">
        <v>195</v>
      </c>
      <c r="E4" s="391">
        <v>189</v>
      </c>
      <c r="F4" s="391">
        <v>140</v>
      </c>
      <c r="G4" s="391">
        <v>249</v>
      </c>
      <c r="H4" s="391">
        <v>491</v>
      </c>
      <c r="I4" s="391">
        <v>193</v>
      </c>
      <c r="J4" s="391">
        <v>127</v>
      </c>
      <c r="K4" s="392">
        <f>SUM(B4:J4)</f>
        <v>1875</v>
      </c>
    </row>
    <row r="5" spans="1:11" s="35" customFormat="1" ht="15" customHeight="1" x14ac:dyDescent="0.15">
      <c r="A5" s="414"/>
      <c r="B5" s="394">
        <v>0.1123160340821069</v>
      </c>
      <c r="C5" s="394">
        <v>0.10985703536493605</v>
      </c>
      <c r="D5" s="394">
        <v>0.14275256222547583</v>
      </c>
      <c r="E5" s="394">
        <v>0.15035799522673032</v>
      </c>
      <c r="F5" s="394">
        <v>0.1263537906137184</v>
      </c>
      <c r="G5" s="394">
        <v>7.7739619107087099E-2</v>
      </c>
      <c r="H5" s="394">
        <v>0.14369329821480831</v>
      </c>
      <c r="I5" s="394">
        <v>0.12316528398213146</v>
      </c>
      <c r="J5" s="394">
        <v>8.3278688524590166E-2</v>
      </c>
      <c r="K5" s="394">
        <f>K4/K$36</f>
        <v>0.11672788395691963</v>
      </c>
    </row>
    <row r="6" spans="1:11" s="35" customFormat="1" ht="15" customHeight="1" x14ac:dyDescent="0.15">
      <c r="A6" s="413" t="s">
        <v>415</v>
      </c>
      <c r="B6" s="391">
        <v>191</v>
      </c>
      <c r="C6" s="391">
        <v>190</v>
      </c>
      <c r="D6" s="391">
        <v>208</v>
      </c>
      <c r="E6" s="391">
        <v>207</v>
      </c>
      <c r="F6" s="391">
        <v>150</v>
      </c>
      <c r="G6" s="391">
        <v>274</v>
      </c>
      <c r="H6" s="391">
        <v>543</v>
      </c>
      <c r="I6" s="391">
        <v>232</v>
      </c>
      <c r="J6" s="391">
        <v>157</v>
      </c>
      <c r="K6" s="392">
        <f>SUM(B6:J6)</f>
        <v>2152</v>
      </c>
    </row>
    <row r="7" spans="1:11" s="35" customFormat="1" ht="15" customHeight="1" x14ac:dyDescent="0.15">
      <c r="A7" s="414" t="s">
        <v>416</v>
      </c>
      <c r="B7" s="394">
        <v>0.14794732765298219</v>
      </c>
      <c r="C7" s="394">
        <v>0.14296463506395787</v>
      </c>
      <c r="D7" s="394">
        <v>0.15226939970717424</v>
      </c>
      <c r="E7" s="394">
        <v>0.16467780429594273</v>
      </c>
      <c r="F7" s="394">
        <v>0.13537906137184116</v>
      </c>
      <c r="G7" s="394">
        <v>8.5544801748360919E-2</v>
      </c>
      <c r="H7" s="394">
        <v>0.15891132572431957</v>
      </c>
      <c r="I7" s="394">
        <v>0.14805360561582642</v>
      </c>
      <c r="J7" s="394">
        <v>0.10295081967213114</v>
      </c>
      <c r="K7" s="394">
        <f>K6/K$36</f>
        <v>0.13397248334682188</v>
      </c>
    </row>
    <row r="8" spans="1:11" s="35" customFormat="1" ht="15" customHeight="1" x14ac:dyDescent="0.15">
      <c r="A8" s="413" t="s">
        <v>362</v>
      </c>
      <c r="B8" s="391">
        <v>99</v>
      </c>
      <c r="C8" s="391">
        <v>129</v>
      </c>
      <c r="D8" s="391">
        <v>120</v>
      </c>
      <c r="E8" s="391">
        <v>134</v>
      </c>
      <c r="F8" s="391">
        <v>79</v>
      </c>
      <c r="G8" s="391">
        <v>249</v>
      </c>
      <c r="H8" s="391">
        <v>296</v>
      </c>
      <c r="I8" s="391">
        <v>106</v>
      </c>
      <c r="J8" s="391">
        <v>108</v>
      </c>
      <c r="K8" s="392">
        <f>SUM(B8:J8)</f>
        <v>1320</v>
      </c>
    </row>
    <row r="9" spans="1:11" s="35" customFormat="1" ht="15" customHeight="1" x14ac:dyDescent="0.15">
      <c r="A9" s="414" t="s">
        <v>363</v>
      </c>
      <c r="B9" s="394">
        <v>7.66847405112316E-2</v>
      </c>
      <c r="C9" s="394">
        <v>9.7065462753950338E-2</v>
      </c>
      <c r="D9" s="394">
        <v>8.7847730600292828E-2</v>
      </c>
      <c r="E9" s="394">
        <v>0.10660302307080351</v>
      </c>
      <c r="F9" s="394">
        <v>7.1299638989169675E-2</v>
      </c>
      <c r="G9" s="394">
        <v>7.7739619107087099E-2</v>
      </c>
      <c r="H9" s="394">
        <v>8.6625695054141055E-2</v>
      </c>
      <c r="I9" s="394">
        <v>6.7645181876196558E-2</v>
      </c>
      <c r="J9" s="394">
        <v>7.0819672131147537E-2</v>
      </c>
      <c r="K9" s="394">
        <f>K8/K$36</f>
        <v>8.2176430305671413E-2</v>
      </c>
    </row>
    <row r="10" spans="1:11" s="35" customFormat="1" ht="15" customHeight="1" x14ac:dyDescent="0.15">
      <c r="A10" s="413" t="s">
        <v>364</v>
      </c>
      <c r="B10" s="391">
        <v>122</v>
      </c>
      <c r="C10" s="391">
        <v>150</v>
      </c>
      <c r="D10" s="391">
        <v>143</v>
      </c>
      <c r="E10" s="391">
        <v>173</v>
      </c>
      <c r="F10" s="391">
        <v>100</v>
      </c>
      <c r="G10" s="391">
        <v>342</v>
      </c>
      <c r="H10" s="391">
        <v>314</v>
      </c>
      <c r="I10" s="391">
        <v>137</v>
      </c>
      <c r="J10" s="391">
        <v>122</v>
      </c>
      <c r="K10" s="392">
        <f>SUM(B10:J10)</f>
        <v>1603</v>
      </c>
    </row>
    <row r="11" spans="1:11" s="35" customFormat="1" ht="15" customHeight="1" x14ac:dyDescent="0.15">
      <c r="A11" s="414" t="s">
        <v>365</v>
      </c>
      <c r="B11" s="394">
        <v>9.450038729666925E-2</v>
      </c>
      <c r="C11" s="394">
        <v>0.11286681715575621</v>
      </c>
      <c r="D11" s="394">
        <v>0.10468521229868229</v>
      </c>
      <c r="E11" s="394">
        <v>0.13762927605409706</v>
      </c>
      <c r="F11" s="394">
        <v>9.0252707581227443E-2</v>
      </c>
      <c r="G11" s="394">
        <v>0.10677489853262566</v>
      </c>
      <c r="H11" s="394">
        <v>9.1893473807433415E-2</v>
      </c>
      <c r="I11" s="394">
        <v>8.7428206764518193E-2</v>
      </c>
      <c r="J11" s="394">
        <v>0.08</v>
      </c>
      <c r="K11" s="394">
        <f>K10/K$36</f>
        <v>9.9794558924235818E-2</v>
      </c>
    </row>
    <row r="12" spans="1:11" s="35" customFormat="1" ht="15" customHeight="1" x14ac:dyDescent="0.15">
      <c r="A12" s="413" t="s">
        <v>366</v>
      </c>
      <c r="B12" s="391">
        <v>96</v>
      </c>
      <c r="C12" s="391">
        <v>134</v>
      </c>
      <c r="D12" s="391">
        <v>89</v>
      </c>
      <c r="E12" s="391">
        <v>74</v>
      </c>
      <c r="F12" s="391">
        <v>67</v>
      </c>
      <c r="G12" s="391">
        <v>261</v>
      </c>
      <c r="H12" s="391">
        <v>190</v>
      </c>
      <c r="I12" s="391">
        <v>89</v>
      </c>
      <c r="J12" s="391">
        <v>132</v>
      </c>
      <c r="K12" s="392">
        <f>SUM(B12:J12)</f>
        <v>1132</v>
      </c>
    </row>
    <row r="13" spans="1:11" s="35" customFormat="1" ht="15" customHeight="1" x14ac:dyDescent="0.15">
      <c r="A13" s="414" t="s">
        <v>367</v>
      </c>
      <c r="B13" s="394">
        <v>7.4360960495739731E-2</v>
      </c>
      <c r="C13" s="394">
        <v>0.10082768999247554</v>
      </c>
      <c r="D13" s="394">
        <v>6.5153733528550514E-2</v>
      </c>
      <c r="E13" s="394">
        <v>5.88703261734288E-2</v>
      </c>
      <c r="F13" s="394">
        <v>6.0469314079422382E-2</v>
      </c>
      <c r="G13" s="394">
        <v>8.1486106774898537E-2</v>
      </c>
      <c r="H13" s="394">
        <v>5.5604331284752707E-2</v>
      </c>
      <c r="I13" s="394">
        <v>5.679642629227824E-2</v>
      </c>
      <c r="J13" s="394">
        <v>8.6557377049180331E-2</v>
      </c>
      <c r="K13" s="394">
        <f>K12/K$36</f>
        <v>7.0472514474257605E-2</v>
      </c>
    </row>
    <row r="14" spans="1:11" s="35" customFormat="1" ht="15" customHeight="1" x14ac:dyDescent="0.15">
      <c r="A14" s="413" t="s">
        <v>368</v>
      </c>
      <c r="B14" s="391">
        <v>69</v>
      </c>
      <c r="C14" s="391">
        <v>73</v>
      </c>
      <c r="D14" s="391">
        <v>62</v>
      </c>
      <c r="E14" s="391">
        <v>43</v>
      </c>
      <c r="F14" s="391">
        <v>62</v>
      </c>
      <c r="G14" s="391">
        <v>190</v>
      </c>
      <c r="H14" s="391">
        <v>147</v>
      </c>
      <c r="I14" s="391">
        <v>70</v>
      </c>
      <c r="J14" s="391">
        <v>79</v>
      </c>
      <c r="K14" s="392">
        <f>SUM(B14:J14)</f>
        <v>795</v>
      </c>
    </row>
    <row r="15" spans="1:11" s="35" customFormat="1" ht="15" customHeight="1" x14ac:dyDescent="0.15">
      <c r="A15" s="414" t="s">
        <v>369</v>
      </c>
      <c r="B15" s="394">
        <v>5.3446940356312936E-2</v>
      </c>
      <c r="C15" s="394">
        <v>5.4928517682468023E-2</v>
      </c>
      <c r="D15" s="394">
        <v>4.5387994143484628E-2</v>
      </c>
      <c r="E15" s="394">
        <v>3.4208432776451872E-2</v>
      </c>
      <c r="F15" s="394">
        <v>5.5956678700361008E-2</v>
      </c>
      <c r="G15" s="394">
        <v>5.9319388073680923E-2</v>
      </c>
      <c r="H15" s="394">
        <v>4.3020193151887619E-2</v>
      </c>
      <c r="I15" s="394">
        <v>4.467134652201659E-2</v>
      </c>
      <c r="J15" s="394">
        <v>5.1803278688524593E-2</v>
      </c>
      <c r="K15" s="394">
        <f>K14/K$36</f>
        <v>4.9492622797733921E-2</v>
      </c>
    </row>
    <row r="16" spans="1:11" s="35" customFormat="1" ht="15" customHeight="1" x14ac:dyDescent="0.15">
      <c r="A16" s="413" t="s">
        <v>370</v>
      </c>
      <c r="B16" s="391">
        <v>94</v>
      </c>
      <c r="C16" s="391">
        <v>86</v>
      </c>
      <c r="D16" s="391">
        <v>102</v>
      </c>
      <c r="E16" s="391">
        <v>81</v>
      </c>
      <c r="F16" s="391">
        <v>86</v>
      </c>
      <c r="G16" s="391">
        <v>326</v>
      </c>
      <c r="H16" s="391">
        <v>222</v>
      </c>
      <c r="I16" s="391">
        <v>93</v>
      </c>
      <c r="J16" s="391">
        <v>111</v>
      </c>
      <c r="K16" s="392">
        <f>SUM(B16:J16)</f>
        <v>1201</v>
      </c>
    </row>
    <row r="17" spans="1:11" s="35" customFormat="1" ht="15" customHeight="1" x14ac:dyDescent="0.15">
      <c r="A17" s="414" t="s">
        <v>371</v>
      </c>
      <c r="B17" s="456">
        <v>7.2811773818745165E-2</v>
      </c>
      <c r="C17" s="456">
        <v>6.4710308502633554E-2</v>
      </c>
      <c r="D17" s="456">
        <v>7.4670571010248904E-2</v>
      </c>
      <c r="E17" s="456">
        <v>6.4439140811455853E-2</v>
      </c>
      <c r="F17" s="456">
        <v>7.7617328519855602E-2</v>
      </c>
      <c r="G17" s="456">
        <v>0.10177958164221043</v>
      </c>
      <c r="H17" s="456">
        <v>6.4969271290605798E-2</v>
      </c>
      <c r="I17" s="456">
        <v>5.9349074664964904E-2</v>
      </c>
      <c r="J17" s="456">
        <v>7.2786885245901642E-2</v>
      </c>
      <c r="K17" s="456">
        <f>K16/K$36</f>
        <v>7.4768100603872248E-2</v>
      </c>
    </row>
    <row r="18" spans="1:11" s="35" customFormat="1" ht="15" customHeight="1" x14ac:dyDescent="0.15">
      <c r="A18" s="457" t="s">
        <v>417</v>
      </c>
      <c r="B18" s="391">
        <v>68</v>
      </c>
      <c r="C18" s="391">
        <v>65</v>
      </c>
      <c r="D18" s="391">
        <v>62</v>
      </c>
      <c r="E18" s="391">
        <v>47</v>
      </c>
      <c r="F18" s="391">
        <v>61</v>
      </c>
      <c r="G18" s="391">
        <v>218</v>
      </c>
      <c r="H18" s="391">
        <v>159</v>
      </c>
      <c r="I18" s="391">
        <v>67</v>
      </c>
      <c r="J18" s="391">
        <v>83</v>
      </c>
      <c r="K18" s="392">
        <f>SUM(B18:J18)</f>
        <v>830</v>
      </c>
    </row>
    <row r="19" spans="1:11" s="35" customFormat="1" ht="15" customHeight="1" x14ac:dyDescent="0.15">
      <c r="A19" s="460" t="s">
        <v>373</v>
      </c>
      <c r="B19" s="394">
        <v>5.2672347017815646E-2</v>
      </c>
      <c r="C19" s="394">
        <v>4.8908954100827691E-2</v>
      </c>
      <c r="D19" s="394">
        <v>4.5387994143484628E-2</v>
      </c>
      <c r="E19" s="394">
        <v>3.7390612569610182E-2</v>
      </c>
      <c r="F19" s="394">
        <v>5.5054151624548735E-2</v>
      </c>
      <c r="G19" s="394">
        <v>6.8061192631907588E-2</v>
      </c>
      <c r="H19" s="394">
        <v>4.6532045654082525E-2</v>
      </c>
      <c r="I19" s="394">
        <v>4.2756860242501596E-2</v>
      </c>
      <c r="J19" s="394">
        <v>5.442622950819672E-2</v>
      </c>
      <c r="K19" s="394">
        <f>K18/K$36</f>
        <v>5.1671543298263088E-2</v>
      </c>
    </row>
    <row r="20" spans="1:11" s="35" customFormat="1" ht="15" customHeight="1" x14ac:dyDescent="0.15">
      <c r="A20" s="413" t="s">
        <v>374</v>
      </c>
      <c r="B20" s="391">
        <v>58</v>
      </c>
      <c r="C20" s="391">
        <v>39</v>
      </c>
      <c r="D20" s="391">
        <v>67</v>
      </c>
      <c r="E20" s="391">
        <v>46</v>
      </c>
      <c r="F20" s="391">
        <v>50</v>
      </c>
      <c r="G20" s="391">
        <v>161</v>
      </c>
      <c r="H20" s="391">
        <v>126</v>
      </c>
      <c r="I20" s="391">
        <v>57</v>
      </c>
      <c r="J20" s="391">
        <v>73</v>
      </c>
      <c r="K20" s="392">
        <f>SUM(B20:J20)</f>
        <v>677</v>
      </c>
    </row>
    <row r="21" spans="1:11" s="35" customFormat="1" ht="15" customHeight="1" x14ac:dyDescent="0.15">
      <c r="A21" s="414" t="s">
        <v>375</v>
      </c>
      <c r="B21" s="394">
        <v>4.4926413632842756E-2</v>
      </c>
      <c r="C21" s="394">
        <v>2.9345372460496615E-2</v>
      </c>
      <c r="D21" s="394">
        <v>4.9048316251830162E-2</v>
      </c>
      <c r="E21" s="394">
        <v>3.6595067621320608E-2</v>
      </c>
      <c r="F21" s="394">
        <v>4.5126353790613721E-2</v>
      </c>
      <c r="G21" s="394">
        <v>5.0265376209803307E-2</v>
      </c>
      <c r="H21" s="394">
        <v>3.6874451273046532E-2</v>
      </c>
      <c r="I21" s="394">
        <v>3.6375239310784936E-2</v>
      </c>
      <c r="J21" s="394">
        <v>4.7868852459016391E-2</v>
      </c>
      <c r="K21" s="394">
        <f>K20/K$36</f>
        <v>4.2146547967378448E-2</v>
      </c>
    </row>
    <row r="22" spans="1:11" s="35" customFormat="1" ht="15" customHeight="1" x14ac:dyDescent="0.15">
      <c r="A22" s="413" t="s">
        <v>376</v>
      </c>
      <c r="B22" s="391">
        <v>47</v>
      </c>
      <c r="C22" s="391">
        <v>42</v>
      </c>
      <c r="D22" s="391">
        <v>43</v>
      </c>
      <c r="E22" s="391">
        <v>28</v>
      </c>
      <c r="F22" s="391">
        <v>40</v>
      </c>
      <c r="G22" s="391">
        <v>142</v>
      </c>
      <c r="H22" s="391">
        <v>105</v>
      </c>
      <c r="I22" s="391">
        <v>52</v>
      </c>
      <c r="J22" s="391">
        <v>65</v>
      </c>
      <c r="K22" s="392">
        <f>SUM(B22:J22)</f>
        <v>564</v>
      </c>
    </row>
    <row r="23" spans="1:11" s="35" customFormat="1" ht="15" customHeight="1" x14ac:dyDescent="0.15">
      <c r="A23" s="414" t="s">
        <v>377</v>
      </c>
      <c r="B23" s="394">
        <v>3.6405886909372583E-2</v>
      </c>
      <c r="C23" s="394">
        <v>3.160270880361174E-2</v>
      </c>
      <c r="D23" s="394">
        <v>3.1478770131771597E-2</v>
      </c>
      <c r="E23" s="394">
        <v>2.2275258552108195E-2</v>
      </c>
      <c r="F23" s="394">
        <v>3.6101083032490974E-2</v>
      </c>
      <c r="G23" s="394">
        <v>4.433343740243522E-2</v>
      </c>
      <c r="H23" s="394">
        <v>3.0728709394205442E-2</v>
      </c>
      <c r="I23" s="394">
        <v>3.318442884492661E-2</v>
      </c>
      <c r="J23" s="394">
        <v>4.2622950819672129E-2</v>
      </c>
      <c r="K23" s="394">
        <f>K22/K$36</f>
        <v>3.5111747494241424E-2</v>
      </c>
    </row>
    <row r="24" spans="1:11" s="35" customFormat="1" ht="15" customHeight="1" x14ac:dyDescent="0.15">
      <c r="A24" s="413" t="s">
        <v>378</v>
      </c>
      <c r="B24" s="391">
        <v>37</v>
      </c>
      <c r="C24" s="391">
        <v>29</v>
      </c>
      <c r="D24" s="391">
        <v>44</v>
      </c>
      <c r="E24" s="391">
        <v>28</v>
      </c>
      <c r="F24" s="391">
        <v>25</v>
      </c>
      <c r="G24" s="391">
        <v>100</v>
      </c>
      <c r="H24" s="391">
        <v>92</v>
      </c>
      <c r="I24" s="391">
        <v>45</v>
      </c>
      <c r="J24" s="391">
        <v>49</v>
      </c>
      <c r="K24" s="392">
        <f>SUM(B24:J24)</f>
        <v>449</v>
      </c>
    </row>
    <row r="25" spans="1:11" s="35" customFormat="1" ht="15" customHeight="1" x14ac:dyDescent="0.15">
      <c r="A25" s="414" t="s">
        <v>379</v>
      </c>
      <c r="B25" s="394">
        <v>2.8659953524399689E-2</v>
      </c>
      <c r="C25" s="394">
        <v>2.1820917983446202E-2</v>
      </c>
      <c r="D25" s="394">
        <v>3.2210834553440704E-2</v>
      </c>
      <c r="E25" s="394">
        <v>2.2275258552108195E-2</v>
      </c>
      <c r="F25" s="394">
        <v>2.2563176895306861E-2</v>
      </c>
      <c r="G25" s="394">
        <v>3.1220730565095223E-2</v>
      </c>
      <c r="H25" s="394">
        <v>2.6924202516827627E-2</v>
      </c>
      <c r="I25" s="394">
        <v>2.8717294192724951E-2</v>
      </c>
      <c r="J25" s="394">
        <v>3.2131147540983604E-2</v>
      </c>
      <c r="K25" s="394">
        <f>K24/K$36</f>
        <v>2.7952437278217019E-2</v>
      </c>
    </row>
    <row r="26" spans="1:11" s="35" customFormat="1" ht="15" customHeight="1" x14ac:dyDescent="0.15">
      <c r="A26" s="413" t="s">
        <v>380</v>
      </c>
      <c r="B26" s="391">
        <v>25</v>
      </c>
      <c r="C26" s="391">
        <v>18</v>
      </c>
      <c r="D26" s="391">
        <v>25</v>
      </c>
      <c r="E26" s="391">
        <v>31</v>
      </c>
      <c r="F26" s="391">
        <v>30</v>
      </c>
      <c r="G26" s="391">
        <v>98</v>
      </c>
      <c r="H26" s="391">
        <v>77</v>
      </c>
      <c r="I26" s="391">
        <v>49</v>
      </c>
      <c r="J26" s="391">
        <v>48</v>
      </c>
      <c r="K26" s="392">
        <f>SUM(B26:J26)</f>
        <v>401</v>
      </c>
    </row>
    <row r="27" spans="1:11" s="35" customFormat="1" ht="15" customHeight="1" x14ac:dyDescent="0.15">
      <c r="A27" s="414" t="s">
        <v>381</v>
      </c>
      <c r="B27" s="394">
        <v>1.9364833462432222E-2</v>
      </c>
      <c r="C27" s="394">
        <v>1.3544018058690745E-2</v>
      </c>
      <c r="D27" s="394">
        <v>1.8301610541727673E-2</v>
      </c>
      <c r="E27" s="394">
        <v>2.4661893396976928E-2</v>
      </c>
      <c r="F27" s="394">
        <v>2.7075812274368231E-2</v>
      </c>
      <c r="G27" s="394">
        <v>3.0596315953793318E-2</v>
      </c>
      <c r="H27" s="394">
        <v>2.253438688908399E-2</v>
      </c>
      <c r="I27" s="394">
        <v>3.1269942565411615E-2</v>
      </c>
      <c r="J27" s="394">
        <v>3.1475409836065574E-2</v>
      </c>
      <c r="K27" s="394">
        <f>K26/K$36</f>
        <v>2.4964203448919878E-2</v>
      </c>
    </row>
    <row r="28" spans="1:11" s="35" customFormat="1" ht="15" customHeight="1" x14ac:dyDescent="0.15">
      <c r="A28" s="413" t="s">
        <v>418</v>
      </c>
      <c r="B28" s="391">
        <v>19</v>
      </c>
      <c r="C28" s="391">
        <v>30</v>
      </c>
      <c r="D28" s="391">
        <v>26</v>
      </c>
      <c r="E28" s="391">
        <v>22</v>
      </c>
      <c r="F28" s="391">
        <v>18</v>
      </c>
      <c r="G28" s="391">
        <v>60</v>
      </c>
      <c r="H28" s="391">
        <v>79</v>
      </c>
      <c r="I28" s="391">
        <v>35</v>
      </c>
      <c r="J28" s="391">
        <v>48</v>
      </c>
      <c r="K28" s="392">
        <f>SUM(B28:J28)</f>
        <v>337</v>
      </c>
    </row>
    <row r="29" spans="1:11" s="35" customFormat="1" ht="15" customHeight="1" x14ac:dyDescent="0.15">
      <c r="A29" s="414" t="s">
        <v>419</v>
      </c>
      <c r="B29" s="394">
        <v>1.4717273431448489E-2</v>
      </c>
      <c r="C29" s="394">
        <v>2.2573363431151242E-2</v>
      </c>
      <c r="D29" s="394">
        <v>1.9033674963396779E-2</v>
      </c>
      <c r="E29" s="394">
        <v>1.7501988862370723E-2</v>
      </c>
      <c r="F29" s="394">
        <v>1.6245487364620937E-2</v>
      </c>
      <c r="G29" s="394">
        <v>1.8732438339057134E-2</v>
      </c>
      <c r="H29" s="394">
        <v>2.3119695639449808E-2</v>
      </c>
      <c r="I29" s="394">
        <v>2.2335673261008295E-2</v>
      </c>
      <c r="J29" s="394">
        <v>3.1475409836065574E-2</v>
      </c>
      <c r="K29" s="394">
        <f>K28/K$36</f>
        <v>2.0979891676523688E-2</v>
      </c>
    </row>
    <row r="30" spans="1:11" s="35" customFormat="1" ht="15" customHeight="1" x14ac:dyDescent="0.15">
      <c r="A30" s="413" t="s">
        <v>420</v>
      </c>
      <c r="B30" s="391">
        <v>15</v>
      </c>
      <c r="C30" s="391">
        <v>26</v>
      </c>
      <c r="D30" s="391">
        <v>18</v>
      </c>
      <c r="E30" s="391">
        <v>17</v>
      </c>
      <c r="F30" s="391">
        <v>19</v>
      </c>
      <c r="G30" s="391">
        <v>58</v>
      </c>
      <c r="H30" s="391">
        <v>53</v>
      </c>
      <c r="I30" s="391">
        <v>24</v>
      </c>
      <c r="J30" s="391">
        <v>33</v>
      </c>
      <c r="K30" s="392">
        <f>SUM(B30:J30)</f>
        <v>263</v>
      </c>
    </row>
    <row r="31" spans="1:11" s="35" customFormat="1" ht="15" customHeight="1" x14ac:dyDescent="0.15">
      <c r="A31" s="414" t="s">
        <v>385</v>
      </c>
      <c r="B31" s="394">
        <v>1.1618900077459334E-2</v>
      </c>
      <c r="C31" s="394">
        <v>1.9563581640331076E-2</v>
      </c>
      <c r="D31" s="394">
        <v>1.3177159590043924E-2</v>
      </c>
      <c r="E31" s="394">
        <v>1.3524264120922832E-2</v>
      </c>
      <c r="F31" s="394">
        <v>1.7148014440433214E-2</v>
      </c>
      <c r="G31" s="394">
        <v>1.8108023727755228E-2</v>
      </c>
      <c r="H31" s="394">
        <v>1.5510681884694176E-2</v>
      </c>
      <c r="I31" s="394">
        <v>1.5315890236119975E-2</v>
      </c>
      <c r="J31" s="394">
        <v>2.1639344262295083E-2</v>
      </c>
      <c r="K31" s="394">
        <f>K30/K$36</f>
        <v>1.6373031189690593E-2</v>
      </c>
    </row>
    <row r="32" spans="1:11" s="35" customFormat="1" ht="15" customHeight="1" x14ac:dyDescent="0.15">
      <c r="A32" s="413" t="s">
        <v>421</v>
      </c>
      <c r="B32" s="391">
        <v>127</v>
      </c>
      <c r="C32" s="391">
        <v>124</v>
      </c>
      <c r="D32" s="391">
        <v>114</v>
      </c>
      <c r="E32" s="391">
        <v>84</v>
      </c>
      <c r="F32" s="391">
        <v>120</v>
      </c>
      <c r="G32" s="391">
        <v>295</v>
      </c>
      <c r="H32" s="391">
        <v>322</v>
      </c>
      <c r="I32" s="391">
        <v>163</v>
      </c>
      <c r="J32" s="391">
        <v>166</v>
      </c>
      <c r="K32" s="392">
        <f>SUM(B32:J32)</f>
        <v>1515</v>
      </c>
    </row>
    <row r="33" spans="1:11" s="35" customFormat="1" ht="15" customHeight="1" x14ac:dyDescent="0.15">
      <c r="A33" s="414" t="s">
        <v>387</v>
      </c>
      <c r="B33" s="394">
        <v>9.8373353989155699E-2</v>
      </c>
      <c r="C33" s="394">
        <v>9.3303235515425131E-2</v>
      </c>
      <c r="D33" s="394">
        <v>8.3455344070278187E-2</v>
      </c>
      <c r="E33" s="394">
        <v>6.6825775656324582E-2</v>
      </c>
      <c r="F33" s="394">
        <v>0.10830324909747292</v>
      </c>
      <c r="G33" s="394">
        <v>9.2101155167030907E-2</v>
      </c>
      <c r="H33" s="394">
        <v>9.4234708808896686E-2</v>
      </c>
      <c r="I33" s="394">
        <v>0.10402042118698149</v>
      </c>
      <c r="J33" s="394">
        <v>0.10885245901639344</v>
      </c>
      <c r="K33" s="394">
        <f>K32/K$36</f>
        <v>9.4316130237191056E-2</v>
      </c>
    </row>
    <row r="34" spans="1:11" s="35" customFormat="1" ht="15" customHeight="1" x14ac:dyDescent="0.15">
      <c r="A34" s="413" t="s">
        <v>61</v>
      </c>
      <c r="B34" s="391">
        <v>79</v>
      </c>
      <c r="C34" s="391">
        <v>48</v>
      </c>
      <c r="D34" s="391">
        <v>48</v>
      </c>
      <c r="E34" s="391">
        <v>53</v>
      </c>
      <c r="F34" s="391">
        <v>61</v>
      </c>
      <c r="G34" s="391">
        <v>180</v>
      </c>
      <c r="H34" s="391">
        <v>201</v>
      </c>
      <c r="I34" s="391">
        <v>155</v>
      </c>
      <c r="J34" s="391">
        <v>124</v>
      </c>
      <c r="K34" s="392">
        <f>SUM(B34:J34)</f>
        <v>949</v>
      </c>
    </row>
    <row r="35" spans="1:11" s="35" customFormat="1" ht="15" customHeight="1" x14ac:dyDescent="0.15">
      <c r="A35" s="393"/>
      <c r="B35" s="394">
        <v>6.1192873741285826E-2</v>
      </c>
      <c r="C35" s="394">
        <v>3.6117381489841983E-2</v>
      </c>
      <c r="D35" s="394">
        <v>3.5139092240117131E-2</v>
      </c>
      <c r="E35" s="394">
        <v>4.2163882259347654E-2</v>
      </c>
      <c r="F35" s="394">
        <v>5.5054151624548735E-2</v>
      </c>
      <c r="G35" s="394">
        <v>5.6197315017171401E-2</v>
      </c>
      <c r="H35" s="394">
        <v>5.8823529411764705E-2</v>
      </c>
      <c r="I35" s="394">
        <v>9.8915124441608174E-2</v>
      </c>
      <c r="J35" s="394">
        <v>8.1311475409836062E-2</v>
      </c>
      <c r="K35" s="394">
        <f>K34/K$36</f>
        <v>5.9079873000062254E-2</v>
      </c>
    </row>
    <row r="36" spans="1:11" s="35" customFormat="1" ht="12" customHeight="1" x14ac:dyDescent="0.15">
      <c r="A36" s="395" t="s">
        <v>11</v>
      </c>
      <c r="B36" s="396">
        <f>SUM(B4,B6,B8,B10,B12,B14,B16,B18,B20,B22,B24,B26,B28,B30,B32,B34)</f>
        <v>1291</v>
      </c>
      <c r="C36" s="396">
        <f t="shared" ref="C36:J37" si="0">SUM(C4,C6,C8,C10,C12,C14,C16,C18,C20,C22,C24,C26,C28,C30,C32,C34)</f>
        <v>1329</v>
      </c>
      <c r="D36" s="396">
        <f t="shared" si="0"/>
        <v>1366</v>
      </c>
      <c r="E36" s="396">
        <f t="shared" si="0"/>
        <v>1257</v>
      </c>
      <c r="F36" s="396">
        <f t="shared" si="0"/>
        <v>1108</v>
      </c>
      <c r="G36" s="396">
        <f t="shared" si="0"/>
        <v>3203</v>
      </c>
      <c r="H36" s="396">
        <f t="shared" si="0"/>
        <v>3417</v>
      </c>
      <c r="I36" s="396">
        <f t="shared" si="0"/>
        <v>1567</v>
      </c>
      <c r="J36" s="396">
        <f t="shared" si="0"/>
        <v>1525</v>
      </c>
      <c r="K36" s="397">
        <f>SUM(B36:J36)</f>
        <v>16063</v>
      </c>
    </row>
    <row r="37" spans="1:11" s="35" customFormat="1" ht="12" customHeight="1" x14ac:dyDescent="0.15">
      <c r="A37" s="398"/>
      <c r="B37" s="399">
        <f t="shared" ref="B37:I37" si="1">SUM(B5,B7,B9,B11,B13,B15,B17,B19,B21,B23,B25,B27,B29,B31,B33,B35)</f>
        <v>1</v>
      </c>
      <c r="C37" s="399">
        <f t="shared" si="1"/>
        <v>1</v>
      </c>
      <c r="D37" s="399">
        <f t="shared" si="1"/>
        <v>0.99999999999999989</v>
      </c>
      <c r="E37" s="399">
        <f t="shared" si="1"/>
        <v>0.99999999999999989</v>
      </c>
      <c r="F37" s="399">
        <f t="shared" si="1"/>
        <v>1</v>
      </c>
      <c r="G37" s="399">
        <f t="shared" si="1"/>
        <v>1</v>
      </c>
      <c r="H37" s="399">
        <f t="shared" si="1"/>
        <v>1.0000000000000002</v>
      </c>
      <c r="I37" s="399">
        <f t="shared" si="1"/>
        <v>0.99999999999999989</v>
      </c>
      <c r="J37" s="399">
        <f t="shared" si="0"/>
        <v>0.99999999999999989</v>
      </c>
      <c r="K37" s="399">
        <f>SUM(K5,K7,K9,K11,K13,K15,K17,K19,K21,K23,K25,K27,K29,K31,K33,K35)</f>
        <v>1.0000000000000002</v>
      </c>
    </row>
    <row r="38" spans="1:11" s="54" customFormat="1" ht="15" customHeight="1" x14ac:dyDescent="0.15">
      <c r="A38" s="449" t="s">
        <v>56</v>
      </c>
      <c r="B38" s="415">
        <f>SUM(B4,B6,B8,B10)</f>
        <v>557</v>
      </c>
      <c r="C38" s="415">
        <f t="shared" ref="C38:J38" si="2">SUM(C4,C6,C8,C10)</f>
        <v>615</v>
      </c>
      <c r="D38" s="415">
        <f t="shared" si="2"/>
        <v>666</v>
      </c>
      <c r="E38" s="415">
        <f t="shared" si="2"/>
        <v>703</v>
      </c>
      <c r="F38" s="415">
        <f t="shared" si="2"/>
        <v>469</v>
      </c>
      <c r="G38" s="415">
        <f t="shared" si="2"/>
        <v>1114</v>
      </c>
      <c r="H38" s="415">
        <f t="shared" si="2"/>
        <v>1644</v>
      </c>
      <c r="I38" s="415">
        <f t="shared" si="2"/>
        <v>668</v>
      </c>
      <c r="J38" s="415">
        <f t="shared" si="2"/>
        <v>514</v>
      </c>
      <c r="K38" s="392">
        <f>SUM(B38:J38)</f>
        <v>6950</v>
      </c>
    </row>
    <row r="39" spans="1:11" s="54" customFormat="1" ht="15" customHeight="1" x14ac:dyDescent="0.15">
      <c r="A39" s="450"/>
      <c r="B39" s="394">
        <f>B38/B$36</f>
        <v>0.43144848954298992</v>
      </c>
      <c r="C39" s="394">
        <f t="shared" ref="C39:J45" si="3">C38/C$36</f>
        <v>0.46275395033860045</v>
      </c>
      <c r="D39" s="394">
        <f t="shared" si="3"/>
        <v>0.48755490483162517</v>
      </c>
      <c r="E39" s="394">
        <f t="shared" si="3"/>
        <v>0.55926809864757354</v>
      </c>
      <c r="F39" s="394">
        <f t="shared" si="3"/>
        <v>0.4232851985559567</v>
      </c>
      <c r="G39" s="394">
        <f t="shared" si="3"/>
        <v>0.3477989384951608</v>
      </c>
      <c r="H39" s="394">
        <f t="shared" si="3"/>
        <v>0.48112379280070239</v>
      </c>
      <c r="I39" s="394">
        <f t="shared" si="3"/>
        <v>0.42629227823867261</v>
      </c>
      <c r="J39" s="394">
        <f t="shared" si="3"/>
        <v>0.33704918032786885</v>
      </c>
      <c r="K39" s="394">
        <f>K38/K$36</f>
        <v>0.43267135653364874</v>
      </c>
    </row>
    <row r="40" spans="1:11" s="55" customFormat="1" ht="15" customHeight="1" x14ac:dyDescent="0.15">
      <c r="A40" s="451" t="s">
        <v>255</v>
      </c>
      <c r="B40" s="415">
        <f>SUM(B12,B14,B16,B18,B20)</f>
        <v>385</v>
      </c>
      <c r="C40" s="415">
        <f t="shared" ref="C40:J40" si="4">SUM(C12,C14,C16,C18,C20)</f>
        <v>397</v>
      </c>
      <c r="D40" s="415">
        <f t="shared" si="4"/>
        <v>382</v>
      </c>
      <c r="E40" s="415">
        <f t="shared" si="4"/>
        <v>291</v>
      </c>
      <c r="F40" s="415">
        <f t="shared" si="4"/>
        <v>326</v>
      </c>
      <c r="G40" s="415">
        <f t="shared" si="4"/>
        <v>1156</v>
      </c>
      <c r="H40" s="415">
        <f t="shared" si="4"/>
        <v>844</v>
      </c>
      <c r="I40" s="415">
        <f t="shared" si="4"/>
        <v>376</v>
      </c>
      <c r="J40" s="415">
        <f t="shared" si="4"/>
        <v>478</v>
      </c>
      <c r="K40" s="392">
        <f>SUM(B40:J40)</f>
        <v>4635</v>
      </c>
    </row>
    <row r="41" spans="1:11" s="55" customFormat="1" ht="15" customHeight="1" x14ac:dyDescent="0.15">
      <c r="A41" s="416" t="s">
        <v>422</v>
      </c>
      <c r="B41" s="394">
        <f>B40/B$36</f>
        <v>0.29821843532145625</v>
      </c>
      <c r="C41" s="394">
        <f t="shared" si="3"/>
        <v>0.29872084273890143</v>
      </c>
      <c r="D41" s="394">
        <f t="shared" si="3"/>
        <v>0.27964860907759881</v>
      </c>
      <c r="E41" s="394">
        <f t="shared" si="3"/>
        <v>0.23150357995226731</v>
      </c>
      <c r="F41" s="394">
        <f t="shared" si="3"/>
        <v>0.29422382671480146</v>
      </c>
      <c r="G41" s="394">
        <f t="shared" si="3"/>
        <v>0.36091164533250081</v>
      </c>
      <c r="H41" s="394">
        <f t="shared" si="3"/>
        <v>0.24700029265437518</v>
      </c>
      <c r="I41" s="394">
        <f t="shared" si="3"/>
        <v>0.23994894703254627</v>
      </c>
      <c r="J41" s="394">
        <f t="shared" si="3"/>
        <v>0.31344262295081965</v>
      </c>
      <c r="K41" s="394">
        <f>K40/K$36</f>
        <v>0.28855132914150533</v>
      </c>
    </row>
    <row r="42" spans="1:11" s="54" customFormat="1" ht="15" customHeight="1" x14ac:dyDescent="0.15">
      <c r="A42" s="451" t="s">
        <v>256</v>
      </c>
      <c r="B42" s="415">
        <f>SUM(B22,B24,B26,B28,B30)</f>
        <v>143</v>
      </c>
      <c r="C42" s="415">
        <f t="shared" ref="C42:J42" si="5">SUM(C22,C24,C26,C28,C30)</f>
        <v>145</v>
      </c>
      <c r="D42" s="415">
        <f t="shared" si="5"/>
        <v>156</v>
      </c>
      <c r="E42" s="415">
        <f t="shared" si="5"/>
        <v>126</v>
      </c>
      <c r="F42" s="415">
        <f t="shared" si="5"/>
        <v>132</v>
      </c>
      <c r="G42" s="415">
        <f t="shared" si="5"/>
        <v>458</v>
      </c>
      <c r="H42" s="415">
        <f t="shared" si="5"/>
        <v>406</v>
      </c>
      <c r="I42" s="415">
        <f t="shared" si="5"/>
        <v>205</v>
      </c>
      <c r="J42" s="415">
        <f t="shared" si="5"/>
        <v>243</v>
      </c>
      <c r="K42" s="392">
        <f>SUM(B42:J42)</f>
        <v>2014</v>
      </c>
    </row>
    <row r="43" spans="1:11" s="54" customFormat="1" ht="15" customHeight="1" x14ac:dyDescent="0.15">
      <c r="A43" s="450" t="s">
        <v>423</v>
      </c>
      <c r="B43" s="394">
        <f>B42/B$36</f>
        <v>0.11076684740511232</v>
      </c>
      <c r="C43" s="394">
        <f t="shared" si="3"/>
        <v>0.109104589917231</v>
      </c>
      <c r="D43" s="394">
        <f t="shared" si="3"/>
        <v>0.11420204978038068</v>
      </c>
      <c r="E43" s="394">
        <f t="shared" si="3"/>
        <v>0.10023866348448687</v>
      </c>
      <c r="F43" s="394">
        <f t="shared" si="3"/>
        <v>0.11913357400722022</v>
      </c>
      <c r="G43" s="394">
        <f t="shared" si="3"/>
        <v>0.14299094598813611</v>
      </c>
      <c r="H43" s="394">
        <f t="shared" si="3"/>
        <v>0.11881767632426105</v>
      </c>
      <c r="I43" s="394">
        <f t="shared" si="3"/>
        <v>0.13082322910019145</v>
      </c>
      <c r="J43" s="394">
        <f t="shared" si="3"/>
        <v>0.15934426229508197</v>
      </c>
      <c r="K43" s="394">
        <f>K42/K$36</f>
        <v>0.1253813110875926</v>
      </c>
    </row>
    <row r="44" spans="1:11" s="55" customFormat="1" ht="15" customHeight="1" x14ac:dyDescent="0.15">
      <c r="A44" s="449" t="s">
        <v>424</v>
      </c>
      <c r="B44" s="415">
        <f>SUM(B32,B34)</f>
        <v>206</v>
      </c>
      <c r="C44" s="415">
        <f t="shared" ref="C44:J44" si="6">SUM(C32,C34)</f>
        <v>172</v>
      </c>
      <c r="D44" s="415">
        <f t="shared" si="6"/>
        <v>162</v>
      </c>
      <c r="E44" s="415">
        <f t="shared" si="6"/>
        <v>137</v>
      </c>
      <c r="F44" s="415">
        <f t="shared" si="6"/>
        <v>181</v>
      </c>
      <c r="G44" s="415">
        <f t="shared" si="6"/>
        <v>475</v>
      </c>
      <c r="H44" s="415">
        <f t="shared" si="6"/>
        <v>523</v>
      </c>
      <c r="I44" s="415">
        <f t="shared" si="6"/>
        <v>318</v>
      </c>
      <c r="J44" s="415">
        <f t="shared" si="6"/>
        <v>290</v>
      </c>
      <c r="K44" s="392">
        <f>SUM(B44:J44)</f>
        <v>2464</v>
      </c>
    </row>
    <row r="45" spans="1:11" s="55" customFormat="1" ht="15" customHeight="1" x14ac:dyDescent="0.15">
      <c r="A45" s="452"/>
      <c r="B45" s="394">
        <f>B44/B$36</f>
        <v>0.15956622773044152</v>
      </c>
      <c r="C45" s="394">
        <f t="shared" si="3"/>
        <v>0.12942061700526711</v>
      </c>
      <c r="D45" s="394">
        <f t="shared" si="3"/>
        <v>0.11859443631039532</v>
      </c>
      <c r="E45" s="394">
        <f t="shared" si="3"/>
        <v>0.10898965791567224</v>
      </c>
      <c r="F45" s="394">
        <f t="shared" si="3"/>
        <v>0.16335740072202165</v>
      </c>
      <c r="G45" s="394">
        <f t="shared" si="3"/>
        <v>0.14829847018420231</v>
      </c>
      <c r="H45" s="394">
        <f t="shared" si="3"/>
        <v>0.15305823822066139</v>
      </c>
      <c r="I45" s="394">
        <f t="shared" si="3"/>
        <v>0.20293554562858968</v>
      </c>
      <c r="J45" s="394">
        <f t="shared" si="3"/>
        <v>0.1901639344262295</v>
      </c>
      <c r="K45" s="394">
        <f>K44/K$36</f>
        <v>0.1533960032372533</v>
      </c>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7"/>
  <sheetViews>
    <sheetView view="pageBreakPreview" zoomScaleNormal="100" zoomScaleSheetLayoutView="100" workbookViewId="0">
      <selection activeCell="N22" sqref="N22"/>
    </sheetView>
  </sheetViews>
  <sheetFormatPr defaultColWidth="13.75" defaultRowHeight="13.5" x14ac:dyDescent="0.15"/>
  <cols>
    <col min="1" max="1" width="10" style="9" customWidth="1"/>
    <col min="2" max="10" width="7.5" style="9" customWidth="1"/>
    <col min="11" max="11" width="8.5" style="9" customWidth="1"/>
    <col min="12" max="21" width="7.5" style="9" customWidth="1"/>
    <col min="22" max="16384" width="13.75" style="9"/>
  </cols>
  <sheetData>
    <row r="1" spans="1:11" s="25" customFormat="1" ht="14.25" x14ac:dyDescent="0.15">
      <c r="A1" s="24" t="s">
        <v>263</v>
      </c>
    </row>
    <row r="2" spans="1:11" customFormat="1" x14ac:dyDescent="0.15">
      <c r="A2" s="1"/>
      <c r="B2" s="2"/>
      <c r="C2" s="2"/>
      <c r="D2" s="2"/>
      <c r="E2" s="2"/>
      <c r="F2" s="2"/>
      <c r="G2" s="2"/>
      <c r="H2" s="2"/>
      <c r="J2" s="9"/>
    </row>
    <row r="3" spans="1:11" customFormat="1" ht="27" x14ac:dyDescent="0.15">
      <c r="A3" s="389"/>
      <c r="B3" s="389" t="s">
        <v>238</v>
      </c>
      <c r="C3" s="389" t="s">
        <v>239</v>
      </c>
      <c r="D3" s="389" t="s">
        <v>240</v>
      </c>
      <c r="E3" s="389" t="s">
        <v>241</v>
      </c>
      <c r="F3" s="389" t="s">
        <v>242</v>
      </c>
      <c r="G3" s="389" t="s">
        <v>243</v>
      </c>
      <c r="H3" s="389" t="s">
        <v>244</v>
      </c>
      <c r="I3" s="389" t="s">
        <v>245</v>
      </c>
      <c r="J3" s="418" t="s">
        <v>259</v>
      </c>
      <c r="K3" s="389" t="s">
        <v>62</v>
      </c>
    </row>
    <row r="4" spans="1:11" s="35" customFormat="1" ht="14.45" customHeight="1" x14ac:dyDescent="0.15">
      <c r="A4" s="390" t="s">
        <v>28</v>
      </c>
      <c r="B4" s="391">
        <v>40</v>
      </c>
      <c r="C4" s="391">
        <v>29</v>
      </c>
      <c r="D4" s="391">
        <v>40</v>
      </c>
      <c r="E4" s="391">
        <v>101</v>
      </c>
      <c r="F4" s="391">
        <v>58</v>
      </c>
      <c r="G4" s="391">
        <v>31</v>
      </c>
      <c r="H4" s="391">
        <v>131</v>
      </c>
      <c r="I4" s="391">
        <v>29</v>
      </c>
      <c r="J4" s="391">
        <v>41</v>
      </c>
      <c r="K4" s="403">
        <f>SUM(B4:J4)</f>
        <v>500</v>
      </c>
    </row>
    <row r="5" spans="1:11" s="35" customFormat="1" ht="14.45" customHeight="1" x14ac:dyDescent="0.15">
      <c r="A5" s="393"/>
      <c r="B5" s="394">
        <v>3.0983733539891558E-2</v>
      </c>
      <c r="C5" s="394">
        <v>2.1820917983446202E-2</v>
      </c>
      <c r="D5" s="394">
        <v>2.9282576866764276E-2</v>
      </c>
      <c r="E5" s="394">
        <v>8.0350039777247417E-2</v>
      </c>
      <c r="F5" s="394">
        <v>5.2346570397111915E-2</v>
      </c>
      <c r="G5" s="394">
        <v>9.6784264751795194E-3</v>
      </c>
      <c r="H5" s="394">
        <v>3.8337723148961077E-2</v>
      </c>
      <c r="I5" s="394">
        <v>1.8506700701978303E-2</v>
      </c>
      <c r="J5" s="394">
        <v>2.6885245901639345E-2</v>
      </c>
      <c r="K5" s="404">
        <f>K4/K$16</f>
        <v>3.1127435721845235E-2</v>
      </c>
    </row>
    <row r="6" spans="1:11" s="35" customFormat="1" ht="14.45" customHeight="1" x14ac:dyDescent="0.15">
      <c r="A6" s="390" t="s">
        <v>29</v>
      </c>
      <c r="B6" s="391">
        <v>89</v>
      </c>
      <c r="C6" s="391">
        <v>81</v>
      </c>
      <c r="D6" s="391">
        <v>118</v>
      </c>
      <c r="E6" s="391">
        <v>199</v>
      </c>
      <c r="F6" s="391">
        <v>129</v>
      </c>
      <c r="G6" s="391">
        <v>217</v>
      </c>
      <c r="H6" s="391">
        <v>374</v>
      </c>
      <c r="I6" s="391">
        <v>156</v>
      </c>
      <c r="J6" s="391">
        <v>136</v>
      </c>
      <c r="K6" s="403">
        <f>SUM(B6:J6)</f>
        <v>1499</v>
      </c>
    </row>
    <row r="7" spans="1:11" s="35" customFormat="1" ht="14.45" customHeight="1" x14ac:dyDescent="0.15">
      <c r="A7" s="393"/>
      <c r="B7" s="394">
        <v>6.8938807126258717E-2</v>
      </c>
      <c r="C7" s="394">
        <v>6.0948081264108354E-2</v>
      </c>
      <c r="D7" s="394">
        <v>8.6383601756954614E-2</v>
      </c>
      <c r="E7" s="394">
        <v>0.15831344470962611</v>
      </c>
      <c r="F7" s="394">
        <v>0.1164259927797834</v>
      </c>
      <c r="G7" s="394">
        <v>6.7748985326256631E-2</v>
      </c>
      <c r="H7" s="394">
        <v>0.10945273631840796</v>
      </c>
      <c r="I7" s="394">
        <v>9.9553286534779836E-2</v>
      </c>
      <c r="J7" s="394">
        <v>8.9180327868852466E-2</v>
      </c>
      <c r="K7" s="404">
        <f>K6/K$16</f>
        <v>9.3320052294092015E-2</v>
      </c>
    </row>
    <row r="8" spans="1:11" s="35" customFormat="1" ht="14.45" customHeight="1" x14ac:dyDescent="0.15">
      <c r="A8" s="390" t="s">
        <v>30</v>
      </c>
      <c r="B8" s="391">
        <v>219</v>
      </c>
      <c r="C8" s="391">
        <v>244</v>
      </c>
      <c r="D8" s="391">
        <v>204</v>
      </c>
      <c r="E8" s="391">
        <v>332</v>
      </c>
      <c r="F8" s="391">
        <v>238</v>
      </c>
      <c r="G8" s="391">
        <v>571</v>
      </c>
      <c r="H8" s="391">
        <v>651</v>
      </c>
      <c r="I8" s="391">
        <v>352</v>
      </c>
      <c r="J8" s="391">
        <v>268</v>
      </c>
      <c r="K8" s="403">
        <f>SUM(B8:J8)</f>
        <v>3079</v>
      </c>
    </row>
    <row r="9" spans="1:11" s="35" customFormat="1" ht="14.45" customHeight="1" x14ac:dyDescent="0.15">
      <c r="A9" s="393"/>
      <c r="B9" s="394">
        <v>0.16963594113090627</v>
      </c>
      <c r="C9" s="394">
        <v>0.18359668924003009</v>
      </c>
      <c r="D9" s="394">
        <v>0.14934114202049781</v>
      </c>
      <c r="E9" s="394">
        <v>0.26412092283214</v>
      </c>
      <c r="F9" s="394">
        <v>0.2148014440433213</v>
      </c>
      <c r="G9" s="394">
        <v>0.17827037152669373</v>
      </c>
      <c r="H9" s="394">
        <v>0.19051799824407376</v>
      </c>
      <c r="I9" s="394">
        <v>0.22463305679642628</v>
      </c>
      <c r="J9" s="394">
        <v>0.17573770491803278</v>
      </c>
      <c r="K9" s="404">
        <f>K8/K$16</f>
        <v>0.19168274917512296</v>
      </c>
    </row>
    <row r="10" spans="1:11" s="35" customFormat="1" ht="14.45" customHeight="1" x14ac:dyDescent="0.15">
      <c r="A10" s="390" t="s">
        <v>31</v>
      </c>
      <c r="B10" s="391">
        <v>484</v>
      </c>
      <c r="C10" s="391">
        <v>560</v>
      </c>
      <c r="D10" s="391">
        <v>529</v>
      </c>
      <c r="E10" s="391">
        <v>427</v>
      </c>
      <c r="F10" s="391">
        <v>426</v>
      </c>
      <c r="G10" s="391">
        <v>1358</v>
      </c>
      <c r="H10" s="391">
        <v>1386</v>
      </c>
      <c r="I10" s="391">
        <v>627</v>
      </c>
      <c r="J10" s="391">
        <v>606</v>
      </c>
      <c r="K10" s="403">
        <f>SUM(B10:J10)</f>
        <v>6403</v>
      </c>
    </row>
    <row r="11" spans="1:11" s="35" customFormat="1" ht="14.45" customHeight="1" x14ac:dyDescent="0.15">
      <c r="A11" s="393"/>
      <c r="B11" s="394">
        <v>0.37490317583268784</v>
      </c>
      <c r="C11" s="394">
        <v>0.42136945071482318</v>
      </c>
      <c r="D11" s="394">
        <v>0.38726207906295756</v>
      </c>
      <c r="E11" s="394">
        <v>0.33969769291964996</v>
      </c>
      <c r="F11" s="394">
        <v>0.3844765342960289</v>
      </c>
      <c r="G11" s="394">
        <v>0.42397752107399311</v>
      </c>
      <c r="H11" s="394">
        <v>0.40561896400351183</v>
      </c>
      <c r="I11" s="394">
        <v>0.40012763241863436</v>
      </c>
      <c r="J11" s="394">
        <v>0.39737704918032785</v>
      </c>
      <c r="K11" s="404">
        <f>K10/K$16</f>
        <v>0.39861794185395005</v>
      </c>
    </row>
    <row r="12" spans="1:11" s="35" customFormat="1" ht="14.45" customHeight="1" x14ac:dyDescent="0.15">
      <c r="A12" s="390" t="s">
        <v>32</v>
      </c>
      <c r="B12" s="391">
        <v>377</v>
      </c>
      <c r="C12" s="391">
        <v>318</v>
      </c>
      <c r="D12" s="391">
        <v>363</v>
      </c>
      <c r="E12" s="391">
        <v>169</v>
      </c>
      <c r="F12" s="391">
        <v>210</v>
      </c>
      <c r="G12" s="391">
        <v>822</v>
      </c>
      <c r="H12" s="391">
        <v>753</v>
      </c>
      <c r="I12" s="391">
        <v>364</v>
      </c>
      <c r="J12" s="391">
        <v>377</v>
      </c>
      <c r="K12" s="403">
        <f>SUM(B12:J12)</f>
        <v>3753</v>
      </c>
    </row>
    <row r="13" spans="1:11" s="35" customFormat="1" ht="14.45" customHeight="1" x14ac:dyDescent="0.15">
      <c r="A13" s="393"/>
      <c r="B13" s="394">
        <v>0.29202168861347794</v>
      </c>
      <c r="C13" s="394">
        <v>0.23927765237020315</v>
      </c>
      <c r="D13" s="394">
        <v>0.26573938506588579</v>
      </c>
      <c r="E13" s="394">
        <v>0.13444709626093873</v>
      </c>
      <c r="F13" s="394">
        <v>0.18953068592057762</v>
      </c>
      <c r="G13" s="394">
        <v>0.25663440524508274</v>
      </c>
      <c r="H13" s="394">
        <v>0.22036874451273047</v>
      </c>
      <c r="I13" s="394">
        <v>0.23229100191448629</v>
      </c>
      <c r="J13" s="394">
        <v>0.24721311475409835</v>
      </c>
      <c r="K13" s="404">
        <f>K12/K$16</f>
        <v>0.23364253252817033</v>
      </c>
    </row>
    <row r="14" spans="1:11" s="35" customFormat="1" ht="14.45" customHeight="1" x14ac:dyDescent="0.15">
      <c r="A14" s="390" t="s">
        <v>33</v>
      </c>
      <c r="B14" s="391">
        <v>82</v>
      </c>
      <c r="C14" s="391">
        <v>97</v>
      </c>
      <c r="D14" s="391">
        <v>112</v>
      </c>
      <c r="E14" s="391">
        <v>29</v>
      </c>
      <c r="F14" s="391">
        <v>47</v>
      </c>
      <c r="G14" s="391">
        <v>204</v>
      </c>
      <c r="H14" s="391">
        <v>122</v>
      </c>
      <c r="I14" s="391">
        <v>39</v>
      </c>
      <c r="J14" s="391">
        <v>97</v>
      </c>
      <c r="K14" s="403">
        <f>SUM(B14:J14)</f>
        <v>829</v>
      </c>
    </row>
    <row r="15" spans="1:11" s="35" customFormat="1" ht="14.45" customHeight="1" x14ac:dyDescent="0.15">
      <c r="A15" s="393"/>
      <c r="B15" s="394">
        <v>6.3516653756777688E-2</v>
      </c>
      <c r="C15" s="394">
        <v>7.2987208427389011E-2</v>
      </c>
      <c r="D15" s="394">
        <v>8.1991215226939973E-2</v>
      </c>
      <c r="E15" s="394">
        <v>2.3070803500397773E-2</v>
      </c>
      <c r="F15" s="394">
        <v>4.2418772563176894E-2</v>
      </c>
      <c r="G15" s="394">
        <v>6.3690290352794249E-2</v>
      </c>
      <c r="H15" s="394">
        <v>3.5703833772314897E-2</v>
      </c>
      <c r="I15" s="394">
        <v>2.4888321633694959E-2</v>
      </c>
      <c r="J15" s="394">
        <v>6.3606557377049178E-2</v>
      </c>
      <c r="K15" s="404">
        <f>K14/K$16</f>
        <v>5.1609288426819395E-2</v>
      </c>
    </row>
    <row r="16" spans="1:11" s="35" customFormat="1" ht="14.45" customHeight="1" x14ac:dyDescent="0.15">
      <c r="A16" s="395" t="s">
        <v>11</v>
      </c>
      <c r="B16" s="396">
        <f>SUM(B4,B6,B8,B10,B12,B14)</f>
        <v>1291</v>
      </c>
      <c r="C16" s="396">
        <f t="shared" ref="C16:J17" si="0">SUM(C4,C6,C8,C10,C12,C14)</f>
        <v>1329</v>
      </c>
      <c r="D16" s="396">
        <f t="shared" si="0"/>
        <v>1366</v>
      </c>
      <c r="E16" s="396">
        <f t="shared" si="0"/>
        <v>1257</v>
      </c>
      <c r="F16" s="396">
        <f t="shared" si="0"/>
        <v>1108</v>
      </c>
      <c r="G16" s="396">
        <f t="shared" si="0"/>
        <v>3203</v>
      </c>
      <c r="H16" s="396">
        <f t="shared" si="0"/>
        <v>3417</v>
      </c>
      <c r="I16" s="396">
        <f t="shared" si="0"/>
        <v>1567</v>
      </c>
      <c r="J16" s="396">
        <f t="shared" si="0"/>
        <v>1525</v>
      </c>
      <c r="K16" s="397">
        <f>SUM(K4,K6,K8,K10,K12,K14)</f>
        <v>16063</v>
      </c>
    </row>
    <row r="17" spans="1:11" s="35" customFormat="1" ht="14.45" customHeight="1" x14ac:dyDescent="0.15">
      <c r="A17" s="398"/>
      <c r="B17" s="399">
        <f t="shared" ref="B17:I17" si="1">SUM(B5,B7,B9,B11,B13,B15)</f>
        <v>1</v>
      </c>
      <c r="C17" s="399">
        <f t="shared" si="1"/>
        <v>1</v>
      </c>
      <c r="D17" s="399">
        <f t="shared" si="1"/>
        <v>1</v>
      </c>
      <c r="E17" s="399">
        <f t="shared" si="1"/>
        <v>1</v>
      </c>
      <c r="F17" s="399">
        <f t="shared" si="1"/>
        <v>1</v>
      </c>
      <c r="G17" s="399">
        <f t="shared" si="1"/>
        <v>1</v>
      </c>
      <c r="H17" s="399">
        <f t="shared" si="1"/>
        <v>1</v>
      </c>
      <c r="I17" s="399">
        <f t="shared" si="1"/>
        <v>1</v>
      </c>
      <c r="J17" s="399">
        <f t="shared" si="0"/>
        <v>1</v>
      </c>
      <c r="K17" s="400">
        <f>SUM(K5,K7,K9,K11,K13,K15)</f>
        <v>1</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62"/>
  <sheetViews>
    <sheetView view="pageBreakPreview" topLeftCell="A7" zoomScaleNormal="100" zoomScaleSheetLayoutView="100" workbookViewId="0">
      <selection activeCell="M70" sqref="M70"/>
    </sheetView>
  </sheetViews>
  <sheetFormatPr defaultColWidth="7.125" defaultRowHeight="13.5" x14ac:dyDescent="0.15"/>
  <cols>
    <col min="1" max="1" width="31.75" customWidth="1"/>
    <col min="2" max="10" width="7.5" customWidth="1"/>
    <col min="11" max="11" width="8.625" customWidth="1"/>
  </cols>
  <sheetData>
    <row r="1" spans="1:11" s="25" customFormat="1" ht="14.25" x14ac:dyDescent="0.15">
      <c r="A1" s="24" t="s">
        <v>425</v>
      </c>
    </row>
    <row r="2" spans="1:11" x14ac:dyDescent="0.15">
      <c r="A2" s="1"/>
    </row>
    <row r="3" spans="1:11" ht="27" x14ac:dyDescent="0.15">
      <c r="A3" s="389" t="s">
        <v>445</v>
      </c>
      <c r="B3" s="389" t="s">
        <v>238</v>
      </c>
      <c r="C3" s="389" t="s">
        <v>239</v>
      </c>
      <c r="D3" s="389" t="s">
        <v>240</v>
      </c>
      <c r="E3" s="389" t="s">
        <v>241</v>
      </c>
      <c r="F3" s="389" t="s">
        <v>242</v>
      </c>
      <c r="G3" s="389" t="s">
        <v>243</v>
      </c>
      <c r="H3" s="389" t="s">
        <v>244</v>
      </c>
      <c r="I3" s="389" t="s">
        <v>245</v>
      </c>
      <c r="J3" s="418" t="s">
        <v>259</v>
      </c>
      <c r="K3" s="389" t="s">
        <v>62</v>
      </c>
    </row>
    <row r="4" spans="1:11" s="35" customFormat="1" x14ac:dyDescent="0.15">
      <c r="A4" s="553" t="s">
        <v>430</v>
      </c>
      <c r="B4" s="392">
        <v>208</v>
      </c>
      <c r="C4" s="392">
        <v>215</v>
      </c>
      <c r="D4" s="392">
        <v>257</v>
      </c>
      <c r="E4" s="392">
        <v>396</v>
      </c>
      <c r="F4" s="392">
        <v>261</v>
      </c>
      <c r="G4" s="392">
        <v>378</v>
      </c>
      <c r="H4" s="392">
        <v>617</v>
      </c>
      <c r="I4" s="392">
        <v>352</v>
      </c>
      <c r="J4" s="392">
        <v>274</v>
      </c>
      <c r="K4" s="403">
        <f>SUM(B4:J4)</f>
        <v>2958</v>
      </c>
    </row>
    <row r="5" spans="1:11" s="35" customFormat="1" x14ac:dyDescent="0.15">
      <c r="A5" s="554"/>
      <c r="B5" s="417">
        <v>0.1611154144074361</v>
      </c>
      <c r="C5" s="417">
        <v>0.16177577125658391</v>
      </c>
      <c r="D5" s="417">
        <v>0.18814055636896046</v>
      </c>
      <c r="E5" s="417">
        <v>0.31503579952267302</v>
      </c>
      <c r="F5" s="417">
        <v>0.2355595667870036</v>
      </c>
      <c r="G5" s="417">
        <v>0.11801436153605994</v>
      </c>
      <c r="H5" s="417">
        <v>0.18056774948785484</v>
      </c>
      <c r="I5" s="417">
        <v>0.22463305679642628</v>
      </c>
      <c r="J5" s="417">
        <v>0.17967213114754099</v>
      </c>
      <c r="K5" s="404">
        <f t="shared" ref="K5" si="0">K4/K$10</f>
        <v>0.18414990973043641</v>
      </c>
    </row>
    <row r="6" spans="1:11" s="35" customFormat="1" x14ac:dyDescent="0.15">
      <c r="A6" s="553" t="s">
        <v>431</v>
      </c>
      <c r="B6" s="392">
        <v>915</v>
      </c>
      <c r="C6" s="392">
        <v>919</v>
      </c>
      <c r="D6" s="392">
        <v>902</v>
      </c>
      <c r="E6" s="392">
        <v>698</v>
      </c>
      <c r="F6" s="392">
        <v>677</v>
      </c>
      <c r="G6" s="392">
        <v>2620</v>
      </c>
      <c r="H6" s="392">
        <v>2305</v>
      </c>
      <c r="I6" s="392">
        <v>992</v>
      </c>
      <c r="J6" s="392">
        <v>1114</v>
      </c>
      <c r="K6" s="403">
        <f>SUM(B6:J6)</f>
        <v>11142</v>
      </c>
    </row>
    <row r="7" spans="1:11" s="35" customFormat="1" x14ac:dyDescent="0.15">
      <c r="A7" s="554"/>
      <c r="B7" s="417">
        <v>0.70875290472501939</v>
      </c>
      <c r="C7" s="417">
        <v>0.69149736644093307</v>
      </c>
      <c r="D7" s="417">
        <v>0.6603221083455344</v>
      </c>
      <c r="E7" s="417">
        <v>0.55529037390612568</v>
      </c>
      <c r="F7" s="417">
        <v>0.61101083032490977</v>
      </c>
      <c r="G7" s="417">
        <v>0.81798314080549483</v>
      </c>
      <c r="H7" s="417">
        <v>0.67456833479660516</v>
      </c>
      <c r="I7" s="417">
        <v>0.63305679642629231</v>
      </c>
      <c r="J7" s="417">
        <v>0.73049180327868857</v>
      </c>
      <c r="K7" s="417">
        <f t="shared" ref="K7" si="1">K6/K$10</f>
        <v>0.69364377762559926</v>
      </c>
    </row>
    <row r="8" spans="1:11" s="35" customFormat="1" x14ac:dyDescent="0.15">
      <c r="A8" s="553" t="s">
        <v>36</v>
      </c>
      <c r="B8" s="392">
        <v>168</v>
      </c>
      <c r="C8" s="392">
        <v>195</v>
      </c>
      <c r="D8" s="392">
        <v>207</v>
      </c>
      <c r="E8" s="392">
        <v>163</v>
      </c>
      <c r="F8" s="392">
        <v>170</v>
      </c>
      <c r="G8" s="392">
        <v>205</v>
      </c>
      <c r="H8" s="392">
        <v>495</v>
      </c>
      <c r="I8" s="392">
        <v>223</v>
      </c>
      <c r="J8" s="392">
        <v>137</v>
      </c>
      <c r="K8" s="403">
        <f>SUM(B8:J8)</f>
        <v>1963</v>
      </c>
    </row>
    <row r="9" spans="1:11" s="35" customFormat="1" x14ac:dyDescent="0.15">
      <c r="A9" s="554"/>
      <c r="B9" s="417">
        <v>0.13013168086754454</v>
      </c>
      <c r="C9" s="417">
        <v>0.14672686230248308</v>
      </c>
      <c r="D9" s="417">
        <v>0.15153733528550511</v>
      </c>
      <c r="E9" s="417">
        <v>0.12967382657120127</v>
      </c>
      <c r="F9" s="417">
        <v>0.15342960288808663</v>
      </c>
      <c r="G9" s="417">
        <v>6.4002497658445207E-2</v>
      </c>
      <c r="H9" s="417">
        <v>0.14486391571553994</v>
      </c>
      <c r="I9" s="417">
        <v>0.14231014677728143</v>
      </c>
      <c r="J9" s="417">
        <v>8.9836065573770496E-2</v>
      </c>
      <c r="K9" s="417">
        <f>K8/K$10</f>
        <v>0.12220631264396439</v>
      </c>
    </row>
    <row r="10" spans="1:11" s="35" customFormat="1" x14ac:dyDescent="0.15">
      <c r="A10" s="395" t="s">
        <v>11</v>
      </c>
      <c r="B10" s="396">
        <f>SUM(B4,B6,B8)</f>
        <v>1291</v>
      </c>
      <c r="C10" s="396">
        <f t="shared" ref="C10:K10" si="2">SUM(C4,C6,C8)</f>
        <v>1329</v>
      </c>
      <c r="D10" s="396">
        <f t="shared" si="2"/>
        <v>1366</v>
      </c>
      <c r="E10" s="396">
        <f t="shared" si="2"/>
        <v>1257</v>
      </c>
      <c r="F10" s="396">
        <f t="shared" si="2"/>
        <v>1108</v>
      </c>
      <c r="G10" s="396">
        <f t="shared" si="2"/>
        <v>3203</v>
      </c>
      <c r="H10" s="396">
        <f t="shared" si="2"/>
        <v>3417</v>
      </c>
      <c r="I10" s="396">
        <f t="shared" si="2"/>
        <v>1567</v>
      </c>
      <c r="J10" s="396">
        <f t="shared" si="2"/>
        <v>1525</v>
      </c>
      <c r="K10" s="396">
        <f t="shared" si="2"/>
        <v>16063</v>
      </c>
    </row>
    <row r="11" spans="1:11" s="35" customFormat="1" x14ac:dyDescent="0.15">
      <c r="A11" s="398"/>
      <c r="B11" s="399">
        <f>SUM(B5,B7,B9)</f>
        <v>1</v>
      </c>
      <c r="C11" s="399">
        <f t="shared" ref="C11:K11" si="3">SUM(C5,C7,C9)</f>
        <v>1</v>
      </c>
      <c r="D11" s="399">
        <f t="shared" si="3"/>
        <v>1</v>
      </c>
      <c r="E11" s="399">
        <f t="shared" si="3"/>
        <v>1</v>
      </c>
      <c r="F11" s="399">
        <f t="shared" si="3"/>
        <v>1</v>
      </c>
      <c r="G11" s="399">
        <f t="shared" si="3"/>
        <v>1</v>
      </c>
      <c r="H11" s="399">
        <f t="shared" si="3"/>
        <v>0.99999999999999989</v>
      </c>
      <c r="I11" s="399">
        <f t="shared" si="3"/>
        <v>1</v>
      </c>
      <c r="J11" s="399">
        <f t="shared" si="3"/>
        <v>1</v>
      </c>
      <c r="K11" s="399">
        <f t="shared" si="3"/>
        <v>1</v>
      </c>
    </row>
    <row r="12" spans="1:11" x14ac:dyDescent="0.15">
      <c r="A12" s="1"/>
    </row>
    <row r="13" spans="1:11" ht="27" x14ac:dyDescent="0.15">
      <c r="A13" s="389" t="s">
        <v>444</v>
      </c>
      <c r="B13" s="389" t="s">
        <v>238</v>
      </c>
      <c r="C13" s="389" t="s">
        <v>239</v>
      </c>
      <c r="D13" s="389" t="s">
        <v>240</v>
      </c>
      <c r="E13" s="389" t="s">
        <v>241</v>
      </c>
      <c r="F13" s="389" t="s">
        <v>242</v>
      </c>
      <c r="G13" s="389" t="s">
        <v>243</v>
      </c>
      <c r="H13" s="389" t="s">
        <v>244</v>
      </c>
      <c r="I13" s="389" t="s">
        <v>245</v>
      </c>
      <c r="J13" s="418" t="s">
        <v>259</v>
      </c>
      <c r="K13" s="389" t="s">
        <v>62</v>
      </c>
    </row>
    <row r="14" spans="1:11" s="35" customFormat="1" x14ac:dyDescent="0.15">
      <c r="A14" s="553" t="s">
        <v>34</v>
      </c>
      <c r="B14" s="392">
        <v>194</v>
      </c>
      <c r="C14" s="392">
        <v>196</v>
      </c>
      <c r="D14" s="392">
        <v>232</v>
      </c>
      <c r="E14" s="392">
        <v>326</v>
      </c>
      <c r="F14" s="392">
        <v>243</v>
      </c>
      <c r="G14" s="392">
        <v>340</v>
      </c>
      <c r="H14" s="392">
        <v>555</v>
      </c>
      <c r="I14" s="392">
        <v>337</v>
      </c>
      <c r="J14" s="392">
        <v>252</v>
      </c>
      <c r="K14" s="403">
        <f>SUM(B14:J14)</f>
        <v>2675</v>
      </c>
    </row>
    <row r="15" spans="1:11" s="35" customFormat="1" x14ac:dyDescent="0.15">
      <c r="A15" s="554"/>
      <c r="B15" s="417">
        <v>0.93269230769230771</v>
      </c>
      <c r="C15" s="417">
        <v>0.91162790697674423</v>
      </c>
      <c r="D15" s="417">
        <v>0.90272373540856032</v>
      </c>
      <c r="E15" s="417">
        <v>0.8232323232323232</v>
      </c>
      <c r="F15" s="417">
        <v>0.93103448275862066</v>
      </c>
      <c r="G15" s="417">
        <v>0.89947089947089942</v>
      </c>
      <c r="H15" s="417">
        <v>0.89951377633711505</v>
      </c>
      <c r="I15" s="417">
        <v>0.95738636363636365</v>
      </c>
      <c r="J15" s="417">
        <v>0.91970802919708028</v>
      </c>
      <c r="K15" s="417">
        <f t="shared" ref="K15" si="4">K14/K18</f>
        <v>0.90432724814063559</v>
      </c>
    </row>
    <row r="16" spans="1:11" s="35" customFormat="1" x14ac:dyDescent="0.15">
      <c r="A16" s="553" t="s">
        <v>433</v>
      </c>
      <c r="B16" s="392">
        <v>14</v>
      </c>
      <c r="C16" s="392">
        <v>19</v>
      </c>
      <c r="D16" s="392">
        <v>25</v>
      </c>
      <c r="E16" s="392">
        <v>70</v>
      </c>
      <c r="F16" s="392">
        <v>18</v>
      </c>
      <c r="G16" s="392">
        <v>38</v>
      </c>
      <c r="H16" s="392">
        <v>62</v>
      </c>
      <c r="I16" s="392">
        <v>15</v>
      </c>
      <c r="J16" s="392">
        <v>22</v>
      </c>
      <c r="K16" s="403">
        <f>SUM(B16:J16)</f>
        <v>283</v>
      </c>
    </row>
    <row r="17" spans="1:11" s="35" customFormat="1" x14ac:dyDescent="0.15">
      <c r="A17" s="554"/>
      <c r="B17" s="417">
        <v>6.7307692307692304E-2</v>
      </c>
      <c r="C17" s="417">
        <v>8.8372093023255813E-2</v>
      </c>
      <c r="D17" s="417">
        <v>9.727626459143969E-2</v>
      </c>
      <c r="E17" s="417">
        <v>0.17676767676767677</v>
      </c>
      <c r="F17" s="417">
        <v>6.8965517241379309E-2</v>
      </c>
      <c r="G17" s="417">
        <v>0.10052910052910052</v>
      </c>
      <c r="H17" s="417">
        <v>0.10048622366288493</v>
      </c>
      <c r="I17" s="417">
        <v>4.261363636363636E-2</v>
      </c>
      <c r="J17" s="417">
        <v>8.0291970802919707E-2</v>
      </c>
      <c r="K17" s="417">
        <f t="shared" ref="K17" si="5">K16/K18</f>
        <v>9.5672751859364441E-2</v>
      </c>
    </row>
    <row r="18" spans="1:11" s="35" customFormat="1" x14ac:dyDescent="0.15">
      <c r="A18" s="395" t="s">
        <v>11</v>
      </c>
      <c r="B18" s="396">
        <f>SUM(B14,B16)</f>
        <v>208</v>
      </c>
      <c r="C18" s="396">
        <f t="shared" ref="C18:K18" si="6">SUM(C14,C16)</f>
        <v>215</v>
      </c>
      <c r="D18" s="396">
        <f t="shared" si="6"/>
        <v>257</v>
      </c>
      <c r="E18" s="396">
        <f t="shared" si="6"/>
        <v>396</v>
      </c>
      <c r="F18" s="396">
        <f t="shared" si="6"/>
        <v>261</v>
      </c>
      <c r="G18" s="396">
        <f t="shared" si="6"/>
        <v>378</v>
      </c>
      <c r="H18" s="396">
        <f t="shared" si="6"/>
        <v>617</v>
      </c>
      <c r="I18" s="396">
        <f t="shared" si="6"/>
        <v>352</v>
      </c>
      <c r="J18" s="396">
        <f t="shared" si="6"/>
        <v>274</v>
      </c>
      <c r="K18" s="396">
        <f t="shared" si="6"/>
        <v>2958</v>
      </c>
    </row>
    <row r="19" spans="1:11" s="35" customFormat="1" x14ac:dyDescent="0.15">
      <c r="A19" s="398"/>
      <c r="B19" s="399">
        <f>SUM(B15,B17)</f>
        <v>1</v>
      </c>
      <c r="C19" s="399">
        <f t="shared" ref="C19:J19" si="7">SUM(C15,C17)</f>
        <v>1</v>
      </c>
      <c r="D19" s="399">
        <f t="shared" si="7"/>
        <v>1</v>
      </c>
      <c r="E19" s="399">
        <f t="shared" si="7"/>
        <v>1</v>
      </c>
      <c r="F19" s="399">
        <f t="shared" si="7"/>
        <v>1</v>
      </c>
      <c r="G19" s="399">
        <f t="shared" si="7"/>
        <v>1</v>
      </c>
      <c r="H19" s="399">
        <f t="shared" si="7"/>
        <v>1</v>
      </c>
      <c r="I19" s="399">
        <f t="shared" si="7"/>
        <v>1</v>
      </c>
      <c r="J19" s="399">
        <f t="shared" si="7"/>
        <v>1</v>
      </c>
      <c r="K19" s="399">
        <f>SUM(K15,K17)</f>
        <v>1</v>
      </c>
    </row>
    <row r="20" spans="1:11" x14ac:dyDescent="0.15">
      <c r="A20" s="1"/>
    </row>
    <row r="21" spans="1:11" s="25" customFormat="1" ht="14.25" x14ac:dyDescent="0.15">
      <c r="A21" s="24" t="s">
        <v>426</v>
      </c>
    </row>
    <row r="22" spans="1:11" x14ac:dyDescent="0.15">
      <c r="A22" s="1"/>
    </row>
    <row r="23" spans="1:11" ht="27" x14ac:dyDescent="0.15">
      <c r="A23" s="389"/>
      <c r="B23" s="389" t="s">
        <v>238</v>
      </c>
      <c r="C23" s="389" t="s">
        <v>239</v>
      </c>
      <c r="D23" s="389" t="s">
        <v>240</v>
      </c>
      <c r="E23" s="389" t="s">
        <v>241</v>
      </c>
      <c r="F23" s="389" t="s">
        <v>242</v>
      </c>
      <c r="G23" s="389" t="s">
        <v>243</v>
      </c>
      <c r="H23" s="389" t="s">
        <v>244</v>
      </c>
      <c r="I23" s="389" t="s">
        <v>245</v>
      </c>
      <c r="J23" s="418" t="s">
        <v>259</v>
      </c>
      <c r="K23" s="389" t="s">
        <v>62</v>
      </c>
    </row>
    <row r="24" spans="1:11" ht="14.25" customHeight="1" x14ac:dyDescent="0.15">
      <c r="A24" s="559" t="s">
        <v>434</v>
      </c>
      <c r="B24" s="391">
        <v>74</v>
      </c>
      <c r="C24" s="391">
        <v>52</v>
      </c>
      <c r="D24" s="391">
        <v>100</v>
      </c>
      <c r="E24" s="391">
        <v>145</v>
      </c>
      <c r="F24" s="391">
        <v>99</v>
      </c>
      <c r="G24" s="391">
        <v>139</v>
      </c>
      <c r="H24" s="391">
        <v>210</v>
      </c>
      <c r="I24" s="391">
        <v>112</v>
      </c>
      <c r="J24" s="391">
        <v>88</v>
      </c>
      <c r="K24" s="403">
        <f>SUM(B24:J24)</f>
        <v>1019</v>
      </c>
    </row>
    <row r="25" spans="1:11" ht="14.25" customHeight="1" x14ac:dyDescent="0.15">
      <c r="A25" s="556"/>
      <c r="B25" s="417">
        <v>0.38144329896907214</v>
      </c>
      <c r="C25" s="417">
        <v>0.26530612244897961</v>
      </c>
      <c r="D25" s="417">
        <v>0.43103448275862066</v>
      </c>
      <c r="E25" s="417">
        <v>0.44478527607361962</v>
      </c>
      <c r="F25" s="417">
        <v>0.40740740740740738</v>
      </c>
      <c r="G25" s="417">
        <v>0.4088235294117647</v>
      </c>
      <c r="H25" s="417">
        <v>0.3783783783783784</v>
      </c>
      <c r="I25" s="417">
        <v>0.33234421364985162</v>
      </c>
      <c r="J25" s="417">
        <v>0.34920634920634919</v>
      </c>
      <c r="K25" s="417">
        <f t="shared" ref="K25" si="8">K24/K$14</f>
        <v>0.38093457943925235</v>
      </c>
    </row>
    <row r="26" spans="1:11" ht="14.25" customHeight="1" x14ac:dyDescent="0.15">
      <c r="A26" s="557" t="s">
        <v>192</v>
      </c>
      <c r="B26" s="391">
        <v>63</v>
      </c>
      <c r="C26" s="391">
        <v>57</v>
      </c>
      <c r="D26" s="391">
        <v>90</v>
      </c>
      <c r="E26" s="391">
        <v>101</v>
      </c>
      <c r="F26" s="391">
        <v>122</v>
      </c>
      <c r="G26" s="391">
        <v>114</v>
      </c>
      <c r="H26" s="391">
        <v>204</v>
      </c>
      <c r="I26" s="391">
        <v>167</v>
      </c>
      <c r="J26" s="391">
        <v>100</v>
      </c>
      <c r="K26" s="403">
        <f>SUM(B26:J26)</f>
        <v>1018</v>
      </c>
    </row>
    <row r="27" spans="1:11" ht="14.25" customHeight="1" x14ac:dyDescent="0.15">
      <c r="A27" s="558"/>
      <c r="B27" s="417">
        <v>0.32474226804123713</v>
      </c>
      <c r="C27" s="417">
        <v>0.29081632653061223</v>
      </c>
      <c r="D27" s="417">
        <v>0.38793103448275862</v>
      </c>
      <c r="E27" s="417">
        <v>0.30981595092024539</v>
      </c>
      <c r="F27" s="417">
        <v>0.50205761316872433</v>
      </c>
      <c r="G27" s="417">
        <v>0.3352941176470588</v>
      </c>
      <c r="H27" s="417">
        <v>0.36756756756756759</v>
      </c>
      <c r="I27" s="417">
        <v>0.49554896142433236</v>
      </c>
      <c r="J27" s="417">
        <v>0.3968253968253968</v>
      </c>
      <c r="K27" s="417">
        <f t="shared" ref="K27" si="9">K26/K$14</f>
        <v>0.38056074766355141</v>
      </c>
    </row>
    <row r="28" spans="1:11" ht="14.25" customHeight="1" x14ac:dyDescent="0.15">
      <c r="A28" s="557" t="s">
        <v>38</v>
      </c>
      <c r="B28" s="391">
        <v>11</v>
      </c>
      <c r="C28" s="391">
        <v>6</v>
      </c>
      <c r="D28" s="391">
        <v>14</v>
      </c>
      <c r="E28" s="391">
        <v>16</v>
      </c>
      <c r="F28" s="391">
        <v>16</v>
      </c>
      <c r="G28" s="391">
        <v>31</v>
      </c>
      <c r="H28" s="391">
        <v>43</v>
      </c>
      <c r="I28" s="391">
        <v>27</v>
      </c>
      <c r="J28" s="391">
        <v>16</v>
      </c>
      <c r="K28" s="403">
        <f>SUM(B28:J28)</f>
        <v>180</v>
      </c>
    </row>
    <row r="29" spans="1:11" ht="14.25" customHeight="1" x14ac:dyDescent="0.15">
      <c r="A29" s="558"/>
      <c r="B29" s="417">
        <v>5.6701030927835051E-2</v>
      </c>
      <c r="C29" s="417">
        <v>3.0612244897959183E-2</v>
      </c>
      <c r="D29" s="417">
        <v>6.0344827586206899E-2</v>
      </c>
      <c r="E29" s="417">
        <v>4.9079754601226995E-2</v>
      </c>
      <c r="F29" s="417">
        <v>6.584362139917696E-2</v>
      </c>
      <c r="G29" s="417">
        <v>9.1176470588235289E-2</v>
      </c>
      <c r="H29" s="417">
        <v>7.7477477477477477E-2</v>
      </c>
      <c r="I29" s="417">
        <v>8.0118694362017809E-2</v>
      </c>
      <c r="J29" s="417">
        <v>6.3492063492063489E-2</v>
      </c>
      <c r="K29" s="417">
        <f t="shared" ref="K29" si="10">K28/K$14</f>
        <v>6.7289719626168226E-2</v>
      </c>
    </row>
    <row r="30" spans="1:11" ht="14.25" customHeight="1" x14ac:dyDescent="0.15">
      <c r="A30" s="557" t="s">
        <v>39</v>
      </c>
      <c r="B30" s="391">
        <v>53</v>
      </c>
      <c r="C30" s="391">
        <v>60</v>
      </c>
      <c r="D30" s="391">
        <v>71</v>
      </c>
      <c r="E30" s="391">
        <v>107</v>
      </c>
      <c r="F30" s="391">
        <v>102</v>
      </c>
      <c r="G30" s="391">
        <v>144</v>
      </c>
      <c r="H30" s="391">
        <v>176</v>
      </c>
      <c r="I30" s="391">
        <v>152</v>
      </c>
      <c r="J30" s="391">
        <v>103</v>
      </c>
      <c r="K30" s="403">
        <f>SUM(B30:J30)</f>
        <v>968</v>
      </c>
    </row>
    <row r="31" spans="1:11" ht="14.25" customHeight="1" x14ac:dyDescent="0.15">
      <c r="A31" s="558"/>
      <c r="B31" s="417">
        <v>0.27319587628865977</v>
      </c>
      <c r="C31" s="417">
        <v>0.30612244897959184</v>
      </c>
      <c r="D31" s="417">
        <v>0.30603448275862066</v>
      </c>
      <c r="E31" s="417">
        <v>0.32822085889570551</v>
      </c>
      <c r="F31" s="417">
        <v>0.41975308641975306</v>
      </c>
      <c r="G31" s="417">
        <v>0.42352941176470588</v>
      </c>
      <c r="H31" s="417">
        <v>0.3171171171171171</v>
      </c>
      <c r="I31" s="417">
        <v>0.45103857566765576</v>
      </c>
      <c r="J31" s="417">
        <v>0.40873015873015872</v>
      </c>
      <c r="K31" s="417">
        <f t="shared" ref="K31" si="11">K30/K$14</f>
        <v>0.36186915887850468</v>
      </c>
    </row>
    <row r="32" spans="1:11" ht="14.25" customHeight="1" x14ac:dyDescent="0.15">
      <c r="A32" s="557" t="s">
        <v>40</v>
      </c>
      <c r="B32" s="391">
        <v>83</v>
      </c>
      <c r="C32" s="391">
        <v>75</v>
      </c>
      <c r="D32" s="391">
        <v>120</v>
      </c>
      <c r="E32" s="391">
        <v>135</v>
      </c>
      <c r="F32" s="391">
        <v>117</v>
      </c>
      <c r="G32" s="391">
        <v>143</v>
      </c>
      <c r="H32" s="391">
        <v>233</v>
      </c>
      <c r="I32" s="391">
        <v>192</v>
      </c>
      <c r="J32" s="391">
        <v>134</v>
      </c>
      <c r="K32" s="403">
        <f>SUM(B32:J32)</f>
        <v>1232</v>
      </c>
    </row>
    <row r="33" spans="1:11" ht="14.25" customHeight="1" x14ac:dyDescent="0.15">
      <c r="A33" s="558"/>
      <c r="B33" s="417">
        <v>0.42783505154639173</v>
      </c>
      <c r="C33" s="417">
        <v>0.38265306122448978</v>
      </c>
      <c r="D33" s="417">
        <v>0.51724137931034486</v>
      </c>
      <c r="E33" s="417">
        <v>0.41411042944785276</v>
      </c>
      <c r="F33" s="417">
        <v>0.48148148148148145</v>
      </c>
      <c r="G33" s="417">
        <v>0.42058823529411765</v>
      </c>
      <c r="H33" s="417">
        <v>0.41981981981981981</v>
      </c>
      <c r="I33" s="417">
        <v>0.56973293768545996</v>
      </c>
      <c r="J33" s="417">
        <v>0.53174603174603174</v>
      </c>
      <c r="K33" s="417">
        <f t="shared" ref="K33" si="12">K32/K$14</f>
        <v>0.46056074766355143</v>
      </c>
    </row>
    <row r="34" spans="1:11" ht="14.25" customHeight="1" x14ac:dyDescent="0.15">
      <c r="A34" s="557" t="s">
        <v>41</v>
      </c>
      <c r="B34" s="391">
        <v>43</v>
      </c>
      <c r="C34" s="391">
        <v>43</v>
      </c>
      <c r="D34" s="391">
        <v>56</v>
      </c>
      <c r="E34" s="391">
        <v>86</v>
      </c>
      <c r="F34" s="391">
        <v>83</v>
      </c>
      <c r="G34" s="391">
        <v>108</v>
      </c>
      <c r="H34" s="391">
        <v>122</v>
      </c>
      <c r="I34" s="391">
        <v>104</v>
      </c>
      <c r="J34" s="391">
        <v>63</v>
      </c>
      <c r="K34" s="403">
        <f>SUM(B34:J34)</f>
        <v>708</v>
      </c>
    </row>
    <row r="35" spans="1:11" ht="14.25" customHeight="1" x14ac:dyDescent="0.15">
      <c r="A35" s="558"/>
      <c r="B35" s="417">
        <v>0.22164948453608246</v>
      </c>
      <c r="C35" s="417">
        <v>0.21938775510204081</v>
      </c>
      <c r="D35" s="417">
        <v>0.2413793103448276</v>
      </c>
      <c r="E35" s="417">
        <v>0.26380368098159507</v>
      </c>
      <c r="F35" s="417">
        <v>0.34156378600823045</v>
      </c>
      <c r="G35" s="417">
        <v>0.31764705882352939</v>
      </c>
      <c r="H35" s="417">
        <v>0.21981981981981982</v>
      </c>
      <c r="I35" s="417">
        <v>0.3086053412462908</v>
      </c>
      <c r="J35" s="417">
        <v>0.25</v>
      </c>
      <c r="K35" s="417">
        <f t="shared" ref="K35" si="13">K34/K$14</f>
        <v>0.26467289719626169</v>
      </c>
    </row>
    <row r="36" spans="1:11" ht="14.25" customHeight="1" x14ac:dyDescent="0.15">
      <c r="A36" s="557" t="s">
        <v>42</v>
      </c>
      <c r="B36" s="391">
        <v>19</v>
      </c>
      <c r="C36" s="391">
        <v>16</v>
      </c>
      <c r="D36" s="391">
        <v>24</v>
      </c>
      <c r="E36" s="391">
        <v>26</v>
      </c>
      <c r="F36" s="391">
        <v>16</v>
      </c>
      <c r="G36" s="391">
        <v>35</v>
      </c>
      <c r="H36" s="391">
        <v>49</v>
      </c>
      <c r="I36" s="391">
        <v>35</v>
      </c>
      <c r="J36" s="391">
        <v>25</v>
      </c>
      <c r="K36" s="403">
        <f>SUM(B36:J36)</f>
        <v>245</v>
      </c>
    </row>
    <row r="37" spans="1:11" ht="14.25" customHeight="1" x14ac:dyDescent="0.15">
      <c r="A37" s="558"/>
      <c r="B37" s="417">
        <v>9.7938144329896906E-2</v>
      </c>
      <c r="C37" s="417">
        <v>8.1632653061224483E-2</v>
      </c>
      <c r="D37" s="417">
        <v>0.10344827586206896</v>
      </c>
      <c r="E37" s="417">
        <v>7.9754601226993863E-2</v>
      </c>
      <c r="F37" s="417">
        <v>6.584362139917696E-2</v>
      </c>
      <c r="G37" s="417">
        <v>0.10294117647058823</v>
      </c>
      <c r="H37" s="417">
        <v>8.8288288288288289E-2</v>
      </c>
      <c r="I37" s="417">
        <v>0.10385756676557864</v>
      </c>
      <c r="J37" s="417">
        <v>9.9206349206349201E-2</v>
      </c>
      <c r="K37" s="417">
        <f t="shared" ref="K37" si="14">K36/K$14</f>
        <v>9.1588785046728974E-2</v>
      </c>
    </row>
    <row r="38" spans="1:11" ht="14.25" customHeight="1" x14ac:dyDescent="0.15">
      <c r="A38" s="557" t="s">
        <v>43</v>
      </c>
      <c r="B38" s="391">
        <v>59</v>
      </c>
      <c r="C38" s="391">
        <v>55</v>
      </c>
      <c r="D38" s="391">
        <v>106</v>
      </c>
      <c r="E38" s="391">
        <v>114</v>
      </c>
      <c r="F38" s="391">
        <v>70</v>
      </c>
      <c r="G38" s="391">
        <v>101</v>
      </c>
      <c r="H38" s="391">
        <v>163</v>
      </c>
      <c r="I38" s="391">
        <v>166</v>
      </c>
      <c r="J38" s="391">
        <v>100</v>
      </c>
      <c r="K38" s="403">
        <f>SUM(B38:J38)</f>
        <v>934</v>
      </c>
    </row>
    <row r="39" spans="1:11" ht="14.25" customHeight="1" x14ac:dyDescent="0.15">
      <c r="A39" s="558"/>
      <c r="B39" s="417">
        <v>0.30412371134020616</v>
      </c>
      <c r="C39" s="417">
        <v>0.28061224489795916</v>
      </c>
      <c r="D39" s="417">
        <v>0.45689655172413796</v>
      </c>
      <c r="E39" s="417">
        <v>0.34969325153374231</v>
      </c>
      <c r="F39" s="417">
        <v>0.2880658436213992</v>
      </c>
      <c r="G39" s="417">
        <v>0.29705882352941176</v>
      </c>
      <c r="H39" s="417">
        <v>0.29369369369369369</v>
      </c>
      <c r="I39" s="417">
        <v>0.49258160237388726</v>
      </c>
      <c r="J39" s="417">
        <v>0.3968253968253968</v>
      </c>
      <c r="K39" s="417">
        <f t="shared" ref="K39" si="15">K38/K$14</f>
        <v>0.34915887850467292</v>
      </c>
    </row>
    <row r="40" spans="1:11" ht="14.25" customHeight="1" x14ac:dyDescent="0.15">
      <c r="A40" s="557" t="s">
        <v>44</v>
      </c>
      <c r="B40" s="391">
        <v>34</v>
      </c>
      <c r="C40" s="391">
        <v>36</v>
      </c>
      <c r="D40" s="391">
        <v>67</v>
      </c>
      <c r="E40" s="391">
        <v>53</v>
      </c>
      <c r="F40" s="391">
        <v>24</v>
      </c>
      <c r="G40" s="391">
        <v>82</v>
      </c>
      <c r="H40" s="391">
        <v>117</v>
      </c>
      <c r="I40" s="391">
        <v>66</v>
      </c>
      <c r="J40" s="391">
        <v>49</v>
      </c>
      <c r="K40" s="403">
        <f>SUM(B40:J40)</f>
        <v>528</v>
      </c>
    </row>
    <row r="41" spans="1:11" ht="14.25" customHeight="1" x14ac:dyDescent="0.15">
      <c r="A41" s="558"/>
      <c r="B41" s="417">
        <v>0.17525773195876287</v>
      </c>
      <c r="C41" s="417">
        <v>0.18367346938775511</v>
      </c>
      <c r="D41" s="417">
        <v>0.28879310344827586</v>
      </c>
      <c r="E41" s="417">
        <v>0.16257668711656442</v>
      </c>
      <c r="F41" s="417">
        <v>9.8765432098765427E-2</v>
      </c>
      <c r="G41" s="417">
        <v>0.2411764705882353</v>
      </c>
      <c r="H41" s="417">
        <v>0.21081081081081082</v>
      </c>
      <c r="I41" s="417">
        <v>0.19584569732937684</v>
      </c>
      <c r="J41" s="417">
        <v>0.19444444444444445</v>
      </c>
      <c r="K41" s="417">
        <f t="shared" ref="K41" si="16">K40/K$14</f>
        <v>0.19738317757009347</v>
      </c>
    </row>
    <row r="42" spans="1:11" ht="14.25" customHeight="1" x14ac:dyDescent="0.15">
      <c r="A42" s="557" t="s">
        <v>435</v>
      </c>
      <c r="B42" s="391">
        <v>41</v>
      </c>
      <c r="C42" s="391">
        <v>39</v>
      </c>
      <c r="D42" s="391">
        <v>48</v>
      </c>
      <c r="E42" s="391">
        <v>71</v>
      </c>
      <c r="F42" s="391">
        <v>74</v>
      </c>
      <c r="G42" s="391">
        <v>81</v>
      </c>
      <c r="H42" s="391">
        <v>140</v>
      </c>
      <c r="I42" s="391">
        <v>68</v>
      </c>
      <c r="J42" s="391">
        <v>72</v>
      </c>
      <c r="K42" s="403">
        <f>SUM(B42:J42)</f>
        <v>634</v>
      </c>
    </row>
    <row r="43" spans="1:11" ht="14.25" customHeight="1" x14ac:dyDescent="0.15">
      <c r="A43" s="558"/>
      <c r="B43" s="417">
        <v>0.21134020618556701</v>
      </c>
      <c r="C43" s="417">
        <v>0.19897959183673469</v>
      </c>
      <c r="D43" s="417">
        <v>0.20689655172413793</v>
      </c>
      <c r="E43" s="417">
        <v>0.21779141104294478</v>
      </c>
      <c r="F43" s="417">
        <v>0.30452674897119342</v>
      </c>
      <c r="G43" s="417">
        <v>0.23823529411764705</v>
      </c>
      <c r="H43" s="417">
        <v>0.25225225225225223</v>
      </c>
      <c r="I43" s="417">
        <v>0.20178041543026706</v>
      </c>
      <c r="J43" s="417">
        <v>0.2857142857142857</v>
      </c>
      <c r="K43" s="417">
        <f t="shared" ref="K43" si="17">K42/K$14</f>
        <v>0.23700934579439253</v>
      </c>
    </row>
    <row r="44" spans="1:11" ht="14.25" customHeight="1" x14ac:dyDescent="0.15">
      <c r="A44" s="557" t="s">
        <v>46</v>
      </c>
      <c r="B44" s="391">
        <v>67</v>
      </c>
      <c r="C44" s="391">
        <v>105</v>
      </c>
      <c r="D44" s="391">
        <v>97</v>
      </c>
      <c r="E44" s="391">
        <v>115</v>
      </c>
      <c r="F44" s="391">
        <v>77</v>
      </c>
      <c r="G44" s="391">
        <v>106</v>
      </c>
      <c r="H44" s="391">
        <v>204</v>
      </c>
      <c r="I44" s="391">
        <v>124</v>
      </c>
      <c r="J44" s="391">
        <v>101</v>
      </c>
      <c r="K44" s="403">
        <f>SUM(B44:J44)</f>
        <v>996</v>
      </c>
    </row>
    <row r="45" spans="1:11" ht="14.25" customHeight="1" x14ac:dyDescent="0.15">
      <c r="A45" s="558"/>
      <c r="B45" s="417">
        <v>0.34536082474226804</v>
      </c>
      <c r="C45" s="417">
        <v>0.5357142857142857</v>
      </c>
      <c r="D45" s="417">
        <v>0.41810344827586204</v>
      </c>
      <c r="E45" s="417">
        <v>0.35276073619631904</v>
      </c>
      <c r="F45" s="417">
        <v>0.3168724279835391</v>
      </c>
      <c r="G45" s="417">
        <v>0.31176470588235294</v>
      </c>
      <c r="H45" s="417">
        <v>0.36756756756756759</v>
      </c>
      <c r="I45" s="417">
        <v>0.36795252225519287</v>
      </c>
      <c r="J45" s="417">
        <v>0.40079365079365081</v>
      </c>
      <c r="K45" s="417">
        <f t="shared" ref="K45" si="18">K44/K$14</f>
        <v>0.37233644859813086</v>
      </c>
    </row>
    <row r="46" spans="1:11" ht="14.25" customHeight="1" x14ac:dyDescent="0.15">
      <c r="A46" s="557" t="s">
        <v>47</v>
      </c>
      <c r="B46" s="391">
        <v>8</v>
      </c>
      <c r="C46" s="391">
        <v>14</v>
      </c>
      <c r="D46" s="391">
        <v>20</v>
      </c>
      <c r="E46" s="391">
        <v>29</v>
      </c>
      <c r="F46" s="391">
        <v>11</v>
      </c>
      <c r="G46" s="391">
        <v>41</v>
      </c>
      <c r="H46" s="391">
        <v>32</v>
      </c>
      <c r="I46" s="391">
        <v>12</v>
      </c>
      <c r="J46" s="391">
        <v>15</v>
      </c>
      <c r="K46" s="403">
        <f>SUM(B46:J46)</f>
        <v>182</v>
      </c>
    </row>
    <row r="47" spans="1:11" ht="14.25" customHeight="1" x14ac:dyDescent="0.15">
      <c r="A47" s="558"/>
      <c r="B47" s="417">
        <v>4.1237113402061855E-2</v>
      </c>
      <c r="C47" s="417">
        <v>7.1428571428571425E-2</v>
      </c>
      <c r="D47" s="417">
        <v>8.6206896551724144E-2</v>
      </c>
      <c r="E47" s="417">
        <v>8.8957055214723926E-2</v>
      </c>
      <c r="F47" s="417">
        <v>4.5267489711934158E-2</v>
      </c>
      <c r="G47" s="417">
        <v>0.12058823529411765</v>
      </c>
      <c r="H47" s="417">
        <v>5.7657657657657659E-2</v>
      </c>
      <c r="I47" s="417">
        <v>3.5608308605341248E-2</v>
      </c>
      <c r="J47" s="417">
        <v>5.9523809523809521E-2</v>
      </c>
      <c r="K47" s="417">
        <f t="shared" ref="K47" si="19">K46/K$14</f>
        <v>6.803738317757009E-2</v>
      </c>
    </row>
    <row r="48" spans="1:11" ht="14.25" customHeight="1" x14ac:dyDescent="0.15">
      <c r="A48" s="557" t="s">
        <v>48</v>
      </c>
      <c r="B48" s="391">
        <v>15</v>
      </c>
      <c r="C48" s="391">
        <v>17</v>
      </c>
      <c r="D48" s="391">
        <v>23</v>
      </c>
      <c r="E48" s="391">
        <v>16</v>
      </c>
      <c r="F48" s="391">
        <v>23</v>
      </c>
      <c r="G48" s="391">
        <v>11</v>
      </c>
      <c r="H48" s="391">
        <v>50</v>
      </c>
      <c r="I48" s="391">
        <v>29</v>
      </c>
      <c r="J48" s="391">
        <v>22</v>
      </c>
      <c r="K48" s="403">
        <f>SUM(B48:J48)</f>
        <v>206</v>
      </c>
    </row>
    <row r="49" spans="1:11" ht="14.25" customHeight="1" x14ac:dyDescent="0.15">
      <c r="A49" s="558"/>
      <c r="B49" s="417">
        <v>7.7319587628865982E-2</v>
      </c>
      <c r="C49" s="417">
        <v>8.673469387755102E-2</v>
      </c>
      <c r="D49" s="417">
        <v>9.9137931034482762E-2</v>
      </c>
      <c r="E49" s="417">
        <v>4.9079754601226995E-2</v>
      </c>
      <c r="F49" s="417">
        <v>9.4650205761316872E-2</v>
      </c>
      <c r="G49" s="417">
        <v>3.2352941176470591E-2</v>
      </c>
      <c r="H49" s="417">
        <v>9.0090090090090086E-2</v>
      </c>
      <c r="I49" s="417">
        <v>8.6053412462908013E-2</v>
      </c>
      <c r="J49" s="417">
        <v>8.7301587301587297E-2</v>
      </c>
      <c r="K49" s="417">
        <f t="shared" ref="K49" si="20">K48/K$14</f>
        <v>7.7009345794392517E-2</v>
      </c>
    </row>
    <row r="50" spans="1:11" ht="14.25" customHeight="1" x14ac:dyDescent="0.15">
      <c r="A50" s="560" t="s">
        <v>49</v>
      </c>
      <c r="B50" s="391">
        <v>2</v>
      </c>
      <c r="C50" s="391">
        <v>5</v>
      </c>
      <c r="D50" s="391">
        <v>6</v>
      </c>
      <c r="E50" s="391">
        <v>2</v>
      </c>
      <c r="F50" s="391">
        <v>1</v>
      </c>
      <c r="G50" s="391">
        <v>1</v>
      </c>
      <c r="H50" s="391">
        <v>4</v>
      </c>
      <c r="I50" s="391">
        <v>0</v>
      </c>
      <c r="J50" s="391">
        <v>3</v>
      </c>
      <c r="K50" s="403">
        <f>SUM(B50:J50)</f>
        <v>24</v>
      </c>
    </row>
    <row r="51" spans="1:11" ht="14.25" customHeight="1" x14ac:dyDescent="0.15">
      <c r="A51" s="558"/>
      <c r="B51" s="417">
        <v>1.0309278350515464E-2</v>
      </c>
      <c r="C51" s="417">
        <v>2.5510204081632654E-2</v>
      </c>
      <c r="D51" s="417">
        <v>2.5862068965517241E-2</v>
      </c>
      <c r="E51" s="417">
        <v>6.1349693251533744E-3</v>
      </c>
      <c r="F51" s="417">
        <v>4.11522633744856E-3</v>
      </c>
      <c r="G51" s="417">
        <v>2.9411764705882353E-3</v>
      </c>
      <c r="H51" s="417">
        <v>7.2072072072072073E-3</v>
      </c>
      <c r="I51" s="417">
        <v>0</v>
      </c>
      <c r="J51" s="417">
        <v>1.1904761904761904E-2</v>
      </c>
      <c r="K51" s="417">
        <f t="shared" ref="K51" si="21">K50/K$14</f>
        <v>8.9719626168224299E-3</v>
      </c>
    </row>
    <row r="52" spans="1:11" ht="14.25" customHeight="1" x14ac:dyDescent="0.15">
      <c r="A52" s="557" t="s">
        <v>50</v>
      </c>
      <c r="B52" s="391">
        <v>19</v>
      </c>
      <c r="C52" s="391">
        <v>32</v>
      </c>
      <c r="D52" s="391">
        <v>40</v>
      </c>
      <c r="E52" s="391">
        <v>58</v>
      </c>
      <c r="F52" s="391">
        <v>18</v>
      </c>
      <c r="G52" s="391">
        <v>27</v>
      </c>
      <c r="H52" s="391">
        <v>73</v>
      </c>
      <c r="I52" s="391">
        <v>59</v>
      </c>
      <c r="J52" s="391">
        <v>29</v>
      </c>
      <c r="K52" s="403">
        <f>SUM(B52:J52)</f>
        <v>355</v>
      </c>
    </row>
    <row r="53" spans="1:11" ht="14.25" customHeight="1" x14ac:dyDescent="0.15">
      <c r="A53" s="558"/>
      <c r="B53" s="417">
        <v>9.7938144329896906E-2</v>
      </c>
      <c r="C53" s="417">
        <v>0.16326530612244897</v>
      </c>
      <c r="D53" s="417">
        <v>0.17241379310344829</v>
      </c>
      <c r="E53" s="417">
        <v>0.17791411042944785</v>
      </c>
      <c r="F53" s="417">
        <v>7.407407407407407E-2</v>
      </c>
      <c r="G53" s="417">
        <v>7.9411764705882348E-2</v>
      </c>
      <c r="H53" s="417">
        <v>0.13153153153153152</v>
      </c>
      <c r="I53" s="417">
        <v>0.17507418397626112</v>
      </c>
      <c r="J53" s="417">
        <v>0.11507936507936507</v>
      </c>
      <c r="K53" s="417">
        <f t="shared" ref="K53" si="22">K52/K$14</f>
        <v>0.13271028037383178</v>
      </c>
    </row>
    <row r="54" spans="1:11" ht="14.25" customHeight="1" x14ac:dyDescent="0.15">
      <c r="A54" s="557" t="s">
        <v>51</v>
      </c>
      <c r="B54" s="391">
        <v>20</v>
      </c>
      <c r="C54" s="391">
        <v>20</v>
      </c>
      <c r="D54" s="391">
        <v>46</v>
      </c>
      <c r="E54" s="391">
        <v>58</v>
      </c>
      <c r="F54" s="391">
        <v>17</v>
      </c>
      <c r="G54" s="391">
        <v>34</v>
      </c>
      <c r="H54" s="391">
        <v>68</v>
      </c>
      <c r="I54" s="391">
        <v>37</v>
      </c>
      <c r="J54" s="391">
        <v>29</v>
      </c>
      <c r="K54" s="403">
        <f>SUM(B54:J54)</f>
        <v>329</v>
      </c>
    </row>
    <row r="55" spans="1:11" ht="14.25" customHeight="1" x14ac:dyDescent="0.15">
      <c r="A55" s="558"/>
      <c r="B55" s="417">
        <v>0.10309278350515463</v>
      </c>
      <c r="C55" s="417">
        <v>0.10204081632653061</v>
      </c>
      <c r="D55" s="417">
        <v>0.19827586206896552</v>
      </c>
      <c r="E55" s="417">
        <v>0.17791411042944785</v>
      </c>
      <c r="F55" s="417">
        <v>6.9958847736625515E-2</v>
      </c>
      <c r="G55" s="417">
        <v>0.1</v>
      </c>
      <c r="H55" s="417">
        <v>0.12252252252252252</v>
      </c>
      <c r="I55" s="417">
        <v>0.10979228486646884</v>
      </c>
      <c r="J55" s="417">
        <v>0.11507936507936507</v>
      </c>
      <c r="K55" s="417">
        <f t="shared" ref="K55" si="23">K54/K$14</f>
        <v>0.12299065420560748</v>
      </c>
    </row>
    <row r="56" spans="1:11" ht="14.25" customHeight="1" x14ac:dyDescent="0.15">
      <c r="A56" s="557" t="s">
        <v>436</v>
      </c>
      <c r="B56" s="391">
        <v>3</v>
      </c>
      <c r="C56" s="391">
        <v>0</v>
      </c>
      <c r="D56" s="391">
        <v>7</v>
      </c>
      <c r="E56" s="391">
        <v>2</v>
      </c>
      <c r="F56" s="391">
        <v>4</v>
      </c>
      <c r="G56" s="391">
        <v>6</v>
      </c>
      <c r="H56" s="391">
        <v>9</v>
      </c>
      <c r="I56" s="391">
        <v>0</v>
      </c>
      <c r="J56" s="391">
        <v>17</v>
      </c>
      <c r="K56" s="403">
        <f>SUM(B56:J56)</f>
        <v>48</v>
      </c>
    </row>
    <row r="57" spans="1:11" ht="14.25" customHeight="1" x14ac:dyDescent="0.15">
      <c r="A57" s="558"/>
      <c r="B57" s="417">
        <v>1.5463917525773196E-2</v>
      </c>
      <c r="C57" s="417">
        <v>0</v>
      </c>
      <c r="D57" s="417">
        <v>3.017241379310345E-2</v>
      </c>
      <c r="E57" s="417">
        <v>6.1349693251533744E-3</v>
      </c>
      <c r="F57" s="417">
        <v>1.646090534979424E-2</v>
      </c>
      <c r="G57" s="417">
        <v>1.7647058823529412E-2</v>
      </c>
      <c r="H57" s="417">
        <v>1.6216216216216217E-2</v>
      </c>
      <c r="I57" s="417">
        <v>0</v>
      </c>
      <c r="J57" s="417">
        <v>6.7460317460317457E-2</v>
      </c>
      <c r="K57" s="417">
        <f t="shared" ref="K57" si="24">K56/K$14</f>
        <v>1.794392523364486E-2</v>
      </c>
    </row>
    <row r="58" spans="1:11" ht="14.25" customHeight="1" x14ac:dyDescent="0.15">
      <c r="A58" s="557" t="s">
        <v>53</v>
      </c>
      <c r="B58" s="391">
        <v>6</v>
      </c>
      <c r="C58" s="391">
        <v>11</v>
      </c>
      <c r="D58" s="391">
        <v>20</v>
      </c>
      <c r="E58" s="391">
        <v>17</v>
      </c>
      <c r="F58" s="391">
        <v>11</v>
      </c>
      <c r="G58" s="391">
        <v>22</v>
      </c>
      <c r="H58" s="391">
        <v>46</v>
      </c>
      <c r="I58" s="391">
        <v>26</v>
      </c>
      <c r="J58" s="391">
        <v>14</v>
      </c>
      <c r="K58" s="403">
        <f>SUM(B58:J58)</f>
        <v>173</v>
      </c>
    </row>
    <row r="59" spans="1:11" ht="14.25" customHeight="1" x14ac:dyDescent="0.15">
      <c r="A59" s="558"/>
      <c r="B59" s="417">
        <v>3.0927835051546393E-2</v>
      </c>
      <c r="C59" s="417">
        <v>5.6122448979591837E-2</v>
      </c>
      <c r="D59" s="417">
        <v>8.6206896551724144E-2</v>
      </c>
      <c r="E59" s="417">
        <v>5.2147239263803678E-2</v>
      </c>
      <c r="F59" s="417">
        <v>4.5267489711934158E-2</v>
      </c>
      <c r="G59" s="417">
        <v>6.4705882352941183E-2</v>
      </c>
      <c r="H59" s="417">
        <v>8.2882882882882883E-2</v>
      </c>
      <c r="I59" s="417">
        <v>7.71513353115727E-2</v>
      </c>
      <c r="J59" s="417">
        <v>5.5555555555555552E-2</v>
      </c>
      <c r="K59" s="417">
        <f t="shared" ref="K59" si="25">K58/K$14</f>
        <v>6.4672897196261681E-2</v>
      </c>
    </row>
    <row r="61" spans="1:11" x14ac:dyDescent="0.15">
      <c r="A61" s="37"/>
      <c r="B61" s="446"/>
      <c r="C61" s="446"/>
      <c r="D61" s="446"/>
      <c r="E61" s="446"/>
      <c r="F61" s="446"/>
      <c r="G61" s="446"/>
      <c r="H61" s="446"/>
      <c r="I61" s="446"/>
    </row>
    <row r="62" spans="1:11" x14ac:dyDescent="0.15">
      <c r="A62" s="38"/>
    </row>
  </sheetData>
  <mergeCells count="23">
    <mergeCell ref="A38:A39"/>
    <mergeCell ref="A28:A29"/>
    <mergeCell ref="A30:A31"/>
    <mergeCell ref="A32:A33"/>
    <mergeCell ref="A34:A35"/>
    <mergeCell ref="A36:A37"/>
    <mergeCell ref="A52:A53"/>
    <mergeCell ref="A54:A55"/>
    <mergeCell ref="A56:A57"/>
    <mergeCell ref="A58:A59"/>
    <mergeCell ref="A40:A41"/>
    <mergeCell ref="A42:A43"/>
    <mergeCell ref="A44:A45"/>
    <mergeCell ref="A46:A47"/>
    <mergeCell ref="A48:A49"/>
    <mergeCell ref="A50:A51"/>
    <mergeCell ref="A26:A27"/>
    <mergeCell ref="A16:A17"/>
    <mergeCell ref="A14:A15"/>
    <mergeCell ref="A4:A5"/>
    <mergeCell ref="A6:A7"/>
    <mergeCell ref="A8:A9"/>
    <mergeCell ref="A24:A25"/>
  </mergeCells>
  <phoneticPr fontId="4"/>
  <pageMargins left="0.70866141732283472" right="0.70866141732283472" top="0.74803149606299213" bottom="0.74803149606299213" header="0.31496062992125984" footer="0.31496062992125984"/>
  <pageSetup paperSize="9" scale="83" orientation="portrait" r:id="rId1"/>
  <rowBreaks count="1" manualBreakCount="1">
    <brk id="20" max="10"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55"/>
  <sheetViews>
    <sheetView view="pageBreakPreview" zoomScaleNormal="100" zoomScaleSheetLayoutView="100" workbookViewId="0">
      <selection activeCell="O10" sqref="O10"/>
    </sheetView>
  </sheetViews>
  <sheetFormatPr defaultColWidth="13.75" defaultRowHeight="13.5" x14ac:dyDescent="0.15"/>
  <cols>
    <col min="1" max="1" width="10.5" style="9" customWidth="1"/>
    <col min="2" max="10" width="7" style="9" customWidth="1"/>
    <col min="11" max="11" width="7.75" style="9" customWidth="1"/>
    <col min="12" max="12" width="7.25" style="9" bestFit="1" customWidth="1"/>
    <col min="13" max="16384" width="13.75" style="9"/>
  </cols>
  <sheetData>
    <row r="1" spans="1:12" s="25" customFormat="1" ht="14.25" x14ac:dyDescent="0.15">
      <c r="A1" s="24" t="s">
        <v>264</v>
      </c>
    </row>
    <row r="2" spans="1:12" customFormat="1" x14ac:dyDescent="0.15">
      <c r="A2" s="1"/>
      <c r="B2" s="2"/>
      <c r="C2" s="2"/>
      <c r="D2" s="2"/>
      <c r="E2" s="2"/>
      <c r="F2" s="2"/>
      <c r="G2" s="2"/>
      <c r="H2" s="2"/>
      <c r="I2" s="2"/>
    </row>
    <row r="3" spans="1:12" customFormat="1" x14ac:dyDescent="0.15">
      <c r="A3" s="561" t="s">
        <v>265</v>
      </c>
      <c r="B3" s="563" t="s">
        <v>266</v>
      </c>
      <c r="C3" s="564"/>
      <c r="D3" s="564"/>
      <c r="E3" s="564"/>
      <c r="F3" s="564"/>
      <c r="G3" s="564"/>
      <c r="H3" s="564"/>
      <c r="I3" s="564"/>
      <c r="J3" s="564"/>
      <c r="K3" s="565"/>
    </row>
    <row r="4" spans="1:12" customFormat="1" ht="24" x14ac:dyDescent="0.15">
      <c r="A4" s="562"/>
      <c r="B4" s="423" t="s">
        <v>238</v>
      </c>
      <c r="C4" s="423" t="s">
        <v>239</v>
      </c>
      <c r="D4" s="423" t="s">
        <v>240</v>
      </c>
      <c r="E4" s="423" t="s">
        <v>241</v>
      </c>
      <c r="F4" s="423" t="s">
        <v>242</v>
      </c>
      <c r="G4" s="423" t="s">
        <v>243</v>
      </c>
      <c r="H4" s="423" t="s">
        <v>244</v>
      </c>
      <c r="I4" s="423" t="s">
        <v>245</v>
      </c>
      <c r="J4" s="424" t="s">
        <v>259</v>
      </c>
      <c r="K4" s="423" t="s">
        <v>62</v>
      </c>
      <c r="L4" s="272"/>
    </row>
    <row r="5" spans="1:12" s="35" customFormat="1" x14ac:dyDescent="0.15">
      <c r="A5" s="425" t="s">
        <v>238</v>
      </c>
      <c r="B5" s="426">
        <v>916</v>
      </c>
      <c r="C5" s="426">
        <v>62</v>
      </c>
      <c r="D5" s="426">
        <v>39</v>
      </c>
      <c r="E5" s="426">
        <v>10</v>
      </c>
      <c r="F5" s="426">
        <v>12</v>
      </c>
      <c r="G5" s="426">
        <v>8</v>
      </c>
      <c r="H5" s="426">
        <v>451</v>
      </c>
      <c r="I5" s="426">
        <v>13</v>
      </c>
      <c r="J5" s="426">
        <v>329</v>
      </c>
      <c r="K5" s="427">
        <f>SUM(B5:J5)</f>
        <v>1840</v>
      </c>
      <c r="L5" s="458"/>
    </row>
    <row r="6" spans="1:12" s="35" customFormat="1" x14ac:dyDescent="0.15">
      <c r="A6" s="414"/>
      <c r="B6" s="428">
        <v>0.70952749806351667</v>
      </c>
      <c r="C6" s="428">
        <v>4.6651617757712566E-2</v>
      </c>
      <c r="D6" s="428">
        <v>2.8550512445095169E-2</v>
      </c>
      <c r="E6" s="428">
        <v>7.955449482895784E-3</v>
      </c>
      <c r="F6" s="428">
        <v>1.0830324909747292E-2</v>
      </c>
      <c r="G6" s="428">
        <v>2.497658445207618E-3</v>
      </c>
      <c r="H6" s="428">
        <v>0.13198712320749195</v>
      </c>
      <c r="I6" s="428">
        <v>8.2961072112316524E-3</v>
      </c>
      <c r="J6" s="428">
        <v>0.21573770491803279</v>
      </c>
      <c r="K6" s="428">
        <f t="shared" ref="K6" si="0">K5/K$21</f>
        <v>0.11454896345639046</v>
      </c>
      <c r="L6" s="458"/>
    </row>
    <row r="7" spans="1:12" s="35" customFormat="1" x14ac:dyDescent="0.15">
      <c r="A7" s="425" t="s">
        <v>239</v>
      </c>
      <c r="B7" s="426">
        <v>238</v>
      </c>
      <c r="C7" s="426">
        <v>1173</v>
      </c>
      <c r="D7" s="426">
        <v>113</v>
      </c>
      <c r="E7" s="426">
        <v>31</v>
      </c>
      <c r="F7" s="426">
        <v>8</v>
      </c>
      <c r="G7" s="426">
        <v>4</v>
      </c>
      <c r="H7" s="426">
        <v>279</v>
      </c>
      <c r="I7" s="426">
        <v>7</v>
      </c>
      <c r="J7" s="426">
        <v>214</v>
      </c>
      <c r="K7" s="427">
        <f>SUM(B7:J7)</f>
        <v>2067</v>
      </c>
      <c r="L7" s="458"/>
    </row>
    <row r="8" spans="1:12" s="35" customFormat="1" x14ac:dyDescent="0.15">
      <c r="A8" s="414"/>
      <c r="B8" s="428">
        <v>0.18435321456235476</v>
      </c>
      <c r="C8" s="428">
        <v>0.88261851015801351</v>
      </c>
      <c r="D8" s="428">
        <v>8.272327964860908E-2</v>
      </c>
      <c r="E8" s="428">
        <v>2.4661893396976928E-2</v>
      </c>
      <c r="F8" s="428">
        <v>7.2202166064981952E-3</v>
      </c>
      <c r="G8" s="428">
        <v>1.248829222603809E-3</v>
      </c>
      <c r="H8" s="428">
        <v>8.1650570676031611E-2</v>
      </c>
      <c r="I8" s="428">
        <v>4.4671346522016592E-3</v>
      </c>
      <c r="J8" s="428">
        <v>0.14032786885245901</v>
      </c>
      <c r="K8" s="428">
        <f t="shared" ref="K8" si="1">K7/K$21</f>
        <v>0.12868081927410821</v>
      </c>
      <c r="L8" s="458"/>
    </row>
    <row r="9" spans="1:12" s="35" customFormat="1" x14ac:dyDescent="0.15">
      <c r="A9" s="425" t="s">
        <v>240</v>
      </c>
      <c r="B9" s="426">
        <v>41</v>
      </c>
      <c r="C9" s="426">
        <v>43</v>
      </c>
      <c r="D9" s="426">
        <v>957</v>
      </c>
      <c r="E9" s="426">
        <v>48</v>
      </c>
      <c r="F9" s="426">
        <v>12</v>
      </c>
      <c r="G9" s="426">
        <v>11</v>
      </c>
      <c r="H9" s="426">
        <v>213</v>
      </c>
      <c r="I9" s="426">
        <v>11</v>
      </c>
      <c r="J9" s="426">
        <v>156</v>
      </c>
      <c r="K9" s="427">
        <f>SUM(B9:J9)</f>
        <v>1492</v>
      </c>
      <c r="L9" s="458"/>
    </row>
    <row r="10" spans="1:12" s="35" customFormat="1" x14ac:dyDescent="0.15">
      <c r="A10" s="414"/>
      <c r="B10" s="428">
        <v>3.1758326878388844E-2</v>
      </c>
      <c r="C10" s="428">
        <v>3.2355154251316777E-2</v>
      </c>
      <c r="D10" s="428">
        <v>0.70058565153733532</v>
      </c>
      <c r="E10" s="428">
        <v>3.8186157517899763E-2</v>
      </c>
      <c r="F10" s="428">
        <v>1.0830324909747292E-2</v>
      </c>
      <c r="G10" s="428">
        <v>3.4342803621604744E-3</v>
      </c>
      <c r="H10" s="428">
        <v>6.2335381913959612E-2</v>
      </c>
      <c r="I10" s="428">
        <v>7.0197830248883214E-3</v>
      </c>
      <c r="J10" s="428">
        <v>0.10229508196721311</v>
      </c>
      <c r="K10" s="428">
        <f t="shared" ref="K10" si="2">K9/K$21</f>
        <v>9.288426819398618E-2</v>
      </c>
      <c r="L10" s="458"/>
    </row>
    <row r="11" spans="1:12" s="35" customFormat="1" x14ac:dyDescent="0.15">
      <c r="A11" s="425" t="s">
        <v>241</v>
      </c>
      <c r="B11" s="426">
        <v>14</v>
      </c>
      <c r="C11" s="426">
        <v>6</v>
      </c>
      <c r="D11" s="426">
        <v>55</v>
      </c>
      <c r="E11" s="426">
        <v>810</v>
      </c>
      <c r="F11" s="426">
        <v>37</v>
      </c>
      <c r="G11" s="426">
        <v>6</v>
      </c>
      <c r="H11" s="426">
        <v>366</v>
      </c>
      <c r="I11" s="426">
        <v>11</v>
      </c>
      <c r="J11" s="426">
        <v>56</v>
      </c>
      <c r="K11" s="427">
        <f>SUM(B11:J11)</f>
        <v>1361</v>
      </c>
      <c r="L11" s="458"/>
    </row>
    <row r="12" spans="1:12" s="35" customFormat="1" x14ac:dyDescent="0.15">
      <c r="A12" s="414"/>
      <c r="B12" s="428">
        <v>1.0844306738962044E-2</v>
      </c>
      <c r="C12" s="428">
        <v>4.5146726862302479E-3</v>
      </c>
      <c r="D12" s="428">
        <v>4.026354319180088E-2</v>
      </c>
      <c r="E12" s="428">
        <v>0.64439140811455842</v>
      </c>
      <c r="F12" s="428">
        <v>3.3393501805054154E-2</v>
      </c>
      <c r="G12" s="428">
        <v>1.8732438339057135E-3</v>
      </c>
      <c r="H12" s="428">
        <v>0.10711150131694469</v>
      </c>
      <c r="I12" s="428">
        <v>7.0197830248883214E-3</v>
      </c>
      <c r="J12" s="428">
        <v>3.6721311475409836E-2</v>
      </c>
      <c r="K12" s="428">
        <f t="shared" ref="K12" si="3">K11/K$21</f>
        <v>8.472888003486273E-2</v>
      </c>
      <c r="L12" s="458"/>
    </row>
    <row r="13" spans="1:12" s="35" customFormat="1" x14ac:dyDescent="0.15">
      <c r="A13" s="425" t="s">
        <v>242</v>
      </c>
      <c r="B13" s="426">
        <v>12</v>
      </c>
      <c r="C13" s="426">
        <v>6</v>
      </c>
      <c r="D13" s="426">
        <v>26</v>
      </c>
      <c r="E13" s="426">
        <v>60</v>
      </c>
      <c r="F13" s="426">
        <v>649</v>
      </c>
      <c r="G13" s="426">
        <v>25</v>
      </c>
      <c r="H13" s="426">
        <v>320</v>
      </c>
      <c r="I13" s="426">
        <v>170</v>
      </c>
      <c r="J13" s="426">
        <v>85</v>
      </c>
      <c r="K13" s="427">
        <f>SUM(B13:J13)</f>
        <v>1353</v>
      </c>
      <c r="L13" s="458"/>
    </row>
    <row r="14" spans="1:12" s="35" customFormat="1" x14ac:dyDescent="0.15">
      <c r="A14" s="414"/>
      <c r="B14" s="428">
        <v>9.2951200619674663E-3</v>
      </c>
      <c r="C14" s="428">
        <v>4.5146726862302479E-3</v>
      </c>
      <c r="D14" s="428">
        <v>1.9033674963396779E-2</v>
      </c>
      <c r="E14" s="428">
        <v>4.77326968973747E-2</v>
      </c>
      <c r="F14" s="428">
        <v>0.58574007220216606</v>
      </c>
      <c r="G14" s="428">
        <v>7.8051826412738057E-3</v>
      </c>
      <c r="H14" s="428">
        <v>9.3649400058530868E-2</v>
      </c>
      <c r="I14" s="428">
        <v>0.10848755583918315</v>
      </c>
      <c r="J14" s="428">
        <v>5.5737704918032788E-2</v>
      </c>
      <c r="K14" s="428">
        <f t="shared" ref="K14" si="4">K13/K$21</f>
        <v>8.4230841063313203E-2</v>
      </c>
      <c r="L14" s="458"/>
    </row>
    <row r="15" spans="1:12" s="35" customFormat="1" x14ac:dyDescent="0.15">
      <c r="A15" s="425" t="s">
        <v>243</v>
      </c>
      <c r="B15" s="426">
        <v>36</v>
      </c>
      <c r="C15" s="426">
        <v>28</v>
      </c>
      <c r="D15" s="426">
        <v>143</v>
      </c>
      <c r="E15" s="426">
        <v>207</v>
      </c>
      <c r="F15" s="426">
        <v>145</v>
      </c>
      <c r="G15" s="426">
        <v>3040</v>
      </c>
      <c r="H15" s="426">
        <v>1034</v>
      </c>
      <c r="I15" s="426">
        <v>341</v>
      </c>
      <c r="J15" s="426">
        <v>582</v>
      </c>
      <c r="K15" s="427">
        <f>SUM(B15:J15)</f>
        <v>5556</v>
      </c>
      <c r="L15" s="458"/>
    </row>
    <row r="16" spans="1:12" s="35" customFormat="1" x14ac:dyDescent="0.15">
      <c r="A16" s="414"/>
      <c r="B16" s="428">
        <v>2.7885360185902403E-2</v>
      </c>
      <c r="C16" s="428">
        <v>2.1068472535741158E-2</v>
      </c>
      <c r="D16" s="428">
        <v>0.10468521229868229</v>
      </c>
      <c r="E16" s="428">
        <v>0.16467780429594273</v>
      </c>
      <c r="F16" s="428">
        <v>0.13086642599277978</v>
      </c>
      <c r="G16" s="428">
        <v>0.94911020917889477</v>
      </c>
      <c r="H16" s="428">
        <v>0.3026046239391279</v>
      </c>
      <c r="I16" s="428">
        <v>0.21761327377153797</v>
      </c>
      <c r="J16" s="428">
        <v>0.38163934426229507</v>
      </c>
      <c r="K16" s="428">
        <f t="shared" ref="K16" si="5">K15/K$21</f>
        <v>0.34588806574114422</v>
      </c>
      <c r="L16" s="458"/>
    </row>
    <row r="17" spans="1:13" s="35" customFormat="1" x14ac:dyDescent="0.15">
      <c r="A17" s="425" t="s">
        <v>267</v>
      </c>
      <c r="B17" s="426">
        <v>5</v>
      </c>
      <c r="C17" s="426">
        <v>1</v>
      </c>
      <c r="D17" s="426">
        <v>10</v>
      </c>
      <c r="E17" s="426">
        <v>20</v>
      </c>
      <c r="F17" s="426">
        <v>7</v>
      </c>
      <c r="G17" s="426">
        <v>8</v>
      </c>
      <c r="H17" s="426">
        <v>127</v>
      </c>
      <c r="I17" s="426">
        <v>6</v>
      </c>
      <c r="J17" s="426">
        <v>12</v>
      </c>
      <c r="K17" s="427">
        <f>SUM(B17:J17)</f>
        <v>196</v>
      </c>
      <c r="L17" s="458"/>
    </row>
    <row r="18" spans="1:13" s="35" customFormat="1" x14ac:dyDescent="0.15">
      <c r="A18" s="414"/>
      <c r="B18" s="428">
        <v>3.8729666924864447E-3</v>
      </c>
      <c r="C18" s="428">
        <v>7.5244544770504136E-4</v>
      </c>
      <c r="D18" s="428">
        <v>7.320644216691069E-3</v>
      </c>
      <c r="E18" s="428">
        <v>1.5910898965791568E-2</v>
      </c>
      <c r="F18" s="428">
        <v>6.3176895306859202E-3</v>
      </c>
      <c r="G18" s="428">
        <v>2.497658445207618E-3</v>
      </c>
      <c r="H18" s="428">
        <v>3.7167105648229441E-2</v>
      </c>
      <c r="I18" s="428">
        <v>3.8289725590299937E-3</v>
      </c>
      <c r="J18" s="428">
        <v>7.8688524590163934E-3</v>
      </c>
      <c r="K18" s="428">
        <f t="shared" ref="K18" si="6">K17/K$21</f>
        <v>1.2201954802963332E-2</v>
      </c>
      <c r="L18" s="458"/>
    </row>
    <row r="19" spans="1:13" s="35" customFormat="1" x14ac:dyDescent="0.15">
      <c r="A19" s="425" t="s">
        <v>268</v>
      </c>
      <c r="B19" s="426">
        <v>29</v>
      </c>
      <c r="C19" s="426">
        <v>10</v>
      </c>
      <c r="D19" s="426">
        <v>23</v>
      </c>
      <c r="E19" s="426">
        <v>71</v>
      </c>
      <c r="F19" s="426">
        <v>238</v>
      </c>
      <c r="G19" s="426">
        <v>101</v>
      </c>
      <c r="H19" s="426">
        <v>627</v>
      </c>
      <c r="I19" s="426">
        <v>1008</v>
      </c>
      <c r="J19" s="426">
        <v>91</v>
      </c>
      <c r="K19" s="427">
        <f>SUM(B19:J19)</f>
        <v>2198</v>
      </c>
      <c r="L19" s="458"/>
    </row>
    <row r="20" spans="1:13" s="35" customFormat="1" x14ac:dyDescent="0.15">
      <c r="A20" s="414"/>
      <c r="B20" s="428">
        <v>2.2463206816421378E-2</v>
      </c>
      <c r="C20" s="428">
        <v>7.5244544770504138E-3</v>
      </c>
      <c r="D20" s="428">
        <v>1.6837481698389459E-2</v>
      </c>
      <c r="E20" s="428">
        <v>5.6483691328560064E-2</v>
      </c>
      <c r="F20" s="428">
        <v>0.2148014440433213</v>
      </c>
      <c r="G20" s="428">
        <v>3.1532937870746174E-2</v>
      </c>
      <c r="H20" s="428">
        <v>0.18349429323968394</v>
      </c>
      <c r="I20" s="428">
        <v>0.64326738991703891</v>
      </c>
      <c r="J20" s="428">
        <v>5.9672131147540983E-2</v>
      </c>
      <c r="K20" s="428">
        <f t="shared" ref="K20" si="7">K19/K$21</f>
        <v>0.13683620743323166</v>
      </c>
      <c r="L20" s="458"/>
    </row>
    <row r="21" spans="1:13" s="35" customFormat="1" x14ac:dyDescent="0.15">
      <c r="A21" s="429" t="s">
        <v>11</v>
      </c>
      <c r="B21" s="430">
        <f>SUM(B5,B7,B9,B11,B13,B15,B17,B19)</f>
        <v>1291</v>
      </c>
      <c r="C21" s="430">
        <f t="shared" ref="C21:K22" si="8">SUM(C5,C7,C9,C11,C13,C15,C17,C19)</f>
        <v>1329</v>
      </c>
      <c r="D21" s="430">
        <f t="shared" si="8"/>
        <v>1366</v>
      </c>
      <c r="E21" s="430">
        <f t="shared" si="8"/>
        <v>1257</v>
      </c>
      <c r="F21" s="430">
        <f t="shared" si="8"/>
        <v>1108</v>
      </c>
      <c r="G21" s="430">
        <f t="shared" si="8"/>
        <v>3203</v>
      </c>
      <c r="H21" s="430">
        <f t="shared" si="8"/>
        <v>3417</v>
      </c>
      <c r="I21" s="430">
        <f t="shared" si="8"/>
        <v>1567</v>
      </c>
      <c r="J21" s="430">
        <f t="shared" si="8"/>
        <v>1525</v>
      </c>
      <c r="K21" s="430">
        <f t="shared" si="8"/>
        <v>16063</v>
      </c>
      <c r="L21" s="458"/>
    </row>
    <row r="22" spans="1:13" s="35" customFormat="1" x14ac:dyDescent="0.15">
      <c r="A22" s="431"/>
      <c r="B22" s="432">
        <f>SUM(B6,B8,B10,B12,B14,B16,B18,B20)</f>
        <v>1</v>
      </c>
      <c r="C22" s="432">
        <f t="shared" si="8"/>
        <v>1</v>
      </c>
      <c r="D22" s="432">
        <f t="shared" si="8"/>
        <v>1.0000000000000002</v>
      </c>
      <c r="E22" s="432">
        <f t="shared" si="8"/>
        <v>0.99999999999999989</v>
      </c>
      <c r="F22" s="432">
        <f t="shared" si="8"/>
        <v>1</v>
      </c>
      <c r="G22" s="432">
        <f t="shared" si="8"/>
        <v>1</v>
      </c>
      <c r="H22" s="432">
        <f t="shared" si="8"/>
        <v>1</v>
      </c>
      <c r="I22" s="432">
        <f t="shared" si="8"/>
        <v>1</v>
      </c>
      <c r="J22" s="432">
        <f t="shared" si="8"/>
        <v>1</v>
      </c>
      <c r="K22" s="432">
        <f t="shared" si="8"/>
        <v>1</v>
      </c>
      <c r="L22" s="458"/>
    </row>
    <row r="23" spans="1:13" x14ac:dyDescent="0.15">
      <c r="L23" s="273"/>
    </row>
    <row r="24" spans="1:13" s="25" customFormat="1" ht="14.25" x14ac:dyDescent="0.15">
      <c r="A24" s="24" t="s">
        <v>269</v>
      </c>
      <c r="L24" s="433"/>
    </row>
    <row r="25" spans="1:13" customFormat="1" x14ac:dyDescent="0.15">
      <c r="A25" s="1"/>
      <c r="B25" s="2"/>
      <c r="C25" s="2"/>
      <c r="D25" s="2"/>
      <c r="E25" s="2"/>
      <c r="F25" s="2"/>
      <c r="G25" s="2"/>
      <c r="H25" s="2"/>
      <c r="I25" s="2"/>
      <c r="L25" s="272"/>
    </row>
    <row r="26" spans="1:13" customFormat="1" x14ac:dyDescent="0.15">
      <c r="A26" s="561" t="s">
        <v>265</v>
      </c>
      <c r="B26" s="563" t="s">
        <v>266</v>
      </c>
      <c r="C26" s="564"/>
      <c r="D26" s="564"/>
      <c r="E26" s="564"/>
      <c r="F26" s="564"/>
      <c r="G26" s="564"/>
      <c r="H26" s="564"/>
      <c r="I26" s="564"/>
      <c r="J26" s="564"/>
      <c r="K26" s="565"/>
    </row>
    <row r="27" spans="1:13" customFormat="1" ht="24" x14ac:dyDescent="0.15">
      <c r="A27" s="562"/>
      <c r="B27" s="423" t="s">
        <v>238</v>
      </c>
      <c r="C27" s="423" t="s">
        <v>239</v>
      </c>
      <c r="D27" s="423" t="s">
        <v>240</v>
      </c>
      <c r="E27" s="423" t="s">
        <v>241</v>
      </c>
      <c r="F27" s="423" t="s">
        <v>242</v>
      </c>
      <c r="G27" s="423" t="s">
        <v>243</v>
      </c>
      <c r="H27" s="423" t="s">
        <v>244</v>
      </c>
      <c r="I27" s="423" t="s">
        <v>245</v>
      </c>
      <c r="J27" s="424" t="s">
        <v>259</v>
      </c>
      <c r="K27" s="423" t="s">
        <v>62</v>
      </c>
      <c r="M27" s="273"/>
    </row>
    <row r="28" spans="1:13" s="35" customFormat="1" x14ac:dyDescent="0.15">
      <c r="A28" s="425" t="s">
        <v>238</v>
      </c>
      <c r="B28" s="426">
        <v>529</v>
      </c>
      <c r="C28" s="426">
        <v>41</v>
      </c>
      <c r="D28" s="426">
        <v>22</v>
      </c>
      <c r="E28" s="426">
        <v>5</v>
      </c>
      <c r="F28" s="426">
        <v>6</v>
      </c>
      <c r="G28" s="426">
        <v>1</v>
      </c>
      <c r="H28" s="426">
        <v>252</v>
      </c>
      <c r="I28" s="426">
        <v>9</v>
      </c>
      <c r="J28" s="426">
        <v>228</v>
      </c>
      <c r="K28" s="427">
        <f>SUM(B28:J28)</f>
        <v>1093</v>
      </c>
    </row>
    <row r="29" spans="1:13" s="35" customFormat="1" x14ac:dyDescent="0.15">
      <c r="A29" s="414"/>
      <c r="B29" s="428">
        <v>0.72070844686648505</v>
      </c>
      <c r="C29" s="428">
        <v>5.7422969187675067E-2</v>
      </c>
      <c r="D29" s="428">
        <v>3.1428571428571431E-2</v>
      </c>
      <c r="E29" s="428">
        <v>9.0252707581227436E-3</v>
      </c>
      <c r="F29" s="428">
        <v>9.3896713615023476E-3</v>
      </c>
      <c r="G29" s="428">
        <v>4.7869794159885112E-4</v>
      </c>
      <c r="H29" s="428">
        <v>0.14213197969543148</v>
      </c>
      <c r="I29" s="428">
        <v>1.0011123470522803E-2</v>
      </c>
      <c r="J29" s="428">
        <v>0.22551928783382788</v>
      </c>
      <c r="K29" s="428">
        <f t="shared" ref="K29" si="9">K28/K$44</f>
        <v>0.11993854932513991</v>
      </c>
    </row>
    <row r="30" spans="1:13" s="35" customFormat="1" x14ac:dyDescent="0.15">
      <c r="A30" s="425" t="s">
        <v>239</v>
      </c>
      <c r="B30" s="426">
        <v>129</v>
      </c>
      <c r="C30" s="426">
        <v>625</v>
      </c>
      <c r="D30" s="426">
        <v>77</v>
      </c>
      <c r="E30" s="426">
        <v>19</v>
      </c>
      <c r="F30" s="426">
        <v>7</v>
      </c>
      <c r="G30" s="426">
        <v>2</v>
      </c>
      <c r="H30" s="426">
        <v>161</v>
      </c>
      <c r="I30" s="426">
        <v>5</v>
      </c>
      <c r="J30" s="426">
        <v>134</v>
      </c>
      <c r="K30" s="427">
        <f>SUM(B30:J30)</f>
        <v>1159</v>
      </c>
    </row>
    <row r="31" spans="1:13" s="35" customFormat="1" x14ac:dyDescent="0.15">
      <c r="A31" s="414"/>
      <c r="B31" s="428">
        <v>0.17574931880108993</v>
      </c>
      <c r="C31" s="428">
        <v>0.87535014005602241</v>
      </c>
      <c r="D31" s="428">
        <v>0.11</v>
      </c>
      <c r="E31" s="428">
        <v>3.4296028880866428E-2</v>
      </c>
      <c r="F31" s="428">
        <v>1.0954616588419406E-2</v>
      </c>
      <c r="G31" s="428">
        <v>9.5739588319770225E-4</v>
      </c>
      <c r="H31" s="428">
        <v>9.0806542583192332E-2</v>
      </c>
      <c r="I31" s="428">
        <v>5.5617352614015575E-3</v>
      </c>
      <c r="J31" s="428">
        <v>0.13254203758654798</v>
      </c>
      <c r="K31" s="428">
        <f t="shared" ref="K31" si="10">K30/K$44</f>
        <v>0.12718095029079338</v>
      </c>
    </row>
    <row r="32" spans="1:13" s="35" customFormat="1" x14ac:dyDescent="0.15">
      <c r="A32" s="425" t="s">
        <v>240</v>
      </c>
      <c r="B32" s="426">
        <v>26</v>
      </c>
      <c r="C32" s="426">
        <v>21</v>
      </c>
      <c r="D32" s="426">
        <v>462</v>
      </c>
      <c r="E32" s="426">
        <v>21</v>
      </c>
      <c r="F32" s="426">
        <v>8</v>
      </c>
      <c r="G32" s="426">
        <v>5</v>
      </c>
      <c r="H32" s="426">
        <v>123</v>
      </c>
      <c r="I32" s="426">
        <v>7</v>
      </c>
      <c r="J32" s="426">
        <v>100</v>
      </c>
      <c r="K32" s="427">
        <f>SUM(B32:J32)</f>
        <v>773</v>
      </c>
    </row>
    <row r="33" spans="1:12" s="35" customFormat="1" x14ac:dyDescent="0.15">
      <c r="A33" s="414"/>
      <c r="B33" s="428">
        <v>3.5422343324250684E-2</v>
      </c>
      <c r="C33" s="428">
        <v>2.9411764705882353E-2</v>
      </c>
      <c r="D33" s="428">
        <v>0.66</v>
      </c>
      <c r="E33" s="428">
        <v>3.7906137184115521E-2</v>
      </c>
      <c r="F33" s="428">
        <v>1.2519561815336464E-2</v>
      </c>
      <c r="G33" s="428">
        <v>2.3934897079942556E-3</v>
      </c>
      <c r="H33" s="428">
        <v>6.9373942470389166E-2</v>
      </c>
      <c r="I33" s="428">
        <v>7.7864293659621799E-3</v>
      </c>
      <c r="J33" s="428">
        <v>9.8911968348170135E-2</v>
      </c>
      <c r="K33" s="428">
        <f t="shared" ref="K33" si="11">K32/K$44</f>
        <v>8.4823877976517068E-2</v>
      </c>
    </row>
    <row r="34" spans="1:12" s="35" customFormat="1" x14ac:dyDescent="0.15">
      <c r="A34" s="425" t="s">
        <v>241</v>
      </c>
      <c r="B34" s="426">
        <v>4</v>
      </c>
      <c r="C34" s="426">
        <v>2</v>
      </c>
      <c r="D34" s="426">
        <v>26</v>
      </c>
      <c r="E34" s="426">
        <v>347</v>
      </c>
      <c r="F34" s="426">
        <v>15</v>
      </c>
      <c r="G34" s="426">
        <v>3</v>
      </c>
      <c r="H34" s="426">
        <v>137</v>
      </c>
      <c r="I34" s="426">
        <v>7</v>
      </c>
      <c r="J34" s="426">
        <v>25</v>
      </c>
      <c r="K34" s="427">
        <f>SUM(B34:J34)</f>
        <v>566</v>
      </c>
    </row>
    <row r="35" spans="1:12" s="35" customFormat="1" x14ac:dyDescent="0.15">
      <c r="A35" s="414"/>
      <c r="B35" s="428">
        <v>5.4495912806539508E-3</v>
      </c>
      <c r="C35" s="428">
        <v>2.8011204481792717E-3</v>
      </c>
      <c r="D35" s="428">
        <v>3.7142857142857144E-2</v>
      </c>
      <c r="E35" s="428">
        <v>0.62635379061371843</v>
      </c>
      <c r="F35" s="428">
        <v>2.3474178403755867E-2</v>
      </c>
      <c r="G35" s="428">
        <v>1.4360938247965534E-3</v>
      </c>
      <c r="H35" s="428">
        <v>7.7270163564579802E-2</v>
      </c>
      <c r="I35" s="428">
        <v>7.7864293659621799E-3</v>
      </c>
      <c r="J35" s="428">
        <v>2.4727992087042534E-2</v>
      </c>
      <c r="K35" s="428">
        <f t="shared" ref="K35" si="12">K34/K$44</f>
        <v>6.2109074947876659E-2</v>
      </c>
    </row>
    <row r="36" spans="1:12" s="35" customFormat="1" x14ac:dyDescent="0.15">
      <c r="A36" s="425" t="s">
        <v>242</v>
      </c>
      <c r="B36" s="426">
        <v>5</v>
      </c>
      <c r="C36" s="426">
        <v>3</v>
      </c>
      <c r="D36" s="426">
        <v>15</v>
      </c>
      <c r="E36" s="426">
        <v>31</v>
      </c>
      <c r="F36" s="426">
        <v>405</v>
      </c>
      <c r="G36" s="426">
        <v>18</v>
      </c>
      <c r="H36" s="426">
        <v>188</v>
      </c>
      <c r="I36" s="426">
        <v>103</v>
      </c>
      <c r="J36" s="426">
        <v>56</v>
      </c>
      <c r="K36" s="427">
        <f>SUM(B36:J36)</f>
        <v>824</v>
      </c>
    </row>
    <row r="37" spans="1:12" s="35" customFormat="1" x14ac:dyDescent="0.15">
      <c r="A37" s="414"/>
      <c r="B37" s="428">
        <v>6.8119891008174387E-3</v>
      </c>
      <c r="C37" s="428">
        <v>4.2016806722689074E-3</v>
      </c>
      <c r="D37" s="428">
        <v>2.1428571428571429E-2</v>
      </c>
      <c r="E37" s="428">
        <v>5.5956678700361008E-2</v>
      </c>
      <c r="F37" s="428">
        <v>0.63380281690140849</v>
      </c>
      <c r="G37" s="428">
        <v>8.6165629487793202E-3</v>
      </c>
      <c r="H37" s="428">
        <v>0.10603496897913142</v>
      </c>
      <c r="I37" s="428">
        <v>0.11457174638487208</v>
      </c>
      <c r="J37" s="428">
        <v>5.5390702274975272E-2</v>
      </c>
      <c r="K37" s="428">
        <f t="shared" ref="K37" si="13">K36/K$44</f>
        <v>9.0420278722703834E-2</v>
      </c>
    </row>
    <row r="38" spans="1:12" s="35" customFormat="1" x14ac:dyDescent="0.15">
      <c r="A38" s="425" t="s">
        <v>243</v>
      </c>
      <c r="B38" s="426">
        <v>24</v>
      </c>
      <c r="C38" s="426">
        <v>18</v>
      </c>
      <c r="D38" s="426">
        <v>88</v>
      </c>
      <c r="E38" s="426">
        <v>91</v>
      </c>
      <c r="F38" s="426">
        <v>71</v>
      </c>
      <c r="G38" s="426">
        <v>2012</v>
      </c>
      <c r="H38" s="426">
        <v>599</v>
      </c>
      <c r="I38" s="426">
        <v>205</v>
      </c>
      <c r="J38" s="426">
        <v>411</v>
      </c>
      <c r="K38" s="427">
        <f>SUM(B38:J38)</f>
        <v>3519</v>
      </c>
    </row>
    <row r="39" spans="1:12" s="35" customFormat="1" x14ac:dyDescent="0.15">
      <c r="A39" s="414"/>
      <c r="B39" s="428">
        <v>3.2697547683923703E-2</v>
      </c>
      <c r="C39" s="428">
        <v>2.5210084033613446E-2</v>
      </c>
      <c r="D39" s="428">
        <v>0.12571428571428572</v>
      </c>
      <c r="E39" s="428">
        <v>0.16425992779783394</v>
      </c>
      <c r="F39" s="428">
        <v>0.1111111111111111</v>
      </c>
      <c r="G39" s="428">
        <v>0.96314025849688845</v>
      </c>
      <c r="H39" s="428">
        <v>0.33784545967287083</v>
      </c>
      <c r="I39" s="428">
        <v>0.22803114571746386</v>
      </c>
      <c r="J39" s="428">
        <v>0.40652818991097922</v>
      </c>
      <c r="K39" s="428">
        <f t="shared" ref="K39" si="14">K38/K$44</f>
        <v>0.38615165148688685</v>
      </c>
    </row>
    <row r="40" spans="1:12" s="35" customFormat="1" x14ac:dyDescent="0.15">
      <c r="A40" s="425" t="s">
        <v>267</v>
      </c>
      <c r="B40" s="426">
        <v>0</v>
      </c>
      <c r="C40" s="426">
        <v>0</v>
      </c>
      <c r="D40" s="426">
        <v>0</v>
      </c>
      <c r="E40" s="426">
        <v>1</v>
      </c>
      <c r="F40" s="426">
        <v>0</v>
      </c>
      <c r="G40" s="426">
        <v>0</v>
      </c>
      <c r="H40" s="426">
        <v>0</v>
      </c>
      <c r="I40" s="426">
        <v>0</v>
      </c>
      <c r="J40" s="426">
        <v>0</v>
      </c>
      <c r="K40" s="427">
        <f>SUM(B40:J40)</f>
        <v>1</v>
      </c>
    </row>
    <row r="41" spans="1:12" s="35" customFormat="1" x14ac:dyDescent="0.15">
      <c r="A41" s="414"/>
      <c r="B41" s="428">
        <v>0</v>
      </c>
      <c r="C41" s="428">
        <v>0</v>
      </c>
      <c r="D41" s="428">
        <v>0</v>
      </c>
      <c r="E41" s="428">
        <v>1.8050541516245488E-3</v>
      </c>
      <c r="F41" s="428">
        <v>0</v>
      </c>
      <c r="G41" s="428">
        <v>0</v>
      </c>
      <c r="H41" s="428">
        <v>0</v>
      </c>
      <c r="I41" s="428">
        <v>0</v>
      </c>
      <c r="J41" s="428">
        <v>0</v>
      </c>
      <c r="K41" s="428">
        <f t="shared" ref="K41" si="15">K40/K$44</f>
        <v>1.097333479644464E-4</v>
      </c>
    </row>
    <row r="42" spans="1:12" s="35" customFormat="1" x14ac:dyDescent="0.15">
      <c r="A42" s="425" t="s">
        <v>268</v>
      </c>
      <c r="B42" s="426">
        <v>17</v>
      </c>
      <c r="C42" s="426">
        <v>4</v>
      </c>
      <c r="D42" s="426">
        <v>10</v>
      </c>
      <c r="E42" s="426">
        <v>39</v>
      </c>
      <c r="F42" s="426">
        <v>127</v>
      </c>
      <c r="G42" s="426">
        <v>48</v>
      </c>
      <c r="H42" s="426">
        <v>313</v>
      </c>
      <c r="I42" s="426">
        <v>563</v>
      </c>
      <c r="J42" s="426">
        <v>57</v>
      </c>
      <c r="K42" s="427">
        <f>SUM(B42:J42)</f>
        <v>1178</v>
      </c>
    </row>
    <row r="43" spans="1:12" s="35" customFormat="1" x14ac:dyDescent="0.15">
      <c r="A43" s="414"/>
      <c r="B43" s="428">
        <v>2.316076294277929E-2</v>
      </c>
      <c r="C43" s="428">
        <v>5.6022408963585435E-3</v>
      </c>
      <c r="D43" s="428">
        <v>1.4285714285714285E-2</v>
      </c>
      <c r="E43" s="428">
        <v>7.0397111913357402E-2</v>
      </c>
      <c r="F43" s="428">
        <v>0.19874804381846636</v>
      </c>
      <c r="G43" s="428">
        <v>2.2977501196744854E-2</v>
      </c>
      <c r="H43" s="428">
        <v>0.17653694303440495</v>
      </c>
      <c r="I43" s="428">
        <v>0.62625139043381539</v>
      </c>
      <c r="J43" s="428">
        <v>5.637982195845697E-2</v>
      </c>
      <c r="K43" s="428">
        <f t="shared" ref="K43" si="16">K42/K$44</f>
        <v>0.12926588390211785</v>
      </c>
    </row>
    <row r="44" spans="1:12" s="35" customFormat="1" x14ac:dyDescent="0.15">
      <c r="A44" s="429" t="s">
        <v>11</v>
      </c>
      <c r="B44" s="430">
        <f>SUM(B28,B30,B32,B34,B36,B38,B40,B42)</f>
        <v>734</v>
      </c>
      <c r="C44" s="430">
        <f t="shared" ref="C44:K45" si="17">SUM(C28,C30,C32,C34,C36,C38,C40,C42)</f>
        <v>714</v>
      </c>
      <c r="D44" s="430">
        <f t="shared" si="17"/>
        <v>700</v>
      </c>
      <c r="E44" s="430">
        <f t="shared" si="17"/>
        <v>554</v>
      </c>
      <c r="F44" s="430">
        <f t="shared" si="17"/>
        <v>639</v>
      </c>
      <c r="G44" s="430">
        <f t="shared" si="17"/>
        <v>2089</v>
      </c>
      <c r="H44" s="430">
        <f t="shared" si="17"/>
        <v>1773</v>
      </c>
      <c r="I44" s="430">
        <f t="shared" si="17"/>
        <v>899</v>
      </c>
      <c r="J44" s="430">
        <f t="shared" si="17"/>
        <v>1011</v>
      </c>
      <c r="K44" s="430">
        <f t="shared" si="17"/>
        <v>9113</v>
      </c>
    </row>
    <row r="45" spans="1:12" s="35" customFormat="1" x14ac:dyDescent="0.15">
      <c r="A45" s="431"/>
      <c r="B45" s="432">
        <f>SUM(B29,B31,B33,B35,B37,B39,B41,B43)</f>
        <v>1</v>
      </c>
      <c r="C45" s="432">
        <f t="shared" si="17"/>
        <v>1</v>
      </c>
      <c r="D45" s="432">
        <f t="shared" si="17"/>
        <v>1</v>
      </c>
      <c r="E45" s="432">
        <f t="shared" si="17"/>
        <v>1</v>
      </c>
      <c r="F45" s="432">
        <f t="shared" si="17"/>
        <v>1</v>
      </c>
      <c r="G45" s="432">
        <f t="shared" si="17"/>
        <v>1</v>
      </c>
      <c r="H45" s="432">
        <f t="shared" si="17"/>
        <v>1</v>
      </c>
      <c r="I45" s="432">
        <f t="shared" si="17"/>
        <v>1</v>
      </c>
      <c r="J45" s="432">
        <f t="shared" si="17"/>
        <v>0.99999999999999989</v>
      </c>
      <c r="K45" s="432">
        <f t="shared" si="17"/>
        <v>1</v>
      </c>
    </row>
    <row r="47" spans="1:12" x14ac:dyDescent="0.15">
      <c r="A47" s="37"/>
      <c r="B47" s="446"/>
      <c r="C47" s="446"/>
      <c r="D47" s="446"/>
      <c r="E47" s="446"/>
      <c r="F47" s="446"/>
      <c r="G47" s="446"/>
      <c r="H47" s="446"/>
      <c r="I47" s="446"/>
      <c r="J47" s="446"/>
      <c r="K47" s="446"/>
      <c r="L47" s="446"/>
    </row>
    <row r="48" spans="1:12" x14ac:dyDescent="0.15">
      <c r="A48" s="38"/>
      <c r="G48" s="2"/>
    </row>
    <row r="49" spans="1:12" x14ac:dyDescent="0.15">
      <c r="A49" s="39"/>
      <c r="G49" s="2"/>
    </row>
    <row r="50" spans="1:12" x14ac:dyDescent="0.15">
      <c r="A50" s="39"/>
      <c r="G50" s="2"/>
    </row>
    <row r="51" spans="1:12" x14ac:dyDescent="0.15">
      <c r="A51" s="39"/>
      <c r="G51" s="2"/>
    </row>
    <row r="52" spans="1:12" x14ac:dyDescent="0.15">
      <c r="A52" s="39"/>
      <c r="G52" s="2"/>
    </row>
    <row r="53" spans="1:12" customFormat="1" x14ac:dyDescent="0.15">
      <c r="A53" s="39"/>
      <c r="B53" s="9"/>
      <c r="C53" s="9"/>
      <c r="D53" s="9"/>
      <c r="E53" s="9"/>
      <c r="F53" s="9"/>
      <c r="G53" s="2"/>
      <c r="H53" s="434"/>
      <c r="L53" s="9"/>
    </row>
    <row r="54" spans="1:12" x14ac:dyDescent="0.15">
      <c r="A54" s="39"/>
      <c r="G54" s="2"/>
    </row>
    <row r="55" spans="1:12" x14ac:dyDescent="0.15">
      <c r="A55" s="39"/>
      <c r="G55" s="2"/>
    </row>
  </sheetData>
  <mergeCells count="4">
    <mergeCell ref="A3:A4"/>
    <mergeCell ref="B3:K3"/>
    <mergeCell ref="A26:A27"/>
    <mergeCell ref="B26:K26"/>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87"/>
  <sheetViews>
    <sheetView view="pageBreakPreview" zoomScaleNormal="100" zoomScaleSheetLayoutView="100" workbookViewId="0">
      <pane xSplit="2" ySplit="4" topLeftCell="C65" activePane="bottomRight" state="frozen"/>
      <selection activeCell="T12" sqref="T12:U13"/>
      <selection pane="topRight" activeCell="T12" sqref="T12:U13"/>
      <selection pane="bottomLeft" activeCell="T12" sqref="T12:U13"/>
      <selection pane="bottomRight" activeCell="B95" sqref="B95"/>
    </sheetView>
  </sheetViews>
  <sheetFormatPr defaultRowHeight="13.5" x14ac:dyDescent="0.15"/>
  <cols>
    <col min="1" max="1" width="3.5" bestFit="1" customWidth="1"/>
    <col min="2" max="2" width="10.875" style="435" customWidth="1"/>
    <col min="3" max="3" width="4.25" style="435" bestFit="1" customWidth="1"/>
    <col min="4" max="4" width="4.25" style="435" customWidth="1"/>
    <col min="5" max="8" width="5.25" style="435" bestFit="1" customWidth="1"/>
    <col min="9" max="9" width="6.875" style="435" bestFit="1" customWidth="1"/>
    <col min="10" max="10" width="4.25" style="435" bestFit="1" customWidth="1"/>
    <col min="11" max="14" width="5.25" style="435" bestFit="1" customWidth="1"/>
    <col min="15" max="15" width="4.875" style="435" bestFit="1" customWidth="1"/>
    <col min="16" max="16" width="6.875" style="435" bestFit="1" customWidth="1"/>
    <col min="17" max="17" width="6.875" style="435" customWidth="1"/>
  </cols>
  <sheetData>
    <row r="1" spans="1:17" x14ac:dyDescent="0.15">
      <c r="B1" s="1" t="s">
        <v>270</v>
      </c>
    </row>
    <row r="3" spans="1:17" x14ac:dyDescent="0.15">
      <c r="B3" s="447"/>
      <c r="C3" s="566" t="s">
        <v>271</v>
      </c>
      <c r="D3" s="567"/>
      <c r="E3" s="567"/>
      <c r="F3" s="567"/>
      <c r="G3" s="567"/>
      <c r="H3" s="567"/>
      <c r="I3" s="568"/>
      <c r="J3" s="566" t="s">
        <v>272</v>
      </c>
      <c r="K3" s="567"/>
      <c r="L3" s="567"/>
      <c r="M3" s="567"/>
      <c r="N3" s="567"/>
      <c r="O3" s="567"/>
      <c r="P3" s="568"/>
      <c r="Q3" s="569" t="s">
        <v>62</v>
      </c>
    </row>
    <row r="4" spans="1:17" ht="44.25" customHeight="1" x14ac:dyDescent="0.15">
      <c r="B4" s="448"/>
      <c r="C4" s="436" t="s">
        <v>273</v>
      </c>
      <c r="D4" s="437" t="s">
        <v>274</v>
      </c>
      <c r="E4" s="436" t="s">
        <v>275</v>
      </c>
      <c r="F4" s="436" t="s">
        <v>276</v>
      </c>
      <c r="G4" s="436" t="s">
        <v>277</v>
      </c>
      <c r="H4" s="436" t="s">
        <v>278</v>
      </c>
      <c r="I4" s="436" t="s">
        <v>279</v>
      </c>
      <c r="J4" s="436" t="s">
        <v>273</v>
      </c>
      <c r="K4" s="437" t="s">
        <v>274</v>
      </c>
      <c r="L4" s="436" t="s">
        <v>275</v>
      </c>
      <c r="M4" s="436" t="s">
        <v>276</v>
      </c>
      <c r="N4" s="436" t="s">
        <v>277</v>
      </c>
      <c r="O4" s="436" t="s">
        <v>278</v>
      </c>
      <c r="P4" s="436" t="s">
        <v>279</v>
      </c>
      <c r="Q4" s="570"/>
    </row>
    <row r="5" spans="1:17" x14ac:dyDescent="0.15">
      <c r="A5">
        <v>1</v>
      </c>
      <c r="B5" s="377" t="s">
        <v>280</v>
      </c>
      <c r="C5" s="438">
        <v>1</v>
      </c>
      <c r="D5" s="438">
        <v>5</v>
      </c>
      <c r="E5" s="438">
        <v>15</v>
      </c>
      <c r="F5" s="438">
        <v>19</v>
      </c>
      <c r="G5" s="438">
        <v>14</v>
      </c>
      <c r="H5" s="438">
        <v>7</v>
      </c>
      <c r="I5" s="439">
        <f>SUM(C5:H5)</f>
        <v>61</v>
      </c>
      <c r="J5" s="438">
        <v>3</v>
      </c>
      <c r="K5" s="438">
        <v>4</v>
      </c>
      <c r="L5" s="438">
        <v>12</v>
      </c>
      <c r="M5" s="438">
        <v>14</v>
      </c>
      <c r="N5" s="438">
        <v>13</v>
      </c>
      <c r="O5" s="438"/>
      <c r="P5" s="438">
        <v>46</v>
      </c>
      <c r="Q5" s="438">
        <f>SUM(I5,P5)</f>
        <v>107</v>
      </c>
    </row>
    <row r="6" spans="1:17" x14ac:dyDescent="0.15">
      <c r="A6">
        <v>2</v>
      </c>
      <c r="B6" s="377" t="s">
        <v>281</v>
      </c>
      <c r="C6" s="438">
        <v>2</v>
      </c>
      <c r="D6" s="438">
        <v>4</v>
      </c>
      <c r="E6" s="438">
        <v>11</v>
      </c>
      <c r="F6" s="438">
        <v>68</v>
      </c>
      <c r="G6" s="438">
        <v>38</v>
      </c>
      <c r="H6" s="438">
        <v>16</v>
      </c>
      <c r="I6" s="438">
        <f t="shared" ref="I6:I45" si="0">SUM(C6:H6)</f>
        <v>139</v>
      </c>
      <c r="J6" s="438">
        <v>2</v>
      </c>
      <c r="K6" s="438">
        <v>8</v>
      </c>
      <c r="L6" s="438">
        <v>15</v>
      </c>
      <c r="M6" s="438">
        <v>28</v>
      </c>
      <c r="N6" s="438">
        <v>21</v>
      </c>
      <c r="O6" s="438">
        <v>3</v>
      </c>
      <c r="P6" s="438">
        <v>77</v>
      </c>
      <c r="Q6" s="438">
        <f t="shared" ref="Q6:Q69" si="1">SUM(I6,P6)</f>
        <v>216</v>
      </c>
    </row>
    <row r="7" spans="1:17" x14ac:dyDescent="0.15">
      <c r="A7">
        <v>3</v>
      </c>
      <c r="B7" s="377" t="s">
        <v>282</v>
      </c>
      <c r="C7" s="438"/>
      <c r="D7" s="438"/>
      <c r="E7" s="438">
        <v>2</v>
      </c>
      <c r="F7" s="438">
        <v>6</v>
      </c>
      <c r="G7" s="438">
        <v>5</v>
      </c>
      <c r="H7" s="438">
        <v>2</v>
      </c>
      <c r="I7" s="438">
        <f t="shared" si="0"/>
        <v>15</v>
      </c>
      <c r="J7" s="438"/>
      <c r="K7" s="438"/>
      <c r="L7" s="438"/>
      <c r="M7" s="438">
        <v>4</v>
      </c>
      <c r="N7" s="438">
        <v>2</v>
      </c>
      <c r="O7" s="438"/>
      <c r="P7" s="438">
        <v>6</v>
      </c>
      <c r="Q7" s="438">
        <f t="shared" si="1"/>
        <v>21</v>
      </c>
    </row>
    <row r="8" spans="1:17" x14ac:dyDescent="0.15">
      <c r="A8">
        <v>4</v>
      </c>
      <c r="B8" s="377" t="s">
        <v>283</v>
      </c>
      <c r="C8" s="438"/>
      <c r="D8" s="438"/>
      <c r="E8" s="438">
        <v>2</v>
      </c>
      <c r="F8" s="438">
        <v>10</v>
      </c>
      <c r="G8" s="438">
        <v>4</v>
      </c>
      <c r="H8" s="438">
        <v>1</v>
      </c>
      <c r="I8" s="438">
        <f t="shared" si="0"/>
        <v>17</v>
      </c>
      <c r="J8" s="438"/>
      <c r="K8" s="438">
        <v>3</v>
      </c>
      <c r="L8" s="438">
        <v>2</v>
      </c>
      <c r="M8" s="438">
        <v>8</v>
      </c>
      <c r="N8" s="438">
        <v>4</v>
      </c>
      <c r="O8" s="438">
        <v>1</v>
      </c>
      <c r="P8" s="438">
        <v>18</v>
      </c>
      <c r="Q8" s="438">
        <f t="shared" si="1"/>
        <v>35</v>
      </c>
    </row>
    <row r="9" spans="1:17" x14ac:dyDescent="0.15">
      <c r="A9">
        <v>5</v>
      </c>
      <c r="B9" s="377" t="s">
        <v>284</v>
      </c>
      <c r="C9" s="438">
        <v>3</v>
      </c>
      <c r="D9" s="438">
        <v>10</v>
      </c>
      <c r="E9" s="438">
        <v>32</v>
      </c>
      <c r="F9" s="438">
        <v>85</v>
      </c>
      <c r="G9" s="438">
        <v>101</v>
      </c>
      <c r="H9" s="438">
        <v>28</v>
      </c>
      <c r="I9" s="438">
        <f t="shared" si="0"/>
        <v>259</v>
      </c>
      <c r="J9" s="438">
        <v>13</v>
      </c>
      <c r="K9" s="438">
        <v>30</v>
      </c>
      <c r="L9" s="438">
        <v>54</v>
      </c>
      <c r="M9" s="438">
        <v>68</v>
      </c>
      <c r="N9" s="438">
        <v>47</v>
      </c>
      <c r="O9" s="438">
        <v>10</v>
      </c>
      <c r="P9" s="438">
        <v>222</v>
      </c>
      <c r="Q9" s="438">
        <f t="shared" si="1"/>
        <v>481</v>
      </c>
    </row>
    <row r="10" spans="1:17" x14ac:dyDescent="0.15">
      <c r="A10">
        <v>6</v>
      </c>
      <c r="B10" s="377" t="s">
        <v>285</v>
      </c>
      <c r="C10" s="438">
        <v>2</v>
      </c>
      <c r="D10" s="438">
        <v>7</v>
      </c>
      <c r="E10" s="438">
        <v>38</v>
      </c>
      <c r="F10" s="438">
        <v>90</v>
      </c>
      <c r="G10" s="438">
        <v>97</v>
      </c>
      <c r="H10" s="438">
        <v>9</v>
      </c>
      <c r="I10" s="438">
        <f t="shared" si="0"/>
        <v>243</v>
      </c>
      <c r="J10" s="438">
        <v>14</v>
      </c>
      <c r="K10" s="438">
        <v>18</v>
      </c>
      <c r="L10" s="438">
        <v>36</v>
      </c>
      <c r="M10" s="438">
        <v>84</v>
      </c>
      <c r="N10" s="438">
        <v>31</v>
      </c>
      <c r="O10" s="438">
        <v>5</v>
      </c>
      <c r="P10" s="438">
        <v>188</v>
      </c>
      <c r="Q10" s="438">
        <f t="shared" si="1"/>
        <v>431</v>
      </c>
    </row>
    <row r="11" spans="1:17" x14ac:dyDescent="0.15">
      <c r="A11">
        <v>7</v>
      </c>
      <c r="B11" s="377" t="s">
        <v>286</v>
      </c>
      <c r="C11" s="438"/>
      <c r="D11" s="438">
        <v>4</v>
      </c>
      <c r="E11" s="438">
        <v>6</v>
      </c>
      <c r="F11" s="438">
        <v>29</v>
      </c>
      <c r="G11" s="438">
        <v>16</v>
      </c>
      <c r="H11" s="438">
        <v>7</v>
      </c>
      <c r="I11" s="438">
        <f t="shared" si="0"/>
        <v>62</v>
      </c>
      <c r="J11" s="438">
        <v>4</v>
      </c>
      <c r="K11" s="438">
        <v>2</v>
      </c>
      <c r="L11" s="438">
        <v>7</v>
      </c>
      <c r="M11" s="438">
        <v>13</v>
      </c>
      <c r="N11" s="438">
        <v>14</v>
      </c>
      <c r="O11" s="438">
        <v>2</v>
      </c>
      <c r="P11" s="438">
        <v>42</v>
      </c>
      <c r="Q11" s="438">
        <f t="shared" si="1"/>
        <v>104</v>
      </c>
    </row>
    <row r="12" spans="1:17" x14ac:dyDescent="0.15">
      <c r="A12">
        <v>8</v>
      </c>
      <c r="B12" s="377" t="s">
        <v>287</v>
      </c>
      <c r="C12" s="438">
        <v>9</v>
      </c>
      <c r="D12" s="438">
        <v>12</v>
      </c>
      <c r="E12" s="438">
        <v>52</v>
      </c>
      <c r="F12" s="438">
        <v>143</v>
      </c>
      <c r="G12" s="438">
        <v>92</v>
      </c>
      <c r="H12" s="438">
        <v>28</v>
      </c>
      <c r="I12" s="438">
        <f t="shared" si="0"/>
        <v>336</v>
      </c>
      <c r="J12" s="438">
        <v>5</v>
      </c>
      <c r="K12" s="438">
        <v>21</v>
      </c>
      <c r="L12" s="438">
        <v>42</v>
      </c>
      <c r="M12" s="438">
        <v>102</v>
      </c>
      <c r="N12" s="438">
        <v>56</v>
      </c>
      <c r="O12" s="438">
        <v>18</v>
      </c>
      <c r="P12" s="438">
        <v>244</v>
      </c>
      <c r="Q12" s="438">
        <f t="shared" si="1"/>
        <v>580</v>
      </c>
    </row>
    <row r="13" spans="1:17" x14ac:dyDescent="0.15">
      <c r="A13">
        <v>9</v>
      </c>
      <c r="B13" s="377" t="s">
        <v>288</v>
      </c>
      <c r="C13" s="438">
        <v>7</v>
      </c>
      <c r="D13" s="438">
        <v>19</v>
      </c>
      <c r="E13" s="438">
        <v>52</v>
      </c>
      <c r="F13" s="438">
        <v>123</v>
      </c>
      <c r="G13" s="438">
        <v>79</v>
      </c>
      <c r="H13" s="438">
        <v>21</v>
      </c>
      <c r="I13" s="438">
        <f t="shared" si="0"/>
        <v>301</v>
      </c>
      <c r="J13" s="438">
        <v>4</v>
      </c>
      <c r="K13" s="438">
        <v>20</v>
      </c>
      <c r="L13" s="438">
        <v>78</v>
      </c>
      <c r="M13" s="438">
        <v>133</v>
      </c>
      <c r="N13" s="438">
        <v>50</v>
      </c>
      <c r="O13" s="438">
        <v>17</v>
      </c>
      <c r="P13" s="438">
        <v>302</v>
      </c>
      <c r="Q13" s="438">
        <f t="shared" si="1"/>
        <v>603</v>
      </c>
    </row>
    <row r="14" spans="1:17" x14ac:dyDescent="0.15">
      <c r="A14">
        <v>10</v>
      </c>
      <c r="B14" s="377" t="s">
        <v>289</v>
      </c>
      <c r="C14" s="438"/>
      <c r="D14" s="438"/>
      <c r="E14" s="438">
        <v>1</v>
      </c>
      <c r="F14" s="438">
        <v>6</v>
      </c>
      <c r="G14" s="438">
        <v>7</v>
      </c>
      <c r="H14" s="438">
        <v>1</v>
      </c>
      <c r="I14" s="438">
        <f t="shared" si="0"/>
        <v>15</v>
      </c>
      <c r="J14" s="438"/>
      <c r="K14" s="438">
        <v>3</v>
      </c>
      <c r="L14" s="438">
        <v>6</v>
      </c>
      <c r="M14" s="438">
        <v>11</v>
      </c>
      <c r="N14" s="438">
        <v>4</v>
      </c>
      <c r="O14" s="438">
        <v>3</v>
      </c>
      <c r="P14" s="438">
        <v>27</v>
      </c>
      <c r="Q14" s="438">
        <f t="shared" si="1"/>
        <v>42</v>
      </c>
    </row>
    <row r="15" spans="1:17" x14ac:dyDescent="0.15">
      <c r="A15">
        <v>11</v>
      </c>
      <c r="B15" s="377" t="s">
        <v>290</v>
      </c>
      <c r="C15" s="438">
        <v>2</v>
      </c>
      <c r="D15" s="438">
        <v>7</v>
      </c>
      <c r="E15" s="438">
        <v>28</v>
      </c>
      <c r="F15" s="438">
        <v>97</v>
      </c>
      <c r="G15" s="438">
        <v>84</v>
      </c>
      <c r="H15" s="438">
        <v>22</v>
      </c>
      <c r="I15" s="438">
        <f t="shared" si="0"/>
        <v>240</v>
      </c>
      <c r="J15" s="438">
        <v>8</v>
      </c>
      <c r="K15" s="438">
        <v>25</v>
      </c>
      <c r="L15" s="438">
        <v>28</v>
      </c>
      <c r="M15" s="438">
        <v>64</v>
      </c>
      <c r="N15" s="438">
        <v>65</v>
      </c>
      <c r="O15" s="438">
        <v>14</v>
      </c>
      <c r="P15" s="438">
        <v>204</v>
      </c>
      <c r="Q15" s="438">
        <f t="shared" si="1"/>
        <v>444</v>
      </c>
    </row>
    <row r="16" spans="1:17" x14ac:dyDescent="0.15">
      <c r="A16">
        <v>12</v>
      </c>
      <c r="B16" s="377" t="s">
        <v>291</v>
      </c>
      <c r="C16" s="438"/>
      <c r="D16" s="438">
        <v>20</v>
      </c>
      <c r="E16" s="438">
        <v>24</v>
      </c>
      <c r="F16" s="438">
        <v>44</v>
      </c>
      <c r="G16" s="438">
        <v>27</v>
      </c>
      <c r="H16" s="438">
        <v>7</v>
      </c>
      <c r="I16" s="438">
        <f t="shared" si="0"/>
        <v>122</v>
      </c>
      <c r="J16" s="438">
        <v>5</v>
      </c>
      <c r="K16" s="438">
        <v>17</v>
      </c>
      <c r="L16" s="438">
        <v>32</v>
      </c>
      <c r="M16" s="438">
        <v>55</v>
      </c>
      <c r="N16" s="438">
        <v>25</v>
      </c>
      <c r="O16" s="438">
        <v>8</v>
      </c>
      <c r="P16" s="438">
        <v>142</v>
      </c>
      <c r="Q16" s="438">
        <f t="shared" si="1"/>
        <v>264</v>
      </c>
    </row>
    <row r="17" spans="1:17" x14ac:dyDescent="0.15">
      <c r="A17">
        <v>13</v>
      </c>
      <c r="B17" s="377" t="s">
        <v>292</v>
      </c>
      <c r="C17" s="438"/>
      <c r="D17" s="438">
        <v>2</v>
      </c>
      <c r="E17" s="438">
        <v>3</v>
      </c>
      <c r="F17" s="438">
        <v>15</v>
      </c>
      <c r="G17" s="438">
        <v>3</v>
      </c>
      <c r="H17" s="438">
        <v>1</v>
      </c>
      <c r="I17" s="438">
        <f t="shared" si="0"/>
        <v>24</v>
      </c>
      <c r="J17" s="438">
        <v>1</v>
      </c>
      <c r="K17" s="438">
        <v>3</v>
      </c>
      <c r="L17" s="438">
        <v>7</v>
      </c>
      <c r="M17" s="438">
        <v>15</v>
      </c>
      <c r="N17" s="438">
        <v>15</v>
      </c>
      <c r="O17" s="438">
        <v>4</v>
      </c>
      <c r="P17" s="438">
        <v>45</v>
      </c>
      <c r="Q17" s="438">
        <f t="shared" si="1"/>
        <v>69</v>
      </c>
    </row>
    <row r="18" spans="1:17" x14ac:dyDescent="0.15">
      <c r="A18">
        <v>14</v>
      </c>
      <c r="B18" s="377" t="s">
        <v>293</v>
      </c>
      <c r="C18" s="438"/>
      <c r="D18" s="438">
        <v>5</v>
      </c>
      <c r="E18" s="438">
        <v>11</v>
      </c>
      <c r="F18" s="438">
        <v>49</v>
      </c>
      <c r="G18" s="438">
        <v>42</v>
      </c>
      <c r="H18" s="438">
        <v>13</v>
      </c>
      <c r="I18" s="438">
        <f t="shared" si="0"/>
        <v>120</v>
      </c>
      <c r="J18" s="438">
        <v>9</v>
      </c>
      <c r="K18" s="438">
        <v>13</v>
      </c>
      <c r="L18" s="438">
        <v>15</v>
      </c>
      <c r="M18" s="438">
        <v>41</v>
      </c>
      <c r="N18" s="438">
        <v>13</v>
      </c>
      <c r="O18" s="438">
        <v>8</v>
      </c>
      <c r="P18" s="438">
        <v>99</v>
      </c>
      <c r="Q18" s="438">
        <f t="shared" si="1"/>
        <v>219</v>
      </c>
    </row>
    <row r="19" spans="1:17" x14ac:dyDescent="0.15">
      <c r="A19">
        <v>15</v>
      </c>
      <c r="B19" s="377" t="s">
        <v>294</v>
      </c>
      <c r="C19" s="438">
        <v>1</v>
      </c>
      <c r="D19" s="438">
        <v>2</v>
      </c>
      <c r="E19" s="438">
        <v>9</v>
      </c>
      <c r="F19" s="438">
        <v>32</v>
      </c>
      <c r="G19" s="438">
        <v>23</v>
      </c>
      <c r="H19" s="438">
        <v>12</v>
      </c>
      <c r="I19" s="438">
        <f t="shared" si="0"/>
        <v>79</v>
      </c>
      <c r="J19" s="438">
        <v>3</v>
      </c>
      <c r="K19" s="438">
        <v>7</v>
      </c>
      <c r="L19" s="438">
        <v>8</v>
      </c>
      <c r="M19" s="438">
        <v>35</v>
      </c>
      <c r="N19" s="438">
        <v>16</v>
      </c>
      <c r="O19" s="438">
        <v>5</v>
      </c>
      <c r="P19" s="438">
        <v>74</v>
      </c>
      <c r="Q19" s="438">
        <f t="shared" si="1"/>
        <v>153</v>
      </c>
    </row>
    <row r="20" spans="1:17" x14ac:dyDescent="0.15">
      <c r="A20">
        <v>16</v>
      </c>
      <c r="B20" s="377" t="s">
        <v>295</v>
      </c>
      <c r="C20" s="438">
        <v>1</v>
      </c>
      <c r="D20" s="438">
        <v>3</v>
      </c>
      <c r="E20" s="438">
        <v>12</v>
      </c>
      <c r="F20" s="438">
        <v>26</v>
      </c>
      <c r="G20" s="438">
        <v>21</v>
      </c>
      <c r="H20" s="438">
        <v>10</v>
      </c>
      <c r="I20" s="438">
        <f t="shared" si="0"/>
        <v>73</v>
      </c>
      <c r="J20" s="438">
        <v>3</v>
      </c>
      <c r="K20" s="438">
        <v>2</v>
      </c>
      <c r="L20" s="438">
        <v>5</v>
      </c>
      <c r="M20" s="438">
        <v>17</v>
      </c>
      <c r="N20" s="438">
        <v>6</v>
      </c>
      <c r="O20" s="438">
        <v>2</v>
      </c>
      <c r="P20" s="438">
        <v>35</v>
      </c>
      <c r="Q20" s="438">
        <f t="shared" si="1"/>
        <v>108</v>
      </c>
    </row>
    <row r="21" spans="1:17" x14ac:dyDescent="0.15">
      <c r="A21">
        <v>17</v>
      </c>
      <c r="B21" s="377" t="s">
        <v>296</v>
      </c>
      <c r="C21" s="438">
        <v>1</v>
      </c>
      <c r="D21" s="438">
        <v>4</v>
      </c>
      <c r="E21" s="438">
        <v>6</v>
      </c>
      <c r="F21" s="438">
        <v>17</v>
      </c>
      <c r="G21" s="438">
        <v>11</v>
      </c>
      <c r="H21" s="438">
        <v>3</v>
      </c>
      <c r="I21" s="438">
        <f t="shared" si="0"/>
        <v>42</v>
      </c>
      <c r="J21" s="438">
        <v>6</v>
      </c>
      <c r="K21" s="438">
        <v>8</v>
      </c>
      <c r="L21" s="438">
        <v>16</v>
      </c>
      <c r="M21" s="438">
        <v>22</v>
      </c>
      <c r="N21" s="438">
        <v>12</v>
      </c>
      <c r="O21" s="438">
        <v>3</v>
      </c>
      <c r="P21" s="438">
        <v>67</v>
      </c>
      <c r="Q21" s="438">
        <f t="shared" si="1"/>
        <v>109</v>
      </c>
    </row>
    <row r="22" spans="1:17" x14ac:dyDescent="0.15">
      <c r="A22">
        <v>18</v>
      </c>
      <c r="B22" s="377" t="s">
        <v>297</v>
      </c>
      <c r="C22" s="438">
        <v>9</v>
      </c>
      <c r="D22" s="438">
        <v>34</v>
      </c>
      <c r="E22" s="438">
        <v>81</v>
      </c>
      <c r="F22" s="438">
        <v>127</v>
      </c>
      <c r="G22" s="438">
        <v>65</v>
      </c>
      <c r="H22" s="438">
        <v>10</v>
      </c>
      <c r="I22" s="438">
        <f t="shared" si="0"/>
        <v>326</v>
      </c>
      <c r="J22" s="438">
        <v>40</v>
      </c>
      <c r="K22" s="438">
        <v>86</v>
      </c>
      <c r="L22" s="438">
        <v>140</v>
      </c>
      <c r="M22" s="438">
        <v>136</v>
      </c>
      <c r="N22" s="438">
        <v>35</v>
      </c>
      <c r="O22" s="438">
        <v>9</v>
      </c>
      <c r="P22" s="438">
        <v>446</v>
      </c>
      <c r="Q22" s="438">
        <f t="shared" si="1"/>
        <v>772</v>
      </c>
    </row>
    <row r="23" spans="1:17" x14ac:dyDescent="0.15">
      <c r="A23">
        <v>19</v>
      </c>
      <c r="B23" s="377" t="s">
        <v>298</v>
      </c>
      <c r="C23" s="438">
        <v>5</v>
      </c>
      <c r="D23" s="438">
        <v>24</v>
      </c>
      <c r="E23" s="438">
        <v>42</v>
      </c>
      <c r="F23" s="438">
        <v>75</v>
      </c>
      <c r="G23" s="438">
        <v>31</v>
      </c>
      <c r="H23" s="438">
        <v>3</v>
      </c>
      <c r="I23" s="438">
        <f t="shared" si="0"/>
        <v>180</v>
      </c>
      <c r="J23" s="438">
        <v>38</v>
      </c>
      <c r="K23" s="438">
        <v>36</v>
      </c>
      <c r="L23" s="438">
        <v>51</v>
      </c>
      <c r="M23" s="438">
        <v>57</v>
      </c>
      <c r="N23" s="438">
        <v>20</v>
      </c>
      <c r="O23" s="438">
        <v>4</v>
      </c>
      <c r="P23" s="438">
        <v>206</v>
      </c>
      <c r="Q23" s="438">
        <f t="shared" si="1"/>
        <v>386</v>
      </c>
    </row>
    <row r="24" spans="1:17" x14ac:dyDescent="0.15">
      <c r="A24">
        <v>20</v>
      </c>
      <c r="B24" s="377" t="s">
        <v>299</v>
      </c>
      <c r="C24" s="438">
        <v>1</v>
      </c>
      <c r="D24" s="438">
        <v>7</v>
      </c>
      <c r="E24" s="438">
        <v>9</v>
      </c>
      <c r="F24" s="438">
        <v>16</v>
      </c>
      <c r="G24" s="438">
        <v>12</v>
      </c>
      <c r="H24" s="438">
        <v>3</v>
      </c>
      <c r="I24" s="438">
        <f t="shared" si="0"/>
        <v>48</v>
      </c>
      <c r="J24" s="438">
        <v>8</v>
      </c>
      <c r="K24" s="438">
        <v>12</v>
      </c>
      <c r="L24" s="438">
        <v>9</v>
      </c>
      <c r="M24" s="438">
        <v>16</v>
      </c>
      <c r="N24" s="438">
        <v>6</v>
      </c>
      <c r="O24" s="438"/>
      <c r="P24" s="438">
        <v>51</v>
      </c>
      <c r="Q24" s="438">
        <f t="shared" si="1"/>
        <v>99</v>
      </c>
    </row>
    <row r="25" spans="1:17" x14ac:dyDescent="0.15">
      <c r="A25">
        <v>21</v>
      </c>
      <c r="B25" s="377" t="s">
        <v>300</v>
      </c>
      <c r="C25" s="438"/>
      <c r="D25" s="438">
        <v>6</v>
      </c>
      <c r="E25" s="438">
        <v>16</v>
      </c>
      <c r="F25" s="438">
        <v>83</v>
      </c>
      <c r="G25" s="438">
        <v>45</v>
      </c>
      <c r="H25" s="438">
        <v>8</v>
      </c>
      <c r="I25" s="438">
        <f t="shared" si="0"/>
        <v>158</v>
      </c>
      <c r="J25" s="438">
        <v>3</v>
      </c>
      <c r="K25" s="438">
        <v>4</v>
      </c>
      <c r="L25" s="438">
        <v>26</v>
      </c>
      <c r="M25" s="438">
        <v>43</v>
      </c>
      <c r="N25" s="438">
        <v>16</v>
      </c>
      <c r="O25" s="438">
        <v>3</v>
      </c>
      <c r="P25" s="438">
        <v>95</v>
      </c>
      <c r="Q25" s="438">
        <f t="shared" si="1"/>
        <v>253</v>
      </c>
    </row>
    <row r="26" spans="1:17" x14ac:dyDescent="0.15">
      <c r="A26">
        <v>22</v>
      </c>
      <c r="B26" s="377" t="s">
        <v>301</v>
      </c>
      <c r="C26" s="438">
        <v>1</v>
      </c>
      <c r="D26" s="438">
        <v>5</v>
      </c>
      <c r="E26" s="438">
        <v>6</v>
      </c>
      <c r="F26" s="438">
        <v>17</v>
      </c>
      <c r="G26" s="438">
        <v>7</v>
      </c>
      <c r="H26" s="438">
        <v>3</v>
      </c>
      <c r="I26" s="438">
        <f t="shared" si="0"/>
        <v>39</v>
      </c>
      <c r="J26" s="438"/>
      <c r="K26" s="438">
        <v>6</v>
      </c>
      <c r="L26" s="438">
        <v>14</v>
      </c>
      <c r="M26" s="438">
        <v>12</v>
      </c>
      <c r="N26" s="438">
        <v>4</v>
      </c>
      <c r="O26" s="438">
        <v>4</v>
      </c>
      <c r="P26" s="438">
        <v>40</v>
      </c>
      <c r="Q26" s="438">
        <f t="shared" si="1"/>
        <v>79</v>
      </c>
    </row>
    <row r="27" spans="1:17" x14ac:dyDescent="0.15">
      <c r="A27">
        <v>23</v>
      </c>
      <c r="B27" s="377" t="s">
        <v>302</v>
      </c>
      <c r="C27" s="438">
        <v>3</v>
      </c>
      <c r="D27" s="438">
        <v>4</v>
      </c>
      <c r="E27" s="438">
        <v>20</v>
      </c>
      <c r="F27" s="438">
        <v>52</v>
      </c>
      <c r="G27" s="438">
        <v>19</v>
      </c>
      <c r="H27" s="438">
        <v>5</v>
      </c>
      <c r="I27" s="438">
        <f t="shared" si="0"/>
        <v>103</v>
      </c>
      <c r="J27" s="438">
        <v>6</v>
      </c>
      <c r="K27" s="438">
        <v>13</v>
      </c>
      <c r="L27" s="438">
        <v>24</v>
      </c>
      <c r="M27" s="438">
        <v>33</v>
      </c>
      <c r="N27" s="438">
        <v>12</v>
      </c>
      <c r="O27" s="438">
        <v>2</v>
      </c>
      <c r="P27" s="438">
        <v>90</v>
      </c>
      <c r="Q27" s="438">
        <f t="shared" si="1"/>
        <v>193</v>
      </c>
    </row>
    <row r="28" spans="1:17" x14ac:dyDescent="0.15">
      <c r="A28">
        <v>24</v>
      </c>
      <c r="B28" s="377" t="s">
        <v>303</v>
      </c>
      <c r="C28" s="438">
        <v>1</v>
      </c>
      <c r="D28" s="438">
        <v>5</v>
      </c>
      <c r="E28" s="438">
        <v>16</v>
      </c>
      <c r="F28" s="438">
        <v>34</v>
      </c>
      <c r="G28" s="438">
        <v>19</v>
      </c>
      <c r="H28" s="438">
        <v>1</v>
      </c>
      <c r="I28" s="438">
        <f t="shared" si="0"/>
        <v>76</v>
      </c>
      <c r="J28" s="438">
        <v>3</v>
      </c>
      <c r="K28" s="438">
        <v>11</v>
      </c>
      <c r="L28" s="438">
        <v>6</v>
      </c>
      <c r="M28" s="438">
        <v>8</v>
      </c>
      <c r="N28" s="438">
        <v>8</v>
      </c>
      <c r="O28" s="438">
        <v>7</v>
      </c>
      <c r="P28" s="438">
        <v>43</v>
      </c>
      <c r="Q28" s="438">
        <f t="shared" si="1"/>
        <v>119</v>
      </c>
    </row>
    <row r="29" spans="1:17" x14ac:dyDescent="0.15">
      <c r="A29">
        <v>25</v>
      </c>
      <c r="B29" s="377" t="s">
        <v>304</v>
      </c>
      <c r="C29" s="438">
        <v>6</v>
      </c>
      <c r="D29" s="438">
        <v>16</v>
      </c>
      <c r="E29" s="438">
        <v>36</v>
      </c>
      <c r="F29" s="438">
        <v>54</v>
      </c>
      <c r="G29" s="438">
        <v>24</v>
      </c>
      <c r="H29" s="438">
        <v>5</v>
      </c>
      <c r="I29" s="438">
        <f t="shared" si="0"/>
        <v>141</v>
      </c>
      <c r="J29" s="438">
        <v>15</v>
      </c>
      <c r="K29" s="438">
        <v>17</v>
      </c>
      <c r="L29" s="438">
        <v>17</v>
      </c>
      <c r="M29" s="438">
        <v>25</v>
      </c>
      <c r="N29" s="438">
        <v>9</v>
      </c>
      <c r="O29" s="438">
        <v>2</v>
      </c>
      <c r="P29" s="438">
        <v>85</v>
      </c>
      <c r="Q29" s="438">
        <f t="shared" si="1"/>
        <v>226</v>
      </c>
    </row>
    <row r="30" spans="1:17" x14ac:dyDescent="0.15">
      <c r="A30">
        <v>26</v>
      </c>
      <c r="B30" s="377" t="s">
        <v>305</v>
      </c>
      <c r="C30" s="438"/>
      <c r="D30" s="438"/>
      <c r="E30" s="438">
        <v>2</v>
      </c>
      <c r="F30" s="438">
        <v>2</v>
      </c>
      <c r="G30" s="438">
        <v>1</v>
      </c>
      <c r="H30" s="438">
        <v>1</v>
      </c>
      <c r="I30" s="438">
        <f t="shared" si="0"/>
        <v>6</v>
      </c>
      <c r="J30" s="438"/>
      <c r="K30" s="438"/>
      <c r="L30" s="438">
        <v>2</v>
      </c>
      <c r="M30" s="438"/>
      <c r="N30" s="438">
        <v>1</v>
      </c>
      <c r="O30" s="438"/>
      <c r="P30" s="438">
        <v>3</v>
      </c>
      <c r="Q30" s="438">
        <f t="shared" si="1"/>
        <v>9</v>
      </c>
    </row>
    <row r="31" spans="1:17" x14ac:dyDescent="0.15">
      <c r="A31">
        <v>27</v>
      </c>
      <c r="B31" s="377" t="s">
        <v>306</v>
      </c>
      <c r="C31" s="438"/>
      <c r="D31" s="438">
        <v>1</v>
      </c>
      <c r="E31" s="438">
        <v>2</v>
      </c>
      <c r="F31" s="438">
        <v>5</v>
      </c>
      <c r="G31" s="438">
        <v>2</v>
      </c>
      <c r="H31" s="438"/>
      <c r="I31" s="438">
        <f t="shared" si="0"/>
        <v>10</v>
      </c>
      <c r="J31" s="438">
        <v>1</v>
      </c>
      <c r="K31" s="438">
        <v>2</v>
      </c>
      <c r="L31" s="438">
        <v>1</v>
      </c>
      <c r="M31" s="438">
        <v>4</v>
      </c>
      <c r="N31" s="438">
        <v>1</v>
      </c>
      <c r="O31" s="438"/>
      <c r="P31" s="438">
        <v>9</v>
      </c>
      <c r="Q31" s="438">
        <f t="shared" si="1"/>
        <v>19</v>
      </c>
    </row>
    <row r="32" spans="1:17" x14ac:dyDescent="0.15">
      <c r="A32">
        <v>28</v>
      </c>
      <c r="B32" s="377" t="s">
        <v>307</v>
      </c>
      <c r="C32" s="438"/>
      <c r="D32" s="438"/>
      <c r="E32" s="438">
        <v>3</v>
      </c>
      <c r="F32" s="438">
        <v>3</v>
      </c>
      <c r="G32" s="438"/>
      <c r="H32" s="438"/>
      <c r="I32" s="438">
        <f t="shared" si="0"/>
        <v>6</v>
      </c>
      <c r="J32" s="438">
        <v>1</v>
      </c>
      <c r="K32" s="438"/>
      <c r="L32" s="438">
        <v>3</v>
      </c>
      <c r="M32" s="438">
        <v>1</v>
      </c>
      <c r="N32" s="438">
        <v>1</v>
      </c>
      <c r="O32" s="438"/>
      <c r="P32" s="438">
        <v>6</v>
      </c>
      <c r="Q32" s="438">
        <f t="shared" si="1"/>
        <v>12</v>
      </c>
    </row>
    <row r="33" spans="1:17" x14ac:dyDescent="0.15">
      <c r="A33">
        <v>29</v>
      </c>
      <c r="B33" s="377" t="s">
        <v>308</v>
      </c>
      <c r="C33" s="438">
        <v>4</v>
      </c>
      <c r="D33" s="438">
        <v>18</v>
      </c>
      <c r="E33" s="438">
        <v>22</v>
      </c>
      <c r="F33" s="438">
        <v>26</v>
      </c>
      <c r="G33" s="438">
        <v>26</v>
      </c>
      <c r="H33" s="438">
        <v>4</v>
      </c>
      <c r="I33" s="438">
        <f t="shared" si="0"/>
        <v>100</v>
      </c>
      <c r="J33" s="438">
        <v>14</v>
      </c>
      <c r="K33" s="438">
        <v>21</v>
      </c>
      <c r="L33" s="438">
        <v>22</v>
      </c>
      <c r="M33" s="438">
        <v>24</v>
      </c>
      <c r="N33" s="438">
        <v>15</v>
      </c>
      <c r="O33" s="438">
        <v>2</v>
      </c>
      <c r="P33" s="438">
        <v>98</v>
      </c>
      <c r="Q33" s="438">
        <f t="shared" si="1"/>
        <v>198</v>
      </c>
    </row>
    <row r="34" spans="1:17" x14ac:dyDescent="0.15">
      <c r="A34">
        <v>31</v>
      </c>
      <c r="B34" s="377" t="s">
        <v>309</v>
      </c>
      <c r="C34" s="438">
        <v>1</v>
      </c>
      <c r="D34" s="438">
        <v>15</v>
      </c>
      <c r="E34" s="438">
        <v>67</v>
      </c>
      <c r="F34" s="438">
        <v>112</v>
      </c>
      <c r="G34" s="438">
        <v>50</v>
      </c>
      <c r="H34" s="438">
        <v>12</v>
      </c>
      <c r="I34" s="438">
        <f t="shared" si="0"/>
        <v>257</v>
      </c>
      <c r="J34" s="438">
        <v>6</v>
      </c>
      <c r="K34" s="438">
        <v>34</v>
      </c>
      <c r="L34" s="438">
        <v>49</v>
      </c>
      <c r="M34" s="438">
        <v>48</v>
      </c>
      <c r="N34" s="438">
        <v>21</v>
      </c>
      <c r="O34" s="438">
        <v>5</v>
      </c>
      <c r="P34" s="438">
        <v>163</v>
      </c>
      <c r="Q34" s="438">
        <f t="shared" si="1"/>
        <v>420</v>
      </c>
    </row>
    <row r="35" spans="1:17" x14ac:dyDescent="0.15">
      <c r="A35">
        <v>32</v>
      </c>
      <c r="B35" s="377" t="s">
        <v>310</v>
      </c>
      <c r="C35" s="438"/>
      <c r="D35" s="438">
        <v>5</v>
      </c>
      <c r="E35" s="438">
        <v>12</v>
      </c>
      <c r="F35" s="438">
        <v>58</v>
      </c>
      <c r="G35" s="438">
        <v>24</v>
      </c>
      <c r="H35" s="438">
        <v>6</v>
      </c>
      <c r="I35" s="438">
        <f t="shared" si="0"/>
        <v>105</v>
      </c>
      <c r="J35" s="438">
        <v>3</v>
      </c>
      <c r="K35" s="438">
        <v>9</v>
      </c>
      <c r="L35" s="438">
        <v>19</v>
      </c>
      <c r="M35" s="438">
        <v>22</v>
      </c>
      <c r="N35" s="438">
        <v>5</v>
      </c>
      <c r="O35" s="438">
        <v>3</v>
      </c>
      <c r="P35" s="438">
        <v>61</v>
      </c>
      <c r="Q35" s="438">
        <f t="shared" si="1"/>
        <v>166</v>
      </c>
    </row>
    <row r="36" spans="1:17" x14ac:dyDescent="0.15">
      <c r="A36">
        <v>33</v>
      </c>
      <c r="B36" s="377" t="s">
        <v>311</v>
      </c>
      <c r="C36" s="438"/>
      <c r="D36" s="438">
        <v>6</v>
      </c>
      <c r="E36" s="438">
        <v>20</v>
      </c>
      <c r="F36" s="438">
        <v>106</v>
      </c>
      <c r="G36" s="438">
        <v>53</v>
      </c>
      <c r="H36" s="438">
        <v>16</v>
      </c>
      <c r="I36" s="438">
        <f t="shared" si="0"/>
        <v>201</v>
      </c>
      <c r="J36" s="438"/>
      <c r="K36" s="438">
        <v>15</v>
      </c>
      <c r="L36" s="438">
        <v>20</v>
      </c>
      <c r="M36" s="438">
        <v>30</v>
      </c>
      <c r="N36" s="438">
        <v>10</v>
      </c>
      <c r="O36" s="438">
        <v>4</v>
      </c>
      <c r="P36" s="438">
        <v>79</v>
      </c>
      <c r="Q36" s="438">
        <f t="shared" si="1"/>
        <v>280</v>
      </c>
    </row>
    <row r="37" spans="1:17" x14ac:dyDescent="0.15">
      <c r="A37">
        <v>34</v>
      </c>
      <c r="B37" s="377" t="s">
        <v>312</v>
      </c>
      <c r="C37" s="438"/>
      <c r="D37" s="438">
        <v>1</v>
      </c>
      <c r="E37" s="438"/>
      <c r="F37" s="438">
        <v>13</v>
      </c>
      <c r="G37" s="438">
        <v>7</v>
      </c>
      <c r="H37" s="438">
        <v>4</v>
      </c>
      <c r="I37" s="438">
        <f t="shared" si="0"/>
        <v>25</v>
      </c>
      <c r="J37" s="438">
        <v>1</v>
      </c>
      <c r="K37" s="438">
        <v>1</v>
      </c>
      <c r="L37" s="438">
        <v>2</v>
      </c>
      <c r="M37" s="438">
        <v>16</v>
      </c>
      <c r="N37" s="438">
        <v>4</v>
      </c>
      <c r="O37" s="438"/>
      <c r="P37" s="438">
        <v>24</v>
      </c>
      <c r="Q37" s="438">
        <f t="shared" si="1"/>
        <v>49</v>
      </c>
    </row>
    <row r="38" spans="1:17" x14ac:dyDescent="0.15">
      <c r="A38">
        <v>35</v>
      </c>
      <c r="B38" s="377" t="s">
        <v>313</v>
      </c>
      <c r="C38" s="438">
        <v>3</v>
      </c>
      <c r="D38" s="438">
        <v>19</v>
      </c>
      <c r="E38" s="438">
        <v>61</v>
      </c>
      <c r="F38" s="438">
        <v>229</v>
      </c>
      <c r="G38" s="438">
        <v>132</v>
      </c>
      <c r="H38" s="438">
        <v>37</v>
      </c>
      <c r="I38" s="438">
        <f t="shared" si="0"/>
        <v>481</v>
      </c>
      <c r="J38" s="438">
        <v>8</v>
      </c>
      <c r="K38" s="438">
        <v>29</v>
      </c>
      <c r="L38" s="438">
        <v>49</v>
      </c>
      <c r="M38" s="438">
        <v>91</v>
      </c>
      <c r="N38" s="438">
        <v>72</v>
      </c>
      <c r="O38" s="438">
        <v>18</v>
      </c>
      <c r="P38" s="438">
        <v>267</v>
      </c>
      <c r="Q38" s="438">
        <f t="shared" si="1"/>
        <v>748</v>
      </c>
    </row>
    <row r="39" spans="1:17" x14ac:dyDescent="0.15">
      <c r="A39">
        <v>36</v>
      </c>
      <c r="B39" s="377" t="s">
        <v>314</v>
      </c>
      <c r="C39" s="438">
        <v>1</v>
      </c>
      <c r="D39" s="438">
        <v>20</v>
      </c>
      <c r="E39" s="438">
        <v>80</v>
      </c>
      <c r="F39" s="438">
        <v>181</v>
      </c>
      <c r="G39" s="438">
        <v>111</v>
      </c>
      <c r="H39" s="438">
        <v>21</v>
      </c>
      <c r="I39" s="438">
        <f t="shared" si="0"/>
        <v>414</v>
      </c>
      <c r="J39" s="438">
        <v>2</v>
      </c>
      <c r="K39" s="438">
        <v>14</v>
      </c>
      <c r="L39" s="438">
        <v>25</v>
      </c>
      <c r="M39" s="438">
        <v>61</v>
      </c>
      <c r="N39" s="438">
        <v>39</v>
      </c>
      <c r="O39" s="438">
        <v>7</v>
      </c>
      <c r="P39" s="438">
        <v>148</v>
      </c>
      <c r="Q39" s="438">
        <f t="shared" si="1"/>
        <v>562</v>
      </c>
    </row>
    <row r="40" spans="1:17" x14ac:dyDescent="0.15">
      <c r="A40">
        <v>37</v>
      </c>
      <c r="B40" s="377" t="s">
        <v>315</v>
      </c>
      <c r="C40" s="438"/>
      <c r="D40" s="438">
        <v>1</v>
      </c>
      <c r="E40" s="438">
        <v>12</v>
      </c>
      <c r="F40" s="438">
        <v>54</v>
      </c>
      <c r="G40" s="438">
        <v>21</v>
      </c>
      <c r="H40" s="438">
        <v>4</v>
      </c>
      <c r="I40" s="438">
        <f t="shared" si="0"/>
        <v>92</v>
      </c>
      <c r="J40" s="438">
        <v>1</v>
      </c>
      <c r="K40" s="438">
        <v>3</v>
      </c>
      <c r="L40" s="438">
        <v>13</v>
      </c>
      <c r="M40" s="438">
        <v>15</v>
      </c>
      <c r="N40" s="438">
        <v>13</v>
      </c>
      <c r="O40" s="438">
        <v>2</v>
      </c>
      <c r="P40" s="438">
        <v>47</v>
      </c>
      <c r="Q40" s="438">
        <f t="shared" si="1"/>
        <v>139</v>
      </c>
    </row>
    <row r="41" spans="1:17" x14ac:dyDescent="0.15">
      <c r="A41">
        <v>38</v>
      </c>
      <c r="B41" s="377" t="s">
        <v>316</v>
      </c>
      <c r="C41" s="438">
        <v>1</v>
      </c>
      <c r="D41" s="438">
        <v>6</v>
      </c>
      <c r="E41" s="438">
        <v>33</v>
      </c>
      <c r="F41" s="438">
        <v>82</v>
      </c>
      <c r="G41" s="438">
        <v>80</v>
      </c>
      <c r="H41" s="438">
        <v>12</v>
      </c>
      <c r="I41" s="438">
        <f t="shared" si="0"/>
        <v>214</v>
      </c>
      <c r="J41" s="438">
        <v>2</v>
      </c>
      <c r="K41" s="438">
        <v>11</v>
      </c>
      <c r="L41" s="438">
        <v>27</v>
      </c>
      <c r="M41" s="438">
        <v>48</v>
      </c>
      <c r="N41" s="438">
        <v>25</v>
      </c>
      <c r="O41" s="438">
        <v>4</v>
      </c>
      <c r="P41" s="438">
        <v>117</v>
      </c>
      <c r="Q41" s="438">
        <f t="shared" si="1"/>
        <v>331</v>
      </c>
    </row>
    <row r="42" spans="1:17" x14ac:dyDescent="0.15">
      <c r="A42">
        <v>39</v>
      </c>
      <c r="B42" s="377" t="s">
        <v>317</v>
      </c>
      <c r="C42" s="438"/>
      <c r="D42" s="438"/>
      <c r="E42" s="438">
        <v>1</v>
      </c>
      <c r="F42" s="438">
        <v>4</v>
      </c>
      <c r="G42" s="438">
        <v>7</v>
      </c>
      <c r="H42" s="438">
        <v>1</v>
      </c>
      <c r="I42" s="438">
        <f t="shared" si="0"/>
        <v>13</v>
      </c>
      <c r="J42" s="438"/>
      <c r="K42" s="438">
        <v>2</v>
      </c>
      <c r="L42" s="438">
        <v>3</v>
      </c>
      <c r="M42" s="438"/>
      <c r="N42" s="438">
        <v>8</v>
      </c>
      <c r="O42" s="438">
        <v>1</v>
      </c>
      <c r="P42" s="438">
        <v>14</v>
      </c>
      <c r="Q42" s="438">
        <f t="shared" si="1"/>
        <v>27</v>
      </c>
    </row>
    <row r="43" spans="1:17" x14ac:dyDescent="0.15">
      <c r="A43">
        <v>40</v>
      </c>
      <c r="B43" s="377" t="s">
        <v>318</v>
      </c>
      <c r="C43" s="438"/>
      <c r="D43" s="438">
        <v>9</v>
      </c>
      <c r="E43" s="438">
        <v>23</v>
      </c>
      <c r="F43" s="438">
        <v>72</v>
      </c>
      <c r="G43" s="438">
        <v>52</v>
      </c>
      <c r="H43" s="438">
        <v>14</v>
      </c>
      <c r="I43" s="438">
        <f t="shared" si="0"/>
        <v>170</v>
      </c>
      <c r="J43" s="438">
        <v>2</v>
      </c>
      <c r="K43" s="438">
        <v>7</v>
      </c>
      <c r="L43" s="438">
        <v>27</v>
      </c>
      <c r="M43" s="438">
        <v>44</v>
      </c>
      <c r="N43" s="438">
        <v>33</v>
      </c>
      <c r="O43" s="438">
        <v>11</v>
      </c>
      <c r="P43" s="438">
        <v>124</v>
      </c>
      <c r="Q43" s="438">
        <f t="shared" si="1"/>
        <v>294</v>
      </c>
    </row>
    <row r="44" spans="1:17" x14ac:dyDescent="0.15">
      <c r="A44">
        <v>41</v>
      </c>
      <c r="B44" s="377" t="s">
        <v>319</v>
      </c>
      <c r="C44" s="438"/>
      <c r="D44" s="438">
        <v>3</v>
      </c>
      <c r="E44" s="438">
        <v>12</v>
      </c>
      <c r="F44" s="438">
        <v>32</v>
      </c>
      <c r="G44" s="438">
        <v>34</v>
      </c>
      <c r="H44" s="438">
        <v>15</v>
      </c>
      <c r="I44" s="438">
        <f t="shared" si="0"/>
        <v>96</v>
      </c>
      <c r="J44" s="438"/>
      <c r="K44" s="438">
        <v>3</v>
      </c>
      <c r="L44" s="438">
        <v>9</v>
      </c>
      <c r="M44" s="438">
        <v>25</v>
      </c>
      <c r="N44" s="438">
        <v>11</v>
      </c>
      <c r="O44" s="438">
        <v>4</v>
      </c>
      <c r="P44" s="438">
        <v>52</v>
      </c>
      <c r="Q44" s="438">
        <f t="shared" si="1"/>
        <v>148</v>
      </c>
    </row>
    <row r="45" spans="1:17" x14ac:dyDescent="0.15">
      <c r="A45">
        <v>42</v>
      </c>
      <c r="B45" s="377" t="s">
        <v>320</v>
      </c>
      <c r="C45" s="438"/>
      <c r="D45" s="438">
        <v>1</v>
      </c>
      <c r="E45" s="438">
        <v>4</v>
      </c>
      <c r="F45" s="438">
        <v>9</v>
      </c>
      <c r="G45" s="438">
        <v>5</v>
      </c>
      <c r="H45" s="438">
        <v>2</v>
      </c>
      <c r="I45" s="438">
        <f t="shared" si="0"/>
        <v>21</v>
      </c>
      <c r="J45" s="438"/>
      <c r="K45" s="438">
        <v>3</v>
      </c>
      <c r="L45" s="438">
        <v>3</v>
      </c>
      <c r="M45" s="438">
        <v>6</v>
      </c>
      <c r="N45" s="438">
        <v>5</v>
      </c>
      <c r="O45" s="438">
        <v>1</v>
      </c>
      <c r="P45" s="438">
        <v>18</v>
      </c>
      <c r="Q45" s="438">
        <f t="shared" si="1"/>
        <v>39</v>
      </c>
    </row>
    <row r="46" spans="1:17" x14ac:dyDescent="0.15">
      <c r="B46" s="377" t="s">
        <v>427</v>
      </c>
      <c r="C46" s="438">
        <f t="shared" ref="C46:P46" si="2">SUM(C47:C70)</f>
        <v>13</v>
      </c>
      <c r="D46" s="438">
        <f t="shared" si="2"/>
        <v>109</v>
      </c>
      <c r="E46" s="438">
        <f t="shared" si="2"/>
        <v>264</v>
      </c>
      <c r="F46" s="438">
        <f t="shared" si="2"/>
        <v>826</v>
      </c>
      <c r="G46" s="438">
        <f t="shared" si="2"/>
        <v>485</v>
      </c>
      <c r="H46" s="438">
        <f t="shared" si="2"/>
        <v>76</v>
      </c>
      <c r="I46" s="438">
        <f t="shared" si="2"/>
        <v>1773</v>
      </c>
      <c r="J46" s="438">
        <f t="shared" si="2"/>
        <v>118</v>
      </c>
      <c r="K46" s="438">
        <f t="shared" si="2"/>
        <v>265</v>
      </c>
      <c r="L46" s="438">
        <f t="shared" si="2"/>
        <v>387</v>
      </c>
      <c r="M46" s="438">
        <f t="shared" si="2"/>
        <v>560</v>
      </c>
      <c r="N46" s="438">
        <f t="shared" si="2"/>
        <v>268</v>
      </c>
      <c r="O46" s="438">
        <f t="shared" si="2"/>
        <v>46</v>
      </c>
      <c r="P46" s="438">
        <f t="shared" si="2"/>
        <v>1644</v>
      </c>
      <c r="Q46" s="438">
        <f t="shared" si="1"/>
        <v>3417</v>
      </c>
    </row>
    <row r="47" spans="1:17" x14ac:dyDescent="0.15">
      <c r="A47">
        <v>43</v>
      </c>
      <c r="B47" s="440" t="s">
        <v>321</v>
      </c>
      <c r="C47" s="438"/>
      <c r="D47" s="438">
        <v>2</v>
      </c>
      <c r="E47" s="438">
        <v>7</v>
      </c>
      <c r="F47" s="438">
        <v>32</v>
      </c>
      <c r="G47" s="438">
        <v>13</v>
      </c>
      <c r="H47" s="438">
        <v>3</v>
      </c>
      <c r="I47" s="438">
        <f t="shared" ref="I47:I78" si="3">SUM(C47:H47)</f>
        <v>57</v>
      </c>
      <c r="J47" s="438">
        <v>5</v>
      </c>
      <c r="K47" s="438">
        <v>6</v>
      </c>
      <c r="L47" s="438">
        <v>10</v>
      </c>
      <c r="M47" s="438">
        <v>18</v>
      </c>
      <c r="N47" s="438">
        <v>9</v>
      </c>
      <c r="O47" s="438">
        <v>2</v>
      </c>
      <c r="P47" s="438">
        <f t="shared" ref="P47:P70" si="4">SUM(J47:O47)</f>
        <v>50</v>
      </c>
      <c r="Q47" s="438">
        <f t="shared" si="1"/>
        <v>107</v>
      </c>
    </row>
    <row r="48" spans="1:17" x14ac:dyDescent="0.15">
      <c r="A48">
        <v>44</v>
      </c>
      <c r="B48" s="440" t="s">
        <v>322</v>
      </c>
      <c r="C48" s="438">
        <v>1</v>
      </c>
      <c r="D48" s="438">
        <v>5</v>
      </c>
      <c r="E48" s="438">
        <v>5</v>
      </c>
      <c r="F48" s="438">
        <v>25</v>
      </c>
      <c r="G48" s="438">
        <v>14</v>
      </c>
      <c r="H48" s="438">
        <v>5</v>
      </c>
      <c r="I48" s="438">
        <f t="shared" si="3"/>
        <v>55</v>
      </c>
      <c r="J48" s="438">
        <v>6</v>
      </c>
      <c r="K48" s="438">
        <v>8</v>
      </c>
      <c r="L48" s="438">
        <v>20</v>
      </c>
      <c r="M48" s="438">
        <v>19</v>
      </c>
      <c r="N48" s="438">
        <v>12</v>
      </c>
      <c r="O48" s="438">
        <v>1</v>
      </c>
      <c r="P48" s="438">
        <f t="shared" si="4"/>
        <v>66</v>
      </c>
      <c r="Q48" s="438">
        <f t="shared" si="1"/>
        <v>121</v>
      </c>
    </row>
    <row r="49" spans="1:17" x14ac:dyDescent="0.15">
      <c r="A49">
        <v>45</v>
      </c>
      <c r="B49" s="440" t="s">
        <v>323</v>
      </c>
      <c r="C49" s="438"/>
      <c r="D49" s="438">
        <v>2</v>
      </c>
      <c r="E49" s="438">
        <v>4</v>
      </c>
      <c r="F49" s="438">
        <v>26</v>
      </c>
      <c r="G49" s="438">
        <v>9</v>
      </c>
      <c r="H49" s="438">
        <v>1</v>
      </c>
      <c r="I49" s="438">
        <f t="shared" si="3"/>
        <v>42</v>
      </c>
      <c r="J49" s="438">
        <v>3</v>
      </c>
      <c r="K49" s="438">
        <v>4</v>
      </c>
      <c r="L49" s="438">
        <v>3</v>
      </c>
      <c r="M49" s="438">
        <v>8</v>
      </c>
      <c r="N49" s="438">
        <v>8</v>
      </c>
      <c r="O49" s="438">
        <v>1</v>
      </c>
      <c r="P49" s="438">
        <f t="shared" si="4"/>
        <v>27</v>
      </c>
      <c r="Q49" s="438">
        <f t="shared" si="1"/>
        <v>69</v>
      </c>
    </row>
    <row r="50" spans="1:17" x14ac:dyDescent="0.15">
      <c r="A50">
        <v>46</v>
      </c>
      <c r="B50" s="440" t="s">
        <v>324</v>
      </c>
      <c r="C50" s="438"/>
      <c r="D50" s="438">
        <v>2</v>
      </c>
      <c r="E50" s="438">
        <v>7</v>
      </c>
      <c r="F50" s="438">
        <v>28</v>
      </c>
      <c r="G50" s="438">
        <v>15</v>
      </c>
      <c r="H50" s="438">
        <v>2</v>
      </c>
      <c r="I50" s="438">
        <f t="shared" si="3"/>
        <v>54</v>
      </c>
      <c r="J50" s="438">
        <v>1</v>
      </c>
      <c r="K50" s="438">
        <v>4</v>
      </c>
      <c r="L50" s="438">
        <v>11</v>
      </c>
      <c r="M50" s="438">
        <v>12</v>
      </c>
      <c r="N50" s="438">
        <v>5</v>
      </c>
      <c r="O50" s="438">
        <v>2</v>
      </c>
      <c r="P50" s="438">
        <f t="shared" si="4"/>
        <v>35</v>
      </c>
      <c r="Q50" s="438">
        <f t="shared" si="1"/>
        <v>89</v>
      </c>
    </row>
    <row r="51" spans="1:17" x14ac:dyDescent="0.15">
      <c r="A51">
        <v>47</v>
      </c>
      <c r="B51" s="440" t="s">
        <v>325</v>
      </c>
      <c r="C51" s="438"/>
      <c r="D51" s="438"/>
      <c r="E51" s="438">
        <v>7</v>
      </c>
      <c r="F51" s="438">
        <v>16</v>
      </c>
      <c r="G51" s="438">
        <v>5</v>
      </c>
      <c r="H51" s="438"/>
      <c r="I51" s="438">
        <f t="shared" si="3"/>
        <v>28</v>
      </c>
      <c r="J51" s="438"/>
      <c r="K51" s="438">
        <v>9</v>
      </c>
      <c r="L51" s="438">
        <v>10</v>
      </c>
      <c r="M51" s="438">
        <v>9</v>
      </c>
      <c r="N51" s="438">
        <v>4</v>
      </c>
      <c r="O51" s="438"/>
      <c r="P51" s="438">
        <f t="shared" si="4"/>
        <v>32</v>
      </c>
      <c r="Q51" s="438">
        <f t="shared" si="1"/>
        <v>60</v>
      </c>
    </row>
    <row r="52" spans="1:17" x14ac:dyDescent="0.15">
      <c r="A52">
        <v>48</v>
      </c>
      <c r="B52" s="440" t="s">
        <v>326</v>
      </c>
      <c r="C52" s="438"/>
      <c r="D52" s="438">
        <v>2</v>
      </c>
      <c r="E52" s="438">
        <v>4</v>
      </c>
      <c r="F52" s="438">
        <v>17</v>
      </c>
      <c r="G52" s="438">
        <v>14</v>
      </c>
      <c r="H52" s="438">
        <v>2</v>
      </c>
      <c r="I52" s="438">
        <f t="shared" si="3"/>
        <v>39</v>
      </c>
      <c r="J52" s="438">
        <v>1</v>
      </c>
      <c r="K52" s="438"/>
      <c r="L52" s="438">
        <v>7</v>
      </c>
      <c r="M52" s="438">
        <v>9</v>
      </c>
      <c r="N52" s="438">
        <v>1</v>
      </c>
      <c r="O52" s="438"/>
      <c r="P52" s="438">
        <f t="shared" si="4"/>
        <v>18</v>
      </c>
      <c r="Q52" s="438">
        <f t="shared" si="1"/>
        <v>57</v>
      </c>
    </row>
    <row r="53" spans="1:17" x14ac:dyDescent="0.15">
      <c r="A53">
        <v>49</v>
      </c>
      <c r="B53" s="440" t="s">
        <v>327</v>
      </c>
      <c r="C53" s="438"/>
      <c r="D53" s="438">
        <v>5</v>
      </c>
      <c r="E53" s="438">
        <v>10</v>
      </c>
      <c r="F53" s="438">
        <v>33</v>
      </c>
      <c r="G53" s="438">
        <v>17</v>
      </c>
      <c r="H53" s="438">
        <v>2</v>
      </c>
      <c r="I53" s="438">
        <f t="shared" si="3"/>
        <v>67</v>
      </c>
      <c r="J53" s="438">
        <v>1</v>
      </c>
      <c r="K53" s="438">
        <v>9</v>
      </c>
      <c r="L53" s="438">
        <v>7</v>
      </c>
      <c r="M53" s="438">
        <v>20</v>
      </c>
      <c r="N53" s="438">
        <v>6</v>
      </c>
      <c r="O53" s="438">
        <v>1</v>
      </c>
      <c r="P53" s="438">
        <f t="shared" si="4"/>
        <v>44</v>
      </c>
      <c r="Q53" s="438">
        <f t="shared" si="1"/>
        <v>111</v>
      </c>
    </row>
    <row r="54" spans="1:17" x14ac:dyDescent="0.15">
      <c r="A54">
        <v>50</v>
      </c>
      <c r="B54" s="440" t="s">
        <v>328</v>
      </c>
      <c r="C54" s="438">
        <v>1</v>
      </c>
      <c r="D54" s="438">
        <v>2</v>
      </c>
      <c r="E54" s="438">
        <v>6</v>
      </c>
      <c r="F54" s="438">
        <v>18</v>
      </c>
      <c r="G54" s="438">
        <v>13</v>
      </c>
      <c r="H54" s="438">
        <v>3</v>
      </c>
      <c r="I54" s="438">
        <f t="shared" si="3"/>
        <v>43</v>
      </c>
      <c r="J54" s="438"/>
      <c r="K54" s="438">
        <v>11</v>
      </c>
      <c r="L54" s="438">
        <v>6</v>
      </c>
      <c r="M54" s="438">
        <v>9</v>
      </c>
      <c r="N54" s="438">
        <v>6</v>
      </c>
      <c r="O54" s="438"/>
      <c r="P54" s="438">
        <f t="shared" si="4"/>
        <v>32</v>
      </c>
      <c r="Q54" s="438">
        <f t="shared" si="1"/>
        <v>75</v>
      </c>
    </row>
    <row r="55" spans="1:17" x14ac:dyDescent="0.15">
      <c r="A55">
        <v>51</v>
      </c>
      <c r="B55" s="440" t="s">
        <v>329</v>
      </c>
      <c r="C55" s="438"/>
      <c r="D55" s="438">
        <v>3</v>
      </c>
      <c r="E55" s="438">
        <v>6</v>
      </c>
      <c r="F55" s="438">
        <v>8</v>
      </c>
      <c r="G55" s="438">
        <v>5</v>
      </c>
      <c r="H55" s="438"/>
      <c r="I55" s="438">
        <f t="shared" si="3"/>
        <v>22</v>
      </c>
      <c r="J55" s="438">
        <v>1</v>
      </c>
      <c r="K55" s="438">
        <v>2</v>
      </c>
      <c r="L55" s="438">
        <v>9</v>
      </c>
      <c r="M55" s="438">
        <v>7</v>
      </c>
      <c r="N55" s="438">
        <v>3</v>
      </c>
      <c r="O55" s="438"/>
      <c r="P55" s="438">
        <f t="shared" si="4"/>
        <v>22</v>
      </c>
      <c r="Q55" s="438">
        <f t="shared" si="1"/>
        <v>44</v>
      </c>
    </row>
    <row r="56" spans="1:17" x14ac:dyDescent="0.15">
      <c r="A56">
        <v>52</v>
      </c>
      <c r="B56" s="440" t="s">
        <v>330</v>
      </c>
      <c r="C56" s="438">
        <v>1</v>
      </c>
      <c r="D56" s="438">
        <v>1</v>
      </c>
      <c r="E56" s="438">
        <v>3</v>
      </c>
      <c r="F56" s="438">
        <v>13</v>
      </c>
      <c r="G56" s="438">
        <v>5</v>
      </c>
      <c r="H56" s="438">
        <v>1</v>
      </c>
      <c r="I56" s="438">
        <f t="shared" si="3"/>
        <v>24</v>
      </c>
      <c r="J56" s="438">
        <v>1</v>
      </c>
      <c r="K56" s="438">
        <v>8</v>
      </c>
      <c r="L56" s="438">
        <v>8</v>
      </c>
      <c r="M56" s="438">
        <v>11</v>
      </c>
      <c r="N56" s="438">
        <v>1</v>
      </c>
      <c r="O56" s="438"/>
      <c r="P56" s="438">
        <f t="shared" si="4"/>
        <v>29</v>
      </c>
      <c r="Q56" s="438">
        <f t="shared" si="1"/>
        <v>53</v>
      </c>
    </row>
    <row r="57" spans="1:17" x14ac:dyDescent="0.15">
      <c r="A57">
        <v>53</v>
      </c>
      <c r="B57" s="440" t="s">
        <v>331</v>
      </c>
      <c r="C57" s="438"/>
      <c r="D57" s="438">
        <v>4</v>
      </c>
      <c r="E57" s="438">
        <v>10</v>
      </c>
      <c r="F57" s="438">
        <v>21</v>
      </c>
      <c r="G57" s="438">
        <v>17</v>
      </c>
      <c r="H57" s="438">
        <v>5</v>
      </c>
      <c r="I57" s="438">
        <f t="shared" si="3"/>
        <v>57</v>
      </c>
      <c r="J57" s="438">
        <v>2</v>
      </c>
      <c r="K57" s="438">
        <v>6</v>
      </c>
      <c r="L57" s="438">
        <v>7</v>
      </c>
      <c r="M57" s="438">
        <v>13</v>
      </c>
      <c r="N57" s="438">
        <v>10</v>
      </c>
      <c r="O57" s="438">
        <v>1</v>
      </c>
      <c r="P57" s="438">
        <f t="shared" si="4"/>
        <v>39</v>
      </c>
      <c r="Q57" s="438">
        <f t="shared" si="1"/>
        <v>96</v>
      </c>
    </row>
    <row r="58" spans="1:17" x14ac:dyDescent="0.15">
      <c r="A58">
        <v>54</v>
      </c>
      <c r="B58" s="440" t="s">
        <v>332</v>
      </c>
      <c r="C58" s="438">
        <v>2</v>
      </c>
      <c r="D58" s="438">
        <v>4</v>
      </c>
      <c r="E58" s="438">
        <v>15</v>
      </c>
      <c r="F58" s="438">
        <v>49</v>
      </c>
      <c r="G58" s="438">
        <v>32</v>
      </c>
      <c r="H58" s="438">
        <v>6</v>
      </c>
      <c r="I58" s="438">
        <f t="shared" si="3"/>
        <v>108</v>
      </c>
      <c r="J58" s="438">
        <v>9</v>
      </c>
      <c r="K58" s="438">
        <v>10</v>
      </c>
      <c r="L58" s="438">
        <v>21</v>
      </c>
      <c r="M58" s="438">
        <v>31</v>
      </c>
      <c r="N58" s="438">
        <v>15</v>
      </c>
      <c r="O58" s="438">
        <v>4</v>
      </c>
      <c r="P58" s="438">
        <f t="shared" si="4"/>
        <v>90</v>
      </c>
      <c r="Q58" s="438">
        <f t="shared" si="1"/>
        <v>198</v>
      </c>
    </row>
    <row r="59" spans="1:17" x14ac:dyDescent="0.15">
      <c r="A59">
        <v>55</v>
      </c>
      <c r="B59" s="440" t="s">
        <v>333</v>
      </c>
      <c r="C59" s="438"/>
      <c r="D59" s="438">
        <v>10</v>
      </c>
      <c r="E59" s="438">
        <v>10</v>
      </c>
      <c r="F59" s="438">
        <v>63</v>
      </c>
      <c r="G59" s="438">
        <v>27</v>
      </c>
      <c r="H59" s="438">
        <v>9</v>
      </c>
      <c r="I59" s="438">
        <f t="shared" si="3"/>
        <v>119</v>
      </c>
      <c r="J59" s="438">
        <v>7</v>
      </c>
      <c r="K59" s="438">
        <v>17</v>
      </c>
      <c r="L59" s="438">
        <v>22</v>
      </c>
      <c r="M59" s="438">
        <v>43</v>
      </c>
      <c r="N59" s="438">
        <v>22</v>
      </c>
      <c r="O59" s="438">
        <v>6</v>
      </c>
      <c r="P59" s="438">
        <f t="shared" si="4"/>
        <v>117</v>
      </c>
      <c r="Q59" s="438">
        <f t="shared" si="1"/>
        <v>236</v>
      </c>
    </row>
    <row r="60" spans="1:17" x14ac:dyDescent="0.15">
      <c r="A60">
        <v>56</v>
      </c>
      <c r="B60" s="440" t="s">
        <v>334</v>
      </c>
      <c r="C60" s="438">
        <v>1</v>
      </c>
      <c r="D60" s="438">
        <v>5</v>
      </c>
      <c r="E60" s="438">
        <v>10</v>
      </c>
      <c r="F60" s="438">
        <v>18</v>
      </c>
      <c r="G60" s="438">
        <v>8</v>
      </c>
      <c r="H60" s="438"/>
      <c r="I60" s="438">
        <f t="shared" si="3"/>
        <v>42</v>
      </c>
      <c r="J60" s="438">
        <v>8</v>
      </c>
      <c r="K60" s="438">
        <v>9</v>
      </c>
      <c r="L60" s="438">
        <v>9</v>
      </c>
      <c r="M60" s="438">
        <v>11</v>
      </c>
      <c r="N60" s="438">
        <v>9</v>
      </c>
      <c r="O60" s="438">
        <v>1</v>
      </c>
      <c r="P60" s="438">
        <f t="shared" si="4"/>
        <v>47</v>
      </c>
      <c r="Q60" s="438">
        <f t="shared" si="1"/>
        <v>89</v>
      </c>
    </row>
    <row r="61" spans="1:17" x14ac:dyDescent="0.15">
      <c r="A61">
        <v>57</v>
      </c>
      <c r="B61" s="440" t="s">
        <v>335</v>
      </c>
      <c r="C61" s="438"/>
      <c r="D61" s="438">
        <v>8</v>
      </c>
      <c r="E61" s="438">
        <v>12</v>
      </c>
      <c r="F61" s="438">
        <v>39</v>
      </c>
      <c r="G61" s="438">
        <v>18</v>
      </c>
      <c r="H61" s="438">
        <v>2</v>
      </c>
      <c r="I61" s="438">
        <f t="shared" si="3"/>
        <v>79</v>
      </c>
      <c r="J61" s="438">
        <v>10</v>
      </c>
      <c r="K61" s="438">
        <v>22</v>
      </c>
      <c r="L61" s="438">
        <v>30</v>
      </c>
      <c r="M61" s="438">
        <v>24</v>
      </c>
      <c r="N61" s="438">
        <v>10</v>
      </c>
      <c r="O61" s="438">
        <v>2</v>
      </c>
      <c r="P61" s="438">
        <f t="shared" si="4"/>
        <v>98</v>
      </c>
      <c r="Q61" s="438">
        <f t="shared" si="1"/>
        <v>177</v>
      </c>
    </row>
    <row r="62" spans="1:17" x14ac:dyDescent="0.15">
      <c r="A62">
        <v>58</v>
      </c>
      <c r="B62" s="440" t="s">
        <v>336</v>
      </c>
      <c r="C62" s="438">
        <v>1</v>
      </c>
      <c r="D62" s="438">
        <v>4</v>
      </c>
      <c r="E62" s="438">
        <v>6</v>
      </c>
      <c r="F62" s="438">
        <v>27</v>
      </c>
      <c r="G62" s="438">
        <v>18</v>
      </c>
      <c r="H62" s="438">
        <v>3</v>
      </c>
      <c r="I62" s="438">
        <f t="shared" si="3"/>
        <v>59</v>
      </c>
      <c r="J62" s="438">
        <v>4</v>
      </c>
      <c r="K62" s="438">
        <v>9</v>
      </c>
      <c r="L62" s="438">
        <v>10</v>
      </c>
      <c r="M62" s="438">
        <v>16</v>
      </c>
      <c r="N62" s="438">
        <v>13</v>
      </c>
      <c r="O62" s="438">
        <v>2</v>
      </c>
      <c r="P62" s="438">
        <f t="shared" si="4"/>
        <v>54</v>
      </c>
      <c r="Q62" s="438">
        <f t="shared" si="1"/>
        <v>113</v>
      </c>
    </row>
    <row r="63" spans="1:17" x14ac:dyDescent="0.15">
      <c r="A63">
        <v>59</v>
      </c>
      <c r="B63" s="440" t="s">
        <v>337</v>
      </c>
      <c r="C63" s="438"/>
      <c r="D63" s="438">
        <v>10</v>
      </c>
      <c r="E63" s="438">
        <v>18</v>
      </c>
      <c r="F63" s="438">
        <v>38</v>
      </c>
      <c r="G63" s="438">
        <v>25</v>
      </c>
      <c r="H63" s="438">
        <v>5</v>
      </c>
      <c r="I63" s="438">
        <f t="shared" si="3"/>
        <v>96</v>
      </c>
      <c r="J63" s="438">
        <v>6</v>
      </c>
      <c r="K63" s="438">
        <v>11</v>
      </c>
      <c r="L63" s="438">
        <v>19</v>
      </c>
      <c r="M63" s="438">
        <v>29</v>
      </c>
      <c r="N63" s="438">
        <v>13</v>
      </c>
      <c r="O63" s="438">
        <v>2</v>
      </c>
      <c r="P63" s="438">
        <f t="shared" si="4"/>
        <v>80</v>
      </c>
      <c r="Q63" s="438">
        <f t="shared" si="1"/>
        <v>176</v>
      </c>
    </row>
    <row r="64" spans="1:17" x14ac:dyDescent="0.15">
      <c r="A64">
        <v>60</v>
      </c>
      <c r="B64" s="440" t="s">
        <v>338</v>
      </c>
      <c r="C64" s="438">
        <v>2</v>
      </c>
      <c r="D64" s="438">
        <v>4</v>
      </c>
      <c r="E64" s="438">
        <v>8</v>
      </c>
      <c r="F64" s="438">
        <v>16</v>
      </c>
      <c r="G64" s="438">
        <v>7</v>
      </c>
      <c r="H64" s="438">
        <v>1</v>
      </c>
      <c r="I64" s="438">
        <f t="shared" si="3"/>
        <v>38</v>
      </c>
      <c r="J64" s="438">
        <v>2</v>
      </c>
      <c r="K64" s="438">
        <v>10</v>
      </c>
      <c r="L64" s="438">
        <v>11</v>
      </c>
      <c r="M64" s="438">
        <v>26</v>
      </c>
      <c r="N64" s="438">
        <v>9</v>
      </c>
      <c r="O64" s="438"/>
      <c r="P64" s="438">
        <f t="shared" si="4"/>
        <v>58</v>
      </c>
      <c r="Q64" s="438">
        <f t="shared" si="1"/>
        <v>96</v>
      </c>
    </row>
    <row r="65" spans="1:17" x14ac:dyDescent="0.15">
      <c r="A65">
        <v>61</v>
      </c>
      <c r="B65" s="440" t="s">
        <v>339</v>
      </c>
      <c r="C65" s="438">
        <v>1</v>
      </c>
      <c r="D65" s="438">
        <v>3</v>
      </c>
      <c r="E65" s="438">
        <v>11</v>
      </c>
      <c r="F65" s="438">
        <v>31</v>
      </c>
      <c r="G65" s="438">
        <v>25</v>
      </c>
      <c r="H65" s="438">
        <v>2</v>
      </c>
      <c r="I65" s="438">
        <f t="shared" si="3"/>
        <v>73</v>
      </c>
      <c r="J65" s="438">
        <v>1</v>
      </c>
      <c r="K65" s="438">
        <v>6</v>
      </c>
      <c r="L65" s="438">
        <v>13</v>
      </c>
      <c r="M65" s="438">
        <v>15</v>
      </c>
      <c r="N65" s="438">
        <v>7</v>
      </c>
      <c r="O65" s="438">
        <v>1</v>
      </c>
      <c r="P65" s="438">
        <f t="shared" si="4"/>
        <v>43</v>
      </c>
      <c r="Q65" s="438">
        <f t="shared" si="1"/>
        <v>116</v>
      </c>
    </row>
    <row r="66" spans="1:17" x14ac:dyDescent="0.15">
      <c r="A66">
        <v>62</v>
      </c>
      <c r="B66" s="440" t="s">
        <v>340</v>
      </c>
      <c r="C66" s="438">
        <v>1</v>
      </c>
      <c r="D66" s="438">
        <v>4</v>
      </c>
      <c r="E66" s="438">
        <v>15</v>
      </c>
      <c r="F66" s="438">
        <v>30</v>
      </c>
      <c r="G66" s="438">
        <v>30</v>
      </c>
      <c r="H66" s="438">
        <v>8</v>
      </c>
      <c r="I66" s="438">
        <f t="shared" si="3"/>
        <v>88</v>
      </c>
      <c r="J66" s="438">
        <v>4</v>
      </c>
      <c r="K66" s="438">
        <v>17</v>
      </c>
      <c r="L66" s="438">
        <v>21</v>
      </c>
      <c r="M66" s="438">
        <v>16</v>
      </c>
      <c r="N66" s="438">
        <v>11</v>
      </c>
      <c r="O66" s="438">
        <v>3</v>
      </c>
      <c r="P66" s="438">
        <f t="shared" si="4"/>
        <v>72</v>
      </c>
      <c r="Q66" s="438">
        <f t="shared" si="1"/>
        <v>160</v>
      </c>
    </row>
    <row r="67" spans="1:17" x14ac:dyDescent="0.15">
      <c r="A67">
        <v>63</v>
      </c>
      <c r="B67" s="440" t="s">
        <v>341</v>
      </c>
      <c r="C67" s="438">
        <v>2</v>
      </c>
      <c r="D67" s="438">
        <v>10</v>
      </c>
      <c r="E67" s="438">
        <v>19</v>
      </c>
      <c r="F67" s="438">
        <v>51</v>
      </c>
      <c r="G67" s="438">
        <v>30</v>
      </c>
      <c r="H67" s="438">
        <v>2</v>
      </c>
      <c r="I67" s="438">
        <f t="shared" si="3"/>
        <v>114</v>
      </c>
      <c r="J67" s="438">
        <v>6</v>
      </c>
      <c r="K67" s="438">
        <v>23</v>
      </c>
      <c r="L67" s="438">
        <v>28</v>
      </c>
      <c r="M67" s="438">
        <v>43</v>
      </c>
      <c r="N67" s="438">
        <v>12</v>
      </c>
      <c r="O67" s="438">
        <v>1</v>
      </c>
      <c r="P67" s="438">
        <f t="shared" si="4"/>
        <v>113</v>
      </c>
      <c r="Q67" s="438">
        <f t="shared" si="1"/>
        <v>227</v>
      </c>
    </row>
    <row r="68" spans="1:17" x14ac:dyDescent="0.15">
      <c r="A68">
        <v>64</v>
      </c>
      <c r="B68" s="440" t="s">
        <v>342</v>
      </c>
      <c r="C68" s="438"/>
      <c r="D68" s="438">
        <v>5</v>
      </c>
      <c r="E68" s="438">
        <v>19</v>
      </c>
      <c r="F68" s="438">
        <v>46</v>
      </c>
      <c r="G68" s="438">
        <v>44</v>
      </c>
      <c r="H68" s="438">
        <v>1</v>
      </c>
      <c r="I68" s="438">
        <f t="shared" si="3"/>
        <v>115</v>
      </c>
      <c r="J68" s="438">
        <v>6</v>
      </c>
      <c r="K68" s="438">
        <v>18</v>
      </c>
      <c r="L68" s="438">
        <v>19</v>
      </c>
      <c r="M68" s="438">
        <v>37</v>
      </c>
      <c r="N68" s="438">
        <v>24</v>
      </c>
      <c r="O68" s="438">
        <v>5</v>
      </c>
      <c r="P68" s="438">
        <f t="shared" si="4"/>
        <v>109</v>
      </c>
      <c r="Q68" s="438">
        <f t="shared" si="1"/>
        <v>224</v>
      </c>
    </row>
    <row r="69" spans="1:17" x14ac:dyDescent="0.15">
      <c r="A69">
        <v>65</v>
      </c>
      <c r="B69" s="440" t="s">
        <v>343</v>
      </c>
      <c r="C69" s="438"/>
      <c r="D69" s="438">
        <v>9</v>
      </c>
      <c r="E69" s="438">
        <v>34</v>
      </c>
      <c r="F69" s="438">
        <v>81</v>
      </c>
      <c r="G69" s="438">
        <v>44</v>
      </c>
      <c r="H69" s="438">
        <v>4</v>
      </c>
      <c r="I69" s="438">
        <f t="shared" si="3"/>
        <v>172</v>
      </c>
      <c r="J69" s="438">
        <v>8</v>
      </c>
      <c r="K69" s="438">
        <v>27</v>
      </c>
      <c r="L69" s="438">
        <v>46</v>
      </c>
      <c r="M69" s="438">
        <v>67</v>
      </c>
      <c r="N69" s="438">
        <v>23</v>
      </c>
      <c r="O69" s="438">
        <v>6</v>
      </c>
      <c r="P69" s="438">
        <f t="shared" si="4"/>
        <v>177</v>
      </c>
      <c r="Q69" s="438">
        <f t="shared" si="1"/>
        <v>349</v>
      </c>
    </row>
    <row r="70" spans="1:17" x14ac:dyDescent="0.15">
      <c r="A70">
        <v>66</v>
      </c>
      <c r="B70" s="440" t="s">
        <v>344</v>
      </c>
      <c r="C70" s="438"/>
      <c r="D70" s="438">
        <v>5</v>
      </c>
      <c r="E70" s="438">
        <v>18</v>
      </c>
      <c r="F70" s="438">
        <v>100</v>
      </c>
      <c r="G70" s="438">
        <v>50</v>
      </c>
      <c r="H70" s="438">
        <v>9</v>
      </c>
      <c r="I70" s="438">
        <f t="shared" si="3"/>
        <v>182</v>
      </c>
      <c r="J70" s="438">
        <v>26</v>
      </c>
      <c r="K70" s="438">
        <v>19</v>
      </c>
      <c r="L70" s="438">
        <v>40</v>
      </c>
      <c r="M70" s="438">
        <v>67</v>
      </c>
      <c r="N70" s="438">
        <v>35</v>
      </c>
      <c r="O70" s="438">
        <v>5</v>
      </c>
      <c r="P70" s="438">
        <f t="shared" si="4"/>
        <v>192</v>
      </c>
      <c r="Q70" s="438">
        <f t="shared" ref="Q70:Q86" si="5">SUM(I70,P70)</f>
        <v>374</v>
      </c>
    </row>
    <row r="71" spans="1:17" x14ac:dyDescent="0.15">
      <c r="A71">
        <v>30</v>
      </c>
      <c r="B71" s="377" t="s">
        <v>245</v>
      </c>
      <c r="C71" s="438">
        <f>SUM(C72:C78)</f>
        <v>2</v>
      </c>
      <c r="D71" s="438">
        <f t="shared" ref="D71:H71" si="6">SUM(D72:D78)</f>
        <v>29</v>
      </c>
      <c r="E71" s="438">
        <f t="shared" si="6"/>
        <v>170</v>
      </c>
      <c r="F71" s="438">
        <f t="shared" si="6"/>
        <v>422</v>
      </c>
      <c r="G71" s="438">
        <f t="shared" si="6"/>
        <v>246</v>
      </c>
      <c r="H71" s="438">
        <f t="shared" si="6"/>
        <v>30</v>
      </c>
      <c r="I71" s="438">
        <f t="shared" si="3"/>
        <v>899</v>
      </c>
      <c r="J71" s="438">
        <f>SUM(J72:J78)</f>
        <v>27</v>
      </c>
      <c r="K71" s="438">
        <f t="shared" ref="K71:O71" si="7">SUM(K72:K78)</f>
        <v>127</v>
      </c>
      <c r="L71" s="438">
        <f t="shared" si="7"/>
        <v>182</v>
      </c>
      <c r="M71" s="438">
        <f t="shared" si="7"/>
        <v>205</v>
      </c>
      <c r="N71" s="438">
        <f t="shared" si="7"/>
        <v>118</v>
      </c>
      <c r="O71" s="438">
        <f t="shared" si="7"/>
        <v>9</v>
      </c>
      <c r="P71" s="438">
        <f>SUM(J71:O71)</f>
        <v>668</v>
      </c>
      <c r="Q71" s="438">
        <f t="shared" si="5"/>
        <v>1567</v>
      </c>
    </row>
    <row r="72" spans="1:17" x14ac:dyDescent="0.15">
      <c r="B72" s="377" t="s">
        <v>345</v>
      </c>
      <c r="C72" s="438"/>
      <c r="D72" s="438">
        <v>8</v>
      </c>
      <c r="E72" s="438">
        <v>55</v>
      </c>
      <c r="F72" s="438">
        <v>121</v>
      </c>
      <c r="G72" s="438">
        <v>69</v>
      </c>
      <c r="H72" s="438">
        <v>6</v>
      </c>
      <c r="I72" s="438">
        <f t="shared" si="3"/>
        <v>259</v>
      </c>
      <c r="J72" s="438">
        <v>4</v>
      </c>
      <c r="K72" s="438">
        <v>28</v>
      </c>
      <c r="L72" s="438">
        <v>37</v>
      </c>
      <c r="M72" s="438">
        <v>37</v>
      </c>
      <c r="N72" s="438">
        <v>20</v>
      </c>
      <c r="O72" s="438">
        <v>2</v>
      </c>
      <c r="P72" s="438">
        <f t="shared" ref="P72:P78" si="8">SUM(J72:O72)</f>
        <v>128</v>
      </c>
      <c r="Q72" s="438">
        <f t="shared" si="5"/>
        <v>387</v>
      </c>
    </row>
    <row r="73" spans="1:17" x14ac:dyDescent="0.15">
      <c r="B73" s="377" t="s">
        <v>346</v>
      </c>
      <c r="C73" s="438">
        <v>1</v>
      </c>
      <c r="D73" s="438">
        <v>4</v>
      </c>
      <c r="E73" s="438">
        <v>21</v>
      </c>
      <c r="F73" s="438">
        <v>61</v>
      </c>
      <c r="G73" s="438">
        <v>32</v>
      </c>
      <c r="H73" s="438">
        <v>8</v>
      </c>
      <c r="I73" s="438">
        <f t="shared" si="3"/>
        <v>127</v>
      </c>
      <c r="J73" s="438">
        <v>2</v>
      </c>
      <c r="K73" s="438">
        <v>18</v>
      </c>
      <c r="L73" s="438">
        <v>31</v>
      </c>
      <c r="M73" s="438">
        <v>28</v>
      </c>
      <c r="N73" s="438">
        <v>16</v>
      </c>
      <c r="O73" s="438">
        <v>2</v>
      </c>
      <c r="P73" s="438">
        <f t="shared" si="8"/>
        <v>97</v>
      </c>
      <c r="Q73" s="438">
        <f t="shared" si="5"/>
        <v>224</v>
      </c>
    </row>
    <row r="74" spans="1:17" x14ac:dyDescent="0.15">
      <c r="B74" s="377" t="s">
        <v>347</v>
      </c>
      <c r="C74" s="438"/>
      <c r="D74" s="438">
        <v>5</v>
      </c>
      <c r="E74" s="438">
        <v>26</v>
      </c>
      <c r="F74" s="438">
        <v>47</v>
      </c>
      <c r="G74" s="438">
        <v>28</v>
      </c>
      <c r="H74" s="438">
        <v>3</v>
      </c>
      <c r="I74" s="438">
        <f t="shared" si="3"/>
        <v>109</v>
      </c>
      <c r="J74" s="438">
        <v>2</v>
      </c>
      <c r="K74" s="438">
        <v>24</v>
      </c>
      <c r="L74" s="438">
        <v>25</v>
      </c>
      <c r="M74" s="438">
        <v>29</v>
      </c>
      <c r="N74" s="438">
        <v>19</v>
      </c>
      <c r="O74" s="438"/>
      <c r="P74" s="438">
        <f t="shared" si="8"/>
        <v>99</v>
      </c>
      <c r="Q74" s="438">
        <f t="shared" si="5"/>
        <v>208</v>
      </c>
    </row>
    <row r="75" spans="1:17" x14ac:dyDescent="0.15">
      <c r="B75" s="377" t="s">
        <v>348</v>
      </c>
      <c r="C75" s="438">
        <v>1</v>
      </c>
      <c r="D75" s="438">
        <v>3</v>
      </c>
      <c r="E75" s="438">
        <v>16</v>
      </c>
      <c r="F75" s="438">
        <v>46</v>
      </c>
      <c r="G75" s="438">
        <v>28</v>
      </c>
      <c r="H75" s="438">
        <v>4</v>
      </c>
      <c r="I75" s="438">
        <f t="shared" si="3"/>
        <v>98</v>
      </c>
      <c r="J75" s="438">
        <v>6</v>
      </c>
      <c r="K75" s="438">
        <v>19</v>
      </c>
      <c r="L75" s="438">
        <v>40</v>
      </c>
      <c r="M75" s="438">
        <v>39</v>
      </c>
      <c r="N75" s="438">
        <v>18</v>
      </c>
      <c r="O75" s="438"/>
      <c r="P75" s="438">
        <f t="shared" si="8"/>
        <v>122</v>
      </c>
      <c r="Q75" s="438">
        <f t="shared" si="5"/>
        <v>220</v>
      </c>
    </row>
    <row r="76" spans="1:17" x14ac:dyDescent="0.15">
      <c r="B76" s="377" t="s">
        <v>349</v>
      </c>
      <c r="C76" s="438"/>
      <c r="D76" s="438">
        <v>6</v>
      </c>
      <c r="E76" s="438">
        <v>21</v>
      </c>
      <c r="F76" s="438">
        <v>78</v>
      </c>
      <c r="G76" s="438">
        <v>56</v>
      </c>
      <c r="H76" s="438">
        <v>6</v>
      </c>
      <c r="I76" s="438">
        <f t="shared" si="3"/>
        <v>167</v>
      </c>
      <c r="J76" s="438">
        <v>6</v>
      </c>
      <c r="K76" s="438">
        <v>20</v>
      </c>
      <c r="L76" s="438">
        <v>20</v>
      </c>
      <c r="M76" s="438">
        <v>45</v>
      </c>
      <c r="N76" s="438">
        <v>22</v>
      </c>
      <c r="O76" s="438">
        <v>2</v>
      </c>
      <c r="P76" s="438">
        <f t="shared" si="8"/>
        <v>115</v>
      </c>
      <c r="Q76" s="438">
        <f t="shared" si="5"/>
        <v>282</v>
      </c>
    </row>
    <row r="77" spans="1:17" x14ac:dyDescent="0.15">
      <c r="B77" s="377" t="s">
        <v>350</v>
      </c>
      <c r="C77" s="438"/>
      <c r="D77" s="438">
        <v>2</v>
      </c>
      <c r="E77" s="438">
        <v>16</v>
      </c>
      <c r="F77" s="438">
        <v>31</v>
      </c>
      <c r="G77" s="438">
        <v>17</v>
      </c>
      <c r="H77" s="438">
        <v>3</v>
      </c>
      <c r="I77" s="438">
        <f t="shared" si="3"/>
        <v>69</v>
      </c>
      <c r="J77" s="438">
        <v>2</v>
      </c>
      <c r="K77" s="438">
        <v>12</v>
      </c>
      <c r="L77" s="438">
        <v>19</v>
      </c>
      <c r="M77" s="438">
        <v>16</v>
      </c>
      <c r="N77" s="438">
        <v>10</v>
      </c>
      <c r="O77" s="438">
        <v>3</v>
      </c>
      <c r="P77" s="438">
        <f t="shared" si="8"/>
        <v>62</v>
      </c>
      <c r="Q77" s="438">
        <f t="shared" si="5"/>
        <v>131</v>
      </c>
    </row>
    <row r="78" spans="1:17" x14ac:dyDescent="0.15">
      <c r="B78" s="377" t="s">
        <v>351</v>
      </c>
      <c r="C78" s="438"/>
      <c r="D78" s="438">
        <v>1</v>
      </c>
      <c r="E78" s="438">
        <v>15</v>
      </c>
      <c r="F78" s="438">
        <v>38</v>
      </c>
      <c r="G78" s="438">
        <v>16</v>
      </c>
      <c r="H78" s="438"/>
      <c r="I78" s="438">
        <f t="shared" si="3"/>
        <v>70</v>
      </c>
      <c r="J78" s="438">
        <v>5</v>
      </c>
      <c r="K78" s="438">
        <v>6</v>
      </c>
      <c r="L78" s="438">
        <v>10</v>
      </c>
      <c r="M78" s="438">
        <v>11</v>
      </c>
      <c r="N78" s="438">
        <v>13</v>
      </c>
      <c r="O78" s="438"/>
      <c r="P78" s="438">
        <f t="shared" si="8"/>
        <v>45</v>
      </c>
      <c r="Q78" s="438">
        <f t="shared" si="5"/>
        <v>115</v>
      </c>
    </row>
    <row r="79" spans="1:17" x14ac:dyDescent="0.15">
      <c r="B79" s="118" t="s">
        <v>352</v>
      </c>
      <c r="C79" s="438">
        <f>SUM(C80:C85)</f>
        <v>9</v>
      </c>
      <c r="D79" s="438">
        <f t="shared" ref="D79:P79" si="9">SUM(D80:D85)</f>
        <v>52</v>
      </c>
      <c r="E79" s="438">
        <f t="shared" si="9"/>
        <v>136</v>
      </c>
      <c r="F79" s="438">
        <f t="shared" si="9"/>
        <v>360</v>
      </c>
      <c r="G79" s="438">
        <f t="shared" si="9"/>
        <v>230</v>
      </c>
      <c r="H79" s="438">
        <f t="shared" si="9"/>
        <v>63</v>
      </c>
      <c r="I79" s="438">
        <f t="shared" si="9"/>
        <v>850</v>
      </c>
      <c r="J79" s="438">
        <f t="shared" si="9"/>
        <v>24</v>
      </c>
      <c r="K79" s="438">
        <f t="shared" si="9"/>
        <v>65</v>
      </c>
      <c r="L79" s="438">
        <f t="shared" si="9"/>
        <v>99</v>
      </c>
      <c r="M79" s="438">
        <f t="shared" si="9"/>
        <v>154</v>
      </c>
      <c r="N79" s="438">
        <f t="shared" si="9"/>
        <v>89</v>
      </c>
      <c r="O79" s="438">
        <f t="shared" si="9"/>
        <v>25</v>
      </c>
      <c r="P79" s="438">
        <f t="shared" si="9"/>
        <v>456</v>
      </c>
      <c r="Q79" s="438">
        <f t="shared" si="5"/>
        <v>1306</v>
      </c>
    </row>
    <row r="80" spans="1:17" x14ac:dyDescent="0.15">
      <c r="A80">
        <v>70</v>
      </c>
      <c r="B80" s="440" t="s">
        <v>353</v>
      </c>
      <c r="C80" s="438"/>
      <c r="D80" s="438"/>
      <c r="E80" s="438">
        <v>2</v>
      </c>
      <c r="F80" s="438">
        <v>11</v>
      </c>
      <c r="G80" s="438">
        <v>3</v>
      </c>
      <c r="H80" s="438">
        <v>1</v>
      </c>
      <c r="I80" s="438">
        <f t="shared" ref="I80:I86" si="10">SUM(C80:H80)</f>
        <v>17</v>
      </c>
      <c r="J80" s="438"/>
      <c r="K80" s="438">
        <v>2</v>
      </c>
      <c r="L80" s="438"/>
      <c r="M80" s="438">
        <v>1</v>
      </c>
      <c r="N80" s="438">
        <v>1</v>
      </c>
      <c r="O80" s="438"/>
      <c r="P80" s="438">
        <f t="shared" ref="P80:P86" si="11">SUM(J80:O80)</f>
        <v>4</v>
      </c>
      <c r="Q80" s="438">
        <f t="shared" si="5"/>
        <v>21</v>
      </c>
    </row>
    <row r="81" spans="1:17" x14ac:dyDescent="0.15">
      <c r="A81">
        <v>71</v>
      </c>
      <c r="B81" s="440" t="s">
        <v>354</v>
      </c>
      <c r="C81" s="438"/>
      <c r="D81" s="438">
        <v>4</v>
      </c>
      <c r="E81" s="438">
        <v>20</v>
      </c>
      <c r="F81" s="438">
        <v>47</v>
      </c>
      <c r="G81" s="438">
        <v>24</v>
      </c>
      <c r="H81" s="438">
        <v>10</v>
      </c>
      <c r="I81" s="438">
        <f t="shared" si="10"/>
        <v>105</v>
      </c>
      <c r="J81" s="438">
        <v>1</v>
      </c>
      <c r="K81" s="438">
        <v>10</v>
      </c>
      <c r="L81" s="438">
        <v>18</v>
      </c>
      <c r="M81" s="438">
        <v>30</v>
      </c>
      <c r="N81" s="438">
        <v>13</v>
      </c>
      <c r="O81" s="438">
        <v>3</v>
      </c>
      <c r="P81" s="438">
        <f t="shared" si="11"/>
        <v>75</v>
      </c>
      <c r="Q81" s="438">
        <f t="shared" si="5"/>
        <v>180</v>
      </c>
    </row>
    <row r="82" spans="1:17" x14ac:dyDescent="0.15">
      <c r="A82">
        <v>72</v>
      </c>
      <c r="B82" s="440" t="s">
        <v>355</v>
      </c>
      <c r="C82" s="438">
        <v>3</v>
      </c>
      <c r="D82" s="438">
        <v>9</v>
      </c>
      <c r="E82" s="438">
        <v>22</v>
      </c>
      <c r="F82" s="438">
        <v>41</v>
      </c>
      <c r="G82" s="438">
        <v>29</v>
      </c>
      <c r="H82" s="438">
        <v>6</v>
      </c>
      <c r="I82" s="438">
        <f t="shared" si="10"/>
        <v>110</v>
      </c>
      <c r="J82" s="438">
        <v>11</v>
      </c>
      <c r="K82" s="438">
        <v>14</v>
      </c>
      <c r="L82" s="438">
        <v>17</v>
      </c>
      <c r="M82" s="438">
        <v>22</v>
      </c>
      <c r="N82" s="438">
        <v>15</v>
      </c>
      <c r="O82" s="438">
        <v>2</v>
      </c>
      <c r="P82" s="438">
        <f t="shared" si="11"/>
        <v>81</v>
      </c>
      <c r="Q82" s="438">
        <f t="shared" si="5"/>
        <v>191</v>
      </c>
    </row>
    <row r="83" spans="1:17" x14ac:dyDescent="0.15">
      <c r="A83">
        <v>73</v>
      </c>
      <c r="B83" s="440" t="s">
        <v>356</v>
      </c>
      <c r="C83" s="438">
        <v>4</v>
      </c>
      <c r="D83" s="438">
        <v>27</v>
      </c>
      <c r="E83" s="438">
        <v>60</v>
      </c>
      <c r="F83" s="438">
        <v>141</v>
      </c>
      <c r="G83" s="438">
        <v>105</v>
      </c>
      <c r="H83" s="438">
        <v>25</v>
      </c>
      <c r="I83" s="438">
        <f t="shared" si="10"/>
        <v>362</v>
      </c>
      <c r="J83" s="438">
        <v>8</v>
      </c>
      <c r="K83" s="438">
        <v>21</v>
      </c>
      <c r="L83" s="438">
        <v>44</v>
      </c>
      <c r="M83" s="438">
        <v>66</v>
      </c>
      <c r="N83" s="438">
        <v>34</v>
      </c>
      <c r="O83" s="438">
        <v>9</v>
      </c>
      <c r="P83" s="438">
        <f t="shared" si="11"/>
        <v>182</v>
      </c>
      <c r="Q83" s="438">
        <f t="shared" si="5"/>
        <v>544</v>
      </c>
    </row>
    <row r="84" spans="1:17" x14ac:dyDescent="0.15">
      <c r="A84">
        <v>74</v>
      </c>
      <c r="B84" s="440" t="s">
        <v>357</v>
      </c>
      <c r="C84" s="438">
        <v>1</v>
      </c>
      <c r="D84" s="438">
        <v>9</v>
      </c>
      <c r="E84" s="438">
        <v>19</v>
      </c>
      <c r="F84" s="438">
        <v>78</v>
      </c>
      <c r="G84" s="438">
        <v>53</v>
      </c>
      <c r="H84" s="438">
        <v>15</v>
      </c>
      <c r="I84" s="438">
        <f t="shared" si="10"/>
        <v>175</v>
      </c>
      <c r="J84" s="438">
        <v>3</v>
      </c>
      <c r="K84" s="438">
        <v>13</v>
      </c>
      <c r="L84" s="438">
        <v>8</v>
      </c>
      <c r="M84" s="438">
        <v>18</v>
      </c>
      <c r="N84" s="438">
        <v>18</v>
      </c>
      <c r="O84" s="438">
        <v>7</v>
      </c>
      <c r="P84" s="438">
        <f t="shared" si="11"/>
        <v>67</v>
      </c>
      <c r="Q84" s="438">
        <f t="shared" si="5"/>
        <v>242</v>
      </c>
    </row>
    <row r="85" spans="1:17" x14ac:dyDescent="0.15">
      <c r="A85">
        <v>75</v>
      </c>
      <c r="B85" s="440" t="s">
        <v>428</v>
      </c>
      <c r="C85" s="438">
        <v>1</v>
      </c>
      <c r="D85" s="438">
        <v>3</v>
      </c>
      <c r="E85" s="438">
        <v>13</v>
      </c>
      <c r="F85" s="438">
        <v>42</v>
      </c>
      <c r="G85" s="438">
        <v>16</v>
      </c>
      <c r="H85" s="438">
        <v>6</v>
      </c>
      <c r="I85" s="438">
        <f t="shared" si="10"/>
        <v>81</v>
      </c>
      <c r="J85" s="438">
        <v>1</v>
      </c>
      <c r="K85" s="438">
        <v>5</v>
      </c>
      <c r="L85" s="438">
        <v>12</v>
      </c>
      <c r="M85" s="438">
        <v>17</v>
      </c>
      <c r="N85" s="438">
        <v>8</v>
      </c>
      <c r="O85" s="438">
        <v>4</v>
      </c>
      <c r="P85" s="438">
        <f t="shared" si="11"/>
        <v>47</v>
      </c>
      <c r="Q85" s="438">
        <f t="shared" si="5"/>
        <v>128</v>
      </c>
    </row>
    <row r="86" spans="1:17" x14ac:dyDescent="0.15">
      <c r="A86">
        <v>99</v>
      </c>
      <c r="B86" s="377" t="s">
        <v>358</v>
      </c>
      <c r="C86" s="438"/>
      <c r="D86" s="438">
        <v>11</v>
      </c>
      <c r="E86" s="438">
        <v>23</v>
      </c>
      <c r="F86" s="438">
        <v>73</v>
      </c>
      <c r="G86" s="438">
        <v>46</v>
      </c>
      <c r="H86" s="438">
        <v>8</v>
      </c>
      <c r="I86" s="438">
        <f t="shared" si="10"/>
        <v>161</v>
      </c>
      <c r="J86" s="438">
        <v>8</v>
      </c>
      <c r="K86" s="438">
        <v>8</v>
      </c>
      <c r="L86" s="438">
        <v>10</v>
      </c>
      <c r="M86" s="438">
        <v>19</v>
      </c>
      <c r="N86" s="438">
        <v>12</v>
      </c>
      <c r="O86" s="438">
        <v>1</v>
      </c>
      <c r="P86" s="438">
        <f t="shared" si="11"/>
        <v>58</v>
      </c>
      <c r="Q86" s="438">
        <f t="shared" si="5"/>
        <v>219</v>
      </c>
    </row>
    <row r="87" spans="1:17" x14ac:dyDescent="0.15">
      <c r="B87" s="441" t="s">
        <v>11</v>
      </c>
      <c r="C87" s="442">
        <f>SUM(C5:C45,C47:C70,C72:C78,C80:C85,C86)</f>
        <v>89</v>
      </c>
      <c r="D87" s="442">
        <f t="shared" ref="D87:Q87" si="12">SUM(D5:D45,D47:D70,D72:D78,D80:D85,D86)</f>
        <v>511</v>
      </c>
      <c r="E87" s="442">
        <f t="shared" si="12"/>
        <v>1477</v>
      </c>
      <c r="F87" s="442">
        <f t="shared" si="12"/>
        <v>3986</v>
      </c>
      <c r="G87" s="442">
        <f t="shared" si="12"/>
        <v>2498</v>
      </c>
      <c r="H87" s="442">
        <f t="shared" si="12"/>
        <v>552</v>
      </c>
      <c r="I87" s="442">
        <f t="shared" si="12"/>
        <v>9113</v>
      </c>
      <c r="J87" s="442">
        <f t="shared" si="12"/>
        <v>411</v>
      </c>
      <c r="K87" s="442">
        <f t="shared" si="12"/>
        <v>988</v>
      </c>
      <c r="L87" s="442">
        <f t="shared" si="12"/>
        <v>1602</v>
      </c>
      <c r="M87" s="442">
        <f t="shared" si="12"/>
        <v>2417</v>
      </c>
      <c r="N87" s="442">
        <f t="shared" si="12"/>
        <v>1255</v>
      </c>
      <c r="O87" s="442">
        <f t="shared" si="12"/>
        <v>277</v>
      </c>
      <c r="P87" s="442">
        <f t="shared" si="12"/>
        <v>6950</v>
      </c>
      <c r="Q87" s="442">
        <f t="shared" si="12"/>
        <v>16063</v>
      </c>
    </row>
  </sheetData>
  <mergeCells count="3">
    <mergeCell ref="C3:I3"/>
    <mergeCell ref="J3:P3"/>
    <mergeCell ref="Q3:Q4"/>
  </mergeCells>
  <phoneticPr fontId="4"/>
  <printOptions horizontalCentered="1"/>
  <pageMargins left="0.70866141732283472" right="0.70866141732283472" top="0.74803149606299213" bottom="0.74803149606299213" header="0.31496062992125984" footer="0.31496062992125984"/>
  <pageSetup paperSize="9" scale="98" fitToHeight="0" orientation="portrait" r:id="rId1"/>
  <rowBreaks count="1" manualBreakCount="1">
    <brk id="45"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21"/>
  <sheetViews>
    <sheetView view="pageBreakPreview" zoomScaleNormal="100" zoomScaleSheetLayoutView="100" workbookViewId="0">
      <selection activeCell="H5" sqref="H5"/>
    </sheetView>
  </sheetViews>
  <sheetFormatPr defaultRowHeight="13.5" x14ac:dyDescent="0.15"/>
  <cols>
    <col min="1" max="1" width="52.875" style="9" bestFit="1" customWidth="1"/>
    <col min="2" max="2" width="9.875" style="9" bestFit="1" customWidth="1"/>
    <col min="3" max="3" width="14.625" style="9" bestFit="1" customWidth="1"/>
    <col min="4" max="4" width="4.125" style="9" customWidth="1"/>
    <col min="5" max="5" width="52.875" style="9" customWidth="1"/>
    <col min="6" max="6" width="9.5" style="9" customWidth="1"/>
    <col min="7" max="7" width="9.75" style="9" customWidth="1"/>
    <col min="8" max="8" width="7.5" style="9" customWidth="1"/>
    <col min="9" max="9" width="10.375" style="9" customWidth="1"/>
    <col min="10" max="10" width="5" style="9" customWidth="1"/>
    <col min="11" max="11" width="6.625" style="9" customWidth="1"/>
    <col min="12" max="12" width="7.375" style="9" customWidth="1"/>
    <col min="13" max="13" width="17.25" style="9" customWidth="1"/>
    <col min="14" max="14" width="15.625" style="9" customWidth="1"/>
    <col min="15" max="15" width="7.375" style="9" customWidth="1"/>
    <col min="16" max="18" width="9" style="9"/>
    <col min="19" max="19" width="11.875" style="9" customWidth="1"/>
    <col min="20" max="16384" width="9" style="9"/>
  </cols>
  <sheetData>
    <row r="1" spans="1:19" s="25" customFormat="1" ht="14.25" x14ac:dyDescent="0.15">
      <c r="A1" s="24" t="s">
        <v>119</v>
      </c>
    </row>
    <row r="2" spans="1:19" customFormat="1" x14ac:dyDescent="0.15">
      <c r="A2" s="1"/>
      <c r="B2" s="2"/>
      <c r="C2" s="2"/>
      <c r="D2" s="2"/>
      <c r="E2" s="2"/>
      <c r="F2" s="2"/>
      <c r="G2" s="2"/>
      <c r="K2" s="56"/>
      <c r="L2" s="62"/>
      <c r="M2" s="62"/>
      <c r="N2" s="62"/>
      <c r="P2" s="56"/>
      <c r="Q2" s="62"/>
      <c r="R2" s="62"/>
      <c r="S2" s="62"/>
    </row>
    <row r="3" spans="1:19" s="8" customFormat="1" ht="14.25" x14ac:dyDescent="0.15">
      <c r="A3" s="1" t="s">
        <v>13</v>
      </c>
      <c r="E3" s="1" t="s">
        <v>113</v>
      </c>
      <c r="K3" s="64"/>
      <c r="L3" s="4"/>
      <c r="M3" s="49"/>
      <c r="N3" s="58"/>
      <c r="O3"/>
      <c r="P3" s="64"/>
      <c r="Q3" s="4"/>
      <c r="R3" s="49"/>
      <c r="S3" s="58"/>
    </row>
    <row r="4" spans="1:19" customFormat="1" x14ac:dyDescent="0.15">
      <c r="A4" s="3"/>
      <c r="B4" s="3" t="s">
        <v>0</v>
      </c>
      <c r="C4" s="3" t="s">
        <v>1</v>
      </c>
      <c r="D4" s="2"/>
      <c r="E4" s="3"/>
      <c r="F4" s="3" t="s">
        <v>114</v>
      </c>
      <c r="G4" s="3" t="s">
        <v>116</v>
      </c>
      <c r="H4" s="3" t="s">
        <v>12</v>
      </c>
      <c r="I4" s="3" t="s">
        <v>1</v>
      </c>
      <c r="K4" s="64"/>
      <c r="L4" s="4"/>
      <c r="M4" s="49"/>
      <c r="N4" s="58"/>
      <c r="P4" s="64"/>
      <c r="Q4" s="4"/>
      <c r="R4" s="49"/>
      <c r="S4" s="58"/>
    </row>
    <row r="5" spans="1:19" customFormat="1" ht="13.5" customHeight="1" x14ac:dyDescent="0.15">
      <c r="A5" s="15" t="s">
        <v>120</v>
      </c>
      <c r="B5" s="12">
        <v>4195</v>
      </c>
      <c r="C5" s="84">
        <f>SUM(C6:C8)</f>
        <v>0.26115918570628149</v>
      </c>
      <c r="D5" s="2"/>
      <c r="E5" s="15" t="s">
        <v>231</v>
      </c>
      <c r="F5" s="49">
        <v>71</v>
      </c>
      <c r="G5" s="12">
        <v>232</v>
      </c>
      <c r="H5" s="12">
        <f>SUM(F5:G5)</f>
        <v>303</v>
      </c>
      <c r="I5" s="84">
        <f>H5/H$20</f>
        <v>0.15157578789394696</v>
      </c>
      <c r="K5" s="65"/>
      <c r="L5" s="4"/>
      <c r="M5" s="49"/>
      <c r="N5" s="58"/>
      <c r="P5" s="64"/>
      <c r="Q5" s="4"/>
      <c r="R5" s="49"/>
      <c r="S5" s="58"/>
    </row>
    <row r="6" spans="1:19" customFormat="1" x14ac:dyDescent="0.15">
      <c r="A6" s="16" t="s">
        <v>121</v>
      </c>
      <c r="B6" s="82">
        <v>1985</v>
      </c>
      <c r="C6" s="88">
        <f>B6/B$20</f>
        <v>0.12357591981572558</v>
      </c>
      <c r="D6" s="2"/>
      <c r="E6" s="16" t="s">
        <v>232</v>
      </c>
      <c r="F6" s="82">
        <v>21</v>
      </c>
      <c r="G6" s="82">
        <v>95</v>
      </c>
      <c r="H6" s="13">
        <f t="shared" ref="H6:H19" si="0">SUM(F6:G6)</f>
        <v>116</v>
      </c>
      <c r="I6" s="88">
        <f>H6/H$20</f>
        <v>5.8029014507253625E-2</v>
      </c>
      <c r="K6" s="65"/>
      <c r="L6" s="4"/>
      <c r="M6" s="49"/>
      <c r="N6" s="58"/>
      <c r="P6" s="64"/>
      <c r="Q6" s="4"/>
      <c r="R6" s="49"/>
      <c r="S6" s="58"/>
    </row>
    <row r="7" spans="1:19" customFormat="1" x14ac:dyDescent="0.15">
      <c r="A7" s="16" t="s">
        <v>122</v>
      </c>
      <c r="B7" s="82">
        <v>369</v>
      </c>
      <c r="C7" s="88">
        <f t="shared" ref="C7:C19" si="1">B7/B$20</f>
        <v>2.2972047562721781E-2</v>
      </c>
      <c r="D7" s="2"/>
      <c r="E7" s="16" t="s">
        <v>233</v>
      </c>
      <c r="F7" s="82">
        <v>4</v>
      </c>
      <c r="G7" s="82">
        <v>17</v>
      </c>
      <c r="H7" s="13">
        <f t="shared" si="0"/>
        <v>21</v>
      </c>
      <c r="I7" s="88">
        <f t="shared" ref="I7:I8" si="2">H7/H$20</f>
        <v>1.0505252626313157E-2</v>
      </c>
      <c r="K7" s="65"/>
      <c r="L7" s="4"/>
      <c r="M7" s="49"/>
      <c r="N7" s="58"/>
      <c r="P7" s="64"/>
      <c r="Q7" s="4"/>
      <c r="R7" s="49"/>
      <c r="S7" s="58"/>
    </row>
    <row r="8" spans="1:19" customFormat="1" ht="27" x14ac:dyDescent="0.15">
      <c r="A8" s="17" t="s">
        <v>19</v>
      </c>
      <c r="B8" s="82">
        <v>1841</v>
      </c>
      <c r="C8" s="88">
        <f t="shared" si="1"/>
        <v>0.11461121832783415</v>
      </c>
      <c r="D8" s="2"/>
      <c r="E8" s="17" t="s">
        <v>19</v>
      </c>
      <c r="F8" s="82">
        <v>46</v>
      </c>
      <c r="G8" s="82">
        <v>120</v>
      </c>
      <c r="H8" s="13">
        <f t="shared" si="0"/>
        <v>166</v>
      </c>
      <c r="I8" s="88">
        <f t="shared" si="2"/>
        <v>8.3041520760380197E-2</v>
      </c>
      <c r="K8" s="65"/>
      <c r="L8" s="4"/>
      <c r="M8" s="49"/>
      <c r="N8" s="58"/>
      <c r="P8" s="64"/>
      <c r="Q8" s="4"/>
      <c r="R8" s="49"/>
      <c r="S8" s="58"/>
    </row>
    <row r="9" spans="1:19" customFormat="1" ht="13.5" customHeight="1" x14ac:dyDescent="0.15">
      <c r="A9" s="18" t="s">
        <v>20</v>
      </c>
      <c r="B9" s="49">
        <v>900</v>
      </c>
      <c r="C9" s="96">
        <f t="shared" si="1"/>
        <v>5.6029384299321423E-2</v>
      </c>
      <c r="D9" s="2"/>
      <c r="E9" s="18" t="s">
        <v>20</v>
      </c>
      <c r="F9" s="49">
        <v>41</v>
      </c>
      <c r="G9" s="49">
        <v>202</v>
      </c>
      <c r="H9" s="12">
        <f t="shared" si="0"/>
        <v>243</v>
      </c>
      <c r="I9" s="83">
        <f>H9/H$20</f>
        <v>0.12156078039019509</v>
      </c>
      <c r="K9" s="65"/>
      <c r="L9" s="4"/>
      <c r="M9" s="49"/>
      <c r="N9" s="58"/>
      <c r="P9" s="64"/>
      <c r="Q9" s="4"/>
      <c r="R9" s="49"/>
      <c r="S9" s="58"/>
    </row>
    <row r="10" spans="1:19" customFormat="1" ht="13.5" customHeight="1" x14ac:dyDescent="0.15">
      <c r="A10" s="18" t="s">
        <v>21</v>
      </c>
      <c r="B10" s="49">
        <v>8184</v>
      </c>
      <c r="C10" s="96">
        <f t="shared" si="1"/>
        <v>0.50949386789516282</v>
      </c>
      <c r="D10" s="2"/>
      <c r="E10" s="18" t="s">
        <v>21</v>
      </c>
      <c r="F10" s="49">
        <v>203</v>
      </c>
      <c r="G10" s="49">
        <v>673</v>
      </c>
      <c r="H10" s="12">
        <f t="shared" si="0"/>
        <v>876</v>
      </c>
      <c r="I10" s="83">
        <f t="shared" ref="I10:I19" si="3">H10/H$20</f>
        <v>0.43821910955477739</v>
      </c>
      <c r="K10" s="65"/>
      <c r="L10" s="4"/>
      <c r="M10" s="49"/>
      <c r="N10" s="58"/>
      <c r="P10" s="64"/>
      <c r="Q10" s="4"/>
      <c r="R10" s="49"/>
      <c r="S10" s="58"/>
    </row>
    <row r="11" spans="1:19" customFormat="1" ht="13.5" customHeight="1" x14ac:dyDescent="0.15">
      <c r="A11" s="18" t="s">
        <v>22</v>
      </c>
      <c r="B11" s="49">
        <v>1675</v>
      </c>
      <c r="C11" s="96">
        <f t="shared" si="1"/>
        <v>0.10427690966818154</v>
      </c>
      <c r="D11" s="2"/>
      <c r="E11" s="18" t="s">
        <v>22</v>
      </c>
      <c r="F11" s="49">
        <v>132</v>
      </c>
      <c r="G11" s="49">
        <v>269</v>
      </c>
      <c r="H11" s="12">
        <f t="shared" si="0"/>
        <v>401</v>
      </c>
      <c r="I11" s="83">
        <f t="shared" si="3"/>
        <v>0.20060030015007504</v>
      </c>
      <c r="K11" s="65"/>
      <c r="L11" s="4"/>
      <c r="M11" s="49"/>
      <c r="N11" s="58"/>
      <c r="P11" s="64"/>
      <c r="Q11" s="4"/>
      <c r="R11" s="49"/>
      <c r="S11" s="58"/>
    </row>
    <row r="12" spans="1:19" customFormat="1" ht="13.5" customHeight="1" x14ac:dyDescent="0.15">
      <c r="A12" s="18" t="s">
        <v>107</v>
      </c>
      <c r="B12" s="49">
        <v>287</v>
      </c>
      <c r="C12" s="96">
        <f t="shared" si="1"/>
        <v>1.7867148104339165E-2</v>
      </c>
      <c r="D12" s="2"/>
      <c r="E12" s="18" t="s">
        <v>222</v>
      </c>
      <c r="F12" s="49">
        <v>20</v>
      </c>
      <c r="G12" s="49">
        <v>38</v>
      </c>
      <c r="H12" s="12">
        <f t="shared" si="0"/>
        <v>58</v>
      </c>
      <c r="I12" s="83">
        <f t="shared" si="3"/>
        <v>2.9014507253626812E-2</v>
      </c>
      <c r="K12" s="67"/>
      <c r="L12" s="4"/>
      <c r="M12" s="49"/>
      <c r="N12" s="58"/>
      <c r="P12" s="66"/>
      <c r="Q12" s="4"/>
      <c r="R12" s="49"/>
      <c r="S12" s="58"/>
    </row>
    <row r="13" spans="1:19" customFormat="1" ht="13.5" customHeight="1" x14ac:dyDescent="0.15">
      <c r="A13" s="18" t="s">
        <v>108</v>
      </c>
      <c r="B13" s="49">
        <v>44</v>
      </c>
      <c r="C13" s="96">
        <f t="shared" si="1"/>
        <v>2.7392143435223805E-3</v>
      </c>
      <c r="D13" s="2"/>
      <c r="E13" s="18" t="s">
        <v>223</v>
      </c>
      <c r="F13" s="49">
        <v>4</v>
      </c>
      <c r="G13" s="49">
        <v>8</v>
      </c>
      <c r="H13" s="12">
        <f t="shared" si="0"/>
        <v>12</v>
      </c>
      <c r="I13" s="83">
        <f t="shared" si="3"/>
        <v>6.0030015007503752E-3</v>
      </c>
      <c r="K13" s="67"/>
      <c r="L13" s="4"/>
      <c r="M13" s="49"/>
      <c r="N13" s="58"/>
      <c r="P13" s="66"/>
      <c r="Q13" s="4"/>
      <c r="R13" s="49"/>
      <c r="S13" s="58"/>
    </row>
    <row r="14" spans="1:19" customFormat="1" ht="13.5" customHeight="1" x14ac:dyDescent="0.15">
      <c r="A14" s="18" t="s">
        <v>225</v>
      </c>
      <c r="B14" s="49">
        <v>37</v>
      </c>
      <c r="C14" s="96">
        <f t="shared" si="1"/>
        <v>2.3034302434165473E-3</v>
      </c>
      <c r="D14" s="2"/>
      <c r="E14" s="18" t="s">
        <v>228</v>
      </c>
      <c r="F14" s="49">
        <v>2</v>
      </c>
      <c r="G14" s="49">
        <v>5</v>
      </c>
      <c r="H14" s="12">
        <f t="shared" si="0"/>
        <v>7</v>
      </c>
      <c r="I14" s="83">
        <f t="shared" si="3"/>
        <v>3.5017508754377189E-3</v>
      </c>
      <c r="K14" s="67"/>
      <c r="L14" s="4"/>
      <c r="M14" s="49"/>
      <c r="N14" s="58"/>
      <c r="P14" s="66"/>
      <c r="Q14" s="4"/>
      <c r="R14" s="49"/>
      <c r="S14" s="58"/>
    </row>
    <row r="15" spans="1:19" customFormat="1" ht="13.5" customHeight="1" x14ac:dyDescent="0.15">
      <c r="A15" s="18" t="s">
        <v>226</v>
      </c>
      <c r="B15" s="49">
        <v>281</v>
      </c>
      <c r="C15" s="96">
        <f t="shared" si="1"/>
        <v>1.7493618875677023E-2</v>
      </c>
      <c r="D15" s="2"/>
      <c r="E15" s="18" t="s">
        <v>229</v>
      </c>
      <c r="F15" s="49">
        <v>6</v>
      </c>
      <c r="G15" s="49">
        <v>15</v>
      </c>
      <c r="H15" s="12">
        <f t="shared" si="0"/>
        <v>21</v>
      </c>
      <c r="I15" s="83">
        <f t="shared" si="3"/>
        <v>1.0505252626313157E-2</v>
      </c>
      <c r="K15" s="65"/>
      <c r="L15" s="4"/>
      <c r="M15" s="49"/>
      <c r="N15" s="58"/>
      <c r="P15" s="64"/>
      <c r="Q15" s="4"/>
      <c r="R15" s="49"/>
      <c r="S15" s="58"/>
    </row>
    <row r="16" spans="1:19" customFormat="1" ht="13.5" customHeight="1" x14ac:dyDescent="0.15">
      <c r="A16" s="18" t="s">
        <v>23</v>
      </c>
      <c r="B16" s="49">
        <v>149</v>
      </c>
      <c r="C16" s="96">
        <f t="shared" si="1"/>
        <v>9.2759758451098802E-3</v>
      </c>
      <c r="D16" s="11"/>
      <c r="E16" s="18" t="s">
        <v>23</v>
      </c>
      <c r="F16" s="49">
        <v>5</v>
      </c>
      <c r="G16" s="49">
        <v>33</v>
      </c>
      <c r="H16" s="12">
        <f t="shared" si="0"/>
        <v>38</v>
      </c>
      <c r="I16" s="83">
        <f t="shared" si="3"/>
        <v>1.9009504752376189E-2</v>
      </c>
      <c r="K16" s="32"/>
      <c r="L16" s="4"/>
      <c r="M16" s="49"/>
      <c r="N16" s="58"/>
      <c r="P16" s="68"/>
      <c r="Q16" s="4"/>
      <c r="R16" s="49"/>
      <c r="S16" s="58"/>
    </row>
    <row r="17" spans="1:19" customFormat="1" ht="27" customHeight="1" x14ac:dyDescent="0.15">
      <c r="A17" s="19" t="s">
        <v>227</v>
      </c>
      <c r="B17" s="49">
        <v>55</v>
      </c>
      <c r="C17" s="96">
        <f t="shared" si="1"/>
        <v>3.4240179294029757E-3</v>
      </c>
      <c r="D17" s="10"/>
      <c r="E17" s="19" t="s">
        <v>230</v>
      </c>
      <c r="F17" s="49">
        <v>7</v>
      </c>
      <c r="G17" s="49">
        <v>8</v>
      </c>
      <c r="H17" s="12">
        <f t="shared" si="0"/>
        <v>15</v>
      </c>
      <c r="I17" s="83">
        <f t="shared" si="3"/>
        <v>7.5037518759379692E-3</v>
      </c>
      <c r="K17" s="4"/>
      <c r="L17" s="4"/>
      <c r="M17" s="49"/>
      <c r="N17" s="58"/>
      <c r="P17" s="56"/>
      <c r="Q17" s="4"/>
      <c r="R17" s="49"/>
      <c r="S17" s="58"/>
    </row>
    <row r="18" spans="1:19" customFormat="1" ht="13.5" customHeight="1" x14ac:dyDescent="0.15">
      <c r="A18" s="18" t="s">
        <v>123</v>
      </c>
      <c r="B18" s="49">
        <v>59</v>
      </c>
      <c r="C18" s="96">
        <f t="shared" si="1"/>
        <v>3.6730374151777378E-3</v>
      </c>
      <c r="D18" s="11"/>
      <c r="E18" s="18" t="s">
        <v>66</v>
      </c>
      <c r="F18" s="49">
        <v>3</v>
      </c>
      <c r="G18" s="49">
        <v>4</v>
      </c>
      <c r="H18" s="12">
        <f t="shared" si="0"/>
        <v>7</v>
      </c>
      <c r="I18" s="83">
        <f t="shared" si="3"/>
        <v>3.5017508754377189E-3</v>
      </c>
      <c r="K18" s="4"/>
    </row>
    <row r="19" spans="1:19" customFormat="1" x14ac:dyDescent="0.15">
      <c r="A19" s="18" t="s">
        <v>18</v>
      </c>
      <c r="B19" s="49">
        <v>197</v>
      </c>
      <c r="C19" s="96">
        <f t="shared" si="1"/>
        <v>1.2264209674407023E-2</v>
      </c>
      <c r="D19" s="10"/>
      <c r="E19" s="18" t="s">
        <v>18</v>
      </c>
      <c r="F19" s="49">
        <v>6</v>
      </c>
      <c r="G19" s="49">
        <v>12</v>
      </c>
      <c r="H19" s="12">
        <f t="shared" si="0"/>
        <v>18</v>
      </c>
      <c r="I19" s="83">
        <f t="shared" si="3"/>
        <v>9.0045022511255624E-3</v>
      </c>
      <c r="K19" s="4"/>
    </row>
    <row r="20" spans="1:19" customFormat="1" ht="21" customHeight="1" x14ac:dyDescent="0.15">
      <c r="A20" s="5" t="s">
        <v>11</v>
      </c>
      <c r="B20" s="14">
        <v>16063</v>
      </c>
      <c r="C20" s="23">
        <f>SUM(C6:C19)</f>
        <v>1</v>
      </c>
      <c r="D20" s="2"/>
      <c r="E20" s="5" t="s">
        <v>11</v>
      </c>
      <c r="F20" s="14">
        <v>500</v>
      </c>
      <c r="G20" s="14">
        <v>1499</v>
      </c>
      <c r="H20" s="14">
        <f t="shared" ref="H20" si="4">SUM(H6:H19)</f>
        <v>1999</v>
      </c>
      <c r="I20" s="23">
        <f>SUM(I6:I19)</f>
        <v>1</v>
      </c>
      <c r="K20" s="4"/>
    </row>
    <row r="21" spans="1:19" customFormat="1" x14ac:dyDescent="0.15">
      <c r="A21" s="4"/>
      <c r="B21" s="7"/>
      <c r="K21" s="56"/>
      <c r="L21" s="62"/>
      <c r="M21" s="62"/>
      <c r="N21" s="62"/>
    </row>
  </sheetData>
  <phoneticPr fontId="4"/>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47"/>
  <sheetViews>
    <sheetView view="pageBreakPreview" topLeftCell="A4" zoomScaleNormal="100" zoomScaleSheetLayoutView="100" workbookViewId="0">
      <selection activeCell="I5" sqref="I5"/>
    </sheetView>
  </sheetViews>
  <sheetFormatPr defaultRowHeight="13.5" x14ac:dyDescent="0.15"/>
  <cols>
    <col min="1" max="1" width="22.75" style="9" bestFit="1" customWidth="1"/>
    <col min="2" max="2" width="8.625" style="9" bestFit="1" customWidth="1"/>
    <col min="3" max="3" width="8.375" style="9" customWidth="1"/>
    <col min="4" max="4" width="6.625" style="9" customWidth="1"/>
    <col min="5" max="5" width="22.75" style="9" bestFit="1" customWidth="1"/>
    <col min="6" max="6" width="5.875" style="9" bestFit="1" customWidth="1"/>
    <col min="7" max="7" width="9.75" style="9" bestFit="1" customWidth="1"/>
    <col min="8" max="8" width="7.5" style="9" bestFit="1" customWidth="1"/>
    <col min="9" max="9" width="7.875" style="9" bestFit="1" customWidth="1"/>
    <col min="10" max="16384" width="9" style="9"/>
  </cols>
  <sheetData>
    <row r="1" spans="1:9" s="25" customFormat="1" ht="14.25" x14ac:dyDescent="0.15">
      <c r="A1" s="24" t="s">
        <v>124</v>
      </c>
    </row>
    <row r="2" spans="1:9" customFormat="1" x14ac:dyDescent="0.15">
      <c r="A2" s="1"/>
      <c r="B2" s="2"/>
      <c r="C2" s="2"/>
    </row>
    <row r="3" spans="1:9" s="8" customFormat="1" ht="14.25" x14ac:dyDescent="0.15">
      <c r="A3" s="1" t="s">
        <v>13</v>
      </c>
      <c r="E3" s="1" t="s">
        <v>125</v>
      </c>
      <c r="F3" s="1"/>
      <c r="G3" s="1"/>
    </row>
    <row r="4" spans="1:9" customFormat="1" x14ac:dyDescent="0.15">
      <c r="A4" s="3"/>
      <c r="B4" s="3" t="s">
        <v>0</v>
      </c>
      <c r="C4" s="3" t="s">
        <v>1</v>
      </c>
      <c r="E4" s="3"/>
      <c r="F4" s="3" t="s">
        <v>126</v>
      </c>
      <c r="G4" s="20" t="s">
        <v>127</v>
      </c>
      <c r="H4" s="3" t="s">
        <v>12</v>
      </c>
      <c r="I4" s="3" t="s">
        <v>1</v>
      </c>
    </row>
    <row r="5" spans="1:9" customFormat="1" x14ac:dyDescent="0.15">
      <c r="A5" s="4" t="s">
        <v>128</v>
      </c>
      <c r="B5" s="49">
        <v>1875</v>
      </c>
      <c r="C5" s="21">
        <f>B5/B$21</f>
        <v>0.11672788395691963</v>
      </c>
      <c r="E5" s="4" t="s">
        <v>128</v>
      </c>
      <c r="F5" s="49">
        <v>156</v>
      </c>
      <c r="G5" s="49">
        <v>293</v>
      </c>
      <c r="H5" s="12">
        <f>SUM(F5:G5)</f>
        <v>449</v>
      </c>
      <c r="I5" s="21">
        <f>H5/H$21</f>
        <v>0.22461230615307654</v>
      </c>
    </row>
    <row r="6" spans="1:9" customFormat="1" x14ac:dyDescent="0.15">
      <c r="A6" s="4" t="s">
        <v>129</v>
      </c>
      <c r="B6" s="49">
        <v>2152</v>
      </c>
      <c r="C6" s="21">
        <f t="shared" ref="C6:C20" si="0">B6/B$21</f>
        <v>0.13397248334682188</v>
      </c>
      <c r="E6" s="4" t="s">
        <v>130</v>
      </c>
      <c r="F6" s="49">
        <v>167</v>
      </c>
      <c r="G6" s="49">
        <v>361</v>
      </c>
      <c r="H6" s="12">
        <f t="shared" ref="H6:H20" si="1">SUM(F6:G6)</f>
        <v>528</v>
      </c>
      <c r="I6" s="21">
        <f t="shared" ref="I6:I20" si="2">H6/H$21</f>
        <v>0.26413206603301653</v>
      </c>
    </row>
    <row r="7" spans="1:9" customFormat="1" x14ac:dyDescent="0.15">
      <c r="A7" s="4" t="s">
        <v>131</v>
      </c>
      <c r="B7" s="49">
        <v>1320</v>
      </c>
      <c r="C7" s="21">
        <f t="shared" si="0"/>
        <v>8.2176430305671413E-2</v>
      </c>
      <c r="E7" s="4" t="s">
        <v>131</v>
      </c>
      <c r="F7" s="49">
        <v>58</v>
      </c>
      <c r="G7" s="49">
        <v>158</v>
      </c>
      <c r="H7" s="12">
        <f t="shared" si="1"/>
        <v>216</v>
      </c>
      <c r="I7" s="21">
        <f t="shared" si="2"/>
        <v>0.10805402701350675</v>
      </c>
    </row>
    <row r="8" spans="1:9" customFormat="1" x14ac:dyDescent="0.15">
      <c r="A8" s="4" t="s">
        <v>132</v>
      </c>
      <c r="B8" s="49">
        <v>1603</v>
      </c>
      <c r="C8" s="21">
        <f t="shared" si="0"/>
        <v>9.9794558924235818E-2</v>
      </c>
      <c r="E8" s="4" t="s">
        <v>132</v>
      </c>
      <c r="F8" s="49">
        <v>30</v>
      </c>
      <c r="G8" s="49">
        <v>176</v>
      </c>
      <c r="H8" s="12">
        <f t="shared" si="1"/>
        <v>206</v>
      </c>
      <c r="I8" s="21">
        <f t="shared" si="2"/>
        <v>0.10305152576288144</v>
      </c>
    </row>
    <row r="9" spans="1:9" customFormat="1" ht="13.5" customHeight="1" x14ac:dyDescent="0.15">
      <c r="A9" s="4" t="s">
        <v>133</v>
      </c>
      <c r="B9" s="49">
        <v>1132</v>
      </c>
      <c r="C9" s="21">
        <f t="shared" si="0"/>
        <v>7.0472514474257605E-2</v>
      </c>
      <c r="E9" s="4" t="s">
        <v>133</v>
      </c>
      <c r="F9" s="49">
        <v>19</v>
      </c>
      <c r="G9" s="49">
        <v>74</v>
      </c>
      <c r="H9" s="12">
        <f t="shared" si="1"/>
        <v>93</v>
      </c>
      <c r="I9" s="21">
        <f t="shared" si="2"/>
        <v>4.652326163081541E-2</v>
      </c>
    </row>
    <row r="10" spans="1:9" customFormat="1" x14ac:dyDescent="0.15">
      <c r="A10" s="4" t="s">
        <v>134</v>
      </c>
      <c r="B10" s="49">
        <v>795</v>
      </c>
      <c r="C10" s="21">
        <f t="shared" si="0"/>
        <v>4.9492622797733921E-2</v>
      </c>
      <c r="E10" s="4" t="s">
        <v>134</v>
      </c>
      <c r="F10" s="49">
        <v>11</v>
      </c>
      <c r="G10" s="49">
        <v>55</v>
      </c>
      <c r="H10" s="12">
        <f t="shared" si="1"/>
        <v>66</v>
      </c>
      <c r="I10" s="21">
        <f t="shared" si="2"/>
        <v>3.3016508254127067E-2</v>
      </c>
    </row>
    <row r="11" spans="1:9" customFormat="1" x14ac:dyDescent="0.15">
      <c r="A11" s="4" t="s">
        <v>135</v>
      </c>
      <c r="B11" s="49">
        <v>1201</v>
      </c>
      <c r="C11" s="21">
        <f t="shared" si="0"/>
        <v>7.4768100603872248E-2</v>
      </c>
      <c r="E11" s="4" t="s">
        <v>26</v>
      </c>
      <c r="F11" s="49">
        <v>9</v>
      </c>
      <c r="G11" s="49">
        <v>65</v>
      </c>
      <c r="H11" s="12">
        <f t="shared" si="1"/>
        <v>74</v>
      </c>
      <c r="I11" s="21">
        <f t="shared" si="2"/>
        <v>3.701850925462731E-2</v>
      </c>
    </row>
    <row r="12" spans="1:9" customFormat="1" x14ac:dyDescent="0.15">
      <c r="A12" s="4" t="s">
        <v>27</v>
      </c>
      <c r="B12" s="49">
        <v>830</v>
      </c>
      <c r="C12" s="21">
        <f t="shared" si="0"/>
        <v>5.1671543298263088E-2</v>
      </c>
      <c r="E12" s="4" t="s">
        <v>27</v>
      </c>
      <c r="F12" s="49">
        <v>6</v>
      </c>
      <c r="G12" s="49">
        <v>50</v>
      </c>
      <c r="H12" s="12">
        <f t="shared" si="1"/>
        <v>56</v>
      </c>
      <c r="I12" s="21">
        <f t="shared" si="2"/>
        <v>2.8014007003501751E-2</v>
      </c>
    </row>
    <row r="13" spans="1:9" customFormat="1" x14ac:dyDescent="0.15">
      <c r="A13" s="4" t="s">
        <v>136</v>
      </c>
      <c r="B13" s="49">
        <v>677</v>
      </c>
      <c r="C13" s="21">
        <f t="shared" si="0"/>
        <v>4.2146547967378448E-2</v>
      </c>
      <c r="E13" s="4" t="s">
        <v>136</v>
      </c>
      <c r="F13" s="49">
        <v>6</v>
      </c>
      <c r="G13" s="49">
        <v>31</v>
      </c>
      <c r="H13" s="12">
        <f t="shared" si="1"/>
        <v>37</v>
      </c>
      <c r="I13" s="21">
        <f t="shared" si="2"/>
        <v>1.8509254627313655E-2</v>
      </c>
    </row>
    <row r="14" spans="1:9" customFormat="1" ht="13.5" customHeight="1" x14ac:dyDescent="0.15">
      <c r="A14" s="4" t="s">
        <v>137</v>
      </c>
      <c r="B14" s="49">
        <v>564</v>
      </c>
      <c r="C14" s="21">
        <f t="shared" si="0"/>
        <v>3.5111747494241424E-2</v>
      </c>
      <c r="E14" s="4" t="s">
        <v>137</v>
      </c>
      <c r="F14" s="49">
        <v>6</v>
      </c>
      <c r="G14" s="49">
        <v>29</v>
      </c>
      <c r="H14" s="12">
        <f t="shared" si="1"/>
        <v>35</v>
      </c>
      <c r="I14" s="21">
        <f t="shared" si="2"/>
        <v>1.7508754377188594E-2</v>
      </c>
    </row>
    <row r="15" spans="1:9" customFormat="1" x14ac:dyDescent="0.15">
      <c r="A15" s="4" t="s">
        <v>138</v>
      </c>
      <c r="B15" s="49">
        <v>449</v>
      </c>
      <c r="C15" s="21">
        <f t="shared" si="0"/>
        <v>2.7952437278217019E-2</v>
      </c>
      <c r="E15" s="4" t="s">
        <v>138</v>
      </c>
      <c r="F15" s="49">
        <v>4</v>
      </c>
      <c r="G15" s="49">
        <v>22</v>
      </c>
      <c r="H15" s="12">
        <f t="shared" si="1"/>
        <v>26</v>
      </c>
      <c r="I15" s="21">
        <f t="shared" si="2"/>
        <v>1.3006503251625813E-2</v>
      </c>
    </row>
    <row r="16" spans="1:9" customFormat="1" x14ac:dyDescent="0.15">
      <c r="A16" s="4" t="s">
        <v>139</v>
      </c>
      <c r="B16" s="49">
        <v>401</v>
      </c>
      <c r="C16" s="21">
        <f t="shared" si="0"/>
        <v>2.4964203448919878E-2</v>
      </c>
      <c r="E16" s="4" t="s">
        <v>139</v>
      </c>
      <c r="F16" s="12">
        <v>3</v>
      </c>
      <c r="G16" s="49">
        <v>32</v>
      </c>
      <c r="H16" s="12">
        <f t="shared" si="1"/>
        <v>35</v>
      </c>
      <c r="I16" s="21">
        <f t="shared" si="2"/>
        <v>1.7508754377188594E-2</v>
      </c>
    </row>
    <row r="17" spans="1:14" customFormat="1" x14ac:dyDescent="0.15">
      <c r="A17" s="4" t="s">
        <v>140</v>
      </c>
      <c r="B17" s="49">
        <v>337</v>
      </c>
      <c r="C17" s="21">
        <f t="shared" si="0"/>
        <v>2.0979891676523688E-2</v>
      </c>
      <c r="E17" s="4" t="s">
        <v>140</v>
      </c>
      <c r="F17" s="49">
        <v>5</v>
      </c>
      <c r="G17" s="49">
        <v>16</v>
      </c>
      <c r="H17" s="12">
        <f t="shared" si="1"/>
        <v>21</v>
      </c>
      <c r="I17" s="21">
        <f t="shared" si="2"/>
        <v>1.0505252626313157E-2</v>
      </c>
    </row>
    <row r="18" spans="1:14" customFormat="1" x14ac:dyDescent="0.15">
      <c r="A18" s="4" t="s">
        <v>141</v>
      </c>
      <c r="B18" s="49">
        <v>263</v>
      </c>
      <c r="C18" s="21">
        <f t="shared" si="0"/>
        <v>1.6373031189690593E-2</v>
      </c>
      <c r="E18" s="4" t="s">
        <v>141</v>
      </c>
      <c r="F18" s="49">
        <v>2</v>
      </c>
      <c r="G18" s="49">
        <v>16</v>
      </c>
      <c r="H18" s="12">
        <f t="shared" si="1"/>
        <v>18</v>
      </c>
      <c r="I18" s="21">
        <f t="shared" si="2"/>
        <v>9.0045022511255624E-3</v>
      </c>
    </row>
    <row r="19" spans="1:14" customFormat="1" x14ac:dyDescent="0.15">
      <c r="A19" s="4" t="s">
        <v>142</v>
      </c>
      <c r="B19" s="49">
        <v>1515</v>
      </c>
      <c r="C19" s="21">
        <f t="shared" si="0"/>
        <v>9.4316130237191056E-2</v>
      </c>
      <c r="E19" s="4" t="s">
        <v>142</v>
      </c>
      <c r="F19" s="49">
        <v>11</v>
      </c>
      <c r="G19" s="49">
        <v>79</v>
      </c>
      <c r="H19" s="12">
        <f t="shared" si="1"/>
        <v>90</v>
      </c>
      <c r="I19" s="21">
        <f t="shared" si="2"/>
        <v>4.5022511255627812E-2</v>
      </c>
    </row>
    <row r="20" spans="1:14" customFormat="1" x14ac:dyDescent="0.15">
      <c r="A20" s="4" t="s">
        <v>143</v>
      </c>
      <c r="B20" s="49">
        <v>949</v>
      </c>
      <c r="C20" s="21">
        <f t="shared" si="0"/>
        <v>5.9079873000062254E-2</v>
      </c>
      <c r="E20" s="4" t="s">
        <v>143</v>
      </c>
      <c r="F20" s="49">
        <v>7</v>
      </c>
      <c r="G20" s="49">
        <v>42</v>
      </c>
      <c r="H20" s="12">
        <f t="shared" si="1"/>
        <v>49</v>
      </c>
      <c r="I20" s="21">
        <f t="shared" si="2"/>
        <v>2.4512256128064031E-2</v>
      </c>
    </row>
    <row r="21" spans="1:14" customFormat="1" x14ac:dyDescent="0.15">
      <c r="A21" s="26" t="s">
        <v>11</v>
      </c>
      <c r="B21" s="27">
        <f>SUM(B5:B20)</f>
        <v>16063</v>
      </c>
      <c r="C21" s="28">
        <f>SUM(C5:C20)</f>
        <v>1.0000000000000002</v>
      </c>
      <c r="E21" s="5" t="s">
        <v>11</v>
      </c>
      <c r="F21" s="14">
        <f>SUM(F5:F20)</f>
        <v>500</v>
      </c>
      <c r="G21" s="14">
        <f>SUM(G5:G20)</f>
        <v>1499</v>
      </c>
      <c r="H21" s="14">
        <f>SUM(H5:H20)</f>
        <v>1999</v>
      </c>
      <c r="I21" s="23">
        <f>SUM(I5:I20)</f>
        <v>1</v>
      </c>
    </row>
    <row r="22" spans="1:14" x14ac:dyDescent="0.15">
      <c r="A22" s="4" t="s">
        <v>56</v>
      </c>
      <c r="B22" s="12">
        <f>SUM(B5:B8)</f>
        <v>6950</v>
      </c>
      <c r="C22" s="21">
        <f>B22/B$21</f>
        <v>0.43267135653364874</v>
      </c>
      <c r="E22" s="29" t="s">
        <v>56</v>
      </c>
      <c r="F22" s="30">
        <f>SUM(F5:F8)</f>
        <v>411</v>
      </c>
      <c r="G22" s="30">
        <f>SUM(G5:G8)</f>
        <v>988</v>
      </c>
      <c r="H22" s="30">
        <f>SUM(H5:H8)</f>
        <v>1399</v>
      </c>
      <c r="I22" s="31">
        <f>H22/H$21</f>
        <v>0.69984992496248122</v>
      </c>
    </row>
    <row r="23" spans="1:14" x14ac:dyDescent="0.15">
      <c r="A23" s="4" t="s">
        <v>57</v>
      </c>
      <c r="B23" s="12">
        <f>SUM(B9:B13)</f>
        <v>4635</v>
      </c>
      <c r="C23" s="21">
        <f t="shared" ref="C23:C25" si="3">B23/B$21</f>
        <v>0.28855132914150533</v>
      </c>
      <c r="E23" s="32" t="s">
        <v>57</v>
      </c>
      <c r="F23" s="33">
        <f>SUM(F9:F13)</f>
        <v>51</v>
      </c>
      <c r="G23" s="33">
        <f>SUM(G9:G13)</f>
        <v>275</v>
      </c>
      <c r="H23" s="33">
        <f>SUM(H9:H13)</f>
        <v>326</v>
      </c>
      <c r="I23" s="34">
        <f t="shared" ref="I23:I25" si="4">H23/H$21</f>
        <v>0.1630815407703852</v>
      </c>
    </row>
    <row r="24" spans="1:14" x14ac:dyDescent="0.15">
      <c r="A24" s="4" t="s">
        <v>58</v>
      </c>
      <c r="B24" s="12">
        <f>SUM(B14:B18)</f>
        <v>2014</v>
      </c>
      <c r="C24" s="21">
        <f t="shared" si="3"/>
        <v>0.1253813110875926</v>
      </c>
      <c r="E24" s="32" t="s">
        <v>58</v>
      </c>
      <c r="F24" s="33">
        <f>SUM(F14:F18)</f>
        <v>20</v>
      </c>
      <c r="G24" s="33">
        <f>SUM(G14:G18)</f>
        <v>115</v>
      </c>
      <c r="H24" s="33">
        <f>SUM(H14:H18)</f>
        <v>135</v>
      </c>
      <c r="I24" s="34">
        <f t="shared" si="4"/>
        <v>6.7533766883441718E-2</v>
      </c>
    </row>
    <row r="25" spans="1:14" x14ac:dyDescent="0.15">
      <c r="A25" s="275" t="s">
        <v>59</v>
      </c>
      <c r="B25" s="276">
        <f>SUM(B19:B20)</f>
        <v>2464</v>
      </c>
      <c r="C25" s="277">
        <f t="shared" si="3"/>
        <v>0.1533960032372533</v>
      </c>
      <c r="E25" s="275" t="s">
        <v>59</v>
      </c>
      <c r="F25" s="276">
        <f>SUM(F19:F20)</f>
        <v>18</v>
      </c>
      <c r="G25" s="276">
        <f>SUM(G19:G20)</f>
        <v>121</v>
      </c>
      <c r="H25" s="276">
        <f>SUM(H19:H20)</f>
        <v>139</v>
      </c>
      <c r="I25" s="277">
        <f t="shared" si="4"/>
        <v>6.953476738369184E-2</v>
      </c>
    </row>
    <row r="26" spans="1:14" customFormat="1" x14ac:dyDescent="0.15"/>
    <row r="28" spans="1:14" x14ac:dyDescent="0.15">
      <c r="E28" s="71"/>
    </row>
    <row r="29" spans="1:14" x14ac:dyDescent="0.15">
      <c r="A29" s="129"/>
      <c r="B29" s="130"/>
      <c r="C29" s="130"/>
      <c r="E29" s="129"/>
      <c r="F29" s="130"/>
      <c r="G29" s="130"/>
      <c r="I29" s="129"/>
      <c r="J29" s="130"/>
      <c r="K29" s="130"/>
    </row>
    <row r="30" spans="1:14" x14ac:dyDescent="0.15">
      <c r="A30" s="32"/>
      <c r="B30" s="95"/>
      <c r="C30" s="131"/>
      <c r="D30" s="55"/>
      <c r="E30" s="32"/>
      <c r="F30" s="95"/>
      <c r="G30" s="131"/>
      <c r="H30" s="55"/>
      <c r="I30" s="32"/>
      <c r="J30" s="95"/>
      <c r="K30" s="131"/>
      <c r="L30" s="55"/>
      <c r="M30" s="55"/>
      <c r="N30" s="55"/>
    </row>
    <row r="31" spans="1:14" x14ac:dyDescent="0.15">
      <c r="A31" s="32"/>
      <c r="B31" s="95"/>
      <c r="C31" s="131"/>
      <c r="D31" s="55"/>
      <c r="E31" s="32"/>
      <c r="F31" s="95"/>
      <c r="G31" s="131"/>
      <c r="H31" s="55"/>
      <c r="I31" s="32"/>
      <c r="J31" s="95"/>
      <c r="K31" s="131"/>
      <c r="L31" s="55"/>
      <c r="M31" s="55"/>
      <c r="N31" s="55"/>
    </row>
    <row r="32" spans="1:14" x14ac:dyDescent="0.15">
      <c r="A32" s="32"/>
      <c r="B32" s="95"/>
      <c r="C32" s="131"/>
      <c r="D32" s="55"/>
      <c r="E32" s="32"/>
      <c r="F32" s="95"/>
      <c r="G32" s="131"/>
      <c r="H32" s="55"/>
      <c r="I32" s="32"/>
      <c r="J32" s="95"/>
      <c r="K32" s="131"/>
      <c r="L32" s="55"/>
      <c r="M32" s="55"/>
      <c r="N32" s="55"/>
    </row>
    <row r="33" spans="1:14" x14ac:dyDescent="0.15">
      <c r="A33" s="32"/>
      <c r="B33" s="95"/>
      <c r="C33" s="131"/>
      <c r="D33" s="55"/>
      <c r="E33" s="32"/>
      <c r="F33" s="95"/>
      <c r="G33" s="131"/>
      <c r="H33" s="55"/>
      <c r="I33" s="32"/>
      <c r="J33" s="95"/>
      <c r="K33" s="131"/>
      <c r="L33" s="55"/>
      <c r="M33" s="55"/>
      <c r="N33" s="55"/>
    </row>
    <row r="34" spans="1:14" x14ac:dyDescent="0.15">
      <c r="A34" s="32"/>
      <c r="B34" s="95"/>
      <c r="C34" s="131"/>
      <c r="D34" s="55"/>
      <c r="E34" s="32"/>
      <c r="F34" s="95"/>
      <c r="G34" s="131"/>
      <c r="H34" s="55"/>
      <c r="I34" s="32"/>
      <c r="J34" s="95"/>
      <c r="K34" s="131"/>
      <c r="L34" s="55"/>
      <c r="M34" s="55"/>
      <c r="N34" s="55"/>
    </row>
    <row r="35" spans="1:14" x14ac:dyDescent="0.15">
      <c r="A35" s="32"/>
      <c r="B35" s="95"/>
      <c r="C35" s="131"/>
      <c r="D35" s="55"/>
      <c r="E35" s="32"/>
      <c r="F35" s="95"/>
      <c r="G35" s="131"/>
      <c r="H35" s="55"/>
      <c r="I35" s="32"/>
      <c r="J35" s="95"/>
      <c r="K35" s="131"/>
      <c r="L35" s="55"/>
      <c r="M35" s="55"/>
      <c r="N35" s="55"/>
    </row>
    <row r="36" spans="1:14" x14ac:dyDescent="0.15">
      <c r="A36" s="32"/>
      <c r="B36" s="95"/>
      <c r="C36" s="131"/>
      <c r="D36" s="55"/>
      <c r="E36" s="32"/>
      <c r="F36" s="95"/>
      <c r="G36" s="131"/>
      <c r="H36" s="55"/>
      <c r="I36" s="32"/>
      <c r="J36" s="95"/>
      <c r="K36" s="131"/>
      <c r="L36" s="55"/>
      <c r="M36" s="55"/>
      <c r="N36" s="55"/>
    </row>
    <row r="37" spans="1:14" x14ac:dyDescent="0.15">
      <c r="A37" s="32"/>
      <c r="B37" s="95"/>
      <c r="C37" s="131"/>
      <c r="D37" s="55"/>
      <c r="E37" s="32"/>
      <c r="F37" s="95"/>
      <c r="G37" s="131"/>
      <c r="H37" s="55"/>
      <c r="I37" s="32"/>
      <c r="J37" s="95"/>
      <c r="K37" s="131"/>
      <c r="L37" s="55"/>
      <c r="M37" s="55"/>
      <c r="N37" s="55"/>
    </row>
    <row r="38" spans="1:14" x14ac:dyDescent="0.15">
      <c r="A38" s="32"/>
      <c r="B38" s="95"/>
      <c r="C38" s="131"/>
      <c r="D38" s="55"/>
      <c r="E38" s="32"/>
      <c r="F38" s="95"/>
      <c r="G38" s="131"/>
      <c r="H38" s="55"/>
      <c r="I38" s="32"/>
      <c r="J38" s="95"/>
      <c r="K38" s="131"/>
      <c r="L38" s="55"/>
      <c r="M38" s="55"/>
      <c r="N38" s="55"/>
    </row>
    <row r="39" spans="1:14" x14ac:dyDescent="0.15">
      <c r="A39" s="32"/>
      <c r="B39" s="95"/>
      <c r="C39" s="131"/>
      <c r="D39" s="55"/>
      <c r="E39" s="32"/>
      <c r="F39" s="95"/>
      <c r="G39" s="131"/>
      <c r="H39" s="55"/>
      <c r="I39" s="32"/>
      <c r="J39" s="95"/>
      <c r="K39" s="131"/>
      <c r="L39" s="55"/>
      <c r="M39" s="55"/>
      <c r="N39" s="55"/>
    </row>
    <row r="40" spans="1:14" x14ac:dyDescent="0.15">
      <c r="A40" s="32"/>
      <c r="B40" s="95"/>
      <c r="C40" s="131"/>
      <c r="D40" s="55"/>
      <c r="E40" s="32"/>
      <c r="F40" s="95"/>
      <c r="G40" s="131"/>
      <c r="H40" s="55"/>
      <c r="I40" s="32"/>
      <c r="J40" s="95"/>
      <c r="K40" s="131"/>
      <c r="L40" s="55"/>
      <c r="M40" s="55"/>
      <c r="N40" s="55"/>
    </row>
    <row r="41" spans="1:14" x14ac:dyDescent="0.15">
      <c r="A41" s="32"/>
      <c r="B41" s="95"/>
      <c r="C41" s="131"/>
      <c r="D41" s="55"/>
      <c r="E41" s="32"/>
      <c r="F41" s="95"/>
      <c r="G41" s="131"/>
      <c r="H41" s="55"/>
      <c r="I41" s="32"/>
      <c r="J41" s="95"/>
      <c r="K41" s="131"/>
      <c r="L41" s="55"/>
      <c r="M41" s="55"/>
      <c r="N41" s="55"/>
    </row>
    <row r="42" spans="1:14" x14ac:dyDescent="0.15">
      <c r="A42" s="32"/>
      <c r="B42" s="95"/>
      <c r="C42" s="131"/>
      <c r="D42" s="55"/>
      <c r="E42" s="32"/>
      <c r="F42" s="95"/>
      <c r="G42" s="131"/>
      <c r="H42" s="55"/>
      <c r="I42" s="32"/>
      <c r="J42" s="95"/>
      <c r="K42" s="131"/>
      <c r="L42" s="55"/>
      <c r="M42" s="55"/>
      <c r="N42" s="55"/>
    </row>
    <row r="43" spans="1:14" x14ac:dyDescent="0.15">
      <c r="A43" s="32"/>
      <c r="B43" s="95"/>
      <c r="C43" s="131"/>
      <c r="D43" s="55"/>
      <c r="E43" s="32"/>
      <c r="F43" s="95"/>
      <c r="G43" s="131"/>
      <c r="H43" s="55"/>
      <c r="I43" s="32"/>
      <c r="J43" s="95"/>
      <c r="K43" s="131"/>
      <c r="L43" s="55"/>
      <c r="M43" s="55"/>
      <c r="N43" s="55"/>
    </row>
    <row r="44" spans="1:14" x14ac:dyDescent="0.15">
      <c r="A44" s="32"/>
      <c r="B44" s="95"/>
      <c r="C44" s="131"/>
      <c r="D44" s="55"/>
      <c r="E44" s="32"/>
      <c r="F44" s="95"/>
      <c r="G44" s="131"/>
      <c r="H44" s="55"/>
      <c r="I44" s="32"/>
      <c r="J44" s="95"/>
      <c r="K44" s="131"/>
      <c r="L44" s="55"/>
      <c r="M44" s="55"/>
      <c r="N44" s="55"/>
    </row>
    <row r="45" spans="1:14" x14ac:dyDescent="0.15">
      <c r="A45" s="4"/>
      <c r="B45" s="49"/>
      <c r="C45" s="70"/>
      <c r="E45" s="125"/>
      <c r="F45" s="126"/>
      <c r="G45" s="132"/>
      <c r="I45" s="4"/>
      <c r="J45" s="49"/>
      <c r="K45" s="70"/>
    </row>
    <row r="46" spans="1:14" x14ac:dyDescent="0.15">
      <c r="A46" s="125"/>
      <c r="B46" s="126"/>
      <c r="C46" s="132"/>
      <c r="D46" s="55"/>
      <c r="E46" s="55"/>
      <c r="F46" s="55"/>
      <c r="G46" s="55"/>
      <c r="H46" s="55"/>
      <c r="I46" s="125"/>
      <c r="J46" s="126"/>
      <c r="K46" s="132"/>
      <c r="L46" s="55"/>
      <c r="M46" s="55"/>
    </row>
    <row r="47" spans="1:14" x14ac:dyDescent="0.15">
      <c r="A47" s="55"/>
      <c r="B47" s="55"/>
      <c r="C47" s="55"/>
      <c r="D47" s="55"/>
      <c r="E47" s="55"/>
      <c r="F47" s="55"/>
      <c r="G47" s="55"/>
      <c r="H47" s="55"/>
      <c r="I47" s="55"/>
      <c r="J47" s="55"/>
      <c r="K47" s="55"/>
      <c r="L47" s="55"/>
      <c r="M47" s="55"/>
    </row>
  </sheetData>
  <phoneticPr fontId="4"/>
  <pageMargins left="0.70866141732283472" right="0.70866141732283472" top="0.74803149606299213" bottom="0.74803149606299213" header="0.31496062992125984" footer="0.31496062992125984"/>
  <pageSetup paperSize="11" scale="87" fitToHeight="0" orientation="landscape" r:id="rId1"/>
  <colBreaks count="1" manualBreakCount="1">
    <brk id="4"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22"/>
  <sheetViews>
    <sheetView view="pageBreakPreview" zoomScaleNormal="100" zoomScaleSheetLayoutView="100" workbookViewId="0">
      <selection activeCell="B8" sqref="B8"/>
    </sheetView>
  </sheetViews>
  <sheetFormatPr defaultRowHeight="13.5" x14ac:dyDescent="0.15"/>
  <cols>
    <col min="1" max="1" width="13.625" style="9" customWidth="1"/>
    <col min="2" max="5" width="10.75" style="9" customWidth="1"/>
    <col min="6" max="7" width="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5" s="25" customFormat="1" ht="14.25" x14ac:dyDescent="0.15">
      <c r="A1" s="24" t="s">
        <v>144</v>
      </c>
    </row>
    <row r="2" spans="1:5" customFormat="1" x14ac:dyDescent="0.15">
      <c r="A2" s="1"/>
      <c r="B2" s="2"/>
      <c r="C2" s="2"/>
      <c r="D2" s="2"/>
      <c r="E2" s="2"/>
    </row>
    <row r="3" spans="1:5" s="8" customFormat="1" ht="14.25" x14ac:dyDescent="0.15">
      <c r="A3" s="1" t="s">
        <v>13</v>
      </c>
    </row>
    <row r="4" spans="1:5" customFormat="1" x14ac:dyDescent="0.15">
      <c r="A4" s="3"/>
      <c r="B4" s="3" t="s">
        <v>0</v>
      </c>
      <c r="C4" s="3" t="s">
        <v>1</v>
      </c>
      <c r="D4" s="2"/>
      <c r="E4" s="2"/>
    </row>
    <row r="5" spans="1:5" customFormat="1" x14ac:dyDescent="0.15">
      <c r="A5" s="4" t="s">
        <v>28</v>
      </c>
      <c r="B5" s="49">
        <v>500</v>
      </c>
      <c r="C5" s="21">
        <f>B5/B$11</f>
        <v>3.1127435721845235E-2</v>
      </c>
      <c r="D5" s="2"/>
      <c r="E5" s="2"/>
    </row>
    <row r="6" spans="1:5" customFormat="1" x14ac:dyDescent="0.15">
      <c r="A6" s="4" t="s">
        <v>29</v>
      </c>
      <c r="B6" s="49">
        <v>1499</v>
      </c>
      <c r="C6" s="21">
        <f t="shared" ref="C6:C10" si="0">B6/B$11</f>
        <v>9.3320052294092015E-2</v>
      </c>
      <c r="D6" s="2"/>
      <c r="E6" s="2"/>
    </row>
    <row r="7" spans="1:5" customFormat="1" x14ac:dyDescent="0.15">
      <c r="A7" s="4" t="s">
        <v>30</v>
      </c>
      <c r="B7" s="49">
        <v>3079</v>
      </c>
      <c r="C7" s="21">
        <f t="shared" si="0"/>
        <v>0.19168274917512296</v>
      </c>
      <c r="D7" s="2"/>
      <c r="E7" s="2"/>
    </row>
    <row r="8" spans="1:5" customFormat="1" x14ac:dyDescent="0.15">
      <c r="A8" s="4" t="s">
        <v>31</v>
      </c>
      <c r="B8" s="49">
        <v>6403</v>
      </c>
      <c r="C8" s="21">
        <f t="shared" si="0"/>
        <v>0.39861794185395005</v>
      </c>
      <c r="D8" s="2"/>
      <c r="E8" s="2"/>
    </row>
    <row r="9" spans="1:5" customFormat="1" x14ac:dyDescent="0.15">
      <c r="A9" s="4" t="s">
        <v>32</v>
      </c>
      <c r="B9" s="49">
        <v>3753</v>
      </c>
      <c r="C9" s="21">
        <f t="shared" si="0"/>
        <v>0.23364253252817033</v>
      </c>
      <c r="D9" s="2"/>
      <c r="E9" s="2"/>
    </row>
    <row r="10" spans="1:5" customFormat="1" x14ac:dyDescent="0.15">
      <c r="A10" s="4" t="s">
        <v>33</v>
      </c>
      <c r="B10" s="49">
        <v>829</v>
      </c>
      <c r="C10" s="21">
        <f t="shared" si="0"/>
        <v>5.1609288426819395E-2</v>
      </c>
      <c r="D10" s="2"/>
      <c r="E10" s="2"/>
    </row>
    <row r="11" spans="1:5" customFormat="1" x14ac:dyDescent="0.15">
      <c r="A11" s="5" t="s">
        <v>11</v>
      </c>
      <c r="B11" s="14">
        <f>SUM(B5:B10)</f>
        <v>16063</v>
      </c>
      <c r="C11" s="23">
        <f>SUM(C5:C10)</f>
        <v>1</v>
      </c>
      <c r="D11" s="2"/>
      <c r="E11" s="2"/>
    </row>
    <row r="12" spans="1:5" customFormat="1" x14ac:dyDescent="0.15"/>
    <row r="15" spans="1:5" x14ac:dyDescent="0.15">
      <c r="A15" s="129"/>
      <c r="B15" s="130"/>
      <c r="C15" s="130"/>
    </row>
    <row r="16" spans="1:5" x14ac:dyDescent="0.15">
      <c r="A16" s="32"/>
      <c r="B16" s="95"/>
      <c r="C16" s="128"/>
      <c r="D16" s="55"/>
    </row>
    <row r="17" spans="1:4" x14ac:dyDescent="0.15">
      <c r="A17" s="32"/>
      <c r="B17" s="95"/>
      <c r="C17" s="128"/>
      <c r="D17" s="55"/>
    </row>
    <row r="18" spans="1:4" x14ac:dyDescent="0.15">
      <c r="A18" s="32"/>
      <c r="B18" s="95"/>
      <c r="C18" s="128"/>
      <c r="D18" s="55"/>
    </row>
    <row r="19" spans="1:4" x14ac:dyDescent="0.15">
      <c r="A19" s="32"/>
      <c r="B19" s="95"/>
      <c r="C19" s="128"/>
      <c r="D19" s="55"/>
    </row>
    <row r="20" spans="1:4" x14ac:dyDescent="0.15">
      <c r="A20" s="32"/>
      <c r="B20" s="95"/>
      <c r="C20" s="128"/>
      <c r="D20" s="55"/>
    </row>
    <row r="21" spans="1:4" x14ac:dyDescent="0.15">
      <c r="A21" s="32"/>
      <c r="B21" s="95"/>
      <c r="C21" s="128"/>
      <c r="D21" s="55"/>
    </row>
    <row r="22" spans="1:4" x14ac:dyDescent="0.15">
      <c r="A22" s="125"/>
      <c r="B22" s="126"/>
      <c r="C22" s="127"/>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94"/>
  <sheetViews>
    <sheetView view="pageBreakPreview" zoomScaleNormal="100" zoomScaleSheetLayoutView="100" workbookViewId="0">
      <selection activeCell="C14" sqref="C14"/>
    </sheetView>
  </sheetViews>
  <sheetFormatPr defaultRowHeight="13.5" x14ac:dyDescent="0.15"/>
  <cols>
    <col min="1" max="1" width="45.375" bestFit="1" customWidth="1"/>
    <col min="2" max="2" width="8.625" bestFit="1" customWidth="1"/>
    <col min="3" max="3" width="9.125" customWidth="1"/>
    <col min="4" max="4" width="4.125" customWidth="1"/>
    <col min="5" max="5" width="45.375" bestFit="1" customWidth="1"/>
    <col min="6" max="6" width="7.75" bestFit="1" customWidth="1"/>
    <col min="7" max="7" width="9.75" bestFit="1" customWidth="1"/>
    <col min="8" max="8" width="7.75" bestFit="1" customWidth="1"/>
    <col min="9" max="9" width="9.5" customWidth="1"/>
    <col min="10" max="11" width="6.25" customWidth="1"/>
    <col min="12" max="12" width="47.25" customWidth="1"/>
    <col min="13" max="13" width="9.5" customWidth="1"/>
    <col min="14"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9" s="25" customFormat="1" ht="14.25" x14ac:dyDescent="0.15">
      <c r="A1" s="325" t="s">
        <v>199</v>
      </c>
    </row>
    <row r="2" spans="1:9" x14ac:dyDescent="0.15">
      <c r="A2" s="1"/>
      <c r="B2" s="2"/>
      <c r="C2" s="2"/>
      <c r="D2" s="2"/>
      <c r="E2" s="2"/>
    </row>
    <row r="3" spans="1:9" x14ac:dyDescent="0.15">
      <c r="A3" s="1" t="s">
        <v>13</v>
      </c>
      <c r="E3" s="1" t="s">
        <v>113</v>
      </c>
    </row>
    <row r="4" spans="1:9" x14ac:dyDescent="0.15">
      <c r="A4" s="22"/>
      <c r="B4" s="3" t="s">
        <v>0</v>
      </c>
      <c r="C4" s="3" t="s">
        <v>1</v>
      </c>
      <c r="E4" s="22"/>
      <c r="F4" s="3" t="s">
        <v>114</v>
      </c>
      <c r="G4" s="20" t="s">
        <v>116</v>
      </c>
      <c r="H4" s="3" t="s">
        <v>12</v>
      </c>
      <c r="I4" s="3" t="s">
        <v>1</v>
      </c>
    </row>
    <row r="5" spans="1:9" ht="27.75" customHeight="1" x14ac:dyDescent="0.15">
      <c r="A5" s="324" t="s">
        <v>200</v>
      </c>
      <c r="B5" s="244">
        <v>2958</v>
      </c>
      <c r="C5" s="21">
        <f>B5/B$8</f>
        <v>0.18414990973043641</v>
      </c>
      <c r="E5" s="324" t="s">
        <v>200</v>
      </c>
      <c r="F5" s="12">
        <v>175</v>
      </c>
      <c r="G5" s="12">
        <v>712</v>
      </c>
      <c r="H5" s="12">
        <f>SUM(F5:G5)</f>
        <v>887</v>
      </c>
      <c r="I5" s="21">
        <f>H5/H$8</f>
        <v>0.44372186093046523</v>
      </c>
    </row>
    <row r="6" spans="1:9" x14ac:dyDescent="0.15">
      <c r="A6" t="s">
        <v>201</v>
      </c>
      <c r="B6" s="95">
        <v>11142</v>
      </c>
      <c r="C6" s="21">
        <f>B6/B$8</f>
        <v>0.69364377762559926</v>
      </c>
      <c r="E6" t="s">
        <v>201</v>
      </c>
      <c r="F6" s="95">
        <v>10</v>
      </c>
      <c r="G6" s="95">
        <v>235</v>
      </c>
      <c r="H6" s="12">
        <f t="shared" ref="H6:H7" si="0">SUM(F6:G6)</f>
        <v>245</v>
      </c>
      <c r="I6" s="21">
        <f>H6/H$8</f>
        <v>0.12256128064032017</v>
      </c>
    </row>
    <row r="7" spans="1:9" x14ac:dyDescent="0.15">
      <c r="A7" t="s">
        <v>202</v>
      </c>
      <c r="B7" s="95">
        <v>1963</v>
      </c>
      <c r="C7" s="21">
        <f>B7/B$8</f>
        <v>0.12220631264396439</v>
      </c>
      <c r="E7" t="s">
        <v>202</v>
      </c>
      <c r="F7" s="95">
        <v>315</v>
      </c>
      <c r="G7" s="95">
        <v>552</v>
      </c>
      <c r="H7" s="12">
        <f t="shared" si="0"/>
        <v>867</v>
      </c>
      <c r="I7" s="21">
        <f>H7/H$8</f>
        <v>0.43371685842921459</v>
      </c>
    </row>
    <row r="8" spans="1:9" x14ac:dyDescent="0.15">
      <c r="A8" s="5" t="s">
        <v>11</v>
      </c>
      <c r="B8" s="14">
        <f>SUM(B5:B7)</f>
        <v>16063</v>
      </c>
      <c r="C8" s="23">
        <f>SUM(C5:C7)</f>
        <v>1</v>
      </c>
      <c r="E8" s="5" t="s">
        <v>11</v>
      </c>
      <c r="F8" s="14">
        <f>SUM(F5:F7)</f>
        <v>500</v>
      </c>
      <c r="G8" s="14">
        <f>SUM(G5:G7)</f>
        <v>1499</v>
      </c>
      <c r="H8" s="14">
        <f>SUM(H5:H7)</f>
        <v>1999</v>
      </c>
      <c r="I8" s="23">
        <f>SUM(I5:I7)</f>
        <v>1</v>
      </c>
    </row>
    <row r="9" spans="1:9" x14ac:dyDescent="0.15">
      <c r="A9" s="1"/>
      <c r="B9" s="2"/>
      <c r="C9" s="2"/>
      <c r="D9" s="2"/>
      <c r="E9" s="2"/>
    </row>
    <row r="10" spans="1:9" s="25" customFormat="1" ht="14.25" x14ac:dyDescent="0.15">
      <c r="A10" s="325" t="s">
        <v>54</v>
      </c>
    </row>
    <row r="11" spans="1:9" x14ac:dyDescent="0.15">
      <c r="A11" s="1"/>
      <c r="B11" s="2"/>
      <c r="C11" s="2"/>
      <c r="D11" s="2"/>
      <c r="E11" s="2"/>
    </row>
    <row r="12" spans="1:9" x14ac:dyDescent="0.15">
      <c r="A12" s="1" t="s">
        <v>13</v>
      </c>
      <c r="E12" s="1" t="s">
        <v>113</v>
      </c>
    </row>
    <row r="13" spans="1:9" x14ac:dyDescent="0.15">
      <c r="A13" s="22"/>
      <c r="B13" s="3" t="s">
        <v>0</v>
      </c>
      <c r="C13" s="3" t="s">
        <v>1</v>
      </c>
      <c r="E13" s="22"/>
      <c r="F13" s="3" t="s">
        <v>114</v>
      </c>
      <c r="G13" s="20" t="s">
        <v>116</v>
      </c>
      <c r="H13" s="3" t="s">
        <v>12</v>
      </c>
      <c r="I13" s="3" t="s">
        <v>1</v>
      </c>
    </row>
    <row r="14" spans="1:9" x14ac:dyDescent="0.15">
      <c r="A14" t="s">
        <v>34</v>
      </c>
      <c r="B14" s="244">
        <v>2675</v>
      </c>
      <c r="C14" s="21">
        <f>B14/B$16</f>
        <v>0.90432724814063559</v>
      </c>
      <c r="E14" t="s">
        <v>34</v>
      </c>
      <c r="F14" s="12">
        <v>108</v>
      </c>
      <c r="G14" s="12">
        <v>639</v>
      </c>
      <c r="H14" s="12">
        <f>SUM(F14:G14)</f>
        <v>747</v>
      </c>
      <c r="I14" s="21">
        <f>H14/H$16</f>
        <v>0.84216459977452085</v>
      </c>
    </row>
    <row r="15" spans="1:9" x14ac:dyDescent="0.15">
      <c r="A15" t="s">
        <v>35</v>
      </c>
      <c r="B15" s="95">
        <v>283</v>
      </c>
      <c r="C15" s="21">
        <f>B15/B$16</f>
        <v>9.5672751859364441E-2</v>
      </c>
      <c r="E15" t="s">
        <v>35</v>
      </c>
      <c r="F15" s="95">
        <v>67</v>
      </c>
      <c r="G15" s="95">
        <v>73</v>
      </c>
      <c r="H15" s="12">
        <f t="shared" ref="H15" si="1">SUM(F15:G15)</f>
        <v>140</v>
      </c>
      <c r="I15" s="21">
        <f>H15/H$16</f>
        <v>0.15783540022547915</v>
      </c>
    </row>
    <row r="16" spans="1:9" x14ac:dyDescent="0.15">
      <c r="A16" s="5" t="s">
        <v>11</v>
      </c>
      <c r="B16" s="14">
        <f>SUM(B14:B15)</f>
        <v>2958</v>
      </c>
      <c r="C16" s="23">
        <f>SUM(C14:C15)</f>
        <v>1</v>
      </c>
      <c r="E16" s="5" t="s">
        <v>11</v>
      </c>
      <c r="F16" s="14">
        <f>SUM(F14:F15)</f>
        <v>175</v>
      </c>
      <c r="G16" s="14">
        <f>SUM(G14:G15)</f>
        <v>712</v>
      </c>
      <c r="H16" s="14">
        <f>SUM(H14:H15)</f>
        <v>887</v>
      </c>
      <c r="I16" s="23">
        <f>SUM(I14:I15)</f>
        <v>1</v>
      </c>
    </row>
    <row r="17" spans="1:13" x14ac:dyDescent="0.15">
      <c r="A17" s="1"/>
      <c r="B17" s="2"/>
      <c r="C17" s="2"/>
      <c r="D17" s="2"/>
      <c r="E17" s="2"/>
    </row>
    <row r="18" spans="1:13" s="25" customFormat="1" ht="14.25" x14ac:dyDescent="0.15">
      <c r="A18" s="24" t="s">
        <v>55</v>
      </c>
    </row>
    <row r="19" spans="1:13" x14ac:dyDescent="0.15">
      <c r="A19" s="1"/>
      <c r="B19" s="2"/>
      <c r="C19" s="2"/>
      <c r="D19" s="2"/>
      <c r="E19" s="2"/>
    </row>
    <row r="20" spans="1:13" x14ac:dyDescent="0.15">
      <c r="A20" s="1" t="s">
        <v>13</v>
      </c>
      <c r="E20" s="1" t="s">
        <v>113</v>
      </c>
    </row>
    <row r="21" spans="1:13" x14ac:dyDescent="0.15">
      <c r="A21" s="22"/>
      <c r="B21" s="3" t="s">
        <v>37</v>
      </c>
      <c r="C21" s="3" t="s">
        <v>1</v>
      </c>
      <c r="E21" s="22"/>
      <c r="F21" s="3" t="s">
        <v>114</v>
      </c>
      <c r="G21" s="20" t="s">
        <v>116</v>
      </c>
      <c r="H21" s="3" t="s">
        <v>12</v>
      </c>
      <c r="I21" s="3" t="s">
        <v>1</v>
      </c>
    </row>
    <row r="22" spans="1:13" ht="27" customHeight="1" x14ac:dyDescent="0.15">
      <c r="A22" s="462" t="s">
        <v>203</v>
      </c>
      <c r="B22" s="330">
        <v>1019</v>
      </c>
      <c r="C22" s="463">
        <f>B22/B$14</f>
        <v>0.38093457943925235</v>
      </c>
      <c r="D22" s="140"/>
      <c r="E22" s="462" t="s">
        <v>204</v>
      </c>
      <c r="F22" s="73">
        <v>27</v>
      </c>
      <c r="G22" s="73">
        <v>167</v>
      </c>
      <c r="H22" s="12">
        <f>SUM(F22:G22)</f>
        <v>194</v>
      </c>
      <c r="I22" s="21">
        <f t="shared" ref="I22:I39" si="2">H22/H$14</f>
        <v>0.25970548862115128</v>
      </c>
      <c r="L22" s="11"/>
      <c r="M22" s="11"/>
    </row>
    <row r="23" spans="1:13" x14ac:dyDescent="0.15">
      <c r="A23" s="140" t="s">
        <v>145</v>
      </c>
      <c r="B23" s="330">
        <v>1018</v>
      </c>
      <c r="C23" s="463">
        <f t="shared" ref="C23:C39" si="3">B23/B$14</f>
        <v>0.38056074766355141</v>
      </c>
      <c r="D23" s="140"/>
      <c r="E23" s="140" t="s">
        <v>65</v>
      </c>
      <c r="F23" s="73">
        <v>20</v>
      </c>
      <c r="G23" s="73">
        <v>188</v>
      </c>
      <c r="H23" s="12">
        <f t="shared" ref="H23:H39" si="4">SUM(F23:G23)</f>
        <v>208</v>
      </c>
      <c r="I23" s="21">
        <f t="shared" si="2"/>
        <v>0.27844712182061582</v>
      </c>
      <c r="L23" s="4"/>
      <c r="M23" s="73"/>
    </row>
    <row r="24" spans="1:13" x14ac:dyDescent="0.15">
      <c r="A24" s="140" t="s">
        <v>38</v>
      </c>
      <c r="B24" s="330">
        <v>180</v>
      </c>
      <c r="C24" s="463">
        <f t="shared" si="3"/>
        <v>6.7289719626168226E-2</v>
      </c>
      <c r="D24" s="140"/>
      <c r="E24" s="140" t="s">
        <v>38</v>
      </c>
      <c r="F24" s="73">
        <v>0</v>
      </c>
      <c r="G24" s="73">
        <v>27</v>
      </c>
      <c r="H24" s="12">
        <f t="shared" si="4"/>
        <v>27</v>
      </c>
      <c r="I24" s="21">
        <f t="shared" si="2"/>
        <v>3.614457831325301E-2</v>
      </c>
      <c r="L24" s="4"/>
      <c r="M24" s="73"/>
    </row>
    <row r="25" spans="1:13" x14ac:dyDescent="0.15">
      <c r="A25" s="140" t="s">
        <v>39</v>
      </c>
      <c r="B25" s="330">
        <v>968</v>
      </c>
      <c r="C25" s="463">
        <f t="shared" si="3"/>
        <v>0.36186915887850468</v>
      </c>
      <c r="D25" s="140"/>
      <c r="E25" s="140" t="s">
        <v>39</v>
      </c>
      <c r="F25" s="73">
        <v>37</v>
      </c>
      <c r="G25" s="73">
        <v>225</v>
      </c>
      <c r="H25" s="12">
        <f t="shared" si="4"/>
        <v>262</v>
      </c>
      <c r="I25" s="21">
        <f t="shared" si="2"/>
        <v>0.3507362784471218</v>
      </c>
      <c r="L25" s="4"/>
      <c r="M25" s="73"/>
    </row>
    <row r="26" spans="1:13" x14ac:dyDescent="0.15">
      <c r="A26" s="140" t="s">
        <v>40</v>
      </c>
      <c r="B26" s="330">
        <v>1232</v>
      </c>
      <c r="C26" s="463">
        <f t="shared" si="3"/>
        <v>0.46056074766355143</v>
      </c>
      <c r="D26" s="140"/>
      <c r="E26" s="140" t="s">
        <v>40</v>
      </c>
      <c r="F26" s="73">
        <v>18</v>
      </c>
      <c r="G26" s="73">
        <v>196</v>
      </c>
      <c r="H26" s="12">
        <f t="shared" si="4"/>
        <v>214</v>
      </c>
      <c r="I26" s="21">
        <f t="shared" si="2"/>
        <v>0.28647925033467203</v>
      </c>
      <c r="L26" s="4"/>
      <c r="M26" s="73"/>
    </row>
    <row r="27" spans="1:13" x14ac:dyDescent="0.15">
      <c r="A27" s="140" t="s">
        <v>41</v>
      </c>
      <c r="B27" s="330">
        <v>708</v>
      </c>
      <c r="C27" s="463">
        <f t="shared" si="3"/>
        <v>0.26467289719626169</v>
      </c>
      <c r="D27" s="140"/>
      <c r="E27" s="140" t="s">
        <v>41</v>
      </c>
      <c r="F27" s="73">
        <v>24</v>
      </c>
      <c r="G27" s="73">
        <v>166</v>
      </c>
      <c r="H27" s="12">
        <f t="shared" si="4"/>
        <v>190</v>
      </c>
      <c r="I27" s="21">
        <f t="shared" si="2"/>
        <v>0.25435073627844712</v>
      </c>
      <c r="L27" s="4"/>
      <c r="M27" s="73"/>
    </row>
    <row r="28" spans="1:13" x14ac:dyDescent="0.15">
      <c r="A28" s="140" t="s">
        <v>42</v>
      </c>
      <c r="B28" s="330">
        <v>245</v>
      </c>
      <c r="C28" s="463">
        <f t="shared" si="3"/>
        <v>9.1588785046728974E-2</v>
      </c>
      <c r="D28" s="140"/>
      <c r="E28" s="140" t="s">
        <v>42</v>
      </c>
      <c r="F28" s="73">
        <v>7</v>
      </c>
      <c r="G28" s="73">
        <v>33</v>
      </c>
      <c r="H28" s="12">
        <f t="shared" si="4"/>
        <v>40</v>
      </c>
      <c r="I28" s="21">
        <f t="shared" si="2"/>
        <v>5.3547523427041499E-2</v>
      </c>
      <c r="L28" s="4"/>
      <c r="M28" s="73"/>
    </row>
    <row r="29" spans="1:13" x14ac:dyDescent="0.15">
      <c r="A29" s="140" t="s">
        <v>43</v>
      </c>
      <c r="B29" s="330">
        <v>934</v>
      </c>
      <c r="C29" s="463">
        <f t="shared" si="3"/>
        <v>0.34915887850467292</v>
      </c>
      <c r="D29" s="140"/>
      <c r="E29" s="140" t="s">
        <v>43</v>
      </c>
      <c r="F29" s="73">
        <v>17</v>
      </c>
      <c r="G29" s="73">
        <v>161</v>
      </c>
      <c r="H29" s="12">
        <f t="shared" si="4"/>
        <v>178</v>
      </c>
      <c r="I29" s="21">
        <f t="shared" si="2"/>
        <v>0.23828647925033467</v>
      </c>
      <c r="L29" s="4"/>
      <c r="M29" s="73"/>
    </row>
    <row r="30" spans="1:13" x14ac:dyDescent="0.15">
      <c r="A30" s="140" t="s">
        <v>44</v>
      </c>
      <c r="B30" s="330">
        <v>528</v>
      </c>
      <c r="C30" s="463">
        <f t="shared" si="3"/>
        <v>0.19738317757009347</v>
      </c>
      <c r="D30" s="140"/>
      <c r="E30" s="140" t="s">
        <v>44</v>
      </c>
      <c r="F30" s="73">
        <v>17</v>
      </c>
      <c r="G30" s="73">
        <v>102</v>
      </c>
      <c r="H30" s="12">
        <f t="shared" si="4"/>
        <v>119</v>
      </c>
      <c r="I30" s="21">
        <f t="shared" si="2"/>
        <v>0.15930388219544847</v>
      </c>
      <c r="L30" s="4"/>
      <c r="M30" s="73"/>
    </row>
    <row r="31" spans="1:13" x14ac:dyDescent="0.15">
      <c r="A31" s="140" t="s">
        <v>214</v>
      </c>
      <c r="B31" s="330">
        <v>634</v>
      </c>
      <c r="C31" s="463">
        <f t="shared" si="3"/>
        <v>0.23700934579439253</v>
      </c>
      <c r="D31" s="140"/>
      <c r="E31" s="140" t="s">
        <v>215</v>
      </c>
      <c r="F31" s="73">
        <v>18</v>
      </c>
      <c r="G31" s="73">
        <v>160</v>
      </c>
      <c r="H31" s="12">
        <f t="shared" si="4"/>
        <v>178</v>
      </c>
      <c r="I31" s="21">
        <f t="shared" si="2"/>
        <v>0.23828647925033467</v>
      </c>
      <c r="L31" s="4"/>
      <c r="M31" s="73"/>
    </row>
    <row r="32" spans="1:13" x14ac:dyDescent="0.15">
      <c r="A32" s="140" t="s">
        <v>46</v>
      </c>
      <c r="B32" s="330">
        <v>996</v>
      </c>
      <c r="C32" s="463">
        <f t="shared" si="3"/>
        <v>0.37233644859813086</v>
      </c>
      <c r="D32" s="140"/>
      <c r="E32" s="140" t="s">
        <v>46</v>
      </c>
      <c r="F32" s="73">
        <v>39</v>
      </c>
      <c r="G32" s="73">
        <v>217</v>
      </c>
      <c r="H32" s="12">
        <f t="shared" si="4"/>
        <v>256</v>
      </c>
      <c r="I32" s="21">
        <f t="shared" si="2"/>
        <v>0.34270414993306558</v>
      </c>
      <c r="L32" s="4"/>
      <c r="M32" s="73"/>
    </row>
    <row r="33" spans="1:13" x14ac:dyDescent="0.15">
      <c r="A33" s="140" t="s">
        <v>47</v>
      </c>
      <c r="B33" s="330">
        <v>182</v>
      </c>
      <c r="C33" s="463">
        <f t="shared" si="3"/>
        <v>6.803738317757009E-2</v>
      </c>
      <c r="D33" s="140"/>
      <c r="E33" s="140" t="s">
        <v>47</v>
      </c>
      <c r="F33" s="73">
        <v>11</v>
      </c>
      <c r="G33" s="73">
        <v>40</v>
      </c>
      <c r="H33" s="12">
        <f t="shared" si="4"/>
        <v>51</v>
      </c>
      <c r="I33" s="21">
        <f t="shared" si="2"/>
        <v>6.8273092369477914E-2</v>
      </c>
      <c r="L33" s="4"/>
      <c r="M33" s="73"/>
    </row>
    <row r="34" spans="1:13" x14ac:dyDescent="0.15">
      <c r="A34" s="140" t="s">
        <v>48</v>
      </c>
      <c r="B34" s="330">
        <v>206</v>
      </c>
      <c r="C34" s="463">
        <f t="shared" si="3"/>
        <v>7.7009345794392517E-2</v>
      </c>
      <c r="D34" s="140"/>
      <c r="E34" s="140" t="s">
        <v>48</v>
      </c>
      <c r="F34" s="73">
        <v>8</v>
      </c>
      <c r="G34" s="73">
        <v>31</v>
      </c>
      <c r="H34" s="12">
        <f t="shared" si="4"/>
        <v>39</v>
      </c>
      <c r="I34" s="21">
        <f t="shared" si="2"/>
        <v>5.2208835341365459E-2</v>
      </c>
      <c r="L34" s="4"/>
      <c r="M34" s="73"/>
    </row>
    <row r="35" spans="1:13" x14ac:dyDescent="0.15">
      <c r="A35" s="140" t="s">
        <v>49</v>
      </c>
      <c r="B35" s="330">
        <v>24</v>
      </c>
      <c r="C35" s="463">
        <f t="shared" si="3"/>
        <v>8.9719626168224299E-3</v>
      </c>
      <c r="D35" s="140"/>
      <c r="E35" s="140" t="s">
        <v>49</v>
      </c>
      <c r="F35" s="73">
        <v>0</v>
      </c>
      <c r="G35" s="73">
        <v>3</v>
      </c>
      <c r="H35" s="12">
        <f t="shared" si="4"/>
        <v>3</v>
      </c>
      <c r="I35" s="21">
        <f t="shared" si="2"/>
        <v>4.0160642570281121E-3</v>
      </c>
      <c r="L35" s="4"/>
      <c r="M35" s="73"/>
    </row>
    <row r="36" spans="1:13" x14ac:dyDescent="0.15">
      <c r="A36" s="140" t="s">
        <v>50</v>
      </c>
      <c r="B36" s="330">
        <v>355</v>
      </c>
      <c r="C36" s="463">
        <f t="shared" si="3"/>
        <v>0.13271028037383178</v>
      </c>
      <c r="D36" s="140"/>
      <c r="E36" s="140" t="s">
        <v>50</v>
      </c>
      <c r="F36" s="73">
        <v>11</v>
      </c>
      <c r="G36" s="73">
        <v>62</v>
      </c>
      <c r="H36" s="12">
        <f t="shared" si="4"/>
        <v>73</v>
      </c>
      <c r="I36" s="21">
        <f t="shared" si="2"/>
        <v>9.772423025435073E-2</v>
      </c>
      <c r="L36" s="4"/>
      <c r="M36" s="73"/>
    </row>
    <row r="37" spans="1:13" x14ac:dyDescent="0.15">
      <c r="A37" s="140" t="s">
        <v>51</v>
      </c>
      <c r="B37" s="330">
        <v>329</v>
      </c>
      <c r="C37" s="463">
        <f t="shared" si="3"/>
        <v>0.12299065420560748</v>
      </c>
      <c r="D37" s="140"/>
      <c r="E37" s="140" t="s">
        <v>51</v>
      </c>
      <c r="F37" s="73">
        <v>9</v>
      </c>
      <c r="G37" s="73">
        <v>51</v>
      </c>
      <c r="H37" s="12">
        <f t="shared" si="4"/>
        <v>60</v>
      </c>
      <c r="I37" s="21">
        <f t="shared" si="2"/>
        <v>8.0321285140562249E-2</v>
      </c>
      <c r="L37" s="4"/>
      <c r="M37" s="73"/>
    </row>
    <row r="38" spans="1:13" x14ac:dyDescent="0.15">
      <c r="A38" s="140" t="s">
        <v>216</v>
      </c>
      <c r="B38" s="330">
        <v>48</v>
      </c>
      <c r="C38" s="463">
        <f t="shared" si="3"/>
        <v>1.794392523364486E-2</v>
      </c>
      <c r="D38" s="140"/>
      <c r="E38" s="140" t="s">
        <v>216</v>
      </c>
      <c r="F38" s="73">
        <v>2</v>
      </c>
      <c r="G38" s="73">
        <v>15</v>
      </c>
      <c r="H38" s="12">
        <f t="shared" si="4"/>
        <v>17</v>
      </c>
      <c r="I38" s="21">
        <f t="shared" si="2"/>
        <v>2.2757697456492636E-2</v>
      </c>
      <c r="L38" s="4"/>
      <c r="M38" s="73"/>
    </row>
    <row r="39" spans="1:13" x14ac:dyDescent="0.15">
      <c r="A39" s="464" t="s">
        <v>53</v>
      </c>
      <c r="B39" s="465">
        <v>173</v>
      </c>
      <c r="C39" s="466">
        <f t="shared" si="3"/>
        <v>6.4672897196261681E-2</v>
      </c>
      <c r="D39" s="140"/>
      <c r="E39" s="464" t="s">
        <v>53</v>
      </c>
      <c r="F39" s="279">
        <v>11</v>
      </c>
      <c r="G39" s="279">
        <v>35</v>
      </c>
      <c r="H39" s="276">
        <f t="shared" si="4"/>
        <v>46</v>
      </c>
      <c r="I39" s="277">
        <f t="shared" si="2"/>
        <v>6.1579651941097727E-2</v>
      </c>
      <c r="L39" s="4"/>
      <c r="M39" s="73"/>
    </row>
    <row r="40" spans="1:13" x14ac:dyDescent="0.15">
      <c r="B40" s="72"/>
      <c r="F40" s="106"/>
      <c r="G40" s="106"/>
      <c r="H40" s="107"/>
      <c r="I40" s="108"/>
      <c r="L40" s="4"/>
      <c r="M40" s="73"/>
    </row>
    <row r="41" spans="1:13" x14ac:dyDescent="0.15">
      <c r="K41" s="35"/>
      <c r="L41" s="32"/>
      <c r="M41" s="77"/>
    </row>
    <row r="42" spans="1:13" x14ac:dyDescent="0.15">
      <c r="K42" s="35"/>
      <c r="L42" s="32"/>
      <c r="M42" s="77"/>
    </row>
    <row r="43" spans="1:13" x14ac:dyDescent="0.15">
      <c r="K43" s="35"/>
      <c r="L43" s="32"/>
      <c r="M43" s="77"/>
    </row>
    <row r="44" spans="1:13" x14ac:dyDescent="0.15">
      <c r="K44" s="35"/>
      <c r="L44" s="32"/>
      <c r="M44" s="77"/>
    </row>
    <row r="45" spans="1:13" x14ac:dyDescent="0.15">
      <c r="K45" s="35"/>
      <c r="L45" s="35"/>
      <c r="M45" s="35"/>
    </row>
    <row r="46" spans="1:13" x14ac:dyDescent="0.15">
      <c r="K46" s="35"/>
      <c r="L46" s="138"/>
      <c r="M46" s="138"/>
    </row>
    <row r="47" spans="1:13" x14ac:dyDescent="0.15">
      <c r="K47" s="35"/>
      <c r="L47" s="32"/>
      <c r="M47" s="77"/>
    </row>
    <row r="48" spans="1:13" x14ac:dyDescent="0.15">
      <c r="K48" s="35"/>
      <c r="L48" s="32"/>
      <c r="M48" s="77"/>
    </row>
    <row r="49" spans="11:13" x14ac:dyDescent="0.15">
      <c r="K49" s="35"/>
      <c r="L49" s="32"/>
      <c r="M49" s="77"/>
    </row>
    <row r="50" spans="11:13" x14ac:dyDescent="0.15">
      <c r="K50" s="35"/>
      <c r="L50" s="32"/>
      <c r="M50" s="77"/>
    </row>
    <row r="51" spans="11:13" x14ac:dyDescent="0.15">
      <c r="K51" s="35"/>
      <c r="L51" s="32"/>
      <c r="M51" s="77"/>
    </row>
    <row r="52" spans="11:13" x14ac:dyDescent="0.15">
      <c r="K52" s="35"/>
      <c r="L52" s="32"/>
      <c r="M52" s="77"/>
    </row>
    <row r="53" spans="11:13" x14ac:dyDescent="0.15">
      <c r="K53" s="35"/>
      <c r="L53" s="32"/>
      <c r="M53" s="77"/>
    </row>
    <row r="54" spans="11:13" x14ac:dyDescent="0.15">
      <c r="K54" s="35"/>
      <c r="L54" s="32"/>
      <c r="M54" s="77"/>
    </row>
    <row r="55" spans="11:13" x14ac:dyDescent="0.15">
      <c r="K55" s="35"/>
      <c r="L55" s="32"/>
      <c r="M55" s="77"/>
    </row>
    <row r="56" spans="11:13" x14ac:dyDescent="0.15">
      <c r="K56" s="35"/>
      <c r="L56" s="32"/>
      <c r="M56" s="77"/>
    </row>
    <row r="57" spans="11:13" x14ac:dyDescent="0.15">
      <c r="K57" s="35"/>
      <c r="L57" s="32"/>
      <c r="M57" s="77"/>
    </row>
    <row r="58" spans="11:13" x14ac:dyDescent="0.15">
      <c r="K58" s="35"/>
      <c r="L58" s="32"/>
      <c r="M58" s="77"/>
    </row>
    <row r="59" spans="11:13" x14ac:dyDescent="0.15">
      <c r="K59" s="35"/>
      <c r="L59" s="32"/>
      <c r="M59" s="77"/>
    </row>
    <row r="60" spans="11:13" x14ac:dyDescent="0.15">
      <c r="K60" s="35"/>
      <c r="L60" s="32"/>
      <c r="M60" s="77"/>
    </row>
    <row r="61" spans="11:13" x14ac:dyDescent="0.15">
      <c r="K61" s="35"/>
      <c r="L61" s="32"/>
      <c r="M61" s="77"/>
    </row>
    <row r="62" spans="11:13" x14ac:dyDescent="0.15">
      <c r="K62" s="35"/>
      <c r="L62" s="32"/>
      <c r="M62" s="77"/>
    </row>
    <row r="63" spans="11:13" x14ac:dyDescent="0.15">
      <c r="K63" s="35"/>
      <c r="L63" s="32"/>
      <c r="M63" s="77"/>
    </row>
    <row r="64" spans="11:13" x14ac:dyDescent="0.15">
      <c r="K64" s="35"/>
      <c r="L64" s="32"/>
      <c r="M64" s="77"/>
    </row>
    <row r="65" spans="11:13" x14ac:dyDescent="0.15">
      <c r="K65" s="35"/>
      <c r="L65" s="32"/>
      <c r="M65" s="77"/>
    </row>
    <row r="66" spans="11:13" x14ac:dyDescent="0.15">
      <c r="K66" s="35"/>
      <c r="L66" s="32"/>
      <c r="M66" s="77"/>
    </row>
    <row r="67" spans="11:13" x14ac:dyDescent="0.15">
      <c r="K67" s="35"/>
      <c r="L67" s="32"/>
      <c r="M67" s="77"/>
    </row>
    <row r="68" spans="11:13" x14ac:dyDescent="0.15">
      <c r="K68" s="35"/>
      <c r="L68" s="32"/>
      <c r="M68" s="77"/>
    </row>
    <row r="69" spans="11:13" x14ac:dyDescent="0.15">
      <c r="K69" s="35"/>
      <c r="L69" s="35"/>
      <c r="M69" s="35"/>
    </row>
    <row r="70" spans="11:13" x14ac:dyDescent="0.15">
      <c r="K70" s="35"/>
      <c r="L70" s="35"/>
      <c r="M70" s="35"/>
    </row>
    <row r="71" spans="11:13" x14ac:dyDescent="0.15">
      <c r="K71" s="35"/>
      <c r="L71" s="35"/>
      <c r="M71" s="35"/>
    </row>
    <row r="72" spans="11:13" x14ac:dyDescent="0.15">
      <c r="L72" s="11"/>
      <c r="M72" s="11"/>
    </row>
    <row r="73" spans="11:13" x14ac:dyDescent="0.15">
      <c r="L73" s="4"/>
      <c r="M73" s="73"/>
    </row>
    <row r="74" spans="11:13" x14ac:dyDescent="0.15">
      <c r="L74" s="4"/>
      <c r="M74" s="73"/>
    </row>
    <row r="75" spans="11:13" x14ac:dyDescent="0.15">
      <c r="L75" s="4"/>
      <c r="M75" s="73"/>
    </row>
    <row r="76" spans="11:13" x14ac:dyDescent="0.15">
      <c r="L76" s="4"/>
      <c r="M76" s="73"/>
    </row>
    <row r="77" spans="11:13" x14ac:dyDescent="0.15">
      <c r="L77" s="4"/>
      <c r="M77" s="73"/>
    </row>
    <row r="78" spans="11:13" x14ac:dyDescent="0.15">
      <c r="L78" s="4"/>
      <c r="M78" s="73"/>
    </row>
    <row r="79" spans="11:13" x14ac:dyDescent="0.15">
      <c r="L79" s="4"/>
      <c r="M79" s="73"/>
    </row>
    <row r="80" spans="11:13" x14ac:dyDescent="0.15">
      <c r="L80" s="4"/>
      <c r="M80" s="73"/>
    </row>
    <row r="81" spans="11:13" x14ac:dyDescent="0.15">
      <c r="L81" s="4"/>
      <c r="M81" s="73"/>
    </row>
    <row r="82" spans="11:13" x14ac:dyDescent="0.15">
      <c r="L82" s="4"/>
      <c r="M82" s="73"/>
    </row>
    <row r="83" spans="11:13" x14ac:dyDescent="0.15">
      <c r="L83" s="4"/>
      <c r="M83" s="73"/>
    </row>
    <row r="84" spans="11:13" x14ac:dyDescent="0.15">
      <c r="L84" s="4"/>
      <c r="M84" s="73"/>
    </row>
    <row r="85" spans="11:13" x14ac:dyDescent="0.15">
      <c r="L85" s="4"/>
      <c r="M85" s="73"/>
    </row>
    <row r="86" spans="11:13" x14ac:dyDescent="0.15">
      <c r="L86" s="4"/>
      <c r="M86" s="73"/>
    </row>
    <row r="87" spans="11:13" x14ac:dyDescent="0.15">
      <c r="L87" s="4"/>
      <c r="M87" s="73"/>
    </row>
    <row r="88" spans="11:13" x14ac:dyDescent="0.15">
      <c r="L88" s="4"/>
      <c r="M88" s="73"/>
    </row>
    <row r="89" spans="11:13" x14ac:dyDescent="0.15">
      <c r="L89" s="4"/>
      <c r="M89" s="73"/>
    </row>
    <row r="90" spans="11:13" x14ac:dyDescent="0.15">
      <c r="L90" s="4"/>
      <c r="M90" s="73"/>
    </row>
    <row r="91" spans="11:13" x14ac:dyDescent="0.15">
      <c r="K91" s="74"/>
      <c r="L91" s="75"/>
      <c r="M91" s="76"/>
    </row>
    <row r="92" spans="11:13" x14ac:dyDescent="0.15">
      <c r="K92" s="35"/>
      <c r="L92" s="32"/>
      <c r="M92" s="77"/>
    </row>
    <row r="93" spans="11:13" x14ac:dyDescent="0.15">
      <c r="K93" s="78"/>
      <c r="L93" s="79"/>
      <c r="M93" s="80"/>
    </row>
    <row r="94" spans="11:13" x14ac:dyDescent="0.15">
      <c r="L94" s="4"/>
      <c r="M94" s="73"/>
    </row>
  </sheetData>
  <phoneticPr fontId="4"/>
  <pageMargins left="0.70866141732283472" right="0.70866141732283472" top="0.74803149606299213" bottom="0.74803149606299213" header="0.31496062992125984" footer="0.31496062992125984"/>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4"/>
  <sheetViews>
    <sheetView view="pageBreakPreview" zoomScaleNormal="100" zoomScaleSheetLayoutView="100" workbookViewId="0">
      <selection activeCell="C9" sqref="C9"/>
    </sheetView>
  </sheetViews>
  <sheetFormatPr defaultColWidth="13.75" defaultRowHeight="13.5" x14ac:dyDescent="0.15"/>
  <cols>
    <col min="1" max="1" width="15.375" style="9" bestFit="1" customWidth="1"/>
    <col min="2" max="2" width="8.625" style="9" bestFit="1" customWidth="1"/>
    <col min="3" max="3" width="9.125" style="9" customWidth="1"/>
    <col min="4" max="4" width="4.125" style="9" customWidth="1"/>
    <col min="5" max="5" width="15.375" style="9" customWidth="1"/>
    <col min="6" max="6" width="5.875" style="9" bestFit="1" customWidth="1"/>
    <col min="7" max="7" width="9.75" style="9" bestFit="1" customWidth="1"/>
    <col min="8" max="8" width="7.5" style="9" bestFit="1" customWidth="1"/>
    <col min="9" max="9" width="9.5" style="9" customWidth="1"/>
    <col min="10" max="16384" width="13.75" style="9"/>
  </cols>
  <sheetData>
    <row r="1" spans="1:14" s="25" customFormat="1" ht="14.25" x14ac:dyDescent="0.15">
      <c r="A1" s="24" t="s">
        <v>83</v>
      </c>
    </row>
    <row r="2" spans="1:14" customFormat="1" x14ac:dyDescent="0.15">
      <c r="A2" s="1"/>
      <c r="B2" s="2"/>
      <c r="C2" s="2"/>
      <c r="D2" s="2"/>
      <c r="E2" s="2"/>
      <c r="F2" s="2"/>
      <c r="G2" s="2"/>
      <c r="H2" s="2"/>
    </row>
    <row r="3" spans="1:14" s="8" customFormat="1" ht="14.25" x14ac:dyDescent="0.15">
      <c r="A3" s="1" t="s">
        <v>13</v>
      </c>
      <c r="E3" s="1" t="s">
        <v>146</v>
      </c>
    </row>
    <row r="4" spans="1:14" customFormat="1" ht="13.5" customHeight="1" x14ac:dyDescent="0.15">
      <c r="A4" s="3"/>
      <c r="B4" s="122" t="s">
        <v>0</v>
      </c>
      <c r="C4" s="123" t="s">
        <v>1</v>
      </c>
      <c r="D4" s="2"/>
      <c r="E4" s="3"/>
      <c r="F4" s="122" t="s">
        <v>147</v>
      </c>
      <c r="G4" s="123" t="s">
        <v>148</v>
      </c>
      <c r="H4" s="123" t="s">
        <v>12</v>
      </c>
      <c r="I4" s="123" t="s">
        <v>1</v>
      </c>
      <c r="K4" s="129"/>
      <c r="L4" s="130"/>
      <c r="M4" s="130"/>
    </row>
    <row r="5" spans="1:14" customFormat="1" ht="13.5" customHeight="1" x14ac:dyDescent="0.15">
      <c r="A5" s="4" t="s">
        <v>2</v>
      </c>
      <c r="B5" s="49">
        <v>3</v>
      </c>
      <c r="C5" s="21">
        <f>B5/B$14</f>
        <v>3.2920004389333919E-4</v>
      </c>
      <c r="D5" s="2"/>
      <c r="E5" s="4" t="s">
        <v>2</v>
      </c>
      <c r="F5" s="49">
        <v>0</v>
      </c>
      <c r="G5" s="49">
        <v>0</v>
      </c>
      <c r="H5" s="12">
        <f>SUM(F5:G5)</f>
        <v>0</v>
      </c>
      <c r="I5" s="21">
        <f>H5/$H$14</f>
        <v>0</v>
      </c>
      <c r="K5" s="32"/>
      <c r="L5" s="95"/>
      <c r="M5" s="128"/>
      <c r="N5" s="35"/>
    </row>
    <row r="6" spans="1:14" customFormat="1" ht="13.5" customHeight="1" x14ac:dyDescent="0.15">
      <c r="A6" s="4" t="s">
        <v>3</v>
      </c>
      <c r="B6" s="49">
        <v>76</v>
      </c>
      <c r="C6" s="21">
        <f t="shared" ref="C6:C10" si="0">B6/B$14</f>
        <v>8.3397344452979267E-3</v>
      </c>
      <c r="D6" s="2"/>
      <c r="E6" s="4" t="s">
        <v>3</v>
      </c>
      <c r="F6" s="49">
        <v>2</v>
      </c>
      <c r="G6" s="49">
        <v>4</v>
      </c>
      <c r="H6" s="12">
        <f>SUM(F6:G6)</f>
        <v>6</v>
      </c>
      <c r="I6" s="21">
        <f>H6/$H$14</f>
        <v>0.01</v>
      </c>
      <c r="K6" s="32"/>
      <c r="L6" s="95"/>
      <c r="M6" s="128"/>
      <c r="N6" s="35"/>
    </row>
    <row r="7" spans="1:14" customFormat="1" ht="13.5" customHeight="1" x14ac:dyDescent="0.15">
      <c r="A7" s="4" t="s">
        <v>4</v>
      </c>
      <c r="B7" s="49">
        <v>274</v>
      </c>
      <c r="C7" s="21">
        <f t="shared" si="0"/>
        <v>3.0066937342258314E-2</v>
      </c>
      <c r="D7" s="2"/>
      <c r="E7" s="4" t="s">
        <v>4</v>
      </c>
      <c r="F7" s="49">
        <v>4</v>
      </c>
      <c r="G7" s="49">
        <v>18</v>
      </c>
      <c r="H7" s="12">
        <f t="shared" ref="H7:H13" si="1">SUM(F7:G7)</f>
        <v>22</v>
      </c>
      <c r="I7" s="21">
        <f t="shared" ref="I7:I13" si="2">H7/$H$14</f>
        <v>3.6666666666666667E-2</v>
      </c>
      <c r="K7" s="32"/>
      <c r="L7" s="95"/>
      <c r="M7" s="128"/>
      <c r="N7" s="35"/>
    </row>
    <row r="8" spans="1:14" customFormat="1" ht="13.5" customHeight="1" x14ac:dyDescent="0.15">
      <c r="A8" s="4" t="s">
        <v>5</v>
      </c>
      <c r="B8" s="49">
        <v>884</v>
      </c>
      <c r="C8" s="21">
        <f t="shared" si="0"/>
        <v>9.700427960057062E-2</v>
      </c>
      <c r="D8" s="2"/>
      <c r="E8" s="4" t="s">
        <v>5</v>
      </c>
      <c r="F8" s="49">
        <v>8</v>
      </c>
      <c r="G8" s="49">
        <v>57</v>
      </c>
      <c r="H8" s="12">
        <f t="shared" si="1"/>
        <v>65</v>
      </c>
      <c r="I8" s="21">
        <f t="shared" si="2"/>
        <v>0.10833333333333334</v>
      </c>
      <c r="K8" s="32"/>
      <c r="L8" s="95"/>
      <c r="M8" s="128"/>
      <c r="N8" s="35"/>
    </row>
    <row r="9" spans="1:14" customFormat="1" ht="13.5" customHeight="1" x14ac:dyDescent="0.15">
      <c r="A9" s="4" t="s">
        <v>6</v>
      </c>
      <c r="B9" s="49">
        <v>1478</v>
      </c>
      <c r="C9" s="21">
        <f t="shared" si="0"/>
        <v>0.16218588829145178</v>
      </c>
      <c r="D9" s="2"/>
      <c r="E9" s="4" t="s">
        <v>6</v>
      </c>
      <c r="F9" s="49">
        <v>22</v>
      </c>
      <c r="G9" s="49">
        <v>81</v>
      </c>
      <c r="H9" s="12">
        <f t="shared" si="1"/>
        <v>103</v>
      </c>
      <c r="I9" s="21">
        <f t="shared" si="2"/>
        <v>0.17166666666666666</v>
      </c>
      <c r="K9" s="32"/>
      <c r="L9" s="95"/>
      <c r="M9" s="128"/>
      <c r="N9" s="35"/>
    </row>
    <row r="10" spans="1:14" customFormat="1" ht="13.5" customHeight="1" x14ac:dyDescent="0.15">
      <c r="A10" s="4" t="s">
        <v>7</v>
      </c>
      <c r="B10" s="49">
        <v>1980</v>
      </c>
      <c r="C10" s="21">
        <f t="shared" si="0"/>
        <v>0.21727202896960388</v>
      </c>
      <c r="D10" s="2"/>
      <c r="E10" s="4" t="s">
        <v>7</v>
      </c>
      <c r="F10" s="49">
        <v>23</v>
      </c>
      <c r="G10" s="49">
        <v>134</v>
      </c>
      <c r="H10" s="12">
        <f t="shared" si="1"/>
        <v>157</v>
      </c>
      <c r="I10" s="21">
        <f t="shared" si="2"/>
        <v>0.26166666666666666</v>
      </c>
      <c r="K10" s="32"/>
      <c r="L10" s="95"/>
      <c r="M10" s="128"/>
      <c r="N10" s="35"/>
    </row>
    <row r="11" spans="1:14" customFormat="1" ht="13.5" customHeight="1" x14ac:dyDescent="0.15">
      <c r="A11" s="4" t="s">
        <v>8</v>
      </c>
      <c r="B11" s="49">
        <v>2468</v>
      </c>
      <c r="C11" s="21">
        <f>B11/B$14</f>
        <v>0.27082190277625373</v>
      </c>
      <c r="D11" s="2"/>
      <c r="E11" s="4" t="s">
        <v>8</v>
      </c>
      <c r="F11" s="49">
        <v>21</v>
      </c>
      <c r="G11" s="49">
        <v>148</v>
      </c>
      <c r="H11" s="12">
        <f t="shared" si="1"/>
        <v>169</v>
      </c>
      <c r="I11" s="21">
        <f t="shared" si="2"/>
        <v>0.28166666666666668</v>
      </c>
      <c r="K11" s="32"/>
      <c r="L11" s="95"/>
      <c r="M11" s="128"/>
      <c r="N11" s="35"/>
    </row>
    <row r="12" spans="1:14" customFormat="1" ht="13.5" customHeight="1" x14ac:dyDescent="0.15">
      <c r="A12" s="4" t="s">
        <v>9</v>
      </c>
      <c r="B12" s="49">
        <v>1589</v>
      </c>
      <c r="C12" s="21">
        <f>B12/B$14</f>
        <v>0.17436628991550532</v>
      </c>
      <c r="D12" s="2"/>
      <c r="E12" s="4" t="s">
        <v>9</v>
      </c>
      <c r="F12" s="49">
        <v>7</v>
      </c>
      <c r="G12" s="49">
        <v>60</v>
      </c>
      <c r="H12" s="12">
        <f t="shared" si="1"/>
        <v>67</v>
      </c>
      <c r="I12" s="21">
        <f t="shared" si="2"/>
        <v>0.11166666666666666</v>
      </c>
      <c r="K12" s="32"/>
      <c r="L12" s="95"/>
      <c r="M12" s="128"/>
      <c r="N12" s="35"/>
    </row>
    <row r="13" spans="1:14" customFormat="1" ht="13.5" customHeight="1" x14ac:dyDescent="0.15">
      <c r="A13" s="4" t="s">
        <v>10</v>
      </c>
      <c r="B13" s="49">
        <v>361</v>
      </c>
      <c r="C13" s="21">
        <f>B13/B$14</f>
        <v>3.961373861516515E-2</v>
      </c>
      <c r="D13" s="2"/>
      <c r="E13" s="4" t="s">
        <v>10</v>
      </c>
      <c r="F13" s="49">
        <v>2</v>
      </c>
      <c r="G13" s="49">
        <v>9</v>
      </c>
      <c r="H13" s="12">
        <f t="shared" si="1"/>
        <v>11</v>
      </c>
      <c r="I13" s="21">
        <f t="shared" si="2"/>
        <v>1.8333333333333333E-2</v>
      </c>
      <c r="K13" s="32"/>
      <c r="L13" s="95"/>
      <c r="M13" s="128"/>
      <c r="N13" s="35"/>
    </row>
    <row r="14" spans="1:14" customFormat="1" ht="13.5" customHeight="1" x14ac:dyDescent="0.15">
      <c r="A14" s="5" t="s">
        <v>11</v>
      </c>
      <c r="B14" s="14">
        <f>SUM(B5:B13)</f>
        <v>9113</v>
      </c>
      <c r="C14" s="23">
        <f>SUM(C5:C13)</f>
        <v>1</v>
      </c>
      <c r="D14" s="2"/>
      <c r="E14" s="5" t="s">
        <v>11</v>
      </c>
      <c r="F14" s="14">
        <f>SUM(F5:F13)</f>
        <v>89</v>
      </c>
      <c r="G14" s="14">
        <f t="shared" ref="G14" si="3">SUM(G5:G13)</f>
        <v>511</v>
      </c>
      <c r="H14" s="14">
        <f>SUM(H5:H13)</f>
        <v>600</v>
      </c>
      <c r="I14" s="23">
        <f>SUM(I5:I13)</f>
        <v>1.0000000000000002</v>
      </c>
      <c r="K14" s="125"/>
      <c r="L14" s="126"/>
      <c r="M14" s="127"/>
      <c r="N14" s="35"/>
    </row>
    <row r="15" spans="1:14" s="8" customFormat="1" ht="13.5" customHeight="1" x14ac:dyDescent="0.15">
      <c r="A15" s="135" t="s">
        <v>90</v>
      </c>
      <c r="B15" s="134">
        <f>B14-B16</f>
        <v>3568</v>
      </c>
      <c r="C15" s="124">
        <f>B15/B$14</f>
        <v>0.39152858553714476</v>
      </c>
      <c r="D15" s="55"/>
      <c r="E15" s="135" t="s">
        <v>90</v>
      </c>
      <c r="F15" s="134">
        <f t="shared" ref="F15:G15" si="4">F14-F16</f>
        <v>47</v>
      </c>
      <c r="G15" s="134">
        <f t="shared" si="4"/>
        <v>215</v>
      </c>
      <c r="H15" s="136">
        <f>SUM(F15:G15)</f>
        <v>262</v>
      </c>
      <c r="I15" s="124">
        <f>H15/H$14</f>
        <v>0.43666666666666665</v>
      </c>
      <c r="K15" s="54"/>
      <c r="L15" s="54"/>
      <c r="M15" s="54"/>
      <c r="N15" s="54"/>
    </row>
    <row r="16" spans="1:14" ht="13.5" customHeight="1" x14ac:dyDescent="0.15">
      <c r="A16" s="280" t="s">
        <v>89</v>
      </c>
      <c r="B16" s="281">
        <v>5545</v>
      </c>
      <c r="C16" s="282">
        <f>B16/B$14</f>
        <v>0.60847141446285524</v>
      </c>
      <c r="D16" s="55"/>
      <c r="E16" s="280" t="s">
        <v>89</v>
      </c>
      <c r="F16" s="283">
        <v>42</v>
      </c>
      <c r="G16" s="283">
        <v>296</v>
      </c>
      <c r="H16" s="284">
        <f>SUM(F16:G16)</f>
        <v>338</v>
      </c>
      <c r="I16" s="282">
        <f>H16/H$14</f>
        <v>0.56333333333333335</v>
      </c>
      <c r="K16" s="55"/>
      <c r="L16" s="55"/>
      <c r="M16" s="55"/>
      <c r="N16" s="55"/>
    </row>
    <row r="17" spans="1:14" ht="5.25" customHeight="1" x14ac:dyDescent="0.15">
      <c r="K17" s="55"/>
      <c r="L17" s="55"/>
      <c r="M17" s="55"/>
      <c r="N17" s="55"/>
    </row>
    <row r="18" spans="1:14" ht="13.5" customHeight="1" x14ac:dyDescent="0.15">
      <c r="K18" s="129"/>
      <c r="L18" s="130"/>
      <c r="M18" s="130"/>
      <c r="N18" s="55"/>
    </row>
    <row r="19" spans="1:14" x14ac:dyDescent="0.15">
      <c r="K19" s="32"/>
      <c r="L19" s="95"/>
      <c r="M19" s="128"/>
      <c r="N19" s="55"/>
    </row>
    <row r="20" spans="1:14" x14ac:dyDescent="0.15">
      <c r="K20" s="32"/>
      <c r="L20" s="95"/>
      <c r="M20" s="128"/>
      <c r="N20" s="55"/>
    </row>
    <row r="21" spans="1:14" x14ac:dyDescent="0.15">
      <c r="K21" s="32"/>
      <c r="L21" s="95"/>
      <c r="M21" s="128"/>
      <c r="N21" s="55"/>
    </row>
    <row r="22" spans="1:14" x14ac:dyDescent="0.15">
      <c r="G22" s="2"/>
      <c r="K22" s="32"/>
      <c r="L22" s="95"/>
      <c r="M22" s="128"/>
      <c r="N22" s="55"/>
    </row>
    <row r="23" spans="1:14" x14ac:dyDescent="0.15">
      <c r="K23" s="32"/>
      <c r="L23" s="95"/>
      <c r="M23" s="128"/>
      <c r="N23" s="55"/>
    </row>
    <row r="24" spans="1:14" x14ac:dyDescent="0.15">
      <c r="G24" s="2"/>
      <c r="K24" s="32"/>
      <c r="L24" s="95"/>
      <c r="M24" s="128"/>
      <c r="N24" s="55"/>
    </row>
    <row r="25" spans="1:14" x14ac:dyDescent="0.15">
      <c r="K25" s="32"/>
      <c r="L25" s="95"/>
      <c r="M25" s="128"/>
      <c r="N25" s="55"/>
    </row>
    <row r="26" spans="1:14" x14ac:dyDescent="0.15">
      <c r="K26" s="32"/>
      <c r="L26" s="95"/>
      <c r="M26" s="128"/>
      <c r="N26" s="55"/>
    </row>
    <row r="27" spans="1:14" customFormat="1" x14ac:dyDescent="0.15">
      <c r="B27" s="4"/>
      <c r="K27" s="32"/>
      <c r="L27" s="126"/>
      <c r="M27" s="127"/>
      <c r="N27" s="35"/>
    </row>
    <row r="28" spans="1:14" x14ac:dyDescent="0.15">
      <c r="A28"/>
      <c r="B28"/>
      <c r="K28" s="125"/>
      <c r="L28" s="126"/>
      <c r="M28" s="127"/>
      <c r="N28" s="55"/>
    </row>
    <row r="29" spans="1:14" x14ac:dyDescent="0.15">
      <c r="A29"/>
      <c r="B29"/>
      <c r="K29" s="55"/>
      <c r="L29" s="55"/>
      <c r="M29" s="55"/>
      <c r="N29" s="55"/>
    </row>
    <row r="30" spans="1:14" x14ac:dyDescent="0.15">
      <c r="A30"/>
      <c r="B30"/>
      <c r="K30" s="137"/>
      <c r="L30" s="55"/>
      <c r="M30" s="55"/>
      <c r="N30" s="55"/>
    </row>
    <row r="31" spans="1:14" x14ac:dyDescent="0.15">
      <c r="A31" s="4"/>
      <c r="B31" s="73"/>
      <c r="K31" s="129"/>
      <c r="L31" s="130"/>
      <c r="M31" s="130"/>
      <c r="N31" s="55"/>
    </row>
    <row r="32" spans="1:14" x14ac:dyDescent="0.15">
      <c r="A32" s="4"/>
      <c r="B32" s="73"/>
      <c r="K32" s="32"/>
      <c r="L32" s="95"/>
      <c r="M32" s="128"/>
      <c r="N32" s="55"/>
    </row>
    <row r="33" spans="1:14" x14ac:dyDescent="0.15">
      <c r="A33" s="4"/>
      <c r="B33" s="73"/>
      <c r="K33" s="32"/>
      <c r="L33" s="95"/>
      <c r="M33" s="128"/>
      <c r="N33" s="55"/>
    </row>
    <row r="34" spans="1:14" x14ac:dyDescent="0.15">
      <c r="K34" s="32"/>
      <c r="L34" s="95"/>
      <c r="M34" s="128"/>
      <c r="N34" s="55"/>
    </row>
    <row r="35" spans="1:14" x14ac:dyDescent="0.15">
      <c r="K35" s="32"/>
      <c r="L35" s="95"/>
      <c r="M35" s="128"/>
      <c r="N35" s="55"/>
    </row>
    <row r="36" spans="1:14" x14ac:dyDescent="0.15">
      <c r="K36" s="32"/>
      <c r="L36" s="95"/>
      <c r="M36" s="128"/>
      <c r="N36" s="55"/>
    </row>
    <row r="37" spans="1:14" x14ac:dyDescent="0.15">
      <c r="K37" s="32"/>
      <c r="L37" s="95"/>
      <c r="M37" s="128"/>
      <c r="N37" s="55"/>
    </row>
    <row r="38" spans="1:14" x14ac:dyDescent="0.15">
      <c r="K38" s="32"/>
      <c r="L38" s="95"/>
      <c r="M38" s="128"/>
      <c r="N38" s="55"/>
    </row>
    <row r="39" spans="1:14" x14ac:dyDescent="0.15">
      <c r="K39" s="32"/>
      <c r="L39" s="95"/>
      <c r="M39" s="128"/>
      <c r="N39" s="55"/>
    </row>
    <row r="40" spans="1:14" x14ac:dyDescent="0.15">
      <c r="K40" s="32"/>
      <c r="L40" s="95"/>
      <c r="M40" s="128"/>
      <c r="N40" s="55"/>
    </row>
    <row r="41" spans="1:14" x14ac:dyDescent="0.15">
      <c r="K41" s="125"/>
      <c r="L41" s="126"/>
      <c r="M41" s="127"/>
      <c r="N41" s="55"/>
    </row>
    <row r="42" spans="1:14" x14ac:dyDescent="0.15">
      <c r="K42" s="55"/>
      <c r="L42" s="55"/>
      <c r="M42" s="55"/>
      <c r="N42" s="55"/>
    </row>
    <row r="43" spans="1:14" x14ac:dyDescent="0.15">
      <c r="K43" s="55"/>
      <c r="L43" s="55"/>
      <c r="M43" s="55"/>
      <c r="N43" s="55"/>
    </row>
    <row r="44" spans="1:14" x14ac:dyDescent="0.15">
      <c r="K44" s="55"/>
      <c r="L44" s="55"/>
      <c r="M44" s="55"/>
      <c r="N44" s="55"/>
    </row>
    <row r="45" spans="1:14" x14ac:dyDescent="0.15">
      <c r="K45" s="55"/>
      <c r="L45" s="55"/>
      <c r="M45" s="55"/>
      <c r="N45" s="55"/>
    </row>
    <row r="46" spans="1:14" x14ac:dyDescent="0.15">
      <c r="K46" s="55"/>
      <c r="L46" s="55"/>
      <c r="M46" s="55"/>
      <c r="N46" s="55"/>
    </row>
    <row r="47" spans="1:14" x14ac:dyDescent="0.15">
      <c r="K47" s="55"/>
      <c r="L47" s="55"/>
      <c r="M47" s="55"/>
      <c r="N47" s="55"/>
    </row>
    <row r="48" spans="1:14" x14ac:dyDescent="0.15">
      <c r="K48" s="55"/>
      <c r="L48" s="55"/>
      <c r="M48" s="55"/>
      <c r="N48" s="55"/>
    </row>
    <row r="49" spans="11:14" x14ac:dyDescent="0.15">
      <c r="K49" s="55"/>
      <c r="L49" s="55"/>
      <c r="M49" s="55"/>
      <c r="N49" s="55"/>
    </row>
    <row r="50" spans="11:14" x14ac:dyDescent="0.15">
      <c r="K50" s="55"/>
      <c r="L50" s="55"/>
      <c r="M50" s="55"/>
      <c r="N50" s="55"/>
    </row>
    <row r="51" spans="11:14" x14ac:dyDescent="0.15">
      <c r="K51" s="55"/>
      <c r="L51" s="55"/>
      <c r="M51" s="55"/>
      <c r="N51" s="55"/>
    </row>
    <row r="52" spans="11:14" x14ac:dyDescent="0.15">
      <c r="K52" s="55"/>
      <c r="L52" s="55"/>
      <c r="M52" s="55"/>
      <c r="N52" s="55"/>
    </row>
    <row r="53" spans="11:14" x14ac:dyDescent="0.15">
      <c r="K53" s="55"/>
      <c r="L53" s="55"/>
      <c r="M53" s="55"/>
      <c r="N53" s="55"/>
    </row>
    <row r="54" spans="11:14" x14ac:dyDescent="0.15">
      <c r="K54" s="55"/>
      <c r="L54" s="55"/>
      <c r="M54" s="55"/>
      <c r="N54" s="55"/>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0"/>
  <sheetViews>
    <sheetView view="pageBreakPreview" zoomScaleNormal="100" zoomScaleSheetLayoutView="100" workbookViewId="0">
      <selection activeCell="H16" sqref="H16"/>
    </sheetView>
  </sheetViews>
  <sheetFormatPr defaultRowHeight="13.5" x14ac:dyDescent="0.15"/>
  <cols>
    <col min="1" max="1" width="22.125" style="9" customWidth="1"/>
    <col min="2" max="5" width="9" style="9" customWidth="1"/>
    <col min="6" max="6" width="5.875" style="9" bestFit="1" customWidth="1"/>
    <col min="7" max="7" width="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6" s="25" customFormat="1" ht="14.25" x14ac:dyDescent="0.15">
      <c r="A1" s="24" t="s">
        <v>149</v>
      </c>
    </row>
    <row r="2" spans="1:6" customFormat="1" x14ac:dyDescent="0.15">
      <c r="A2" s="1"/>
      <c r="B2" s="2"/>
      <c r="C2" s="2"/>
      <c r="D2" s="2"/>
      <c r="E2" s="2"/>
      <c r="F2" s="2"/>
    </row>
    <row r="3" spans="1:6" s="8" customFormat="1" ht="14.25" x14ac:dyDescent="0.15">
      <c r="A3" s="1" t="s">
        <v>13</v>
      </c>
    </row>
    <row r="4" spans="1:6" customFormat="1" ht="14.25" customHeight="1" x14ac:dyDescent="0.15">
      <c r="A4" s="3"/>
      <c r="B4" s="3" t="s">
        <v>0</v>
      </c>
      <c r="C4" s="3" t="s">
        <v>1</v>
      </c>
      <c r="D4" s="2"/>
      <c r="E4" s="9"/>
      <c r="F4" s="9"/>
    </row>
    <row r="5" spans="1:6" customFormat="1" x14ac:dyDescent="0.15">
      <c r="A5" s="4" t="s">
        <v>14</v>
      </c>
      <c r="B5" s="49">
        <v>8</v>
      </c>
      <c r="C5" s="21">
        <f>B5/B$10</f>
        <v>8.7786678371557121E-4</v>
      </c>
      <c r="D5" s="2"/>
      <c r="E5" s="9"/>
      <c r="F5" s="9"/>
    </row>
    <row r="6" spans="1:6" customFormat="1" x14ac:dyDescent="0.15">
      <c r="A6" s="4" t="s">
        <v>15</v>
      </c>
      <c r="B6" s="49">
        <v>4761</v>
      </c>
      <c r="C6" s="21">
        <f>B6/B$10</f>
        <v>0.52244046965872926</v>
      </c>
      <c r="D6" s="2"/>
      <c r="E6" s="9"/>
      <c r="F6" s="9"/>
    </row>
    <row r="7" spans="1:6" customFormat="1" x14ac:dyDescent="0.15">
      <c r="A7" s="4" t="s">
        <v>16</v>
      </c>
      <c r="B7" s="49">
        <v>4324</v>
      </c>
      <c r="C7" s="21">
        <f>B7/B$10</f>
        <v>0.47448699659826621</v>
      </c>
      <c r="D7" s="2"/>
      <c r="E7" s="9"/>
      <c r="F7" s="9"/>
    </row>
    <row r="8" spans="1:6" customFormat="1" x14ac:dyDescent="0.15">
      <c r="A8" s="4" t="s">
        <v>17</v>
      </c>
      <c r="B8" s="49">
        <v>0</v>
      </c>
      <c r="C8" s="21">
        <f>B8/B$10</f>
        <v>0</v>
      </c>
      <c r="D8" s="2"/>
      <c r="E8" s="9"/>
      <c r="F8" s="9"/>
    </row>
    <row r="9" spans="1:6" customFormat="1" x14ac:dyDescent="0.15">
      <c r="A9" s="4" t="s">
        <v>18</v>
      </c>
      <c r="B9" s="49">
        <v>20</v>
      </c>
      <c r="C9" s="21">
        <f>B9/B$10</f>
        <v>2.1946669592889279E-3</v>
      </c>
      <c r="D9" s="2"/>
      <c r="E9" s="9"/>
      <c r="F9" s="9"/>
    </row>
    <row r="10" spans="1:6" customFormat="1" x14ac:dyDescent="0.15">
      <c r="A10" s="5" t="s">
        <v>11</v>
      </c>
      <c r="B10" s="14">
        <v>9113</v>
      </c>
      <c r="C10" s="23">
        <f>SUM(C5:C9)</f>
        <v>1</v>
      </c>
      <c r="D10" s="2"/>
      <c r="E10" s="9"/>
      <c r="F10" s="9"/>
    </row>
    <row r="11" spans="1:6" customFormat="1" x14ac:dyDescent="0.15">
      <c r="A11" s="4"/>
      <c r="B11" s="6"/>
      <c r="C11" s="7"/>
      <c r="E11" s="9"/>
      <c r="F11" s="9"/>
    </row>
    <row r="12" spans="1:6" s="8" customFormat="1" ht="14.25" x14ac:dyDescent="0.15">
      <c r="A12" s="1" t="s">
        <v>150</v>
      </c>
    </row>
    <row r="13" spans="1:6" x14ac:dyDescent="0.15">
      <c r="A13" s="3"/>
      <c r="B13" s="3" t="s">
        <v>151</v>
      </c>
      <c r="C13" s="3" t="s">
        <v>152</v>
      </c>
      <c r="D13" s="3" t="s">
        <v>12</v>
      </c>
      <c r="E13" s="3" t="s">
        <v>1</v>
      </c>
    </row>
    <row r="14" spans="1:6" x14ac:dyDescent="0.15">
      <c r="A14" s="4" t="s">
        <v>14</v>
      </c>
      <c r="B14" s="12">
        <v>0</v>
      </c>
      <c r="C14" s="12">
        <v>0</v>
      </c>
      <c r="D14" s="12">
        <f>SUM(B14:C14)</f>
        <v>0</v>
      </c>
      <c r="E14" s="21">
        <f>D14/D$19</f>
        <v>0</v>
      </c>
    </row>
    <row r="15" spans="1:6" x14ac:dyDescent="0.15">
      <c r="A15" s="4" t="s">
        <v>15</v>
      </c>
      <c r="B15" s="12">
        <v>30</v>
      </c>
      <c r="C15" s="12">
        <v>133</v>
      </c>
      <c r="D15" s="12">
        <f t="shared" ref="D15:D18" si="0">SUM(B15:C15)</f>
        <v>163</v>
      </c>
      <c r="E15" s="21">
        <f t="shared" ref="E15:E18" si="1">D15/D$19</f>
        <v>0.27166666666666667</v>
      </c>
    </row>
    <row r="16" spans="1:6" x14ac:dyDescent="0.15">
      <c r="A16" s="4" t="s">
        <v>16</v>
      </c>
      <c r="B16" s="12">
        <v>58</v>
      </c>
      <c r="C16" s="12">
        <v>377</v>
      </c>
      <c r="D16" s="12">
        <f t="shared" si="0"/>
        <v>435</v>
      </c>
      <c r="E16" s="21">
        <f t="shared" si="1"/>
        <v>0.72499999999999998</v>
      </c>
    </row>
    <row r="17" spans="1:5" x14ac:dyDescent="0.15">
      <c r="A17" s="4" t="s">
        <v>17</v>
      </c>
      <c r="B17" s="12">
        <v>0</v>
      </c>
      <c r="C17" s="12">
        <v>0</v>
      </c>
      <c r="D17" s="12">
        <f t="shared" si="0"/>
        <v>0</v>
      </c>
      <c r="E17" s="21">
        <f t="shared" si="1"/>
        <v>0</v>
      </c>
    </row>
    <row r="18" spans="1:5" x14ac:dyDescent="0.15">
      <c r="A18" s="4" t="s">
        <v>18</v>
      </c>
      <c r="B18" s="12">
        <v>1</v>
      </c>
      <c r="C18" s="12">
        <v>1</v>
      </c>
      <c r="D18" s="12">
        <f t="shared" si="0"/>
        <v>2</v>
      </c>
      <c r="E18" s="21">
        <f t="shared" si="1"/>
        <v>3.3333333333333335E-3</v>
      </c>
    </row>
    <row r="19" spans="1:5" ht="16.5" customHeight="1" x14ac:dyDescent="0.15">
      <c r="A19" s="5" t="s">
        <v>11</v>
      </c>
      <c r="B19" s="14">
        <v>89</v>
      </c>
      <c r="C19" s="14">
        <v>511</v>
      </c>
      <c r="D19" s="14">
        <f>SUM(D14:D18)</f>
        <v>600</v>
      </c>
      <c r="E19" s="23">
        <f>SUM(E14:E18)</f>
        <v>0.99999999999999989</v>
      </c>
    </row>
    <row r="20" spans="1:5" customFormat="1" x14ac:dyDescent="0.15"/>
  </sheetData>
  <phoneticPr fontId="4"/>
  <pageMargins left="0.70866141732283472" right="0.70866141732283472" top="0.74803149606299213" bottom="0.74803149606299213" header="0.31496062992125984" footer="0.31496062992125984"/>
  <pageSetup paperSiz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巻末資料表紙</vt:lpstr>
      <vt:lpstr>2-Ⅰ</vt:lpstr>
      <vt:lpstr>２-Ⅱ</vt:lpstr>
      <vt:lpstr>２-Ⅲ</vt:lpstr>
      <vt:lpstr>２-Ⅳ</vt:lpstr>
      <vt:lpstr>２-Ⅴ</vt:lpstr>
      <vt:lpstr>２-Ⅵ</vt:lpstr>
      <vt:lpstr>３-Ⅰ</vt:lpstr>
      <vt:lpstr>３-Ⅱ</vt:lpstr>
      <vt:lpstr>３-Ⅲ</vt:lpstr>
      <vt:lpstr>３-Ⅳ</vt:lpstr>
      <vt:lpstr>３-Ⅴ</vt:lpstr>
      <vt:lpstr>４-Ⅰ</vt:lpstr>
      <vt:lpstr>４-Ⅱ</vt:lpstr>
      <vt:lpstr>４-Ⅲ</vt:lpstr>
      <vt:lpstr>４-Ⅳ</vt:lpstr>
      <vt:lpstr>４-Ⅴ</vt:lpstr>
      <vt:lpstr>４-Ⅵ</vt:lpstr>
      <vt:lpstr>5-Ⅰ①</vt:lpstr>
      <vt:lpstr>５-Ⅰ②</vt:lpstr>
      <vt:lpstr>５-Ⅰ③</vt:lpstr>
      <vt:lpstr>５-Ⅱ①</vt:lpstr>
      <vt:lpstr>５-Ⅱ②</vt:lpstr>
      <vt:lpstr>５-Ⅱ③</vt:lpstr>
      <vt:lpstr>５-Ⅱ④</vt:lpstr>
      <vt:lpstr>6-Ⅰ①</vt:lpstr>
      <vt:lpstr>6-Ⅰ②</vt:lpstr>
      <vt:lpstr>6-Ⅰ③</vt:lpstr>
      <vt:lpstr>6-Ⅰ④ </vt:lpstr>
      <vt:lpstr>6-Ⅰ⑤</vt:lpstr>
      <vt:lpstr>6-Ⅰ⑥ </vt:lpstr>
      <vt:lpstr>6-Ⅱ①</vt:lpstr>
      <vt:lpstr>6-Ⅱ②</vt:lpstr>
      <vt:lpstr>6-Ⅱ③</vt:lpstr>
      <vt:lpstr>6-Ⅱ④</vt:lpstr>
      <vt:lpstr>6-Ⅱ⑤</vt:lpstr>
      <vt:lpstr>6-Ⅱ⑥</vt:lpstr>
      <vt:lpstr>6-Ⅲ</vt:lpstr>
      <vt:lpstr>6-Ⅳ</vt:lpstr>
      <vt:lpstr>'2-Ⅰ'!Print_Area</vt:lpstr>
      <vt:lpstr>'２-Ⅱ'!Print_Area</vt:lpstr>
      <vt:lpstr>'２-Ⅲ'!Print_Area</vt:lpstr>
      <vt:lpstr>'２-Ⅳ'!Print_Area</vt:lpstr>
      <vt:lpstr>'２-Ⅴ'!Print_Area</vt:lpstr>
      <vt:lpstr>'２-Ⅵ'!Print_Area</vt:lpstr>
      <vt:lpstr>'３-Ⅰ'!Print_Area</vt:lpstr>
      <vt:lpstr>'３-Ⅱ'!Print_Area</vt:lpstr>
      <vt:lpstr>'３-Ⅲ'!Print_Area</vt:lpstr>
      <vt:lpstr>'３-Ⅳ'!Print_Area</vt:lpstr>
      <vt:lpstr>'３-Ⅴ'!Print_Area</vt:lpstr>
      <vt:lpstr>'４-Ⅰ'!Print_Area</vt:lpstr>
      <vt:lpstr>'４-Ⅱ'!Print_Area</vt:lpstr>
      <vt:lpstr>'４-Ⅲ'!Print_Area</vt:lpstr>
      <vt:lpstr>'４-Ⅳ'!Print_Area</vt:lpstr>
      <vt:lpstr>'４-Ⅴ'!Print_Area</vt:lpstr>
      <vt:lpstr>'４-Ⅵ'!Print_Area</vt:lpstr>
      <vt:lpstr>'5-Ⅰ①'!Print_Area</vt:lpstr>
      <vt:lpstr>'５-Ⅰ②'!Print_Area</vt:lpstr>
      <vt:lpstr>'５-Ⅰ③'!Print_Area</vt:lpstr>
      <vt:lpstr>'５-Ⅱ①'!Print_Area</vt:lpstr>
      <vt:lpstr>'５-Ⅱ②'!Print_Area</vt:lpstr>
      <vt:lpstr>'５-Ⅱ③'!Print_Area</vt:lpstr>
      <vt:lpstr>'５-Ⅱ④'!Print_Area</vt:lpstr>
      <vt:lpstr>'6-Ⅰ①'!Print_Area</vt:lpstr>
      <vt:lpstr>'6-Ⅰ②'!Print_Area</vt:lpstr>
      <vt:lpstr>'6-Ⅰ③'!Print_Area</vt:lpstr>
      <vt:lpstr>'6-Ⅰ④ '!Print_Area</vt:lpstr>
      <vt:lpstr>'6-Ⅰ⑤'!Print_Area</vt:lpstr>
      <vt:lpstr>'6-Ⅰ⑥ '!Print_Area</vt:lpstr>
      <vt:lpstr>'6-Ⅱ①'!Print_Area</vt:lpstr>
      <vt:lpstr>'6-Ⅱ②'!Print_Area</vt:lpstr>
      <vt:lpstr>'6-Ⅱ③'!Print_Area</vt:lpstr>
      <vt:lpstr>'6-Ⅱ④'!Print_Area</vt:lpstr>
      <vt:lpstr>'6-Ⅱ⑤'!Print_Area</vt:lpstr>
      <vt:lpstr>'6-Ⅱ⑥'!Print_Area</vt:lpstr>
      <vt:lpstr>'6-Ⅲ'!Print_Area</vt:lpstr>
      <vt:lpstr>'6-Ⅳ'!Print_Area</vt:lpstr>
      <vt:lpstr>'6-Ⅳ'!Print_Titles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2020-12-07T07:24:50Z</cp:lastPrinted>
  <dcterms:created xsi:type="dcterms:W3CDTF">2016-04-12T05:01:29Z</dcterms:created>
  <dcterms:modified xsi:type="dcterms:W3CDTF">2020-12-07T07:35:43Z</dcterms:modified>
</cp:coreProperties>
</file>