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backupFile="1" defaultThemeVersion="124226"/>
  <bookViews>
    <workbookView xWindow="120" yWindow="30" windowWidth="20340" windowHeight="7650"/>
  </bookViews>
  <sheets>
    <sheet name="区分計算書（所得）" sheetId="4" r:id="rId1"/>
  </sheets>
  <definedNames>
    <definedName name="_xlnm.Print_Area" localSheetId="0">'区分計算書（所得）'!$A$1:$K$97</definedName>
  </definedNames>
  <calcPr calcId="162913"/>
</workbook>
</file>

<file path=xl/calcChain.xml><?xml version="1.0" encoding="utf-8"?>
<calcChain xmlns="http://schemas.openxmlformats.org/spreadsheetml/2006/main">
  <c r="E90" i="4" l="1"/>
  <c r="G91" i="4" s="1"/>
  <c r="E83" i="4"/>
  <c r="K81" i="4"/>
  <c r="K79" i="4"/>
  <c r="E77" i="4"/>
  <c r="K75" i="4"/>
  <c r="K73" i="4"/>
  <c r="E70" i="4"/>
  <c r="K68" i="4"/>
  <c r="K66" i="4"/>
  <c r="E64" i="4"/>
  <c r="K62" i="4"/>
  <c r="K60" i="4"/>
  <c r="E57" i="4"/>
  <c r="K55" i="4"/>
  <c r="K57" i="4" s="1"/>
  <c r="E53" i="4"/>
  <c r="K51" i="4"/>
  <c r="K49" i="4"/>
  <c r="K53" i="4" s="1"/>
  <c r="E47" i="4"/>
  <c r="K45" i="4"/>
  <c r="K43" i="4"/>
  <c r="E40" i="4"/>
  <c r="K38" i="4"/>
  <c r="K36" i="4"/>
  <c r="E34" i="4"/>
  <c r="K32" i="4"/>
  <c r="K30" i="4"/>
  <c r="E27" i="4"/>
  <c r="K25" i="4"/>
  <c r="K23" i="4"/>
  <c r="K21" i="4"/>
  <c r="K19" i="4"/>
  <c r="K17" i="4"/>
  <c r="E14" i="4"/>
  <c r="E15" i="4" s="1"/>
  <c r="K12" i="4"/>
  <c r="K10" i="4"/>
  <c r="K8" i="4"/>
  <c r="K6" i="4"/>
  <c r="K77" i="4" l="1"/>
  <c r="K64" i="4"/>
  <c r="K47" i="4"/>
  <c r="K40" i="4"/>
  <c r="K14" i="4"/>
  <c r="K15" i="4" s="1"/>
  <c r="E28" i="4"/>
  <c r="E41" i="4"/>
  <c r="E54" i="4" s="1"/>
  <c r="E58" i="4" s="1"/>
  <c r="E71" i="4" s="1"/>
  <c r="E84" i="4" s="1"/>
  <c r="K27" i="4"/>
  <c r="K70" i="4"/>
  <c r="K34" i="4"/>
  <c r="K83" i="4"/>
  <c r="G20" i="4"/>
  <c r="I20" i="4" s="1"/>
  <c r="G74" i="4"/>
  <c r="G61" i="4"/>
  <c r="G46" i="4"/>
  <c r="I46" i="4" s="1"/>
  <c r="G33" i="4"/>
  <c r="I33" i="4" s="1"/>
  <c r="G11" i="4"/>
  <c r="I11" i="4" s="1"/>
  <c r="G50" i="4"/>
  <c r="G37" i="4"/>
  <c r="G24" i="4"/>
  <c r="I24" i="4" s="1"/>
  <c r="G18" i="4"/>
  <c r="G22" i="4"/>
  <c r="I22" i="4" s="1"/>
  <c r="G82" i="4"/>
  <c r="I82" i="4" s="1"/>
  <c r="G69" i="4"/>
  <c r="I69" i="4" s="1"/>
  <c r="G56" i="4"/>
  <c r="G44" i="4"/>
  <c r="G31" i="4"/>
  <c r="G76" i="4"/>
  <c r="I76" i="4" s="1"/>
  <c r="G63" i="4"/>
  <c r="I63" i="4" s="1"/>
  <c r="G13" i="4"/>
  <c r="I13" i="4" s="1"/>
  <c r="G80" i="4"/>
  <c r="G67" i="4"/>
  <c r="G52" i="4"/>
  <c r="I52" i="4" s="1"/>
  <c r="G39" i="4"/>
  <c r="I39" i="4" s="1"/>
  <c r="G26" i="4"/>
  <c r="I26" i="4" s="1"/>
  <c r="G9" i="4"/>
  <c r="K28" i="4" l="1"/>
  <c r="K41" i="4" s="1"/>
  <c r="K54" i="4" s="1"/>
  <c r="K58" i="4" s="1"/>
  <c r="K71" i="4" s="1"/>
  <c r="I50" i="4"/>
  <c r="I53" i="4" s="1"/>
  <c r="G53" i="4"/>
  <c r="I31" i="4"/>
  <c r="I34" i="4" s="1"/>
  <c r="G34" i="4"/>
  <c r="I9" i="4"/>
  <c r="I14" i="4" s="1"/>
  <c r="I15" i="4" s="1"/>
  <c r="G14" i="4"/>
  <c r="G15" i="4" s="1"/>
  <c r="I44" i="4"/>
  <c r="I47" i="4" s="1"/>
  <c r="G47" i="4"/>
  <c r="G57" i="4"/>
  <c r="I56" i="4"/>
  <c r="I57" i="4" s="1"/>
  <c r="I37" i="4"/>
  <c r="I40" i="4" s="1"/>
  <c r="G40" i="4"/>
  <c r="G70" i="4"/>
  <c r="I67" i="4"/>
  <c r="I70" i="4" s="1"/>
  <c r="G83" i="4"/>
  <c r="I80" i="4"/>
  <c r="I83" i="4" s="1"/>
  <c r="I61" i="4"/>
  <c r="I64" i="4" s="1"/>
  <c r="G64" i="4"/>
  <c r="I18" i="4"/>
  <c r="I27" i="4" s="1"/>
  <c r="G27" i="4"/>
  <c r="I74" i="4"/>
  <c r="I77" i="4" s="1"/>
  <c r="G77" i="4"/>
  <c r="G28" i="4" l="1"/>
  <c r="G41" i="4" s="1"/>
  <c r="G54" i="4" s="1"/>
  <c r="G58" i="4" s="1"/>
  <c r="G71" i="4" s="1"/>
  <c r="G84" i="4" s="1"/>
  <c r="G86" i="4" s="1"/>
  <c r="I28" i="4"/>
  <c r="I41" i="4" s="1"/>
  <c r="I54" i="4" s="1"/>
  <c r="I58" i="4" s="1"/>
  <c r="I71" i="4" s="1"/>
  <c r="I84" i="4" s="1"/>
  <c r="I86" i="4" s="1"/>
</calcChain>
</file>

<file path=xl/sharedStrings.xml><?xml version="1.0" encoding="utf-8"?>
<sst xmlns="http://schemas.openxmlformats.org/spreadsheetml/2006/main" count="131" uniqueCount="70">
  <si>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</si>
  <si>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</si>
  <si>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</si>
  <si>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</si>
  <si>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</si>
  <si>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営業外利益</t>
    <rPh sb="0" eb="3">
      <t>エイギョウガイ</t>
    </rPh>
    <rPh sb="3" eb="5">
      <t>リエキ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</si>
  <si>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</si>
  <si>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</si>
  <si>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</si>
  <si>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</si>
  <si>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2"/>
  </si>
  <si>
    <t>法人税及び住民税</t>
    <rPh sb="0" eb="3">
      <t>ホウジンゼイ</t>
    </rPh>
    <rPh sb="3" eb="4">
      <t>オヨ</t>
    </rPh>
    <rPh sb="5" eb="8">
      <t>ジュウミンゼイ</t>
    </rPh>
    <phoneticPr fontId="2"/>
  </si>
  <si>
    <t>当期利益</t>
    <rPh sb="0" eb="2">
      <t>トウキ</t>
    </rPh>
    <rPh sb="2" eb="4">
      <t>リエキ</t>
    </rPh>
    <phoneticPr fontId="2"/>
  </si>
  <si>
    <t>税務加算</t>
    <rPh sb="0" eb="2">
      <t>ゼイム</t>
    </rPh>
    <rPh sb="2" eb="4">
      <t>カサン</t>
    </rPh>
    <phoneticPr fontId="2"/>
  </si>
  <si>
    <t>税務減算</t>
    <rPh sb="0" eb="2">
      <t>ゼイム</t>
    </rPh>
    <rPh sb="2" eb="4">
      <t>ゲンサン</t>
    </rPh>
    <phoneticPr fontId="2"/>
  </si>
  <si>
    <t>法人税所得</t>
    <rPh sb="0" eb="3">
      <t>ホウジンゼイ</t>
    </rPh>
    <rPh sb="3" eb="5">
      <t>ショトク</t>
    </rPh>
    <phoneticPr fontId="2"/>
  </si>
  <si>
    <t>事業税加算</t>
    <rPh sb="0" eb="3">
      <t>ジギョウゼイ</t>
    </rPh>
    <rPh sb="3" eb="5">
      <t>カサン</t>
    </rPh>
    <phoneticPr fontId="2"/>
  </si>
  <si>
    <t>事業税減算</t>
    <rPh sb="0" eb="3">
      <t>ジギョウゼイ</t>
    </rPh>
    <rPh sb="3" eb="5">
      <t>ゲンサン</t>
    </rPh>
    <phoneticPr fontId="2"/>
  </si>
  <si>
    <t>損益計算書</t>
    <rPh sb="0" eb="2">
      <t>ソンエキ</t>
    </rPh>
    <rPh sb="2" eb="5">
      <t>ケイサンショ</t>
    </rPh>
    <phoneticPr fontId="2"/>
  </si>
  <si>
    <t>区分</t>
    <rPh sb="0" eb="1">
      <t>ク</t>
    </rPh>
    <rPh sb="1" eb="2">
      <t>ブン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</si>
  <si>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       円</t>
    </r>
    <rPh sb="18" eb="19">
      <t>エン</t>
    </rPh>
    <phoneticPr fontId="2"/>
  </si>
  <si>
    <t>円</t>
    <rPh sb="0" eb="1">
      <t>エン</t>
    </rPh>
    <phoneticPr fontId="2"/>
  </si>
  <si>
    <t>仮　計</t>
    <rPh sb="0" eb="1">
      <t>カリ</t>
    </rPh>
    <rPh sb="2" eb="3">
      <t>ケイ</t>
    </rPh>
    <phoneticPr fontId="2"/>
  </si>
  <si>
    <t>小計</t>
    <rPh sb="0" eb="1">
      <t>ショウ</t>
    </rPh>
    <rPh sb="1" eb="2">
      <t>ケイ</t>
    </rPh>
    <phoneticPr fontId="2"/>
  </si>
  <si>
    <t>△</t>
    <phoneticPr fontId="2"/>
  </si>
  <si>
    <t>計　①</t>
    <rPh sb="0" eb="1">
      <t>ケイ</t>
    </rPh>
    <phoneticPr fontId="2"/>
  </si>
  <si>
    <t>（ア）科目</t>
    <rPh sb="3" eb="5">
      <t>カモク</t>
    </rPh>
    <phoneticPr fontId="2"/>
  </si>
  <si>
    <t>（売　上・　　　　　　　　　　）を用いて配賦</t>
    <rPh sb="1" eb="2">
      <t>バイ</t>
    </rPh>
    <rPh sb="3" eb="4">
      <t>ウエ</t>
    </rPh>
    <rPh sb="17" eb="18">
      <t>モチ</t>
    </rPh>
    <rPh sb="20" eb="22">
      <t>ハイフ</t>
    </rPh>
    <phoneticPr fontId="2"/>
  </si>
  <si>
    <t>共通の配賦基準</t>
    <rPh sb="0" eb="2">
      <t>キョウツウ</t>
    </rPh>
    <rPh sb="3" eb="5">
      <t>ハイフ</t>
    </rPh>
    <rPh sb="5" eb="7">
      <t>キジュン</t>
    </rPh>
    <phoneticPr fontId="2"/>
  </si>
  <si>
    <t>共通の配賦割合</t>
    <rPh sb="0" eb="2">
      <t>キョウツウ</t>
    </rPh>
    <rPh sb="3" eb="5">
      <t>ハイフ</t>
    </rPh>
    <rPh sb="5" eb="7">
      <t>ワリアイ</t>
    </rPh>
    <phoneticPr fontId="2"/>
  </si>
  <si>
    <t>共通</t>
    <rPh sb="0" eb="2">
      <t>キョウツウ</t>
    </rPh>
    <phoneticPr fontId="2"/>
  </si>
  <si>
    <t>法人税明細書別表４</t>
    <rPh sb="0" eb="3">
      <t>ホウジンゼイ</t>
    </rPh>
    <rPh sb="3" eb="6">
      <t>メイサイショ</t>
    </rPh>
    <rPh sb="6" eb="8">
      <t>ベッピョウ</t>
    </rPh>
    <phoneticPr fontId="2"/>
  </si>
  <si>
    <t>第６号様式別表５</t>
    <rPh sb="0" eb="1">
      <t>ダイ</t>
    </rPh>
    <rPh sb="2" eb="3">
      <t>ゴウ</t>
    </rPh>
    <rPh sb="3" eb="5">
      <t>ヨウシキ</t>
    </rPh>
    <rPh sb="5" eb="7">
      <t>ベッピョウ</t>
    </rPh>
    <phoneticPr fontId="2"/>
  </si>
  <si>
    <t>（イ）総額　（円）</t>
    <rPh sb="3" eb="5">
      <t>ソウガク</t>
    </rPh>
    <rPh sb="7" eb="8">
      <t>エン</t>
    </rPh>
    <phoneticPr fontId="2"/>
  </si>
  <si>
    <t>（ウ）所　得　金　額　の　区　分　計　算　書</t>
    <rPh sb="3" eb="4">
      <t>ショ</t>
    </rPh>
    <rPh sb="5" eb="6">
      <t>エ</t>
    </rPh>
    <rPh sb="7" eb="8">
      <t>キン</t>
    </rPh>
    <rPh sb="9" eb="10">
      <t>ガク</t>
    </rPh>
    <rPh sb="13" eb="14">
      <t>ク</t>
    </rPh>
    <rPh sb="15" eb="16">
      <t>ブン</t>
    </rPh>
    <rPh sb="17" eb="18">
      <t>ケイ</t>
    </rPh>
    <rPh sb="19" eb="20">
      <t>サン</t>
    </rPh>
    <rPh sb="21" eb="22">
      <t>ショ</t>
    </rPh>
    <phoneticPr fontId="2"/>
  </si>
  <si>
    <t>（円）</t>
    <rPh sb="1" eb="2">
      <t>エン</t>
    </rPh>
    <phoneticPr fontId="2"/>
  </si>
  <si>
    <t>（B)</t>
    <phoneticPr fontId="2"/>
  </si>
  <si>
    <t>（C)</t>
    <phoneticPr fontId="2"/>
  </si>
  <si>
    <t>（D)</t>
    <phoneticPr fontId="2"/>
  </si>
  <si>
    <t>法人名</t>
    <rPh sb="0" eb="2">
      <t>ホウジン</t>
    </rPh>
    <rPh sb="2" eb="3">
      <t>メイ</t>
    </rPh>
    <phoneticPr fontId="2"/>
  </si>
  <si>
    <t>事業　　　　年度</t>
    <rPh sb="0" eb="2">
      <t>ジギョウ</t>
    </rPh>
    <rPh sb="6" eb="8">
      <t>ネンド</t>
    </rPh>
    <phoneticPr fontId="2"/>
  </si>
  <si>
    <t>全事業の総額</t>
    <rPh sb="0" eb="1">
      <t>ゼン</t>
    </rPh>
    <rPh sb="1" eb="3">
      <t>ジギョウ</t>
    </rPh>
    <rPh sb="4" eb="6">
      <t>ソウガク</t>
    </rPh>
    <phoneticPr fontId="2"/>
  </si>
  <si>
    <t>区分</t>
    <phoneticPr fontId="2"/>
  </si>
  <si>
    <t>（A)</t>
    <phoneticPr fontId="2"/>
  </si>
  <si>
    <t>（E)</t>
    <phoneticPr fontId="2"/>
  </si>
  <si>
    <t>（F)</t>
    <phoneticPr fontId="2"/>
  </si>
  <si>
    <t>％</t>
    <phoneticPr fontId="2"/>
  </si>
  <si>
    <t>各事業の繰越欠損金額等の当期控除額</t>
    <rPh sb="0" eb="3">
      <t>カクジギョウ</t>
    </rPh>
    <rPh sb="4" eb="6">
      <t>クリコシ</t>
    </rPh>
    <rPh sb="6" eb="8">
      <t>ケッソン</t>
    </rPh>
    <rPh sb="8" eb="10">
      <t>キンガク</t>
    </rPh>
    <rPh sb="10" eb="11">
      <t>トウ</t>
    </rPh>
    <rPh sb="12" eb="14">
      <t>トウキ</t>
    </rPh>
    <rPh sb="14" eb="16">
      <t>コウジョ</t>
    </rPh>
    <rPh sb="16" eb="17">
      <t>ガク</t>
    </rPh>
    <phoneticPr fontId="2"/>
  </si>
  <si>
    <r>
      <t>差　引　計　</t>
    </r>
    <r>
      <rPr>
        <sz val="10"/>
        <color theme="1"/>
        <rFont val="ＭＳ Ｐゴシック"/>
        <family val="3"/>
        <charset val="128"/>
        <scheme val="minor"/>
      </rPr>
      <t>(（B)－（C）)</t>
    </r>
    <rPh sb="0" eb="1">
      <t>サ</t>
    </rPh>
    <rPh sb="2" eb="3">
      <t>イン</t>
    </rPh>
    <rPh sb="4" eb="5">
      <t>ケイ</t>
    </rPh>
    <phoneticPr fontId="2"/>
  </si>
  <si>
    <t>②</t>
    <phoneticPr fontId="2"/>
  </si>
  <si>
    <t>①－②</t>
    <phoneticPr fontId="2"/>
  </si>
  <si>
    <t>１号事業</t>
  </si>
  <si>
    <t>３号事業</t>
  </si>
  <si>
    <t>（参考：　　　記載例）</t>
  </si>
  <si>
    <t>電気供給業等とそれ以外の事業を併せて行う場合の
所　得　金　額　の　区　分　計　算　書</t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</si>
  <si>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</si>
  <si>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</si>
  <si>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経費</t>
    <rPh sb="0" eb="2">
      <t>ケイヒ</t>
    </rPh>
    <phoneticPr fontId="2"/>
  </si>
  <si>
    <t>役員報酬</t>
    <rPh sb="0" eb="4">
      <t>ヤクインホウシュウ</t>
    </rPh>
    <phoneticPr fontId="2"/>
  </si>
  <si>
    <t>給与手当</t>
    <rPh sb="0" eb="2">
      <t>キュウヨ</t>
    </rPh>
    <rPh sb="2" eb="4">
      <t>テアテ</t>
    </rPh>
    <phoneticPr fontId="2"/>
  </si>
  <si>
    <t>地代家賃</t>
    <rPh sb="0" eb="2">
      <t>チダイ</t>
    </rPh>
    <rPh sb="2" eb="4">
      <t>ヤチン</t>
    </rPh>
    <phoneticPr fontId="2"/>
  </si>
  <si>
    <t>租税公課</t>
    <rPh sb="0" eb="2">
      <t>ソゼイ</t>
    </rPh>
    <rPh sb="2" eb="4">
      <t>コウカ</t>
    </rPh>
    <phoneticPr fontId="2"/>
  </si>
  <si>
    <t>その他経費</t>
    <rPh sb="2" eb="3">
      <t>タ</t>
    </rPh>
    <rPh sb="3" eb="5">
      <t>ケイヒ</t>
    </rPh>
    <phoneticPr fontId="2"/>
  </si>
  <si>
    <t>受取利息</t>
    <rPh sb="0" eb="2">
      <t>ウケトリ</t>
    </rPh>
    <rPh sb="2" eb="4">
      <t>リソク</t>
    </rPh>
    <phoneticPr fontId="2"/>
  </si>
  <si>
    <t>雑収入</t>
    <rPh sb="0" eb="1">
      <t>ザツ</t>
    </rPh>
    <rPh sb="1" eb="3">
      <t>シュウニュウ</t>
    </rPh>
    <phoneticPr fontId="2"/>
  </si>
  <si>
    <t>支払利息</t>
    <rPh sb="0" eb="2">
      <t>シハライ</t>
    </rPh>
    <rPh sb="2" eb="4">
      <t>リソク</t>
    </rPh>
    <phoneticPr fontId="2"/>
  </si>
  <si>
    <t>損金経理した納税充当金</t>
    <rPh sb="0" eb="2">
      <t>ソンキン</t>
    </rPh>
    <rPh sb="2" eb="4">
      <t>ケイリ</t>
    </rPh>
    <rPh sb="6" eb="8">
      <t>ノウゼイ</t>
    </rPh>
    <rPh sb="8" eb="10">
      <t>ジュウトウ</t>
    </rPh>
    <rPh sb="10" eb="11">
      <t>キン</t>
    </rPh>
    <phoneticPr fontId="2"/>
  </si>
  <si>
    <t>減価償却の償却超過額</t>
    <rPh sb="0" eb="2">
      <t>ゲンカ</t>
    </rPh>
    <rPh sb="2" eb="4">
      <t>ショウキャク</t>
    </rPh>
    <rPh sb="5" eb="7">
      <t>ショウキャク</t>
    </rPh>
    <rPh sb="7" eb="10">
      <t>チョウカガク</t>
    </rPh>
    <phoneticPr fontId="2"/>
  </si>
  <si>
    <t>減価償却の償却超過額当期認容額</t>
    <rPh sb="0" eb="2">
      <t>ゲンカ</t>
    </rPh>
    <rPh sb="2" eb="4">
      <t>ショウキャク</t>
    </rPh>
    <rPh sb="5" eb="7">
      <t>ショウキャク</t>
    </rPh>
    <rPh sb="7" eb="10">
      <t>チョウカガク</t>
    </rPh>
    <rPh sb="10" eb="12">
      <t>トウキ</t>
    </rPh>
    <rPh sb="12" eb="14">
      <t>ニンヨウ</t>
    </rPh>
    <rPh sb="14" eb="15">
      <t>ガク</t>
    </rPh>
    <phoneticPr fontId="2"/>
  </si>
  <si>
    <t>納税充当金から支出した事業税額等</t>
    <rPh sb="0" eb="2">
      <t>ノウゼイ</t>
    </rPh>
    <rPh sb="2" eb="4">
      <t>ジュウトウ</t>
    </rPh>
    <rPh sb="4" eb="5">
      <t>キン</t>
    </rPh>
    <rPh sb="7" eb="9">
      <t>シシュツ</t>
    </rPh>
    <rPh sb="11" eb="14">
      <t>ジギョウゼイ</t>
    </rPh>
    <rPh sb="14" eb="15">
      <t>ガク</t>
    </rPh>
    <rPh sb="15" eb="1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</si>
</sst>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0.0000%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 diagonalUp="1">
      <left style="medium">
        <color auto="1"/>
      </left>
      <right style="medium">
        <color auto="1"/>
      </right>
      <top/>
      <bottom style="dotted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dotted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dotted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dotted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dotted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 diagonalUp="1"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dotted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double">
        <color auto="1"/>
      </bottom>
      <diagonal/>
    </border>
    <border diagonalUp="1">
      <left style="medium">
        <color auto="1"/>
      </left>
      <right style="dotted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 diagonalUp="1">
      <left style="medium">
        <color auto="1"/>
      </left>
      <right style="dotted">
        <color auto="1"/>
      </right>
      <top style="medium">
        <color auto="1"/>
      </top>
      <bottom style="double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6" xfId="0" applyFont="1" applyBorder="1" applyAlignment="1">
      <alignment vertical="center" shrinkToFit="1"/>
    </xf>
    <xf numFmtId="0" fontId="5" fillId="0" borderId="36" xfId="0" applyFont="1" applyFill="1" applyBorder="1" applyAlignment="1">
      <alignment vertical="center" shrinkToFit="1"/>
    </xf>
    <xf numFmtId="38" fontId="0" fillId="0" borderId="17" xfId="1" applyFont="1" applyBorder="1" applyAlignment="1">
      <alignment horizontal="right"/>
    </xf>
    <xf numFmtId="176" fontId="5" fillId="0" borderId="34" xfId="0" applyNumberFormat="1" applyFont="1" applyBorder="1" applyAlignment="1">
      <alignment vertical="center" shrinkToFit="1"/>
    </xf>
    <xf numFmtId="176" fontId="5" fillId="0" borderId="17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176" fontId="0" fillId="0" borderId="2" xfId="0" applyNumberForma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177" fontId="0" fillId="0" borderId="50" xfId="0" applyNumberFormat="1" applyBorder="1" applyAlignment="1">
      <alignment horizontal="right" vertical="center"/>
    </xf>
    <xf numFmtId="38" fontId="5" fillId="0" borderId="4" xfId="1" applyFont="1" applyBorder="1" applyAlignment="1">
      <alignment horizontal="right"/>
    </xf>
    <xf numFmtId="176" fontId="5" fillId="2" borderId="11" xfId="0" applyNumberFormat="1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 shrinkToFit="1"/>
    </xf>
    <xf numFmtId="176" fontId="5" fillId="2" borderId="52" xfId="0" applyNumberFormat="1" applyFont="1" applyFill="1" applyBorder="1" applyAlignment="1">
      <alignment vertical="center" shrinkToFit="1"/>
    </xf>
    <xf numFmtId="176" fontId="5" fillId="2" borderId="13" xfId="0" applyNumberFormat="1" applyFont="1" applyFill="1" applyBorder="1" applyAlignment="1">
      <alignment vertical="center" shrinkToFit="1"/>
    </xf>
    <xf numFmtId="0" fontId="5" fillId="3" borderId="42" xfId="0" applyFont="1" applyFill="1" applyBorder="1" applyAlignment="1">
      <alignment horizontal="center" vertical="center" shrinkToFit="1"/>
    </xf>
    <xf numFmtId="176" fontId="5" fillId="3" borderId="11" xfId="0" applyNumberFormat="1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176" fontId="5" fillId="3" borderId="52" xfId="0" applyNumberFormat="1" applyFont="1" applyFill="1" applyBorder="1" applyAlignment="1">
      <alignment vertical="center" shrinkToFit="1"/>
    </xf>
    <xf numFmtId="176" fontId="5" fillId="3" borderId="13" xfId="0" applyNumberFormat="1" applyFont="1" applyFill="1" applyBorder="1" applyAlignment="1">
      <alignment vertical="center" shrinkToFit="1"/>
    </xf>
    <xf numFmtId="176" fontId="5" fillId="2" borderId="30" xfId="0" applyNumberFormat="1" applyFont="1" applyFill="1" applyBorder="1" applyAlignment="1">
      <alignment vertical="center" shrinkToFit="1"/>
    </xf>
    <xf numFmtId="176" fontId="5" fillId="2" borderId="41" xfId="0" applyNumberFormat="1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176" fontId="5" fillId="0" borderId="32" xfId="0" applyNumberFormat="1" applyFont="1" applyBorder="1" applyAlignment="1">
      <alignment vertical="center" shrinkToFit="1"/>
    </xf>
    <xf numFmtId="176" fontId="5" fillId="0" borderId="29" xfId="0" applyNumberFormat="1" applyFont="1" applyBorder="1" applyAlignment="1">
      <alignment vertical="center" shrinkToFit="1"/>
    </xf>
    <xf numFmtId="176" fontId="5" fillId="0" borderId="60" xfId="0" applyNumberFormat="1" applyFont="1" applyBorder="1" applyAlignment="1">
      <alignment vertical="center" shrinkToFit="1"/>
    </xf>
    <xf numFmtId="0" fontId="5" fillId="3" borderId="61" xfId="0" applyFont="1" applyFill="1" applyBorder="1" applyAlignment="1">
      <alignment horizontal="center" vertical="center" shrinkToFit="1"/>
    </xf>
    <xf numFmtId="176" fontId="5" fillId="3" borderId="62" xfId="0" applyNumberFormat="1" applyFont="1" applyFill="1" applyBorder="1" applyAlignment="1">
      <alignment vertical="center" shrinkToFit="1"/>
    </xf>
    <xf numFmtId="0" fontId="5" fillId="3" borderId="64" xfId="0" applyFont="1" applyFill="1" applyBorder="1" applyAlignment="1">
      <alignment vertical="center" shrinkToFit="1"/>
    </xf>
    <xf numFmtId="176" fontId="5" fillId="3" borderId="65" xfId="0" applyNumberFormat="1" applyFont="1" applyFill="1" applyBorder="1" applyAlignment="1">
      <alignment vertical="center" shrinkToFit="1"/>
    </xf>
    <xf numFmtId="176" fontId="5" fillId="3" borderId="59" xfId="0" applyNumberFormat="1" applyFont="1" applyFill="1" applyBorder="1" applyAlignment="1">
      <alignment vertical="center" shrinkToFit="1"/>
    </xf>
    <xf numFmtId="176" fontId="5" fillId="0" borderId="67" xfId="0" applyNumberFormat="1" applyFont="1" applyBorder="1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 applyAlignment="1">
      <alignment vertical="center" shrinkToFit="1"/>
    </xf>
    <xf numFmtId="176" fontId="5" fillId="0" borderId="75" xfId="0" applyNumberFormat="1" applyFont="1" applyBorder="1" applyAlignment="1">
      <alignment vertical="center" shrinkToFit="1"/>
    </xf>
    <xf numFmtId="176" fontId="5" fillId="0" borderId="79" xfId="0" applyNumberFormat="1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4" borderId="10" xfId="0" applyNumberFormat="1" applyFont="1" applyFill="1" applyBorder="1" applyAlignment="1">
      <alignment vertical="center" shrinkToFit="1"/>
    </xf>
    <xf numFmtId="176" fontId="5" fillId="4" borderId="39" xfId="0" applyNumberFormat="1" applyFont="1" applyFill="1" applyBorder="1" applyAlignment="1">
      <alignment vertical="center" shrinkToFit="1"/>
    </xf>
    <xf numFmtId="176" fontId="5" fillId="4" borderId="33" xfId="0" applyNumberFormat="1" applyFont="1" applyFill="1" applyBorder="1" applyAlignment="1">
      <alignment vertical="center" shrinkToFit="1"/>
    </xf>
    <xf numFmtId="176" fontId="5" fillId="4" borderId="40" xfId="0" applyNumberFormat="1" applyFont="1" applyFill="1" applyBorder="1" applyAlignment="1">
      <alignment vertical="center" shrinkToFit="1"/>
    </xf>
    <xf numFmtId="176" fontId="5" fillId="4" borderId="29" xfId="0" applyNumberFormat="1" applyFont="1" applyFill="1" applyBorder="1" applyAlignment="1">
      <alignment vertical="center" shrinkToFit="1"/>
    </xf>
    <xf numFmtId="176" fontId="0" fillId="4" borderId="2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176" fontId="5" fillId="0" borderId="58" xfId="0" applyNumberFormat="1" applyFont="1" applyFill="1" applyBorder="1" applyAlignment="1">
      <alignment vertical="center" shrinkToFit="1"/>
    </xf>
    <xf numFmtId="176" fontId="5" fillId="0" borderId="31" xfId="0" applyNumberFormat="1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62" xfId="0" applyFont="1" applyFill="1" applyBorder="1" applyAlignment="1">
      <alignment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2" borderId="32" xfId="0" applyNumberFormat="1" applyFont="1" applyFill="1" applyBorder="1" applyAlignment="1">
      <alignment vertical="center" shrinkToFit="1"/>
    </xf>
    <xf numFmtId="0" fontId="5" fillId="0" borderId="85" xfId="0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right"/>
    </xf>
    <xf numFmtId="0" fontId="0" fillId="0" borderId="46" xfId="0" applyBorder="1" applyAlignment="1">
      <alignment horizontal="right" vertical="center"/>
    </xf>
    <xf numFmtId="0" fontId="5" fillId="0" borderId="85" xfId="0" applyFont="1" applyBorder="1" applyAlignment="1">
      <alignment vertical="center" shrinkToFit="1"/>
    </xf>
    <xf numFmtId="0" fontId="5" fillId="0" borderId="86" xfId="0" applyFont="1" applyBorder="1" applyAlignment="1">
      <alignment vertical="center" shrinkToFit="1"/>
    </xf>
    <xf numFmtId="0" fontId="5" fillId="0" borderId="87" xfId="0" applyFont="1" applyBorder="1" applyAlignment="1">
      <alignment vertical="center" shrinkToFit="1"/>
    </xf>
    <xf numFmtId="0" fontId="5" fillId="0" borderId="88" xfId="0" applyFont="1" applyBorder="1" applyAlignment="1">
      <alignment vertical="center" shrinkToFit="1"/>
    </xf>
    <xf numFmtId="176" fontId="5" fillId="0" borderId="81" xfId="0" applyNumberFormat="1" applyFont="1" applyBorder="1" applyAlignment="1">
      <alignment vertical="center" shrinkToFit="1"/>
    </xf>
    <xf numFmtId="0" fontId="5" fillId="0" borderId="93" xfId="0" applyFont="1" applyBorder="1" applyAlignment="1">
      <alignment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3" borderId="97" xfId="0" applyFont="1" applyFill="1" applyBorder="1" applyAlignment="1">
      <alignment horizontal="center" vertical="center" shrinkToFit="1"/>
    </xf>
    <xf numFmtId="0" fontId="5" fillId="2" borderId="96" xfId="0" applyFont="1" applyFill="1" applyBorder="1" applyAlignment="1">
      <alignment horizontal="center" vertical="center" shrinkToFit="1"/>
    </xf>
    <xf numFmtId="0" fontId="5" fillId="3" borderId="96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2" borderId="100" xfId="0" applyFont="1" applyFill="1" applyBorder="1" applyAlignment="1">
      <alignment vertical="center" shrinkToFit="1"/>
    </xf>
    <xf numFmtId="176" fontId="5" fillId="4" borderId="101" xfId="0" applyNumberFormat="1" applyFont="1" applyFill="1" applyBorder="1" applyAlignment="1">
      <alignment vertical="center" shrinkToFit="1"/>
    </xf>
    <xf numFmtId="0" fontId="5" fillId="0" borderId="100" xfId="0" applyFont="1" applyBorder="1" applyAlignment="1">
      <alignment vertical="center" shrinkToFit="1"/>
    </xf>
    <xf numFmtId="176" fontId="5" fillId="0" borderId="41" xfId="0" applyNumberFormat="1" applyFont="1" applyBorder="1" applyAlignment="1">
      <alignment vertical="center" shrinkToFit="1"/>
    </xf>
    <xf numFmtId="0" fontId="5" fillId="0" borderId="102" xfId="0" applyFont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4" borderId="57" xfId="0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84" xfId="0" applyBorder="1" applyAlignment="1">
      <alignment horizontal="left" vertical="center" wrapText="1"/>
    </xf>
    <xf numFmtId="9" fontId="0" fillId="0" borderId="50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 vertical="center"/>
    </xf>
    <xf numFmtId="177" fontId="0" fillId="0" borderId="98" xfId="0" applyNumberFormat="1" applyBorder="1" applyAlignment="1">
      <alignment horizontal="center" vertical="center"/>
    </xf>
    <xf numFmtId="177" fontId="0" fillId="0" borderId="99" xfId="0" applyNumberFormat="1" applyBorder="1" applyAlignment="1">
      <alignment horizontal="center" vertical="center"/>
    </xf>
    <xf numFmtId="0" fontId="5" fillId="0" borderId="89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176" fontId="5" fillId="4" borderId="77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0" fillId="0" borderId="71" xfId="0" applyBorder="1" applyAlignment="1">
      <alignment vertical="center" shrinkToFi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shrinkToFit="1"/>
    </xf>
    <xf numFmtId="0" fontId="0" fillId="0" borderId="54" xfId="0" applyBorder="1" applyAlignment="1">
      <alignment horizontal="center" vertical="center" textRotation="255" shrinkToFit="1"/>
    </xf>
    <xf numFmtId="0" fontId="5" fillId="0" borderId="5" xfId="0" applyFont="1" applyBorder="1" applyAlignment="1">
      <alignment vertical="center" shrinkToFit="1"/>
    </xf>
    <xf numFmtId="0" fontId="5" fillId="0" borderId="66" xfId="0" applyFont="1" applyBorder="1" applyAlignment="1">
      <alignment vertical="center" shrinkToFit="1"/>
    </xf>
    <xf numFmtId="0" fontId="5" fillId="4" borderId="8" xfId="0" applyFont="1" applyFill="1" applyBorder="1" applyAlignment="1">
      <alignment vertical="center" shrinkToFit="1"/>
    </xf>
    <xf numFmtId="0" fontId="5" fillId="4" borderId="18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176" fontId="5" fillId="4" borderId="27" xfId="0" applyNumberFormat="1" applyFont="1" applyFill="1" applyBorder="1" applyAlignment="1">
      <alignment vertical="center" shrinkToFit="1"/>
    </xf>
    <xf numFmtId="176" fontId="5" fillId="4" borderId="28" xfId="0" applyNumberFormat="1" applyFont="1" applyFill="1" applyBorder="1" applyAlignment="1">
      <alignment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3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38" fontId="0" fillId="0" borderId="48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4" fillId="4" borderId="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4" borderId="82" xfId="0" applyFont="1" applyFill="1" applyBorder="1" applyAlignment="1">
      <alignment horizontal="center" vertical="center" shrinkToFit="1"/>
    </xf>
    <xf numFmtId="0" fontId="4" fillId="4" borderId="82" xfId="0" applyFont="1" applyFill="1" applyBorder="1" applyAlignment="1">
      <alignment horizontal="center" vertical="center" shrinkToFit="1"/>
    </xf>
    <xf numFmtId="0" fontId="5" fillId="4" borderId="83" xfId="0" applyFont="1" applyFill="1" applyBorder="1" applyAlignment="1">
      <alignment horizontal="center" vertical="center" shrinkToFit="1"/>
    </xf>
    <xf numFmtId="176" fontId="5" fillId="4" borderId="78" xfId="0" applyNumberFormat="1" applyFont="1" applyFill="1" applyBorder="1" applyAlignment="1">
      <alignment vertical="center" shrinkToFit="1"/>
    </xf>
    <xf numFmtId="0" fontId="5" fillId="4" borderId="76" xfId="0" applyFont="1" applyFill="1" applyBorder="1" applyAlignment="1">
      <alignment horizontal="center" vertical="center" shrinkToFit="1"/>
    </xf>
    <xf numFmtId="0" fontId="5" fillId="4" borderId="8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4" borderId="74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0" borderId="63" xfId="0" applyFont="1" applyBorder="1" applyAlignment="1">
      <alignment vertical="center" shrinkToFit="1"/>
    </xf>
    <xf numFmtId="0" fontId="5" fillId="0" borderId="59" xfId="0" applyFont="1" applyBorder="1" applyAlignment="1">
      <alignment vertical="center" shrinkToFit="1"/>
    </xf>
    <xf numFmtId="0" fontId="5" fillId="0" borderId="70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0" fontId="5" fillId="4" borderId="8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0</xdr:rowOff>
    </xdr:from>
    <xdr:to>
      <xdr:col>10</xdr:col>
      <xdr:colOff>1304925</xdr:colOff>
      <xdr:row>1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8801100" y="0"/>
          <a:ext cx="10668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800"/>
            <a:t>　　　　　・　　　　・</a:t>
          </a:r>
          <a:endParaRPr kumimoji="1" lang="en-US" altLang="ja-JP" sz="800"/>
        </a:p>
        <a:p>
          <a:r>
            <a:rPr kumimoji="1" lang="ja-JP" altLang="en-US" sz="800"/>
            <a:t>　　　　　・　　　　・</a:t>
          </a:r>
        </a:p>
      </xdr:txBody>
    </xdr:sp>
    <xdr:clientData/>
  </xdr:twoCellAnchor>
  <xdr:twoCellAnchor>
    <xdr:from>
      <xdr:col>6</xdr:col>
      <xdr:colOff>504825</xdr:colOff>
      <xdr:row>90</xdr:row>
      <xdr:rowOff>9525</xdr:rowOff>
    </xdr:from>
    <xdr:to>
      <xdr:col>6</xdr:col>
      <xdr:colOff>1381125</xdr:colOff>
      <xdr:row>92</xdr:row>
      <xdr:rowOff>9525</xdr:rowOff>
    </xdr:to>
    <xdr:cxnSp macro="">
      <xdr:nvCxnSpPr>
        <xdr:cNvPr id="6" name="直線矢印コネクタ 5"/>
        <xdr:cNvCxnSpPr/>
      </xdr:nvCxnSpPr>
      <xdr:spPr>
        <a:xfrm>
          <a:off x="4905375" y="14687550"/>
          <a:ext cx="87630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90</xdr:row>
      <xdr:rowOff>0</xdr:rowOff>
    </xdr:from>
    <xdr:to>
      <xdr:col>8</xdr:col>
      <xdr:colOff>809627</xdr:colOff>
      <xdr:row>92</xdr:row>
      <xdr:rowOff>0</xdr:rowOff>
    </xdr:to>
    <xdr:cxnSp macro="">
      <xdr:nvCxnSpPr>
        <xdr:cNvPr id="7" name="直線矢印コネクタ 6"/>
        <xdr:cNvCxnSpPr/>
      </xdr:nvCxnSpPr>
      <xdr:spPr>
        <a:xfrm flipH="1">
          <a:off x="6562725" y="14678025"/>
          <a:ext cx="714377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504825</xdr:colOff>
      <xdr:row>92</xdr:row>
      <xdr:rowOff>19049</xdr:rowOff>
    </xdr:from>
    <xdr:ext cx="2695575" cy="704851"/>
    <xdr:sp macro="" textlink="">
      <xdr:nvSpPr>
        <xdr:cNvPr id="8" name="テキスト ボックス 7"/>
        <xdr:cNvSpPr txBox="1"/>
      </xdr:nvSpPr>
      <xdr:spPr>
        <a:xfrm>
          <a:off x="4905375" y="15125699"/>
          <a:ext cx="2695575" cy="70485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（ウ）所得金額の区分計算書の「共通」欄に計算式が入力されているため、こちらを先に入力してください。</a:t>
          </a:r>
        </a:p>
      </xdr:txBody>
    </xdr:sp>
    <xdr:clientData/>
  </xdr:oneCellAnchor>
  <xdr:twoCellAnchor>
    <xdr:from>
      <xdr:col>1</xdr:col>
      <xdr:colOff>123825</xdr:colOff>
      <xdr:row>89</xdr:row>
      <xdr:rowOff>0</xdr:rowOff>
    </xdr:from>
    <xdr:to>
      <xdr:col>3</xdr:col>
      <xdr:colOff>0</xdr:colOff>
      <xdr:row>90</xdr:row>
      <xdr:rowOff>0</xdr:rowOff>
    </xdr:to>
    <xdr:sp macro="" textlink="">
      <xdr:nvSpPr>
        <xdr:cNvPr id="9" name="楕円 8"/>
        <xdr:cNvSpPr/>
      </xdr:nvSpPr>
      <xdr:spPr>
        <a:xfrm flipV="1">
          <a:off x="342900" y="14487525"/>
          <a:ext cx="314325" cy="19050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190500</xdr:colOff>
      <xdr:row>91</xdr:row>
      <xdr:rowOff>228600</xdr:rowOff>
    </xdr:from>
    <xdr:ext cx="2495550" cy="342899"/>
    <xdr:sp macro="" textlink="">
      <xdr:nvSpPr>
        <xdr:cNvPr id="11" name="テキスト ボックス 10"/>
        <xdr:cNvSpPr txBox="1"/>
      </xdr:nvSpPr>
      <xdr:spPr>
        <a:xfrm>
          <a:off x="628650" y="15097125"/>
          <a:ext cx="2495550" cy="34289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水色の欄は直接入力してください。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topLeftCell="D1" zoomScaleNormal="100" workbookViewId="0">
      <selection activeCell="O18" sqref="O18"/>
    </sheetView>
  </sheetViews>
  <sheetFormatPr defaultRowHeight="13.5" x14ac:dyDescent="0.15"/>
  <cols>
    <col min="1" max="3" width="2.875" customWidth="1"/>
    <col min="4" max="4" width="21.625" customWidth="1"/>
    <col min="5" max="5" width="20.625" customWidth="1"/>
    <col min="6" max="6" width="6.875" customWidth="1"/>
    <col min="7" max="7" width="20.625" customWidth="1"/>
    <col min="8" max="8" width="6.5" customWidth="1"/>
    <col min="9" max="9" width="20.625" customWidth="1"/>
    <col min="10" max="10" width="6.875" customWidth="1"/>
    <col min="11" max="11" width="20.625" customWidth="1"/>
    <col min="12" max="12" width="3.25" customWidth="1"/>
  </cols>
  <sheetData>
    <row r="1" spans="1:16" ht="27" customHeight="1" x14ac:dyDescent="0.15">
      <c r="A1" s="104" t="s">
        <v>53</v>
      </c>
      <c r="B1" s="104"/>
      <c r="C1" s="104"/>
      <c r="D1" s="106" t="s">
        <v>54</v>
      </c>
      <c r="E1" s="106"/>
      <c r="F1" s="106"/>
      <c r="G1" s="107"/>
      <c r="H1" s="52" t="s">
        <v>39</v>
      </c>
      <c r="I1" s="60"/>
      <c r="J1" s="53" t="s">
        <v>40</v>
      </c>
      <c r="K1" s="60"/>
      <c r="N1" s="104"/>
      <c r="O1" s="105"/>
      <c r="P1" s="105"/>
    </row>
    <row r="2" spans="1:16" ht="6" customHeight="1" x14ac:dyDescent="0.15"/>
    <row r="3" spans="1:16" s="3" customFormat="1" ht="12.75" customHeight="1" thickBot="1" x14ac:dyDescent="0.2">
      <c r="A3"/>
      <c r="B3" s="115"/>
      <c r="C3" s="115"/>
      <c r="D3" s="116"/>
      <c r="E3" s="69"/>
      <c r="F3" s="117"/>
      <c r="G3" s="118"/>
      <c r="H3" s="118"/>
      <c r="I3" s="118"/>
      <c r="J3" s="118"/>
      <c r="K3" s="41"/>
    </row>
    <row r="4" spans="1:16" s="3" customFormat="1" ht="12.75" customHeight="1" thickBot="1" x14ac:dyDescent="0.2">
      <c r="A4" s="162"/>
      <c r="B4" s="115"/>
      <c r="C4" s="115"/>
      <c r="D4" s="116"/>
      <c r="E4" s="69"/>
      <c r="F4" s="164" t="s">
        <v>34</v>
      </c>
      <c r="G4" s="165"/>
      <c r="H4" s="165"/>
      <c r="I4" s="165"/>
      <c r="J4" s="165"/>
      <c r="K4" s="47" t="s">
        <v>35</v>
      </c>
    </row>
    <row r="5" spans="1:16" s="3" customFormat="1" ht="12.75" customHeight="1" x14ac:dyDescent="0.15">
      <c r="A5" s="163"/>
      <c r="C5" s="166" t="s">
        <v>26</v>
      </c>
      <c r="D5" s="167"/>
      <c r="E5" s="7" t="s">
        <v>33</v>
      </c>
      <c r="F5" s="74"/>
      <c r="G5" s="102" t="s">
        <v>51</v>
      </c>
      <c r="H5" s="101" t="s">
        <v>49</v>
      </c>
      <c r="I5" s="102" t="s">
        <v>52</v>
      </c>
      <c r="J5" s="101" t="s">
        <v>50</v>
      </c>
      <c r="K5" s="8" t="s">
        <v>25</v>
      </c>
    </row>
    <row r="6" spans="1:16" s="3" customFormat="1" ht="12.75" customHeight="1" x14ac:dyDescent="0.15">
      <c r="A6" s="163"/>
      <c r="B6" s="143" t="s">
        <v>18</v>
      </c>
      <c r="C6" s="168" t="s">
        <v>0</v>
      </c>
      <c r="D6" s="167"/>
      <c r="E6" s="54">
        <v>595235724</v>
      </c>
      <c r="F6" s="94" t="s">
        <v>42</v>
      </c>
      <c r="G6" s="55">
        <v>532277121</v>
      </c>
      <c r="H6" s="9"/>
      <c r="I6" s="55">
        <v>62958603</v>
      </c>
      <c r="J6" s="10"/>
      <c r="K6" s="13">
        <f>G6+I6</f>
        <v>595235724</v>
      </c>
      <c r="L6" s="40"/>
    </row>
    <row r="7" spans="1:16" s="3" customFormat="1" ht="12.75" customHeight="1" x14ac:dyDescent="0.15">
      <c r="A7" s="163"/>
      <c r="B7" s="143"/>
      <c r="C7" s="173" t="s">
        <v>1</v>
      </c>
      <c r="D7" s="174"/>
      <c r="E7" s="43"/>
      <c r="F7" s="79"/>
      <c r="G7" s="175"/>
      <c r="H7" s="176"/>
      <c r="I7" s="175"/>
      <c r="J7" s="176"/>
      <c r="K7" s="80"/>
    </row>
    <row r="8" spans="1:16" s="3" customFormat="1" ht="12.75" customHeight="1" x14ac:dyDescent="0.15">
      <c r="A8" s="163"/>
      <c r="B8" s="143"/>
      <c r="C8" s="66"/>
      <c r="D8" s="160" t="s">
        <v>55</v>
      </c>
      <c r="E8" s="114">
        <v>87359870</v>
      </c>
      <c r="F8" s="83" t="s">
        <v>19</v>
      </c>
      <c r="G8" s="56">
        <v>87359870</v>
      </c>
      <c r="H8" s="4"/>
      <c r="I8" s="56">
        <v>0</v>
      </c>
      <c r="J8" s="4"/>
      <c r="K8" s="14">
        <f>G8+I8</f>
        <v>87359870</v>
      </c>
      <c r="L8" s="40"/>
    </row>
    <row r="9" spans="1:16" s="3" customFormat="1" ht="12.75" customHeight="1" x14ac:dyDescent="0.15">
      <c r="A9" s="163"/>
      <c r="B9" s="143"/>
      <c r="C9" s="66"/>
      <c r="D9" s="160"/>
      <c r="E9" s="114"/>
      <c r="F9" s="84" t="s">
        <v>30</v>
      </c>
      <c r="G9" s="12">
        <f>IFERROR(ROUNDUP(K9*$G$91,0),"")</f>
        <v>0</v>
      </c>
      <c r="H9" s="5"/>
      <c r="I9" s="12">
        <f>IFERROR(K9-G9,"")</f>
        <v>0</v>
      </c>
      <c r="J9" s="5"/>
      <c r="K9" s="57">
        <v>0</v>
      </c>
      <c r="L9" s="16"/>
    </row>
    <row r="10" spans="1:16" s="3" customFormat="1" ht="12.75" customHeight="1" x14ac:dyDescent="0.15">
      <c r="A10" s="163"/>
      <c r="B10" s="143"/>
      <c r="C10" s="66"/>
      <c r="D10" s="160" t="s">
        <v>56</v>
      </c>
      <c r="E10" s="114">
        <v>32014569</v>
      </c>
      <c r="F10" s="83" t="s">
        <v>19</v>
      </c>
      <c r="G10" s="56">
        <v>31484569</v>
      </c>
      <c r="H10" s="4"/>
      <c r="I10" s="56">
        <v>530000</v>
      </c>
      <c r="J10" s="4"/>
      <c r="K10" s="14">
        <f t="shared" ref="K10" si="0">G10+I10</f>
        <v>32014569</v>
      </c>
      <c r="L10" s="40"/>
    </row>
    <row r="11" spans="1:16" s="3" customFormat="1" ht="12.75" customHeight="1" x14ac:dyDescent="0.15">
      <c r="A11" s="163"/>
      <c r="B11" s="143"/>
      <c r="C11" s="66"/>
      <c r="D11" s="160"/>
      <c r="E11" s="114"/>
      <c r="F11" s="84" t="s">
        <v>30</v>
      </c>
      <c r="G11" s="12">
        <f>IFERROR(ROUNDUP(K11*$G$91,0),"")</f>
        <v>0</v>
      </c>
      <c r="H11" s="5"/>
      <c r="I11" s="12">
        <f>IFERROR(K11-G11,"")</f>
        <v>0</v>
      </c>
      <c r="J11" s="5"/>
      <c r="K11" s="57">
        <v>0</v>
      </c>
      <c r="L11" s="16"/>
    </row>
    <row r="12" spans="1:16" s="3" customFormat="1" ht="12.75" customHeight="1" x14ac:dyDescent="0.15">
      <c r="A12" s="163"/>
      <c r="B12" s="143"/>
      <c r="C12" s="66"/>
      <c r="D12" s="160" t="s">
        <v>57</v>
      </c>
      <c r="E12" s="114">
        <v>251673459</v>
      </c>
      <c r="F12" s="83" t="s">
        <v>19</v>
      </c>
      <c r="G12" s="56">
        <v>243398240</v>
      </c>
      <c r="H12" s="4"/>
      <c r="I12" s="56">
        <v>8275219</v>
      </c>
      <c r="J12" s="4"/>
      <c r="K12" s="14">
        <f t="shared" ref="K12" si="1">G12+I12</f>
        <v>251673459</v>
      </c>
      <c r="L12" s="40"/>
    </row>
    <row r="13" spans="1:16" s="3" customFormat="1" ht="12.75" customHeight="1" thickBot="1" x14ac:dyDescent="0.2">
      <c r="A13" s="163"/>
      <c r="B13" s="143"/>
      <c r="C13" s="66"/>
      <c r="D13" s="169"/>
      <c r="E13" s="159"/>
      <c r="F13" s="84" t="s">
        <v>30</v>
      </c>
      <c r="G13" s="12">
        <f>IFERROR(ROUNDUP(K13*$G$91,0),"")</f>
        <v>0</v>
      </c>
      <c r="H13" s="5"/>
      <c r="I13" s="12">
        <f>IFERROR(K13-G13,"")</f>
        <v>0</v>
      </c>
      <c r="J13" s="5"/>
      <c r="K13" s="57">
        <v>0</v>
      </c>
      <c r="L13" s="16"/>
    </row>
    <row r="14" spans="1:16" s="3" customFormat="1" ht="12.75" customHeight="1" thickBot="1" x14ac:dyDescent="0.2">
      <c r="A14" s="163"/>
      <c r="B14" s="143"/>
      <c r="C14" s="41"/>
      <c r="D14" s="23" t="s">
        <v>23</v>
      </c>
      <c r="E14" s="24">
        <f>SUM(E8:E13)</f>
        <v>371047898</v>
      </c>
      <c r="F14" s="88"/>
      <c r="G14" s="26">
        <f>SUM(G8:G13)</f>
        <v>362242679</v>
      </c>
      <c r="H14" s="25"/>
      <c r="I14" s="26">
        <f>SUM(I8:I13)</f>
        <v>8805219</v>
      </c>
      <c r="J14" s="25"/>
      <c r="K14" s="27">
        <f>SUM(K8:K13)</f>
        <v>371047898</v>
      </c>
      <c r="L14" s="16"/>
    </row>
    <row r="15" spans="1:16" s="3" customFormat="1" ht="12.75" customHeight="1" thickBot="1" x14ac:dyDescent="0.2">
      <c r="A15" s="163"/>
      <c r="B15" s="143"/>
      <c r="C15" s="155" t="s">
        <v>2</v>
      </c>
      <c r="D15" s="170"/>
      <c r="E15" s="19">
        <f>E6-E14</f>
        <v>224187826</v>
      </c>
      <c r="F15" s="87"/>
      <c r="G15" s="21">
        <f>G6-G14</f>
        <v>170034442</v>
      </c>
      <c r="H15" s="20"/>
      <c r="I15" s="21">
        <f>I6-I14</f>
        <v>54153384</v>
      </c>
      <c r="J15" s="20"/>
      <c r="K15" s="22">
        <f>K6-K14</f>
        <v>224187826</v>
      </c>
    </row>
    <row r="16" spans="1:16" s="3" customFormat="1" ht="12.75" customHeight="1" x14ac:dyDescent="0.15">
      <c r="A16" s="163"/>
      <c r="B16" s="143"/>
      <c r="C16" s="171" t="s">
        <v>3</v>
      </c>
      <c r="D16" s="172"/>
      <c r="E16" s="44"/>
      <c r="F16" s="77"/>
      <c r="G16" s="112"/>
      <c r="H16" s="113"/>
      <c r="I16" s="112"/>
      <c r="J16" s="113"/>
      <c r="K16" s="78"/>
    </row>
    <row r="17" spans="1:12" s="3" customFormat="1" ht="12.75" customHeight="1" x14ac:dyDescent="0.15">
      <c r="A17" s="163"/>
      <c r="B17" s="143"/>
      <c r="C17" s="66"/>
      <c r="D17" s="160" t="s">
        <v>58</v>
      </c>
      <c r="E17" s="114">
        <v>20546000</v>
      </c>
      <c r="F17" s="83" t="s">
        <v>19</v>
      </c>
      <c r="G17" s="56">
        <v>0</v>
      </c>
      <c r="H17" s="4"/>
      <c r="I17" s="56">
        <v>0</v>
      </c>
      <c r="J17" s="4"/>
      <c r="K17" s="14">
        <f t="shared" ref="K17" si="2">G17+I17</f>
        <v>0</v>
      </c>
      <c r="L17" s="40"/>
    </row>
    <row r="18" spans="1:12" s="3" customFormat="1" ht="12.75" customHeight="1" x14ac:dyDescent="0.15">
      <c r="A18" s="163"/>
      <c r="B18" s="143"/>
      <c r="C18" s="66"/>
      <c r="D18" s="160"/>
      <c r="E18" s="114"/>
      <c r="F18" s="84" t="s">
        <v>30</v>
      </c>
      <c r="G18" s="12">
        <f>IFERROR(ROUNDUP(K18*$G$91,0),"")</f>
        <v>18372850</v>
      </c>
      <c r="H18" s="5"/>
      <c r="I18" s="12">
        <f>IFERROR(K18-G18,"")</f>
        <v>2173150</v>
      </c>
      <c r="J18" s="5"/>
      <c r="K18" s="57">
        <v>20546000</v>
      </c>
      <c r="L18" s="16"/>
    </row>
    <row r="19" spans="1:12" s="3" customFormat="1" ht="12.75" customHeight="1" x14ac:dyDescent="0.15">
      <c r="A19" s="163"/>
      <c r="B19" s="143"/>
      <c r="C19" s="66"/>
      <c r="D19" s="161" t="s">
        <v>59</v>
      </c>
      <c r="E19" s="114">
        <v>44291525</v>
      </c>
      <c r="F19" s="83" t="s">
        <v>19</v>
      </c>
      <c r="G19" s="56">
        <v>41091525</v>
      </c>
      <c r="H19" s="4"/>
      <c r="I19" s="56">
        <v>0</v>
      </c>
      <c r="J19" s="4"/>
      <c r="K19" s="14">
        <f t="shared" ref="K19" si="3">G19+I19</f>
        <v>41091525</v>
      </c>
      <c r="L19" s="40"/>
    </row>
    <row r="20" spans="1:12" s="3" customFormat="1" ht="12.75" customHeight="1" x14ac:dyDescent="0.15">
      <c r="A20" s="163"/>
      <c r="B20" s="143"/>
      <c r="C20" s="66"/>
      <c r="D20" s="161"/>
      <c r="E20" s="114"/>
      <c r="F20" s="84" t="s">
        <v>30</v>
      </c>
      <c r="G20" s="12">
        <f>IFERROR(ROUNDUP(K20*$G$91,0),"")</f>
        <v>2861536</v>
      </c>
      <c r="H20" s="5"/>
      <c r="I20" s="12">
        <f>IFERROR(K20-G20,"")</f>
        <v>338464</v>
      </c>
      <c r="J20" s="5"/>
      <c r="K20" s="57">
        <v>3200000</v>
      </c>
      <c r="L20" s="16"/>
    </row>
    <row r="21" spans="1:12" s="3" customFormat="1" ht="12.75" customHeight="1" x14ac:dyDescent="0.15">
      <c r="A21" s="163"/>
      <c r="B21" s="143"/>
      <c r="C21" s="66"/>
      <c r="D21" s="161" t="s">
        <v>60</v>
      </c>
      <c r="E21" s="114">
        <v>6073812</v>
      </c>
      <c r="F21" s="83" t="s">
        <v>19</v>
      </c>
      <c r="G21" s="56">
        <v>6073812</v>
      </c>
      <c r="H21" s="4"/>
      <c r="I21" s="56">
        <v>0</v>
      </c>
      <c r="J21" s="4"/>
      <c r="K21" s="14">
        <f t="shared" ref="K21" si="4">G21+I21</f>
        <v>6073812</v>
      </c>
      <c r="L21" s="40"/>
    </row>
    <row r="22" spans="1:12" s="3" customFormat="1" ht="12.75" customHeight="1" x14ac:dyDescent="0.15">
      <c r="A22" s="163"/>
      <c r="B22" s="143"/>
      <c r="C22" s="66"/>
      <c r="D22" s="161"/>
      <c r="E22" s="114"/>
      <c r="F22" s="84" t="s">
        <v>30</v>
      </c>
      <c r="G22" s="12">
        <f>IFERROR(ROUNDUP(K22*$G$91,0),"")</f>
        <v>0</v>
      </c>
      <c r="H22" s="5"/>
      <c r="I22" s="12">
        <f>IFERROR(K22-G22,"")</f>
        <v>0</v>
      </c>
      <c r="J22" s="5"/>
      <c r="K22" s="57">
        <v>0</v>
      </c>
      <c r="L22" s="16"/>
    </row>
    <row r="23" spans="1:12" s="3" customFormat="1" ht="12.75" customHeight="1" x14ac:dyDescent="0.15">
      <c r="A23" s="163"/>
      <c r="B23" s="143"/>
      <c r="C23" s="66"/>
      <c r="D23" s="161" t="s">
        <v>61</v>
      </c>
      <c r="E23" s="114">
        <v>2763350</v>
      </c>
      <c r="F23" s="83" t="s">
        <v>19</v>
      </c>
      <c r="G23" s="56">
        <v>1952050</v>
      </c>
      <c r="H23" s="4"/>
      <c r="I23" s="56">
        <v>811300</v>
      </c>
      <c r="J23" s="4"/>
      <c r="K23" s="14">
        <f t="shared" ref="K23" si="5">G23+I23</f>
        <v>2763350</v>
      </c>
      <c r="L23" s="40"/>
    </row>
    <row r="24" spans="1:12" s="3" customFormat="1" ht="12.75" customHeight="1" x14ac:dyDescent="0.15">
      <c r="A24" s="163"/>
      <c r="B24" s="143"/>
      <c r="C24" s="66"/>
      <c r="D24" s="161"/>
      <c r="E24" s="114"/>
      <c r="F24" s="84" t="s">
        <v>30</v>
      </c>
      <c r="G24" s="12">
        <f>IFERROR(ROUNDDOWN(K24*$G$91,0),"")</f>
        <v>0</v>
      </c>
      <c r="H24" s="5"/>
      <c r="I24" s="12">
        <f>IFERROR(K24-G24,"")</f>
        <v>0</v>
      </c>
      <c r="J24" s="5"/>
      <c r="K24" s="57">
        <v>0</v>
      </c>
      <c r="L24" s="16"/>
    </row>
    <row r="25" spans="1:12" s="3" customFormat="1" ht="12.75" customHeight="1" x14ac:dyDescent="0.15">
      <c r="A25" s="163"/>
      <c r="B25" s="143"/>
      <c r="C25" s="66"/>
      <c r="D25" s="161" t="s">
        <v>62</v>
      </c>
      <c r="E25" s="114">
        <v>100635723</v>
      </c>
      <c r="F25" s="83" t="s">
        <v>19</v>
      </c>
      <c r="G25" s="56">
        <v>90912743</v>
      </c>
      <c r="H25" s="4"/>
      <c r="I25" s="56">
        <v>0</v>
      </c>
      <c r="J25" s="4"/>
      <c r="K25" s="14">
        <f t="shared" ref="K25" si="6">G25+I25</f>
        <v>90912743</v>
      </c>
      <c r="L25" s="40"/>
    </row>
    <row r="26" spans="1:12" s="3" customFormat="1" ht="12.75" customHeight="1" thickBot="1" x14ac:dyDescent="0.2">
      <c r="A26" s="163"/>
      <c r="B26" s="143"/>
      <c r="C26" s="66"/>
      <c r="D26" s="177"/>
      <c r="E26" s="159"/>
      <c r="F26" s="84" t="s">
        <v>30</v>
      </c>
      <c r="G26" s="12">
        <f>IFERROR(ROUNDUP(K26*$G$91,0),"")</f>
        <v>8694581</v>
      </c>
      <c r="H26" s="5"/>
      <c r="I26" s="12">
        <f>IFERROR(K26-G26,"")</f>
        <v>1028399</v>
      </c>
      <c r="J26" s="5"/>
      <c r="K26" s="57">
        <v>9722980</v>
      </c>
      <c r="L26" s="16"/>
    </row>
    <row r="27" spans="1:12" s="3" customFormat="1" ht="12.75" customHeight="1" thickBot="1" x14ac:dyDescent="0.2">
      <c r="A27" s="163"/>
      <c r="B27" s="143"/>
      <c r="C27" s="66"/>
      <c r="D27" s="23" t="s">
        <v>23</v>
      </c>
      <c r="E27" s="24">
        <f>SUM(E17:E26)</f>
        <v>174310410</v>
      </c>
      <c r="F27" s="88"/>
      <c r="G27" s="26">
        <f>SUM(G17:G26)</f>
        <v>169959097</v>
      </c>
      <c r="H27" s="25"/>
      <c r="I27" s="26">
        <f>SUM(I17:I26)</f>
        <v>4351313</v>
      </c>
      <c r="J27" s="25"/>
      <c r="K27" s="27">
        <f>SUM(K17:K26)</f>
        <v>174310410</v>
      </c>
      <c r="L27" s="16"/>
    </row>
    <row r="28" spans="1:12" s="3" customFormat="1" ht="12.75" customHeight="1" thickBot="1" x14ac:dyDescent="0.2">
      <c r="A28" s="163"/>
      <c r="B28" s="143"/>
      <c r="C28" s="155" t="s">
        <v>4</v>
      </c>
      <c r="D28" s="155"/>
      <c r="E28" s="19">
        <f>E15-E27</f>
        <v>49877416</v>
      </c>
      <c r="F28" s="87"/>
      <c r="G28" s="21">
        <f>G15-G27</f>
        <v>75345</v>
      </c>
      <c r="H28" s="20"/>
      <c r="I28" s="21">
        <f>I15-I27</f>
        <v>49802071</v>
      </c>
      <c r="J28" s="20"/>
      <c r="K28" s="22">
        <f>K15-K27</f>
        <v>49877416</v>
      </c>
      <c r="L28" s="16"/>
    </row>
    <row r="29" spans="1:12" s="3" customFormat="1" ht="12.75" customHeight="1" x14ac:dyDescent="0.15">
      <c r="A29" s="163"/>
      <c r="B29" s="143"/>
      <c r="C29" s="153" t="s">
        <v>5</v>
      </c>
      <c r="D29" s="154"/>
      <c r="E29" s="44"/>
      <c r="F29" s="77"/>
      <c r="G29" s="112"/>
      <c r="H29" s="113"/>
      <c r="I29" s="112"/>
      <c r="J29" s="113"/>
      <c r="K29" s="78"/>
    </row>
    <row r="30" spans="1:12" s="3" customFormat="1" ht="12.75" customHeight="1" x14ac:dyDescent="0.15">
      <c r="A30" s="163"/>
      <c r="B30" s="143"/>
      <c r="C30" s="1"/>
      <c r="D30" s="156" t="s">
        <v>63</v>
      </c>
      <c r="E30" s="114">
        <v>779739</v>
      </c>
      <c r="F30" s="83" t="s">
        <v>19</v>
      </c>
      <c r="G30" s="56">
        <v>0</v>
      </c>
      <c r="H30" s="4"/>
      <c r="I30" s="56">
        <v>0</v>
      </c>
      <c r="J30" s="4"/>
      <c r="K30" s="14">
        <f t="shared" ref="K30" si="7">G30+I30</f>
        <v>0</v>
      </c>
      <c r="L30" s="40"/>
    </row>
    <row r="31" spans="1:12" s="3" customFormat="1" ht="12.75" customHeight="1" x14ac:dyDescent="0.15">
      <c r="A31" s="163"/>
      <c r="B31" s="143"/>
      <c r="C31" s="1"/>
      <c r="D31" s="156"/>
      <c r="E31" s="114"/>
      <c r="F31" s="84" t="s">
        <v>30</v>
      </c>
      <c r="G31" s="12">
        <f>IFERROR(ROUNDUP(K31*$G$91,0),"")</f>
        <v>697267</v>
      </c>
      <c r="H31" s="5"/>
      <c r="I31" s="12">
        <f>IFERROR(K31-G31,"")</f>
        <v>82472</v>
      </c>
      <c r="J31" s="5"/>
      <c r="K31" s="57">
        <v>779739</v>
      </c>
      <c r="L31" s="16"/>
    </row>
    <row r="32" spans="1:12" s="3" customFormat="1" ht="12.75" customHeight="1" x14ac:dyDescent="0.15">
      <c r="A32" s="163"/>
      <c r="B32" s="143"/>
      <c r="C32" s="1"/>
      <c r="D32" s="156" t="s">
        <v>64</v>
      </c>
      <c r="E32" s="114">
        <v>3800294</v>
      </c>
      <c r="F32" s="83" t="s">
        <v>19</v>
      </c>
      <c r="G32" s="56">
        <v>3800294</v>
      </c>
      <c r="H32" s="4"/>
      <c r="I32" s="56">
        <v>0</v>
      </c>
      <c r="J32" s="4"/>
      <c r="K32" s="14">
        <f t="shared" ref="K32" si="8">G32+I32</f>
        <v>3800294</v>
      </c>
      <c r="L32" s="40"/>
    </row>
    <row r="33" spans="1:12" s="3" customFormat="1" ht="12.75" customHeight="1" thickBot="1" x14ac:dyDescent="0.2">
      <c r="A33" s="163"/>
      <c r="B33" s="143"/>
      <c r="C33" s="1"/>
      <c r="D33" s="158"/>
      <c r="E33" s="159"/>
      <c r="F33" s="85" t="s">
        <v>30</v>
      </c>
      <c r="G33" s="81">
        <f>IFERROR(ROUNDUP(K33*$G$91,0),"")</f>
        <v>0</v>
      </c>
      <c r="H33" s="82"/>
      <c r="I33" s="12">
        <f>IFERROR(K33-G33,"")</f>
        <v>0</v>
      </c>
      <c r="J33" s="5"/>
      <c r="K33" s="57">
        <v>0</v>
      </c>
      <c r="L33" s="16"/>
    </row>
    <row r="34" spans="1:12" s="3" customFormat="1" ht="12.75" customHeight="1" thickBot="1" x14ac:dyDescent="0.2">
      <c r="A34" s="163"/>
      <c r="B34" s="143"/>
      <c r="C34" s="1"/>
      <c r="D34" s="23" t="s">
        <v>23</v>
      </c>
      <c r="E34" s="24">
        <f>SUM(E30:E33)</f>
        <v>4580033</v>
      </c>
      <c r="F34" s="88"/>
      <c r="G34" s="26">
        <f>SUM(G30:G33)</f>
        <v>4497561</v>
      </c>
      <c r="H34" s="25"/>
      <c r="I34" s="26">
        <f>SUM(I30:I33)</f>
        <v>82472</v>
      </c>
      <c r="J34" s="25"/>
      <c r="K34" s="27">
        <f>SUM(K30:K33)</f>
        <v>4580033</v>
      </c>
      <c r="L34" s="16"/>
    </row>
    <row r="35" spans="1:12" s="3" customFormat="1" ht="12.75" customHeight="1" x14ac:dyDescent="0.15">
      <c r="A35" s="163"/>
      <c r="B35" s="143"/>
      <c r="C35" s="147" t="s">
        <v>6</v>
      </c>
      <c r="D35" s="154"/>
      <c r="E35" s="44"/>
      <c r="F35" s="77"/>
      <c r="G35" s="112"/>
      <c r="H35" s="113"/>
      <c r="I35" s="112"/>
      <c r="J35" s="113"/>
      <c r="K35" s="78"/>
    </row>
    <row r="36" spans="1:12" s="3" customFormat="1" ht="12.75" customHeight="1" x14ac:dyDescent="0.15">
      <c r="A36" s="163"/>
      <c r="B36" s="143"/>
      <c r="C36" s="66"/>
      <c r="D36" s="156" t="s">
        <v>65</v>
      </c>
      <c r="E36" s="114">
        <v>881523</v>
      </c>
      <c r="F36" s="83" t="s">
        <v>19</v>
      </c>
      <c r="G36" s="56">
        <v>0</v>
      </c>
      <c r="H36" s="4"/>
      <c r="I36" s="56">
        <v>0</v>
      </c>
      <c r="J36" s="4"/>
      <c r="K36" s="14">
        <f t="shared" ref="K36" si="9">G36+I36</f>
        <v>0</v>
      </c>
      <c r="L36" s="40"/>
    </row>
    <row r="37" spans="1:12" s="3" customFormat="1" ht="12.75" customHeight="1" x14ac:dyDescent="0.15">
      <c r="A37" s="163"/>
      <c r="B37" s="143"/>
      <c r="C37" s="1"/>
      <c r="D37" s="156"/>
      <c r="E37" s="114"/>
      <c r="F37" s="84" t="s">
        <v>30</v>
      </c>
      <c r="G37" s="12">
        <f>IFERROR(ROUNDUP(K37*$G$91,0),"")</f>
        <v>788285</v>
      </c>
      <c r="H37" s="5"/>
      <c r="I37" s="12">
        <f>IFERROR(K37-G37,"")</f>
        <v>93238</v>
      </c>
      <c r="J37" s="5"/>
      <c r="K37" s="57">
        <v>881523</v>
      </c>
      <c r="L37" s="16"/>
    </row>
    <row r="38" spans="1:12" s="3" customFormat="1" ht="12.75" customHeight="1" x14ac:dyDescent="0.15">
      <c r="A38" s="163"/>
      <c r="B38" s="143"/>
      <c r="C38" s="1"/>
      <c r="D38" s="157"/>
      <c r="E38" s="114"/>
      <c r="F38" s="83" t="s">
        <v>19</v>
      </c>
      <c r="G38" s="56">
        <v>0</v>
      </c>
      <c r="H38" s="4"/>
      <c r="I38" s="56">
        <v>0</v>
      </c>
      <c r="J38" s="4"/>
      <c r="K38" s="14">
        <f t="shared" ref="K38" si="10">G38+I38</f>
        <v>0</v>
      </c>
      <c r="L38" s="40"/>
    </row>
    <row r="39" spans="1:12" s="3" customFormat="1" ht="12.75" customHeight="1" thickBot="1" x14ac:dyDescent="0.2">
      <c r="A39" s="163"/>
      <c r="B39" s="143"/>
      <c r="C39" s="1"/>
      <c r="D39" s="158"/>
      <c r="E39" s="159"/>
      <c r="F39" s="84" t="s">
        <v>30</v>
      </c>
      <c r="G39" s="12">
        <f>IFERROR(ROUNDUP(K39*$G$91,0),"")</f>
        <v>0</v>
      </c>
      <c r="H39" s="5"/>
      <c r="I39" s="12">
        <f>IFERROR(K39-G39,"")</f>
        <v>0</v>
      </c>
      <c r="J39" s="5"/>
      <c r="K39" s="57">
        <v>0</v>
      </c>
      <c r="L39" s="16"/>
    </row>
    <row r="40" spans="1:12" s="3" customFormat="1" ht="12.75" customHeight="1" thickBot="1" x14ac:dyDescent="0.2">
      <c r="A40" s="163"/>
      <c r="B40" s="143"/>
      <c r="C40" s="1"/>
      <c r="D40" s="34" t="s">
        <v>23</v>
      </c>
      <c r="E40" s="35">
        <f>SUM(E36:E39)</f>
        <v>881523</v>
      </c>
      <c r="F40" s="86"/>
      <c r="G40" s="37">
        <f>SUM(G36:G39)</f>
        <v>788285</v>
      </c>
      <c r="H40" s="36"/>
      <c r="I40" s="37">
        <f>SUM(I36:I39)</f>
        <v>93238</v>
      </c>
      <c r="J40" s="36"/>
      <c r="K40" s="38">
        <f>SUM(K36:K39)</f>
        <v>881523</v>
      </c>
      <c r="L40" s="16"/>
    </row>
    <row r="41" spans="1:12" s="3" customFormat="1" ht="12.75" customHeight="1" thickBot="1" x14ac:dyDescent="0.2">
      <c r="A41" s="163"/>
      <c r="B41" s="143"/>
      <c r="C41" s="155" t="s">
        <v>7</v>
      </c>
      <c r="D41" s="155"/>
      <c r="E41" s="19">
        <f>E28+E34-E40</f>
        <v>53575926</v>
      </c>
      <c r="F41" s="87"/>
      <c r="G41" s="21">
        <f>G28+G34-G40</f>
        <v>3784621</v>
      </c>
      <c r="H41" s="20"/>
      <c r="I41" s="21">
        <f>I28+I34-I40</f>
        <v>49791305</v>
      </c>
      <c r="J41" s="20"/>
      <c r="K41" s="22">
        <f>K28+K34-K40</f>
        <v>53575926</v>
      </c>
      <c r="L41" s="16"/>
    </row>
    <row r="42" spans="1:12" s="3" customFormat="1" ht="12.75" customHeight="1" x14ac:dyDescent="0.15">
      <c r="A42" s="163"/>
      <c r="B42" s="143"/>
      <c r="C42" s="153" t="s">
        <v>8</v>
      </c>
      <c r="D42" s="128"/>
      <c r="E42" s="39"/>
      <c r="F42" s="77"/>
      <c r="G42" s="112"/>
      <c r="H42" s="113"/>
      <c r="I42" s="112"/>
      <c r="J42" s="113"/>
      <c r="K42" s="78"/>
    </row>
    <row r="43" spans="1:12" s="3" customFormat="1" ht="12.75" customHeight="1" x14ac:dyDescent="0.15">
      <c r="A43" s="163"/>
      <c r="B43" s="143"/>
      <c r="C43" s="6"/>
      <c r="D43" s="145"/>
      <c r="E43" s="135"/>
      <c r="F43" s="83" t="s">
        <v>19</v>
      </c>
      <c r="G43" s="56">
        <v>0</v>
      </c>
      <c r="H43" s="4"/>
      <c r="I43" s="56">
        <v>0</v>
      </c>
      <c r="J43" s="4"/>
      <c r="K43" s="14">
        <f t="shared" ref="K43" si="11">G43+I43</f>
        <v>0</v>
      </c>
      <c r="L43" s="40"/>
    </row>
    <row r="44" spans="1:12" s="3" customFormat="1" ht="12.75" customHeight="1" x14ac:dyDescent="0.15">
      <c r="A44" s="163"/>
      <c r="B44" s="143"/>
      <c r="C44" s="42"/>
      <c r="D44" s="146"/>
      <c r="E44" s="136"/>
      <c r="F44" s="84" t="s">
        <v>30</v>
      </c>
      <c r="G44" s="12">
        <f>IFERROR(ROUNDUP(K44*$G$91,0),"")</f>
        <v>0</v>
      </c>
      <c r="H44" s="5"/>
      <c r="I44" s="12">
        <f>IFERROR(K44-G44,"")</f>
        <v>0</v>
      </c>
      <c r="J44" s="5"/>
      <c r="K44" s="57">
        <v>0</v>
      </c>
      <c r="L44" s="16"/>
    </row>
    <row r="45" spans="1:12" s="3" customFormat="1" ht="12.75" customHeight="1" x14ac:dyDescent="0.15">
      <c r="A45" s="163"/>
      <c r="B45" s="143"/>
      <c r="C45" s="42"/>
      <c r="D45" s="145"/>
      <c r="E45" s="135"/>
      <c r="F45" s="83" t="s">
        <v>19</v>
      </c>
      <c r="G45" s="56">
        <v>0</v>
      </c>
      <c r="H45" s="4"/>
      <c r="I45" s="56">
        <v>0</v>
      </c>
      <c r="J45" s="4"/>
      <c r="K45" s="14">
        <f t="shared" ref="K45" si="12">G45+I45</f>
        <v>0</v>
      </c>
      <c r="L45" s="40"/>
    </row>
    <row r="46" spans="1:12" s="3" customFormat="1" ht="12.75" customHeight="1" thickBot="1" x14ac:dyDescent="0.2">
      <c r="A46" s="163"/>
      <c r="B46" s="143"/>
      <c r="C46" s="1"/>
      <c r="D46" s="146"/>
      <c r="E46" s="136"/>
      <c r="F46" s="84" t="s">
        <v>30</v>
      </c>
      <c r="G46" s="12">
        <f>IFERROR(ROUNDUP(K46*$G$91,0),"")</f>
        <v>0</v>
      </c>
      <c r="H46" s="5"/>
      <c r="I46" s="12">
        <f>IFERROR(K46-G46,"")</f>
        <v>0</v>
      </c>
      <c r="J46" s="5"/>
      <c r="K46" s="57">
        <v>0</v>
      </c>
      <c r="L46" s="16"/>
    </row>
    <row r="47" spans="1:12" s="3" customFormat="1" ht="12.75" customHeight="1" thickBot="1" x14ac:dyDescent="0.2">
      <c r="A47" s="163"/>
      <c r="B47" s="143"/>
      <c r="C47" s="1"/>
      <c r="D47" s="23" t="s">
        <v>23</v>
      </c>
      <c r="E47" s="24">
        <f>SUM(E43:E46)</f>
        <v>0</v>
      </c>
      <c r="F47" s="88"/>
      <c r="G47" s="26">
        <f>SUM(G43:G46)</f>
        <v>0</v>
      </c>
      <c r="H47" s="25"/>
      <c r="I47" s="26">
        <f>SUM(I43:I46)</f>
        <v>0</v>
      </c>
      <c r="J47" s="25"/>
      <c r="K47" s="27">
        <f>SUM(K43:K46)</f>
        <v>0</v>
      </c>
      <c r="L47" s="16"/>
    </row>
    <row r="48" spans="1:12" s="3" customFormat="1" ht="12.75" customHeight="1" x14ac:dyDescent="0.15">
      <c r="A48" s="163"/>
      <c r="B48" s="143"/>
      <c r="C48" s="147" t="s">
        <v>9</v>
      </c>
      <c r="D48" s="140"/>
      <c r="E48" s="33"/>
      <c r="F48" s="77"/>
      <c r="G48" s="112"/>
      <c r="H48" s="113"/>
      <c r="I48" s="112"/>
      <c r="J48" s="113"/>
      <c r="K48" s="78"/>
    </row>
    <row r="49" spans="1:12" s="3" customFormat="1" ht="12.75" customHeight="1" x14ac:dyDescent="0.15">
      <c r="A49" s="163"/>
      <c r="B49" s="143"/>
      <c r="C49" s="6"/>
      <c r="D49" s="145"/>
      <c r="E49" s="135"/>
      <c r="F49" s="83" t="s">
        <v>19</v>
      </c>
      <c r="G49" s="56">
        <v>0</v>
      </c>
      <c r="H49" s="4"/>
      <c r="I49" s="56">
        <v>0</v>
      </c>
      <c r="J49" s="4"/>
      <c r="K49" s="14">
        <f t="shared" ref="K49" si="13">G49+I49</f>
        <v>0</v>
      </c>
      <c r="L49" s="40"/>
    </row>
    <row r="50" spans="1:12" s="3" customFormat="1" ht="12.75" customHeight="1" x14ac:dyDescent="0.15">
      <c r="A50" s="163"/>
      <c r="B50" s="143"/>
      <c r="C50" s="42"/>
      <c r="D50" s="146"/>
      <c r="E50" s="136"/>
      <c r="F50" s="84" t="s">
        <v>30</v>
      </c>
      <c r="G50" s="12">
        <f>IFERROR(ROUNDUP(K50*$G$91,0),"")</f>
        <v>0</v>
      </c>
      <c r="H50" s="5"/>
      <c r="I50" s="12">
        <f>IFERROR(K50-G50,"")</f>
        <v>0</v>
      </c>
      <c r="J50" s="5"/>
      <c r="K50" s="57">
        <v>0</v>
      </c>
      <c r="L50" s="16"/>
    </row>
    <row r="51" spans="1:12" s="3" customFormat="1" ht="12.75" customHeight="1" x14ac:dyDescent="0.15">
      <c r="A51" s="163"/>
      <c r="B51" s="143"/>
      <c r="C51" s="42"/>
      <c r="D51" s="145"/>
      <c r="E51" s="135"/>
      <c r="F51" s="83" t="s">
        <v>19</v>
      </c>
      <c r="G51" s="56">
        <v>0</v>
      </c>
      <c r="H51" s="4"/>
      <c r="I51" s="56">
        <v>0</v>
      </c>
      <c r="J51" s="4"/>
      <c r="K51" s="14">
        <f t="shared" ref="K51" si="14">G51+I51</f>
        <v>0</v>
      </c>
      <c r="L51" s="40"/>
    </row>
    <row r="52" spans="1:12" s="3" customFormat="1" ht="12.75" customHeight="1" thickBot="1" x14ac:dyDescent="0.2">
      <c r="A52" s="163"/>
      <c r="B52" s="143"/>
      <c r="C52" s="1"/>
      <c r="D52" s="146"/>
      <c r="E52" s="136"/>
      <c r="F52" s="84" t="s">
        <v>30</v>
      </c>
      <c r="G52" s="12">
        <f>IFERROR(ROUNDUP(K52*$G$91,0),"")</f>
        <v>0</v>
      </c>
      <c r="H52" s="5"/>
      <c r="I52" s="12">
        <f>IFERROR(K52-G52,"")</f>
        <v>0</v>
      </c>
      <c r="J52" s="5"/>
      <c r="K52" s="57">
        <v>0</v>
      </c>
      <c r="L52" s="16"/>
    </row>
    <row r="53" spans="1:12" s="3" customFormat="1" ht="12.75" customHeight="1" thickBot="1" x14ac:dyDescent="0.2">
      <c r="A53" s="163"/>
      <c r="B53" s="143"/>
      <c r="C53" s="1"/>
      <c r="D53" s="34" t="s">
        <v>23</v>
      </c>
      <c r="E53" s="35">
        <f>SUM(E49:E52)</f>
        <v>0</v>
      </c>
      <c r="F53" s="86"/>
      <c r="G53" s="37">
        <f>SUM(G49:G52)</f>
        <v>0</v>
      </c>
      <c r="H53" s="36"/>
      <c r="I53" s="37">
        <f>SUM(I49:I52)</f>
        <v>0</v>
      </c>
      <c r="J53" s="36"/>
      <c r="K53" s="38">
        <f>SUM(K49:K52)</f>
        <v>0</v>
      </c>
      <c r="L53" s="16"/>
    </row>
    <row r="54" spans="1:12" s="3" customFormat="1" ht="12.75" customHeight="1" thickBot="1" x14ac:dyDescent="0.2">
      <c r="A54" s="163"/>
      <c r="B54" s="143"/>
      <c r="C54" s="151" t="s">
        <v>10</v>
      </c>
      <c r="D54" s="152"/>
      <c r="E54" s="19">
        <f>E41+E47-E53</f>
        <v>53575926</v>
      </c>
      <c r="F54" s="87"/>
      <c r="G54" s="21">
        <f>G41+G47-G53</f>
        <v>3784621</v>
      </c>
      <c r="H54" s="20"/>
      <c r="I54" s="21">
        <f>I41+I47-I53</f>
        <v>49791305</v>
      </c>
      <c r="J54" s="20"/>
      <c r="K54" s="22">
        <f>K41+K47-K53</f>
        <v>53575926</v>
      </c>
      <c r="L54" s="16"/>
    </row>
    <row r="55" spans="1:12" s="3" customFormat="1" ht="12.75" customHeight="1" x14ac:dyDescent="0.15">
      <c r="A55" s="163"/>
      <c r="B55" s="143"/>
      <c r="C55" s="153" t="s">
        <v>11</v>
      </c>
      <c r="D55" s="154"/>
      <c r="E55" s="58">
        <v>9687600</v>
      </c>
      <c r="F55" s="83" t="s">
        <v>19</v>
      </c>
      <c r="G55" s="56">
        <v>0</v>
      </c>
      <c r="H55" s="4"/>
      <c r="I55" s="56">
        <v>0</v>
      </c>
      <c r="J55" s="4"/>
      <c r="K55" s="14">
        <f t="shared" ref="K55" si="15">G55+I55</f>
        <v>0</v>
      </c>
      <c r="L55" s="40"/>
    </row>
    <row r="56" spans="1:12" s="3" customFormat="1" ht="12.75" customHeight="1" thickBot="1" x14ac:dyDescent="0.2">
      <c r="A56" s="163"/>
      <c r="B56" s="143"/>
      <c r="C56" s="66"/>
      <c r="D56" s="66"/>
      <c r="E56" s="32"/>
      <c r="F56" s="84" t="s">
        <v>30</v>
      </c>
      <c r="G56" s="12">
        <f>IFERROR(ROUNDUP(K56*$G$91,0),"")</f>
        <v>8662943</v>
      </c>
      <c r="H56" s="5"/>
      <c r="I56" s="12">
        <f>IFERROR(K56-G56,"")</f>
        <v>1024657</v>
      </c>
      <c r="J56" s="5"/>
      <c r="K56" s="57">
        <v>9687600</v>
      </c>
      <c r="L56" s="16"/>
    </row>
    <row r="57" spans="1:12" s="3" customFormat="1" ht="12.75" customHeight="1" thickBot="1" x14ac:dyDescent="0.2">
      <c r="A57" s="163"/>
      <c r="B57" s="143"/>
      <c r="C57" s="1"/>
      <c r="D57" s="23" t="s">
        <v>23</v>
      </c>
      <c r="E57" s="24">
        <f>SUM(E55:E56)</f>
        <v>9687600</v>
      </c>
      <c r="F57" s="88"/>
      <c r="G57" s="26">
        <f>SUM(G55:G56)</f>
        <v>8662943</v>
      </c>
      <c r="H57" s="25"/>
      <c r="I57" s="26">
        <f>SUM(I55:I56)</f>
        <v>1024657</v>
      </c>
      <c r="J57" s="25"/>
      <c r="K57" s="27">
        <f>SUM(K55:K56)</f>
        <v>9687600</v>
      </c>
      <c r="L57" s="16"/>
    </row>
    <row r="58" spans="1:12" s="3" customFormat="1" ht="12.75" customHeight="1" thickBot="1" x14ac:dyDescent="0.2">
      <c r="A58" s="163"/>
      <c r="B58" s="143"/>
      <c r="C58" s="151" t="s">
        <v>12</v>
      </c>
      <c r="D58" s="152"/>
      <c r="E58" s="19">
        <f>E54-E55</f>
        <v>43888326</v>
      </c>
      <c r="F58" s="87"/>
      <c r="G58" s="21">
        <f>G54-G57</f>
        <v>-4878322</v>
      </c>
      <c r="H58" s="20"/>
      <c r="I58" s="21">
        <f>I54-I57</f>
        <v>48766648</v>
      </c>
      <c r="J58" s="20"/>
      <c r="K58" s="22">
        <f>K54-K57</f>
        <v>43888326</v>
      </c>
      <c r="L58" s="16"/>
    </row>
    <row r="59" spans="1:12" s="3" customFormat="1" ht="12.75" customHeight="1" x14ac:dyDescent="0.15">
      <c r="A59" s="163"/>
      <c r="B59" s="143" t="s">
        <v>31</v>
      </c>
      <c r="C59" s="127" t="s">
        <v>13</v>
      </c>
      <c r="D59" s="128"/>
      <c r="E59" s="39"/>
      <c r="F59" s="77"/>
      <c r="G59" s="112"/>
      <c r="H59" s="113"/>
      <c r="I59" s="112"/>
      <c r="J59" s="113"/>
      <c r="K59" s="78"/>
    </row>
    <row r="60" spans="1:12" s="3" customFormat="1" ht="12.75" customHeight="1" x14ac:dyDescent="0.15">
      <c r="A60" s="163"/>
      <c r="B60" s="143"/>
      <c r="C60" s="45"/>
      <c r="D60" s="148" t="s">
        <v>66</v>
      </c>
      <c r="E60" s="135">
        <v>10902300</v>
      </c>
      <c r="F60" s="83" t="s">
        <v>19</v>
      </c>
      <c r="G60" s="56">
        <v>403400</v>
      </c>
      <c r="H60" s="4"/>
      <c r="I60" s="56">
        <v>811300</v>
      </c>
      <c r="J60" s="4"/>
      <c r="K60" s="14">
        <f t="shared" ref="K60" si="16">G60+I60</f>
        <v>1214700</v>
      </c>
      <c r="L60" s="40"/>
    </row>
    <row r="61" spans="1:12" s="3" customFormat="1" ht="12.75" customHeight="1" x14ac:dyDescent="0.15">
      <c r="A61" s="163"/>
      <c r="B61" s="143"/>
      <c r="C61" s="6"/>
      <c r="D61" s="149"/>
      <c r="E61" s="136"/>
      <c r="F61" s="84" t="s">
        <v>30</v>
      </c>
      <c r="G61" s="12">
        <f>IFERROR(ROUNDUP(K61*$G$91,0),"")</f>
        <v>8662943</v>
      </c>
      <c r="H61" s="5"/>
      <c r="I61" s="12">
        <f>IFERROR(K61-G61,"")</f>
        <v>1024657</v>
      </c>
      <c r="J61" s="5"/>
      <c r="K61" s="57">
        <v>9687600</v>
      </c>
      <c r="L61" s="16"/>
    </row>
    <row r="62" spans="1:12" s="3" customFormat="1" ht="12.75" customHeight="1" x14ac:dyDescent="0.15">
      <c r="A62" s="163"/>
      <c r="B62" s="143"/>
      <c r="C62" s="6"/>
      <c r="D62" s="150" t="s">
        <v>67</v>
      </c>
      <c r="E62" s="135">
        <v>2100000</v>
      </c>
      <c r="F62" s="83" t="s">
        <v>19</v>
      </c>
      <c r="G62" s="56">
        <v>0</v>
      </c>
      <c r="H62" s="4"/>
      <c r="I62" s="56">
        <v>0</v>
      </c>
      <c r="J62" s="4"/>
      <c r="K62" s="14">
        <f t="shared" ref="K62" si="17">G62+I62</f>
        <v>0</v>
      </c>
      <c r="L62" s="40"/>
    </row>
    <row r="63" spans="1:12" s="3" customFormat="1" ht="12.75" customHeight="1" thickBot="1" x14ac:dyDescent="0.2">
      <c r="A63" s="163"/>
      <c r="B63" s="143"/>
      <c r="C63" s="6"/>
      <c r="D63" s="146"/>
      <c r="E63" s="136"/>
      <c r="F63" s="84" t="s">
        <v>30</v>
      </c>
      <c r="G63" s="12">
        <f>IFERROR(ROUNDUP(K63*$G$91,0),"")</f>
        <v>1877883</v>
      </c>
      <c r="H63" s="5"/>
      <c r="I63" s="12">
        <f>IFERROR(K63-G63,"")</f>
        <v>222117</v>
      </c>
      <c r="J63" s="5"/>
      <c r="K63" s="57">
        <v>2100000</v>
      </c>
      <c r="L63" s="16"/>
    </row>
    <row r="64" spans="1:12" s="3" customFormat="1" ht="12.75" customHeight="1" thickBot="1" x14ac:dyDescent="0.2">
      <c r="A64" s="163"/>
      <c r="B64" s="143"/>
      <c r="C64" s="1"/>
      <c r="D64" s="23" t="s">
        <v>23</v>
      </c>
      <c r="E64" s="24">
        <f>SUM(E60:E63)</f>
        <v>13002300</v>
      </c>
      <c r="F64" s="88"/>
      <c r="G64" s="26">
        <f>SUM(G60:G63)</f>
        <v>10944226</v>
      </c>
      <c r="H64" s="25"/>
      <c r="I64" s="26">
        <f>SUM(I60:I63)</f>
        <v>2058074</v>
      </c>
      <c r="J64" s="25"/>
      <c r="K64" s="27">
        <f>SUM(K60:K63)</f>
        <v>13002300</v>
      </c>
      <c r="L64" s="16"/>
    </row>
    <row r="65" spans="1:12" s="3" customFormat="1" ht="12.75" customHeight="1" x14ac:dyDescent="0.15">
      <c r="A65" s="163"/>
      <c r="B65" s="143"/>
      <c r="C65" s="139" t="s">
        <v>14</v>
      </c>
      <c r="D65" s="140"/>
      <c r="E65" s="33"/>
      <c r="F65" s="77"/>
      <c r="G65" s="112"/>
      <c r="H65" s="113"/>
      <c r="I65" s="112"/>
      <c r="J65" s="113"/>
      <c r="K65" s="78"/>
    </row>
    <row r="66" spans="1:12" s="3" customFormat="1" ht="12.75" customHeight="1" x14ac:dyDescent="0.15">
      <c r="A66" s="163"/>
      <c r="B66" s="143"/>
      <c r="C66" s="45"/>
      <c r="D66" s="148" t="s">
        <v>68</v>
      </c>
      <c r="E66" s="135">
        <v>3001250</v>
      </c>
      <c r="F66" s="83" t="s">
        <v>19</v>
      </c>
      <c r="G66" s="56">
        <v>0</v>
      </c>
      <c r="H66" s="4"/>
      <c r="I66" s="56">
        <v>1201250</v>
      </c>
      <c r="J66" s="4"/>
      <c r="K66" s="14">
        <f t="shared" ref="K66" si="18">G66+I66</f>
        <v>1201250</v>
      </c>
      <c r="L66" s="40"/>
    </row>
    <row r="67" spans="1:12" s="3" customFormat="1" ht="12.75" customHeight="1" x14ac:dyDescent="0.15">
      <c r="A67" s="163"/>
      <c r="B67" s="143"/>
      <c r="C67" s="6"/>
      <c r="D67" s="149"/>
      <c r="E67" s="136"/>
      <c r="F67" s="84" t="s">
        <v>30</v>
      </c>
      <c r="G67" s="12">
        <f>IFERROR(ROUNDUP(K67*$G$91,0),"")</f>
        <v>1609614</v>
      </c>
      <c r="H67" s="5"/>
      <c r="I67" s="12">
        <f>IFERROR(K67-G67,"")</f>
        <v>190386</v>
      </c>
      <c r="J67" s="5"/>
      <c r="K67" s="57">
        <v>1800000</v>
      </c>
      <c r="L67" s="16"/>
    </row>
    <row r="68" spans="1:12" s="3" customFormat="1" ht="12.75" customHeight="1" x14ac:dyDescent="0.15">
      <c r="A68" s="163"/>
      <c r="B68" s="143"/>
      <c r="C68" s="6"/>
      <c r="D68" s="150" t="s">
        <v>69</v>
      </c>
      <c r="E68" s="135">
        <v>780000</v>
      </c>
      <c r="F68" s="83" t="s">
        <v>19</v>
      </c>
      <c r="G68" s="56">
        <v>300000</v>
      </c>
      <c r="H68" s="4"/>
      <c r="I68" s="56">
        <v>480000</v>
      </c>
      <c r="J68" s="4"/>
      <c r="K68" s="14">
        <f t="shared" ref="K68" si="19">G68+I68</f>
        <v>780000</v>
      </c>
      <c r="L68" s="40"/>
    </row>
    <row r="69" spans="1:12" s="3" customFormat="1" ht="12.75" customHeight="1" thickBot="1" x14ac:dyDescent="0.2">
      <c r="A69" s="163"/>
      <c r="B69" s="143"/>
      <c r="C69" s="6"/>
      <c r="D69" s="146"/>
      <c r="E69" s="136"/>
      <c r="F69" s="84" t="s">
        <v>30</v>
      </c>
      <c r="G69" s="12">
        <f>IFERROR(ROUNDUP(K69*$G$91,0),"")</f>
        <v>0</v>
      </c>
      <c r="H69" s="5"/>
      <c r="I69" s="12">
        <f>IFERROR(K69-G69,"")</f>
        <v>0</v>
      </c>
      <c r="J69" s="5"/>
      <c r="K69" s="57">
        <v>0</v>
      </c>
      <c r="L69" s="16"/>
    </row>
    <row r="70" spans="1:12" s="3" customFormat="1" ht="12.75" customHeight="1" thickBot="1" x14ac:dyDescent="0.2">
      <c r="A70" s="163"/>
      <c r="B70" s="143"/>
      <c r="C70" s="1"/>
      <c r="D70" s="34" t="s">
        <v>23</v>
      </c>
      <c r="E70" s="35">
        <f>SUM(E66:E69)</f>
        <v>3781250</v>
      </c>
      <c r="F70" s="86"/>
      <c r="G70" s="37">
        <f>SUM(G66:G69)</f>
        <v>1909614</v>
      </c>
      <c r="H70" s="36"/>
      <c r="I70" s="37">
        <f>SUM(I66:I69)</f>
        <v>1871636</v>
      </c>
      <c r="J70" s="36"/>
      <c r="K70" s="38">
        <f>SUM(K66:K69)</f>
        <v>3781250</v>
      </c>
      <c r="L70" s="16"/>
    </row>
    <row r="71" spans="1:12" s="3" customFormat="1" ht="12.75" customHeight="1" thickBot="1" x14ac:dyDescent="0.2">
      <c r="A71" s="163"/>
      <c r="B71" s="144"/>
      <c r="C71" s="91" t="s">
        <v>43</v>
      </c>
      <c r="D71" s="67" t="s">
        <v>15</v>
      </c>
      <c r="E71" s="19">
        <f>E58+E64-E70</f>
        <v>53109376</v>
      </c>
      <c r="F71" s="87"/>
      <c r="G71" s="21">
        <f>G58+G64-G70</f>
        <v>4156290</v>
      </c>
      <c r="H71" s="20"/>
      <c r="I71" s="21">
        <f>I58+I64-I70</f>
        <v>48953086</v>
      </c>
      <c r="J71" s="20"/>
      <c r="K71" s="22">
        <f>K58+K64-K70</f>
        <v>53109376</v>
      </c>
      <c r="L71" s="16"/>
    </row>
    <row r="72" spans="1:12" s="3" customFormat="1" ht="12.75" customHeight="1" x14ac:dyDescent="0.15">
      <c r="A72" s="68"/>
      <c r="B72" s="124" t="s">
        <v>32</v>
      </c>
      <c r="C72" s="127" t="s">
        <v>16</v>
      </c>
      <c r="D72" s="128"/>
      <c r="E72" s="39"/>
      <c r="F72" s="77"/>
      <c r="G72" s="112"/>
      <c r="H72" s="113"/>
      <c r="I72" s="112"/>
      <c r="J72" s="113"/>
      <c r="K72" s="78"/>
    </row>
    <row r="73" spans="1:12" s="3" customFormat="1" ht="12.75" customHeight="1" x14ac:dyDescent="0.15">
      <c r="A73" s="68"/>
      <c r="B73" s="125"/>
      <c r="C73" s="45"/>
      <c r="D73" s="129"/>
      <c r="E73" s="135"/>
      <c r="F73" s="83" t="s">
        <v>19</v>
      </c>
      <c r="G73" s="56">
        <v>0</v>
      </c>
      <c r="H73" s="4"/>
      <c r="I73" s="56">
        <v>0</v>
      </c>
      <c r="J73" s="4"/>
      <c r="K73" s="14">
        <f t="shared" ref="K73" si="20">G73+I73</f>
        <v>0</v>
      </c>
      <c r="L73" s="40"/>
    </row>
    <row r="74" spans="1:12" s="3" customFormat="1" ht="12.75" customHeight="1" x14ac:dyDescent="0.15">
      <c r="A74" s="68"/>
      <c r="B74" s="125"/>
      <c r="C74" s="66"/>
      <c r="D74" s="130"/>
      <c r="E74" s="136"/>
      <c r="F74" s="84" t="s">
        <v>30</v>
      </c>
      <c r="G74" s="12">
        <f>IFERROR(ROUNDUP(K74*$G$91,0),"")</f>
        <v>0</v>
      </c>
      <c r="H74" s="5"/>
      <c r="I74" s="12">
        <f>IFERROR(K74-G74,"")</f>
        <v>0</v>
      </c>
      <c r="J74" s="5"/>
      <c r="K74" s="57"/>
      <c r="L74" s="16"/>
    </row>
    <row r="75" spans="1:12" s="3" customFormat="1" ht="12.75" customHeight="1" x14ac:dyDescent="0.15">
      <c r="A75" s="68"/>
      <c r="B75" s="125"/>
      <c r="C75" s="66"/>
      <c r="D75" s="129"/>
      <c r="E75" s="135"/>
      <c r="F75" s="83" t="s">
        <v>19</v>
      </c>
      <c r="G75" s="56">
        <v>0</v>
      </c>
      <c r="H75" s="4"/>
      <c r="I75" s="56">
        <v>0</v>
      </c>
      <c r="J75" s="4"/>
      <c r="K75" s="14">
        <f t="shared" ref="K75" si="21">G75+I75</f>
        <v>0</v>
      </c>
      <c r="L75" s="40"/>
    </row>
    <row r="76" spans="1:12" s="3" customFormat="1" ht="12.75" customHeight="1" thickBot="1" x14ac:dyDescent="0.2">
      <c r="A76" s="68"/>
      <c r="B76" s="125"/>
      <c r="C76" s="66"/>
      <c r="D76" s="130"/>
      <c r="E76" s="136"/>
      <c r="F76" s="84" t="s">
        <v>30</v>
      </c>
      <c r="G76" s="12">
        <f>IFERROR(ROUNDUP(K76*$G$91,0),"")</f>
        <v>0</v>
      </c>
      <c r="H76" s="5"/>
      <c r="I76" s="12">
        <f>IFERROR(K76-G76,"")</f>
        <v>0</v>
      </c>
      <c r="J76" s="5"/>
      <c r="K76" s="57"/>
      <c r="L76" s="16"/>
    </row>
    <row r="77" spans="1:12" s="3" customFormat="1" ht="12.75" customHeight="1" thickBot="1" x14ac:dyDescent="0.2">
      <c r="A77" s="68"/>
      <c r="B77" s="125"/>
      <c r="C77" s="1"/>
      <c r="D77" s="23" t="s">
        <v>23</v>
      </c>
      <c r="E77" s="24">
        <f>SUM(E73:E76)</f>
        <v>0</v>
      </c>
      <c r="F77" s="88"/>
      <c r="G77" s="26">
        <f>SUM(G73:G76)</f>
        <v>0</v>
      </c>
      <c r="H77" s="25"/>
      <c r="I77" s="26">
        <f>SUM(I73:I76)</f>
        <v>0</v>
      </c>
      <c r="J77" s="25"/>
      <c r="K77" s="27">
        <f>SUM(K73:K76)</f>
        <v>0</v>
      </c>
      <c r="L77" s="16"/>
    </row>
    <row r="78" spans="1:12" s="3" customFormat="1" ht="12.75" customHeight="1" x14ac:dyDescent="0.15">
      <c r="A78" s="68"/>
      <c r="B78" s="125"/>
      <c r="C78" s="139" t="s">
        <v>17</v>
      </c>
      <c r="D78" s="140"/>
      <c r="E78" s="33"/>
      <c r="F78" s="77"/>
      <c r="G78" s="112"/>
      <c r="H78" s="113"/>
      <c r="I78" s="112"/>
      <c r="J78" s="113"/>
      <c r="K78" s="78"/>
    </row>
    <row r="79" spans="1:12" s="3" customFormat="1" ht="12.75" customHeight="1" x14ac:dyDescent="0.15">
      <c r="A79" s="68"/>
      <c r="B79" s="125"/>
      <c r="C79" s="45"/>
      <c r="D79" s="129"/>
      <c r="E79" s="135"/>
      <c r="F79" s="83" t="s">
        <v>19</v>
      </c>
      <c r="G79" s="56">
        <v>0</v>
      </c>
      <c r="H79" s="4"/>
      <c r="I79" s="56">
        <v>0</v>
      </c>
      <c r="J79" s="4"/>
      <c r="K79" s="14">
        <f t="shared" ref="K79" si="22">G79+I79</f>
        <v>0</v>
      </c>
      <c r="L79" s="40"/>
    </row>
    <row r="80" spans="1:12" s="3" customFormat="1" ht="12.75" customHeight="1" x14ac:dyDescent="0.15">
      <c r="A80" s="68"/>
      <c r="B80" s="125"/>
      <c r="C80" s="66"/>
      <c r="D80" s="130"/>
      <c r="E80" s="136"/>
      <c r="F80" s="84" t="s">
        <v>30</v>
      </c>
      <c r="G80" s="12">
        <f>IFERROR(ROUNDUP(K80*$G$91,0),"")</f>
        <v>0</v>
      </c>
      <c r="H80" s="5"/>
      <c r="I80" s="12">
        <f>IFERROR(K80-G80,"")</f>
        <v>0</v>
      </c>
      <c r="J80" s="5"/>
      <c r="K80" s="57">
        <v>0</v>
      </c>
      <c r="L80" s="16"/>
    </row>
    <row r="81" spans="1:12" s="3" customFormat="1" ht="12.75" customHeight="1" x14ac:dyDescent="0.15">
      <c r="A81" s="68"/>
      <c r="B81" s="125"/>
      <c r="C81" s="66"/>
      <c r="D81" s="129"/>
      <c r="E81" s="135"/>
      <c r="F81" s="83" t="s">
        <v>19</v>
      </c>
      <c r="G81" s="56">
        <v>0</v>
      </c>
      <c r="H81" s="4"/>
      <c r="I81" s="56">
        <v>0</v>
      </c>
      <c r="J81" s="4"/>
      <c r="K81" s="14">
        <f t="shared" ref="K81" si="23">G81+I81</f>
        <v>0</v>
      </c>
      <c r="L81" s="40"/>
    </row>
    <row r="82" spans="1:12" s="3" customFormat="1" ht="12.75" customHeight="1" thickBot="1" x14ac:dyDescent="0.2">
      <c r="A82" s="68"/>
      <c r="B82" s="125"/>
      <c r="C82" s="66"/>
      <c r="D82" s="130"/>
      <c r="E82" s="136"/>
      <c r="F82" s="84" t="s">
        <v>30</v>
      </c>
      <c r="G82" s="12">
        <f>IFERROR(ROUNDUP(K82*$G$91,0),"")</f>
        <v>0</v>
      </c>
      <c r="H82" s="5"/>
      <c r="I82" s="12">
        <f>IFERROR(K82-G82,"")</f>
        <v>0</v>
      </c>
      <c r="J82" s="5"/>
      <c r="K82" s="57">
        <v>0</v>
      </c>
      <c r="L82" s="16"/>
    </row>
    <row r="83" spans="1:12" s="3" customFormat="1" ht="12.75" customHeight="1" thickBot="1" x14ac:dyDescent="0.2">
      <c r="A83" s="68"/>
      <c r="B83" s="126"/>
      <c r="C83" s="1"/>
      <c r="D83" s="23" t="s">
        <v>23</v>
      </c>
      <c r="E83" s="24">
        <f>SUM(E79:E82)</f>
        <v>0</v>
      </c>
      <c r="F83" s="88"/>
      <c r="G83" s="26">
        <f>SUM(G79:G82)</f>
        <v>0</v>
      </c>
      <c r="H83" s="25"/>
      <c r="I83" s="26">
        <f>SUM(I79:I82)</f>
        <v>0</v>
      </c>
      <c r="J83" s="25"/>
      <c r="K83" s="27">
        <f>SUM(K79:K82)</f>
        <v>0</v>
      </c>
      <c r="L83" s="16"/>
    </row>
    <row r="84" spans="1:12" s="3" customFormat="1" ht="12.75" customHeight="1" thickBot="1" x14ac:dyDescent="0.2">
      <c r="A84" s="68"/>
      <c r="B84" s="30"/>
      <c r="C84" s="89" t="s">
        <v>36</v>
      </c>
      <c r="D84" s="46" t="s">
        <v>22</v>
      </c>
      <c r="E84" s="28">
        <f>E71+E77-E83</f>
        <v>53109376</v>
      </c>
      <c r="F84" s="100"/>
      <c r="G84" s="29">
        <f>G71+G77-G83</f>
        <v>4156290</v>
      </c>
      <c r="H84" s="95"/>
      <c r="I84" s="73">
        <f>I71+I77-I83</f>
        <v>48953086</v>
      </c>
      <c r="J84" s="73"/>
      <c r="K84" s="64"/>
      <c r="L84" s="16"/>
    </row>
    <row r="85" spans="1:12" s="3" customFormat="1" ht="12.75" customHeight="1" thickTop="1" thickBot="1" x14ac:dyDescent="0.2">
      <c r="A85" s="68"/>
      <c r="C85" s="90" t="s">
        <v>37</v>
      </c>
      <c r="D85" s="137" t="s">
        <v>47</v>
      </c>
      <c r="E85" s="138"/>
      <c r="F85" s="65" t="s">
        <v>24</v>
      </c>
      <c r="G85" s="96">
        <v>0</v>
      </c>
      <c r="H85" s="97"/>
      <c r="I85" s="103">
        <v>0</v>
      </c>
      <c r="J85" s="61"/>
      <c r="K85" s="63"/>
      <c r="L85" s="16"/>
    </row>
    <row r="86" spans="1:12" s="3" customFormat="1" ht="12.75" customHeight="1" thickTop="1" thickBot="1" x14ac:dyDescent="0.2">
      <c r="A86" s="68"/>
      <c r="C86" s="90" t="s">
        <v>38</v>
      </c>
      <c r="D86" s="119" t="s">
        <v>48</v>
      </c>
      <c r="E86" s="120"/>
      <c r="F86" s="99"/>
      <c r="G86" s="98">
        <f>G84-G85</f>
        <v>4156290</v>
      </c>
      <c r="H86" s="97"/>
      <c r="I86" s="31">
        <f>I84-I85</f>
        <v>48953086</v>
      </c>
      <c r="J86" s="62"/>
      <c r="K86" s="66"/>
    </row>
    <row r="87" spans="1:12" s="3" customFormat="1" ht="12.75" customHeight="1" thickTop="1" x14ac:dyDescent="0.15">
      <c r="A87" s="68"/>
      <c r="C87" s="71"/>
      <c r="D87" s="72"/>
      <c r="E87" s="72"/>
      <c r="F87" s="72"/>
      <c r="G87" s="70"/>
      <c r="H87" s="66"/>
      <c r="I87" s="70"/>
      <c r="J87" s="70"/>
      <c r="K87" s="66"/>
    </row>
    <row r="88" spans="1:12" ht="9" customHeight="1" thickBot="1" x14ac:dyDescent="0.2">
      <c r="A88" s="2"/>
    </row>
    <row r="89" spans="1:12" ht="15" customHeight="1" x14ac:dyDescent="0.15">
      <c r="A89" s="2"/>
      <c r="B89" s="48"/>
      <c r="C89" s="92" t="s">
        <v>44</v>
      </c>
      <c r="D89" s="49" t="s">
        <v>28</v>
      </c>
      <c r="E89" s="141" t="s">
        <v>41</v>
      </c>
      <c r="F89" s="142"/>
      <c r="G89" s="132" t="s">
        <v>51</v>
      </c>
      <c r="H89" s="133"/>
      <c r="I89" s="132" t="s">
        <v>52</v>
      </c>
      <c r="J89" s="134"/>
    </row>
    <row r="90" spans="1:12" ht="15" customHeight="1" x14ac:dyDescent="0.2">
      <c r="A90" s="2"/>
      <c r="B90" s="121" t="s">
        <v>27</v>
      </c>
      <c r="C90" s="122"/>
      <c r="D90" s="123"/>
      <c r="E90" s="15">
        <f>G90+I90</f>
        <v>595235724</v>
      </c>
      <c r="F90" s="18" t="s">
        <v>20</v>
      </c>
      <c r="G90" s="59">
        <v>532277121</v>
      </c>
      <c r="H90" s="75" t="s">
        <v>21</v>
      </c>
      <c r="I90" s="59">
        <v>62958603</v>
      </c>
      <c r="J90" s="11" t="s">
        <v>21</v>
      </c>
    </row>
    <row r="91" spans="1:12" ht="15" customHeight="1" thickBot="1" x14ac:dyDescent="0.2">
      <c r="A91" s="2"/>
      <c r="B91" s="50"/>
      <c r="C91" s="93" t="s">
        <v>45</v>
      </c>
      <c r="D91" s="51" t="s">
        <v>29</v>
      </c>
      <c r="E91" s="108">
        <v>1</v>
      </c>
      <c r="F91" s="109"/>
      <c r="G91" s="17">
        <f>IFERROR(ROUNDUP(G90/E90,6),"")</f>
        <v>0.89423000000000008</v>
      </c>
      <c r="H91" s="76" t="s">
        <v>46</v>
      </c>
      <c r="I91" s="110"/>
      <c r="J91" s="111"/>
    </row>
    <row r="92" spans="1:12" ht="18.75" customHeight="1" x14ac:dyDescent="0.15">
      <c r="D92" s="131"/>
      <c r="E92" s="131"/>
      <c r="F92" s="131"/>
      <c r="G92" s="131"/>
      <c r="H92" s="131"/>
      <c r="I92" s="131"/>
      <c r="J92" s="131"/>
      <c r="K92" s="131"/>
    </row>
  </sheetData>
  <mergeCells count="106">
    <mergeCell ref="A4:A71"/>
    <mergeCell ref="B4:D4"/>
    <mergeCell ref="F4:J4"/>
    <mergeCell ref="C5:D5"/>
    <mergeCell ref="B6:B58"/>
    <mergeCell ref="C6:D6"/>
    <mergeCell ref="D12:D13"/>
    <mergeCell ref="E12:E13"/>
    <mergeCell ref="C15:D15"/>
    <mergeCell ref="C16:D16"/>
    <mergeCell ref="G16:H16"/>
    <mergeCell ref="I16:J16"/>
    <mergeCell ref="C7:D7"/>
    <mergeCell ref="G7:H7"/>
    <mergeCell ref="I7:J7"/>
    <mergeCell ref="D8:D9"/>
    <mergeCell ref="E8:E9"/>
    <mergeCell ref="D10:D11"/>
    <mergeCell ref="E10:E11"/>
    <mergeCell ref="D23:D24"/>
    <mergeCell ref="E23:E24"/>
    <mergeCell ref="D25:D26"/>
    <mergeCell ref="D30:D31"/>
    <mergeCell ref="D32:D33"/>
    <mergeCell ref="E32:E33"/>
    <mergeCell ref="E25:E26"/>
    <mergeCell ref="C28:D28"/>
    <mergeCell ref="C29:D29"/>
    <mergeCell ref="D17:D18"/>
    <mergeCell ref="E17:E18"/>
    <mergeCell ref="D19:D20"/>
    <mergeCell ref="E19:E20"/>
    <mergeCell ref="D21:D22"/>
    <mergeCell ref="E21:E22"/>
    <mergeCell ref="C41:D41"/>
    <mergeCell ref="C42:D42"/>
    <mergeCell ref="G42:H42"/>
    <mergeCell ref="I42:J42"/>
    <mergeCell ref="D43:D44"/>
    <mergeCell ref="E43:E44"/>
    <mergeCell ref="C35:D35"/>
    <mergeCell ref="D36:D37"/>
    <mergeCell ref="E36:E37"/>
    <mergeCell ref="D38:D39"/>
    <mergeCell ref="E38:E39"/>
    <mergeCell ref="G48:H48"/>
    <mergeCell ref="I48:J48"/>
    <mergeCell ref="D49:D50"/>
    <mergeCell ref="E49:E50"/>
    <mergeCell ref="D66:D67"/>
    <mergeCell ref="E66:E67"/>
    <mergeCell ref="D68:D69"/>
    <mergeCell ref="E68:E69"/>
    <mergeCell ref="D60:D61"/>
    <mergeCell ref="E60:E61"/>
    <mergeCell ref="D62:D63"/>
    <mergeCell ref="E62:E63"/>
    <mergeCell ref="D51:D52"/>
    <mergeCell ref="E51:E52"/>
    <mergeCell ref="C54:D54"/>
    <mergeCell ref="C55:D55"/>
    <mergeCell ref="C58:D58"/>
    <mergeCell ref="E73:E74"/>
    <mergeCell ref="D75:D76"/>
    <mergeCell ref="E75:E76"/>
    <mergeCell ref="C78:D78"/>
    <mergeCell ref="E89:F89"/>
    <mergeCell ref="B59:B71"/>
    <mergeCell ref="C59:D59"/>
    <mergeCell ref="C65:D65"/>
    <mergeCell ref="D45:D46"/>
    <mergeCell ref="E45:E46"/>
    <mergeCell ref="C48:D48"/>
    <mergeCell ref="D92:K92"/>
    <mergeCell ref="G89:H89"/>
    <mergeCell ref="I89:J89"/>
    <mergeCell ref="I78:J78"/>
    <mergeCell ref="D79:D80"/>
    <mergeCell ref="E79:E80"/>
    <mergeCell ref="D81:D82"/>
    <mergeCell ref="E81:E82"/>
    <mergeCell ref="D85:E85"/>
    <mergeCell ref="N1:P1"/>
    <mergeCell ref="A1:C1"/>
    <mergeCell ref="D1:G1"/>
    <mergeCell ref="E91:F91"/>
    <mergeCell ref="I91:J91"/>
    <mergeCell ref="G29:H29"/>
    <mergeCell ref="I29:J29"/>
    <mergeCell ref="G59:H59"/>
    <mergeCell ref="I59:J59"/>
    <mergeCell ref="G35:H35"/>
    <mergeCell ref="I35:J35"/>
    <mergeCell ref="G78:H78"/>
    <mergeCell ref="G65:H65"/>
    <mergeCell ref="I65:J65"/>
    <mergeCell ref="E30:E31"/>
    <mergeCell ref="B3:D3"/>
    <mergeCell ref="F3:J3"/>
    <mergeCell ref="D86:E86"/>
    <mergeCell ref="B90:D90"/>
    <mergeCell ref="B72:B83"/>
    <mergeCell ref="C72:D72"/>
    <mergeCell ref="G72:H72"/>
    <mergeCell ref="I72:J72"/>
    <mergeCell ref="D73:D74"/>
  </mergeCells>
  <phoneticPr fontId="2"/>
  <conditionalFormatting sqref="I84:J86">
    <cfRule type="expression" dxfId="1" priority="2">
      <formula>$I$5="２号事業"</formula>
    </cfRule>
  </conditionalFormatting>
  <conditionalFormatting sqref="G84:H86">
    <cfRule type="expression" dxfId="0" priority="1">
      <formula>$G$5="２号事業"</formula>
    </cfRule>
  </conditionalFormatting>
  <dataValidations count="2">
    <dataValidation type="list" allowBlank="1" showInputMessage="1" showErrorMessage="1" sqref="G5 G89:H89">
      <formula1>"１号事業,２号事業"</formula1>
    </dataValidation>
    <dataValidation type="list" allowBlank="1" showInputMessage="1" showErrorMessage="1" sqref="I5 I89:J89">
      <formula1>"２号事業,３号事業"</formula1>
    </dataValidation>
  </dataValidations>
  <pageMargins left="0.59055118110236227" right="0" top="0.39370078740157483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区分計算書（所得）</vt:lpstr>
      <vt:lpstr>'区分計算書（所得）'!Print_Area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2021-02-16T08:34:28Z</dcterms:created>
  <dcterms:modified xsi:type="dcterms:W3CDTF">2024-01-12T02:20:21Z</dcterms:modified>
</cp:coreProperties>
</file>