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167.21\kokuho\11_国保制度\42_調整会議\02_広域化調整会議（親会）\第38回調整会議（R6.3.19）\03_資料\02座長レク用資料_06.03.14予定\"/>
    </mc:Choice>
  </mc:AlternateContent>
  <xr:revisionPtr revIDLastSave="0" documentId="13_ncr:1_{7D9FDB6A-4AFB-4729-9376-55BACD6D1F3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決算概況" sheetId="1" r:id="rId1"/>
    <sheet name="【R6.3.6】市町村データ（貼り付け）" sheetId="3" state="hidden" r:id="rId2"/>
    <sheet name="市町村データ （純資産_自動計算）" sheetId="4" state="hidden" r:id="rId3"/>
  </sheets>
  <definedNames>
    <definedName name="_xlnm._FilterDatabase" localSheetId="1" hidden="1">'【R6.3.6】市町村データ（貼り付け）'!$A$1:$IZ$45</definedName>
    <definedName name="_xlnm._FilterDatabase" localSheetId="2" hidden="1">'市町村データ （純資産_自動計算）'!$A$1:$D$45</definedName>
    <definedName name="_xlnm.Print_Area" localSheetId="0">決算概況!$A$1:$AX$38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4" l="1"/>
  <c r="G3" i="4" s="1"/>
  <c r="D4" i="4"/>
  <c r="G4" i="4" s="1"/>
  <c r="D5" i="4"/>
  <c r="D6" i="4"/>
  <c r="D7" i="4"/>
  <c r="D8" i="4"/>
  <c r="D9" i="4"/>
  <c r="D10" i="4"/>
  <c r="D11" i="4"/>
  <c r="G11" i="4" s="1"/>
  <c r="D12" i="4"/>
  <c r="D13" i="4"/>
  <c r="D14" i="4"/>
  <c r="D15" i="4"/>
  <c r="D16" i="4"/>
  <c r="D17" i="4"/>
  <c r="D18" i="4"/>
  <c r="D19" i="4"/>
  <c r="G19" i="4" s="1"/>
  <c r="D20" i="4"/>
  <c r="G20" i="4" s="1"/>
  <c r="D21" i="4"/>
  <c r="D22" i="4"/>
  <c r="D23" i="4"/>
  <c r="D24" i="4"/>
  <c r="D25" i="4"/>
  <c r="D26" i="4"/>
  <c r="D27" i="4"/>
  <c r="G27" i="4" s="1"/>
  <c r="D28" i="4"/>
  <c r="G28" i="4" s="1"/>
  <c r="D29" i="4"/>
  <c r="D30" i="4"/>
  <c r="D31" i="4"/>
  <c r="D32" i="4"/>
  <c r="D33" i="4"/>
  <c r="D34" i="4"/>
  <c r="D35" i="4"/>
  <c r="G35" i="4" s="1"/>
  <c r="D36" i="4"/>
  <c r="G36" i="4" s="1"/>
  <c r="D37" i="4"/>
  <c r="D38" i="4"/>
  <c r="D39" i="4"/>
  <c r="D40" i="4"/>
  <c r="D41" i="4"/>
  <c r="D42" i="4"/>
  <c r="D43" i="4"/>
  <c r="G43" i="4" s="1"/>
  <c r="D44" i="4"/>
  <c r="G44" i="4" s="1"/>
  <c r="D2" i="4"/>
  <c r="G5" i="4"/>
  <c r="G6" i="4"/>
  <c r="G7" i="4"/>
  <c r="G13" i="4"/>
  <c r="G14" i="4"/>
  <c r="G15" i="4"/>
  <c r="G16" i="4"/>
  <c r="G29" i="4"/>
  <c r="G37" i="4"/>
  <c r="G38" i="4"/>
  <c r="G39" i="4"/>
  <c r="G40" i="4"/>
  <c r="G2" i="4"/>
  <c r="C3" i="4"/>
  <c r="C4" i="4"/>
  <c r="C5" i="4"/>
  <c r="C6" i="4"/>
  <c r="C7" i="4"/>
  <c r="C8" i="4"/>
  <c r="G8" i="4" s="1"/>
  <c r="C9" i="4"/>
  <c r="C10" i="4"/>
  <c r="G10" i="4" s="1"/>
  <c r="C11" i="4"/>
  <c r="C12" i="4"/>
  <c r="G12" i="4" s="1"/>
  <c r="C13" i="4"/>
  <c r="C14" i="4"/>
  <c r="C15" i="4"/>
  <c r="C16" i="4"/>
  <c r="C17" i="4"/>
  <c r="C18" i="4"/>
  <c r="C19" i="4"/>
  <c r="C20" i="4"/>
  <c r="C21" i="4"/>
  <c r="G21" i="4" s="1"/>
  <c r="C22" i="4"/>
  <c r="C23" i="4"/>
  <c r="C24" i="4"/>
  <c r="C25" i="4"/>
  <c r="C26" i="4"/>
  <c r="C27" i="4"/>
  <c r="C28" i="4"/>
  <c r="C29" i="4"/>
  <c r="C30" i="4"/>
  <c r="G30" i="4" s="1"/>
  <c r="C31" i="4"/>
  <c r="C32" i="4"/>
  <c r="G32" i="4" s="1"/>
  <c r="C33" i="4"/>
  <c r="G33" i="4" s="1"/>
  <c r="C34" i="4"/>
  <c r="C35" i="4"/>
  <c r="C36" i="4"/>
  <c r="C37" i="4"/>
  <c r="C38" i="4"/>
  <c r="C39" i="4"/>
  <c r="C40" i="4"/>
  <c r="C41" i="4"/>
  <c r="G41" i="4" s="1"/>
  <c r="C42" i="4"/>
  <c r="C43" i="4"/>
  <c r="C44" i="4"/>
  <c r="C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2" i="4"/>
  <c r="G34" i="4" l="1"/>
  <c r="G26" i="4"/>
  <c r="G17" i="4"/>
  <c r="G42" i="4"/>
  <c r="G25" i="4"/>
  <c r="G9" i="4"/>
  <c r="G24" i="4"/>
  <c r="G31" i="4"/>
  <c r="G23" i="4"/>
  <c r="J2" i="4"/>
  <c r="G18" i="4"/>
  <c r="H18" i="4" s="1"/>
  <c r="G22" i="4"/>
  <c r="H34" i="4"/>
  <c r="J34" i="4"/>
  <c r="J18" i="4"/>
  <c r="C45" i="4"/>
  <c r="D45" i="4"/>
  <c r="H2" i="4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D45" i="3"/>
  <c r="CE45" i="3"/>
  <c r="CF45" i="3"/>
  <c r="CG45" i="3"/>
  <c r="CH45" i="3"/>
  <c r="CI45" i="3"/>
  <c r="CJ45" i="3"/>
  <c r="CK45" i="3"/>
  <c r="CL45" i="3"/>
  <c r="CM45" i="3"/>
  <c r="CN45" i="3"/>
  <c r="CO45" i="3"/>
  <c r="CP45" i="3"/>
  <c r="CQ45" i="3"/>
  <c r="CR45" i="3"/>
  <c r="CS45" i="3"/>
  <c r="CT45" i="3"/>
  <c r="CU45" i="3"/>
  <c r="CV45" i="3"/>
  <c r="CW45" i="3"/>
  <c r="CX45" i="3"/>
  <c r="CY45" i="3"/>
  <c r="CZ45" i="3"/>
  <c r="DA45" i="3"/>
  <c r="DB45" i="3"/>
  <c r="DC45" i="3"/>
  <c r="DD45" i="3"/>
  <c r="DE45" i="3"/>
  <c r="DF45" i="3"/>
  <c r="DG45" i="3"/>
  <c r="DH45" i="3"/>
  <c r="DI45" i="3"/>
  <c r="DJ45" i="3"/>
  <c r="DK45" i="3"/>
  <c r="DL45" i="3"/>
  <c r="DM45" i="3"/>
  <c r="DN45" i="3"/>
  <c r="DO45" i="3"/>
  <c r="DP45" i="3"/>
  <c r="DQ45" i="3"/>
  <c r="DR45" i="3"/>
  <c r="DS45" i="3"/>
  <c r="DT45" i="3"/>
  <c r="DU45" i="3"/>
  <c r="DV45" i="3"/>
  <c r="DW45" i="3"/>
  <c r="DX45" i="3"/>
  <c r="DY45" i="3"/>
  <c r="DZ45" i="3"/>
  <c r="EA45" i="3"/>
  <c r="EB45" i="3"/>
  <c r="EC45" i="3"/>
  <c r="ED45" i="3"/>
  <c r="EE45" i="3"/>
  <c r="EF45" i="3"/>
  <c r="EG45" i="3"/>
  <c r="EH45" i="3"/>
  <c r="EI45" i="3"/>
  <c r="EJ45" i="3"/>
  <c r="EK45" i="3"/>
  <c r="EL45" i="3"/>
  <c r="EM45" i="3"/>
  <c r="EN45" i="3"/>
  <c r="EO45" i="3"/>
  <c r="EP45" i="3"/>
  <c r="EQ45" i="3"/>
  <c r="ER45" i="3"/>
  <c r="ES45" i="3"/>
  <c r="ET45" i="3"/>
  <c r="EU45" i="3"/>
  <c r="EV45" i="3"/>
  <c r="EW45" i="3"/>
  <c r="EX45" i="3"/>
  <c r="EY45" i="3"/>
  <c r="EZ45" i="3"/>
  <c r="FA45" i="3"/>
  <c r="FB45" i="3"/>
  <c r="FC45" i="3"/>
  <c r="FD45" i="3"/>
  <c r="FE45" i="3"/>
  <c r="FF45" i="3"/>
  <c r="FG45" i="3"/>
  <c r="FH45" i="3"/>
  <c r="FI45" i="3"/>
  <c r="FJ45" i="3"/>
  <c r="FK45" i="3"/>
  <c r="FL45" i="3"/>
  <c r="FM45" i="3"/>
  <c r="FN45" i="3"/>
  <c r="FO45" i="3"/>
  <c r="FP45" i="3"/>
  <c r="FQ45" i="3"/>
  <c r="FR45" i="3"/>
  <c r="FS45" i="3"/>
  <c r="FT45" i="3"/>
  <c r="FU45" i="3"/>
  <c r="FV45" i="3"/>
  <c r="FW45" i="3"/>
  <c r="FX45" i="3"/>
  <c r="FY45" i="3"/>
  <c r="FZ45" i="3"/>
  <c r="GA45" i="3"/>
  <c r="GB45" i="3"/>
  <c r="GC45" i="3"/>
  <c r="GD45" i="3"/>
  <c r="GE45" i="3"/>
  <c r="GF45" i="3"/>
  <c r="GG45" i="3"/>
  <c r="GH45" i="3"/>
  <c r="GI45" i="3"/>
  <c r="GJ45" i="3"/>
  <c r="GK45" i="3"/>
  <c r="GL45" i="3"/>
  <c r="GM45" i="3"/>
  <c r="GN45" i="3"/>
  <c r="GO45" i="3"/>
  <c r="GP45" i="3"/>
  <c r="GQ45" i="3"/>
  <c r="GR45" i="3"/>
  <c r="GS45" i="3"/>
  <c r="GT45" i="3"/>
  <c r="GU45" i="3"/>
  <c r="GV45" i="3"/>
  <c r="GW45" i="3"/>
  <c r="GX45" i="3"/>
  <c r="GY45" i="3"/>
  <c r="GZ45" i="3"/>
  <c r="HA45" i="3"/>
  <c r="HB45" i="3"/>
  <c r="HC45" i="3"/>
  <c r="HD45" i="3"/>
  <c r="HE45" i="3"/>
  <c r="HF45" i="3"/>
  <c r="HG45" i="3"/>
  <c r="HH45" i="3"/>
  <c r="HI45" i="3"/>
  <c r="HJ45" i="3"/>
  <c r="HK45" i="3"/>
  <c r="HL45" i="3"/>
  <c r="HM45" i="3"/>
  <c r="HN45" i="3"/>
  <c r="HO45" i="3"/>
  <c r="HP45" i="3"/>
  <c r="HQ45" i="3"/>
  <c r="HR45" i="3"/>
  <c r="HS45" i="3"/>
  <c r="HT45" i="3"/>
  <c r="HU45" i="3"/>
  <c r="HV45" i="3"/>
  <c r="HW45" i="3"/>
  <c r="HX45" i="3"/>
  <c r="HY45" i="3"/>
  <c r="HZ45" i="3"/>
  <c r="IA45" i="3"/>
  <c r="IB45" i="3"/>
  <c r="IC45" i="3"/>
  <c r="ID45" i="3"/>
  <c r="IE45" i="3"/>
  <c r="IF45" i="3"/>
  <c r="IG45" i="3"/>
  <c r="IH45" i="3"/>
  <c r="II45" i="3"/>
  <c r="IJ45" i="3"/>
  <c r="IK45" i="3"/>
  <c r="IL45" i="3"/>
  <c r="IM45" i="3"/>
  <c r="IN45" i="3"/>
  <c r="IO45" i="3"/>
  <c r="IP45" i="3"/>
  <c r="IQ45" i="3"/>
  <c r="IR45" i="3"/>
  <c r="IS45" i="3"/>
  <c r="IT45" i="3"/>
  <c r="IU45" i="3"/>
  <c r="IV45" i="3"/>
  <c r="IW45" i="3"/>
  <c r="IX45" i="3"/>
  <c r="IY45" i="3"/>
  <c r="IZ45" i="3"/>
  <c r="JA45" i="3"/>
  <c r="JB45" i="3"/>
  <c r="C45" i="3"/>
  <c r="H41" i="4" l="1"/>
  <c r="J41" i="4"/>
  <c r="H31" i="4"/>
  <c r="J31" i="4"/>
  <c r="H10" i="4"/>
  <c r="J10" i="4"/>
  <c r="H24" i="4"/>
  <c r="J24" i="4"/>
  <c r="H43" i="4"/>
  <c r="J43" i="4"/>
  <c r="H5" i="4"/>
  <c r="J5" i="4"/>
  <c r="H37" i="4"/>
  <c r="J37" i="4"/>
  <c r="H12" i="4"/>
  <c r="J12" i="4"/>
  <c r="H28" i="4"/>
  <c r="J28" i="4"/>
  <c r="H7" i="4"/>
  <c r="J7" i="4"/>
  <c r="H39" i="4"/>
  <c r="J39" i="4"/>
  <c r="H30" i="4"/>
  <c r="J30" i="4"/>
  <c r="H26" i="4"/>
  <c r="J26" i="4"/>
  <c r="H33" i="4"/>
  <c r="J33" i="4"/>
  <c r="H13" i="4"/>
  <c r="J13" i="4"/>
  <c r="H40" i="4"/>
  <c r="J40" i="4"/>
  <c r="H38" i="4"/>
  <c r="J38" i="4"/>
  <c r="H3" i="4"/>
  <c r="J3" i="4"/>
  <c r="H25" i="4"/>
  <c r="J25" i="4"/>
  <c r="H15" i="4"/>
  <c r="J15" i="4"/>
  <c r="H20" i="4"/>
  <c r="J20" i="4"/>
  <c r="H36" i="4"/>
  <c r="J36" i="4"/>
  <c r="H11" i="4"/>
  <c r="J11" i="4"/>
  <c r="H21" i="4"/>
  <c r="J21" i="4"/>
  <c r="H14" i="4"/>
  <c r="J14" i="4"/>
  <c r="H44" i="4"/>
  <c r="J44" i="4"/>
  <c r="H6" i="4"/>
  <c r="J6" i="4"/>
  <c r="H19" i="4"/>
  <c r="J19" i="4"/>
  <c r="H9" i="4"/>
  <c r="J9" i="4"/>
  <c r="H23" i="4"/>
  <c r="J23" i="4"/>
  <c r="H32" i="4"/>
  <c r="J32" i="4"/>
  <c r="H8" i="4"/>
  <c r="J8" i="4"/>
  <c r="H22" i="4"/>
  <c r="J22" i="4"/>
  <c r="H27" i="4"/>
  <c r="J27" i="4"/>
  <c r="H17" i="4"/>
  <c r="J17" i="4"/>
  <c r="H29" i="4"/>
  <c r="J29" i="4"/>
  <c r="H42" i="4"/>
  <c r="J42" i="4"/>
  <c r="H16" i="4"/>
  <c r="J16" i="4"/>
  <c r="H4" i="4"/>
  <c r="J4" i="4"/>
  <c r="H35" i="4"/>
  <c r="J35" i="4"/>
  <c r="G45" i="4"/>
  <c r="S10" i="1"/>
  <c r="S11" i="1"/>
  <c r="S8" i="1"/>
  <c r="H10" i="1"/>
  <c r="H9" i="1"/>
  <c r="H8" i="1"/>
  <c r="D13" i="1"/>
  <c r="O16" i="1"/>
  <c r="C22" i="1"/>
  <c r="C9" i="1"/>
  <c r="AA21" i="1"/>
  <c r="G48" i="4" l="1"/>
  <c r="G50" i="4"/>
  <c r="G47" i="4"/>
  <c r="G51" i="4"/>
  <c r="AO34" i="1"/>
  <c r="AM34" i="1" s="1"/>
  <c r="AO28" i="1" l="1"/>
  <c r="AN28" i="1" s="1"/>
  <c r="AO33" i="1"/>
  <c r="AN33" i="1" s="1"/>
  <c r="AM28" i="1" l="1"/>
  <c r="AM33" i="1"/>
  <c r="JC3" i="3"/>
  <c r="JD3" i="3"/>
  <c r="JE3" i="3"/>
  <c r="JF3" i="3"/>
  <c r="JC4" i="3"/>
  <c r="JD4" i="3"/>
  <c r="JE4" i="3"/>
  <c r="JF4" i="3"/>
  <c r="JC5" i="3"/>
  <c r="JD5" i="3"/>
  <c r="JE5" i="3"/>
  <c r="JF5" i="3"/>
  <c r="JC6" i="3"/>
  <c r="JD6" i="3"/>
  <c r="JE6" i="3"/>
  <c r="JF6" i="3"/>
  <c r="JC7" i="3"/>
  <c r="JD7" i="3"/>
  <c r="JE7" i="3"/>
  <c r="JF7" i="3"/>
  <c r="JC8" i="3"/>
  <c r="JD8" i="3"/>
  <c r="JE8" i="3"/>
  <c r="JF8" i="3"/>
  <c r="JC9" i="3"/>
  <c r="JD9" i="3"/>
  <c r="JE9" i="3"/>
  <c r="JF9" i="3"/>
  <c r="JC10" i="3"/>
  <c r="JD10" i="3"/>
  <c r="JE10" i="3"/>
  <c r="JF10" i="3"/>
  <c r="JC11" i="3"/>
  <c r="JD11" i="3"/>
  <c r="JE11" i="3"/>
  <c r="JF11" i="3"/>
  <c r="JC12" i="3"/>
  <c r="JD12" i="3"/>
  <c r="JE12" i="3"/>
  <c r="JF12" i="3"/>
  <c r="JC13" i="3"/>
  <c r="JD13" i="3"/>
  <c r="JE13" i="3"/>
  <c r="JF13" i="3"/>
  <c r="JC14" i="3"/>
  <c r="JD14" i="3"/>
  <c r="JE14" i="3"/>
  <c r="JF14" i="3"/>
  <c r="JC15" i="3"/>
  <c r="JD15" i="3"/>
  <c r="JE15" i="3"/>
  <c r="JF15" i="3"/>
  <c r="JC16" i="3"/>
  <c r="JD16" i="3"/>
  <c r="JE16" i="3"/>
  <c r="JF16" i="3"/>
  <c r="JC17" i="3"/>
  <c r="JD17" i="3"/>
  <c r="JE17" i="3"/>
  <c r="JF17" i="3"/>
  <c r="JC18" i="3"/>
  <c r="JD18" i="3"/>
  <c r="JE18" i="3"/>
  <c r="JF18" i="3"/>
  <c r="JC19" i="3"/>
  <c r="JD19" i="3"/>
  <c r="JE19" i="3"/>
  <c r="JF19" i="3"/>
  <c r="JC20" i="3"/>
  <c r="JD20" i="3"/>
  <c r="JE20" i="3"/>
  <c r="JF20" i="3"/>
  <c r="JC21" i="3"/>
  <c r="JD21" i="3"/>
  <c r="JE21" i="3"/>
  <c r="JF21" i="3"/>
  <c r="JC22" i="3"/>
  <c r="JD22" i="3"/>
  <c r="JE22" i="3"/>
  <c r="JF22" i="3"/>
  <c r="JC23" i="3"/>
  <c r="JD23" i="3"/>
  <c r="JE23" i="3"/>
  <c r="JF23" i="3"/>
  <c r="JC24" i="3"/>
  <c r="JD24" i="3"/>
  <c r="JE24" i="3"/>
  <c r="JF24" i="3"/>
  <c r="JC25" i="3"/>
  <c r="JD25" i="3"/>
  <c r="JE25" i="3"/>
  <c r="JF25" i="3"/>
  <c r="JC26" i="3"/>
  <c r="JD26" i="3"/>
  <c r="JE26" i="3"/>
  <c r="JF26" i="3"/>
  <c r="JC27" i="3"/>
  <c r="JD27" i="3"/>
  <c r="JE27" i="3"/>
  <c r="JF27" i="3"/>
  <c r="JC28" i="3"/>
  <c r="JD28" i="3"/>
  <c r="JE28" i="3"/>
  <c r="JF28" i="3"/>
  <c r="JC29" i="3"/>
  <c r="JD29" i="3"/>
  <c r="JE29" i="3"/>
  <c r="JF29" i="3"/>
  <c r="JC30" i="3"/>
  <c r="JD30" i="3"/>
  <c r="JE30" i="3"/>
  <c r="JF30" i="3"/>
  <c r="JC31" i="3"/>
  <c r="JD31" i="3"/>
  <c r="JE31" i="3"/>
  <c r="JF31" i="3"/>
  <c r="JC32" i="3"/>
  <c r="JD32" i="3"/>
  <c r="JE32" i="3"/>
  <c r="JF32" i="3"/>
  <c r="JC33" i="3"/>
  <c r="JD33" i="3"/>
  <c r="JE33" i="3"/>
  <c r="JF33" i="3"/>
  <c r="JC34" i="3"/>
  <c r="JD34" i="3"/>
  <c r="JE34" i="3"/>
  <c r="JF34" i="3"/>
  <c r="JC35" i="3"/>
  <c r="JD35" i="3"/>
  <c r="JE35" i="3"/>
  <c r="JF35" i="3"/>
  <c r="JC36" i="3"/>
  <c r="JD36" i="3"/>
  <c r="JE36" i="3"/>
  <c r="JF36" i="3"/>
  <c r="JC37" i="3"/>
  <c r="JD37" i="3"/>
  <c r="JE37" i="3"/>
  <c r="JF37" i="3"/>
  <c r="JC38" i="3"/>
  <c r="JD38" i="3"/>
  <c r="JE38" i="3"/>
  <c r="JF38" i="3"/>
  <c r="JC39" i="3"/>
  <c r="JD39" i="3"/>
  <c r="JE39" i="3"/>
  <c r="JF39" i="3"/>
  <c r="JC40" i="3"/>
  <c r="JD40" i="3"/>
  <c r="JE40" i="3"/>
  <c r="JF40" i="3"/>
  <c r="JC41" i="3"/>
  <c r="JD41" i="3"/>
  <c r="JE41" i="3"/>
  <c r="JF41" i="3"/>
  <c r="JC42" i="3"/>
  <c r="JD42" i="3"/>
  <c r="JE42" i="3"/>
  <c r="JF42" i="3"/>
  <c r="JC43" i="3"/>
  <c r="JD43" i="3"/>
  <c r="JE43" i="3"/>
  <c r="JF43" i="3"/>
  <c r="JC44" i="3"/>
  <c r="JD44" i="3"/>
  <c r="JE44" i="3"/>
  <c r="JF44" i="3"/>
  <c r="JD2" i="3"/>
  <c r="JE2" i="3"/>
  <c r="JC2" i="3"/>
  <c r="JE45" i="3" l="1"/>
  <c r="JD45" i="3"/>
  <c r="JC45" i="3"/>
  <c r="AM24" i="1"/>
  <c r="AM16" i="1"/>
  <c r="AO24" i="1"/>
  <c r="JF2" i="3"/>
  <c r="JF45" i="3" s="1"/>
  <c r="AM15" i="1"/>
  <c r="AM25" i="1" l="1"/>
  <c r="AO25" i="1"/>
  <c r="AO16" i="1"/>
  <c r="AO15" i="1"/>
  <c r="C35" i="1"/>
  <c r="N21" i="1" l="1"/>
  <c r="AO26" i="1" l="1"/>
  <c r="AO17" i="1" l="1"/>
  <c r="AO12" i="1" l="1"/>
  <c r="C21" i="1" l="1"/>
  <c r="O27" i="1" l="1"/>
  <c r="O28" i="1"/>
  <c r="O17" i="1" l="1"/>
  <c r="N16" i="1"/>
  <c r="O22" i="1" l="1"/>
  <c r="T8" i="1"/>
  <c r="V8" i="1" s="1"/>
  <c r="T11" i="1"/>
  <c r="V11" i="1" s="1"/>
  <c r="T10" i="1"/>
  <c r="V10" i="1" s="1"/>
  <c r="N35" i="1"/>
  <c r="N34" i="1"/>
  <c r="N17" i="1"/>
  <c r="N9" i="1"/>
  <c r="D14" i="1"/>
  <c r="O29" i="1"/>
  <c r="N28" i="1"/>
  <c r="N27" i="1"/>
  <c r="N26" i="1"/>
  <c r="N20" i="1"/>
  <c r="C20" i="1"/>
  <c r="N15" i="1"/>
  <c r="N14" i="1"/>
  <c r="N13" i="1"/>
  <c r="N12" i="1"/>
  <c r="R11" i="1" s="1"/>
  <c r="N11" i="1"/>
  <c r="N10" i="1"/>
  <c r="R10" i="1" s="1"/>
  <c r="N8" i="1"/>
  <c r="R8" i="1" s="1"/>
  <c r="N7" i="1"/>
  <c r="C13" i="1"/>
  <c r="C12" i="1"/>
  <c r="C11" i="1"/>
  <c r="C10" i="1"/>
  <c r="G10" i="1" s="1"/>
  <c r="C8" i="1"/>
  <c r="G8" i="1" s="1"/>
  <c r="C7" i="1"/>
  <c r="G9" i="1" s="1"/>
  <c r="AO35" i="1"/>
  <c r="AM35" i="1" s="1"/>
  <c r="AN34" i="1"/>
  <c r="AO32" i="1"/>
  <c r="AM32" i="1" s="1"/>
  <c r="AB34" i="1"/>
  <c r="AA34" i="1" s="1"/>
  <c r="AB33" i="1"/>
  <c r="AA33" i="1" s="1"/>
  <c r="AB32" i="1"/>
  <c r="AA32" i="1" s="1"/>
  <c r="AO27" i="1"/>
  <c r="AN27" i="1" s="1"/>
  <c r="AN25" i="1"/>
  <c r="AN24" i="1"/>
  <c r="AO23" i="1"/>
  <c r="AN23" i="1" s="1"/>
  <c r="AO22" i="1"/>
  <c r="AM22" i="1" s="1"/>
  <c r="AO21" i="1"/>
  <c r="AN21" i="1" s="1"/>
  <c r="AO20" i="1"/>
  <c r="AM20" i="1" s="1"/>
  <c r="AO19" i="1"/>
  <c r="AN19" i="1" s="1"/>
  <c r="AB21" i="1"/>
  <c r="AA22" i="1" s="1"/>
  <c r="AB20" i="1"/>
  <c r="AA20" i="1" s="1"/>
  <c r="AB19" i="1"/>
  <c r="AA19" i="1" s="1"/>
  <c r="AN16" i="1"/>
  <c r="AN15" i="1"/>
  <c r="AO14" i="1"/>
  <c r="AN14" i="1" s="1"/>
  <c r="AO13" i="1"/>
  <c r="AM13" i="1" s="1"/>
  <c r="AM12" i="1"/>
  <c r="AO11" i="1"/>
  <c r="AO10" i="1"/>
  <c r="AO9" i="1"/>
  <c r="AS9" i="1" s="1"/>
  <c r="AT9" i="1" s="1"/>
  <c r="AV9" i="1" s="1"/>
  <c r="AO8" i="1"/>
  <c r="AO7" i="1"/>
  <c r="AS10" i="1" s="1"/>
  <c r="AT10" i="1" s="1"/>
  <c r="AV10" i="1" s="1"/>
  <c r="AB13" i="1"/>
  <c r="AA13" i="1" s="1"/>
  <c r="AB12" i="1"/>
  <c r="AB11" i="1"/>
  <c r="AB10" i="1"/>
  <c r="AF9" i="1" s="1"/>
  <c r="AB9" i="1"/>
  <c r="AB8" i="1"/>
  <c r="AB7" i="1"/>
  <c r="AM8" i="1" l="1"/>
  <c r="AR8" i="1" s="1"/>
  <c r="AS8" i="1"/>
  <c r="AT8" i="1" s="1"/>
  <c r="AV8" i="1" s="1"/>
  <c r="AM7" i="1"/>
  <c r="AR10" i="1" s="1"/>
  <c r="AA7" i="1"/>
  <c r="AE10" i="1" s="1"/>
  <c r="AF10" i="1"/>
  <c r="AG10" i="1" s="1"/>
  <c r="AM10" i="1"/>
  <c r="AM11" i="1"/>
  <c r="AM9" i="1"/>
  <c r="AR9" i="1" s="1"/>
  <c r="AA9" i="1"/>
  <c r="AE8" i="1" s="1"/>
  <c r="AF8" i="1"/>
  <c r="AG8" i="1" s="1"/>
  <c r="AI8" i="1" s="1"/>
  <c r="AA11" i="1"/>
  <c r="AE11" i="1" s="1"/>
  <c r="AF11" i="1"/>
  <c r="AG11" i="1" s="1"/>
  <c r="AI11" i="1" s="1"/>
  <c r="AA8" i="1"/>
  <c r="AA12" i="1"/>
  <c r="AA10" i="1"/>
  <c r="AE9" i="1" s="1"/>
  <c r="AI10" i="1"/>
  <c r="AN22" i="1"/>
  <c r="D23" i="1"/>
  <c r="C23" i="1" s="1"/>
  <c r="I8" i="1"/>
  <c r="K8" i="1" s="1"/>
  <c r="I9" i="1"/>
  <c r="K9" i="1" s="1"/>
  <c r="I10" i="1"/>
  <c r="K10" i="1" s="1"/>
  <c r="AM21" i="1"/>
  <c r="O18" i="1"/>
  <c r="N18" i="1" s="1"/>
  <c r="N29" i="1"/>
  <c r="D33" i="1"/>
  <c r="AN20" i="1"/>
  <c r="N22" i="1"/>
  <c r="C14" i="1"/>
  <c r="AN32" i="1"/>
  <c r="AN13" i="1"/>
  <c r="AN11" i="1"/>
  <c r="AM14" i="1"/>
  <c r="AN10" i="1"/>
  <c r="AN12" i="1"/>
  <c r="AN9" i="1"/>
  <c r="AM19" i="1"/>
  <c r="AN8" i="1"/>
  <c r="AM23" i="1"/>
  <c r="AM27" i="1"/>
  <c r="AN7" i="1"/>
  <c r="O23" i="1" l="1"/>
  <c r="C33" i="1"/>
  <c r="N23" i="1" l="1"/>
  <c r="D34" i="1"/>
  <c r="D36" i="1" s="1"/>
  <c r="C34" i="1" l="1"/>
  <c r="O36" i="1" l="1"/>
  <c r="N36" i="1" s="1"/>
  <c r="C36" i="1"/>
</calcChain>
</file>

<file path=xl/sharedStrings.xml><?xml version="1.0" encoding="utf-8"?>
<sst xmlns="http://schemas.openxmlformats.org/spreadsheetml/2006/main" count="495" uniqueCount="397">
  <si>
    <t>（1）収入及び支出状況</t>
    <rPh sb="3" eb="5">
      <t>シュウニュウ</t>
    </rPh>
    <rPh sb="5" eb="6">
      <t>オヨ</t>
    </rPh>
    <rPh sb="7" eb="9">
      <t>シシュツ</t>
    </rPh>
    <rPh sb="9" eb="11">
      <t>ジョウキョウ</t>
    </rPh>
    <phoneticPr fontId="1"/>
  </si>
  <si>
    <t>事業費納付金</t>
    <rPh sb="0" eb="3">
      <t>ジギョウヒ</t>
    </rPh>
    <rPh sb="3" eb="6">
      <t>ノウフキン</t>
    </rPh>
    <phoneticPr fontId="1"/>
  </si>
  <si>
    <t>国庫支出金</t>
    <rPh sb="0" eb="2">
      <t>コッコ</t>
    </rPh>
    <rPh sb="2" eb="5">
      <t>シシュツキン</t>
    </rPh>
    <phoneticPr fontId="1"/>
  </si>
  <si>
    <t>療養給付費等交付金</t>
    <rPh sb="0" eb="9">
      <t>リョウヨウ</t>
    </rPh>
    <phoneticPr fontId="1"/>
  </si>
  <si>
    <t>前期高齢者交付金</t>
    <rPh sb="0" eb="8">
      <t>ゼンキ</t>
    </rPh>
    <phoneticPr fontId="1"/>
  </si>
  <si>
    <t>特別高額医療費共同事業交付金</t>
    <rPh sb="0" eb="11">
      <t>トクベツ</t>
    </rPh>
    <rPh sb="11" eb="14">
      <t>コウフキン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</si>
  <si>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</si>
  <si>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総務費</t>
    <rPh sb="0" eb="3">
      <t>ソウムヒ</t>
    </rPh>
    <phoneticPr fontId="1"/>
  </si>
  <si>
    <t>保険給付費等交付金</t>
    <rPh sb="0" eb="9">
      <t>ホケン</t>
    </rPh>
    <phoneticPr fontId="1"/>
  </si>
  <si>
    <t>（うち普通交付金）</t>
    <rPh sb="3" eb="8">
      <t>フツウ</t>
    </rPh>
    <phoneticPr fontId="1"/>
  </si>
  <si>
    <t>後期高齢者支援金等</t>
    <rPh sb="0" eb="8">
      <t>コウキ</t>
    </rPh>
    <rPh sb="8" eb="9">
      <t>ナド</t>
    </rPh>
    <phoneticPr fontId="1"/>
  </si>
  <si>
    <t>前期高齢者納付金等</t>
    <rPh sb="0" eb="8">
      <t>ゼンキ</t>
    </rPh>
    <rPh sb="8" eb="9">
      <t>ナド</t>
    </rPh>
    <phoneticPr fontId="1"/>
  </si>
  <si>
    <t>介護納付金</t>
    <rPh sb="0" eb="5">
      <t>カイゴ</t>
    </rPh>
    <phoneticPr fontId="1"/>
  </si>
  <si>
    <t>病床転換支援金等</t>
    <rPh sb="0" eb="7">
      <t>ビョウショウ</t>
    </rPh>
    <rPh sb="7" eb="8">
      <t>ナド</t>
    </rPh>
    <phoneticPr fontId="1"/>
  </si>
  <si>
    <t>特別高額医療費共同事業</t>
    <rPh sb="0" eb="11">
      <t>トクベツ</t>
    </rPh>
    <phoneticPr fontId="1"/>
  </si>
  <si>
    <t>保健事業費</t>
    <rPh sb="0" eb="2">
      <t>ホケン</t>
    </rPh>
    <rPh sb="2" eb="5">
      <t>ジギョウヒ</t>
    </rPh>
    <phoneticPr fontId="1"/>
  </si>
  <si>
    <t>小計（単年度支出）</t>
    <rPh sb="0" eb="2">
      <t>ショウケイ</t>
    </rPh>
    <rPh sb="3" eb="6">
      <t>タンネンド</t>
    </rPh>
    <rPh sb="6" eb="8">
      <t>シシュツ</t>
    </rPh>
    <phoneticPr fontId="1"/>
  </si>
  <si>
    <t>小計（単年度収入）</t>
    <rPh sb="0" eb="2">
      <t>ショウケイ</t>
    </rPh>
    <rPh sb="3" eb="6">
      <t>タンネンド</t>
    </rPh>
    <rPh sb="6" eb="8">
      <t>シュウニュウ</t>
    </rPh>
    <phoneticPr fontId="1"/>
  </si>
  <si>
    <t>基金繰入金</t>
    <rPh sb="0" eb="2">
      <t>キキン</t>
    </rPh>
    <rPh sb="2" eb="4">
      <t>クリイレ</t>
    </rPh>
    <rPh sb="4" eb="5">
      <t>キン</t>
    </rPh>
    <phoneticPr fontId="1"/>
  </si>
  <si>
    <t>基金積立金</t>
    <rPh sb="0" eb="2">
      <t>キキン</t>
    </rPh>
    <rPh sb="2" eb="4">
      <t>ツミタテ</t>
    </rPh>
    <rPh sb="4" eb="5">
      <t>キン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</si>
  <si>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</si>
  <si>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</si>
  <si>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収支差引残</t>
    <rPh sb="0" eb="2">
      <t>シュウシ</t>
    </rPh>
    <rPh sb="2" eb="4">
      <t>サシヒキ</t>
    </rPh>
    <rPh sb="4" eb="5">
      <t>ザン</t>
    </rPh>
    <phoneticPr fontId="1"/>
  </si>
  <si>
    <t>（2）資産負債等の状況（年度末現在）</t>
    <rPh sb="3" eb="5">
      <t>シサン</t>
    </rPh>
    <rPh sb="5" eb="8">
      <t>フサイナド</t>
    </rPh>
    <rPh sb="9" eb="11">
      <t>ジョウキョウ</t>
    </rPh>
    <rPh sb="12" eb="15">
      <t>ネンドマツ</t>
    </rPh>
    <rPh sb="15" eb="17">
      <t>ゲンザイ</t>
    </rPh>
    <phoneticPr fontId="1"/>
  </si>
  <si>
    <t>基金保有額</t>
    <rPh sb="0" eb="2">
      <t>キキン</t>
    </rPh>
    <rPh sb="2" eb="4">
      <t>ホユウ</t>
    </rPh>
    <rPh sb="4" eb="5">
      <t>ガク</t>
    </rPh>
    <phoneticPr fontId="1"/>
  </si>
  <si>
    <t>次年度繰越</t>
    <rPh sb="0" eb="3">
      <t>ジネンド</t>
    </rPh>
    <rPh sb="3" eb="5">
      <t>クリコシ</t>
    </rPh>
    <phoneticPr fontId="1"/>
  </si>
  <si>
    <t>資産合計</t>
    <rPh sb="0" eb="2">
      <t>シサン</t>
    </rPh>
    <rPh sb="2" eb="4">
      <t>ゴウケイ</t>
    </rPh>
    <phoneticPr fontId="1"/>
  </si>
  <si>
    <t>負債及び純資産</t>
    <rPh sb="0" eb="2">
      <t>フサイ</t>
    </rPh>
    <rPh sb="2" eb="3">
      <t>オヨ</t>
    </rPh>
    <rPh sb="4" eb="5">
      <t>ジュン</t>
    </rPh>
    <rPh sb="5" eb="7">
      <t>シサン</t>
    </rPh>
    <phoneticPr fontId="1"/>
  </si>
  <si>
    <t>繰上充用金（当年度赤字）</t>
    <rPh sb="0" eb="2">
      <t>クリアゲ</t>
    </rPh>
    <rPh sb="2" eb="4">
      <t>ジュウヨウ</t>
    </rPh>
    <rPh sb="4" eb="5">
      <t>キン</t>
    </rPh>
    <rPh sb="6" eb="9">
      <t>トウネンド</t>
    </rPh>
    <rPh sb="9" eb="11">
      <t>アカジ</t>
    </rPh>
    <phoneticPr fontId="1"/>
  </si>
  <si>
    <t>負債合計</t>
    <rPh sb="0" eb="2">
      <t>フサイ</t>
    </rPh>
    <rPh sb="2" eb="4">
      <t>ゴウケイ</t>
    </rPh>
    <phoneticPr fontId="1"/>
  </si>
  <si>
    <t>純資産（資産－負債）</t>
    <rPh sb="0" eb="3">
      <t>ジュンシサン</t>
    </rPh>
    <rPh sb="4" eb="6">
      <t>シサン</t>
    </rPh>
    <rPh sb="7" eb="9">
      <t>フサイ</t>
    </rPh>
    <phoneticPr fontId="1"/>
  </si>
  <si>
    <t>保険料</t>
    <rPh sb="0" eb="3">
      <t>ホケンリョウ</t>
    </rPh>
    <phoneticPr fontId="1"/>
  </si>
  <si>
    <t>都道府県支出金</t>
    <rPh sb="0" eb="4">
      <t>トドウフケン</t>
    </rPh>
    <rPh sb="4" eb="7">
      <t>シシュツキン</t>
    </rPh>
    <phoneticPr fontId="1"/>
  </si>
  <si>
    <t>その他の収入</t>
    <rPh sb="2" eb="3">
      <t>タ</t>
    </rPh>
    <rPh sb="4" eb="6">
      <t>シュウニュウ</t>
    </rPh>
    <phoneticPr fontId="1"/>
  </si>
  <si>
    <t>保険給付費</t>
    <rPh sb="0" eb="2">
      <t>ホケン</t>
    </rPh>
    <rPh sb="2" eb="4">
      <t>キュウフ</t>
    </rPh>
    <rPh sb="4" eb="5">
      <t>ヒ</t>
    </rPh>
    <phoneticPr fontId="1"/>
  </si>
  <si>
    <t>直診勘定繰出金</t>
    <rPh sb="0" eb="2">
      <t>チョクシン</t>
    </rPh>
    <rPh sb="2" eb="4">
      <t>カンジョウ</t>
    </rPh>
    <rPh sb="4" eb="7">
      <t>クリダシキン</t>
    </rPh>
    <phoneticPr fontId="1"/>
  </si>
  <si>
    <t>その他の支出</t>
    <rPh sb="2" eb="3">
      <t>タ</t>
    </rPh>
    <rPh sb="4" eb="6">
      <t>シシュツ</t>
    </rPh>
    <phoneticPr fontId="1"/>
  </si>
  <si>
    <t>財政安定化基金保有額状況</t>
    <rPh sb="0" eb="7">
      <t>アンテイカ</t>
    </rPh>
    <rPh sb="7" eb="10">
      <t>ホユウガク</t>
    </rPh>
    <rPh sb="10" eb="12">
      <t>ジョウキョウ</t>
    </rPh>
    <phoneticPr fontId="1"/>
  </si>
  <si>
    <t>前年度末保有額</t>
    <rPh sb="0" eb="3">
      <t>ゼンネンド</t>
    </rPh>
    <rPh sb="3" eb="4">
      <t>マツ</t>
    </rPh>
    <rPh sb="4" eb="7">
      <t>ホユウガク</t>
    </rPh>
    <phoneticPr fontId="1"/>
  </si>
  <si>
    <t>保有額</t>
    <rPh sb="0" eb="3">
      <t>ホユウガク</t>
    </rPh>
    <phoneticPr fontId="1"/>
  </si>
  <si>
    <t>繰越金</t>
    <rPh sb="0" eb="2">
      <t>クリコシ</t>
    </rPh>
    <rPh sb="2" eb="3">
      <t>キン</t>
    </rPh>
    <phoneticPr fontId="1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</si>
  <si>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1"/>
  </si>
  <si>
    <t>公債費</t>
    <rPh sb="0" eb="3">
      <t>コウサイヒ</t>
    </rPh>
    <phoneticPr fontId="1"/>
  </si>
  <si>
    <t>収支黒字</t>
    <rPh sb="0" eb="2">
      <t>シュウシ</t>
    </rPh>
    <rPh sb="2" eb="4">
      <t>クロジ</t>
    </rPh>
    <phoneticPr fontId="1"/>
  </si>
  <si>
    <t>収支赤字</t>
    <rPh sb="0" eb="2">
      <t>シュウシ</t>
    </rPh>
    <rPh sb="2" eb="4">
      <t>アカジ</t>
    </rPh>
    <phoneticPr fontId="1"/>
  </si>
  <si>
    <t>収支差引額</t>
    <rPh sb="0" eb="2">
      <t>シュウシ</t>
    </rPh>
    <rPh sb="2" eb="4">
      <t>サシヒキ</t>
    </rPh>
    <rPh sb="4" eb="5">
      <t>ガク</t>
    </rPh>
    <phoneticPr fontId="1"/>
  </si>
  <si>
    <t>単年度収支差額</t>
    <rPh sb="0" eb="3">
      <t>タンネンド</t>
    </rPh>
    <rPh sb="3" eb="5">
      <t>シュウシ</t>
    </rPh>
    <rPh sb="5" eb="6">
      <t>サ</t>
    </rPh>
    <rPh sb="6" eb="7">
      <t>ガク</t>
    </rPh>
    <phoneticPr fontId="1"/>
  </si>
  <si>
    <t>基金保有額</t>
    <rPh sb="0" eb="2">
      <t>キキン</t>
    </rPh>
    <rPh sb="2" eb="5">
      <t>ホユウガク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</si>
  <si>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</si>
  <si>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</si>
  <si>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単年度黒字</t>
    <rPh sb="0" eb="3">
      <t>タンネンド</t>
    </rPh>
    <rPh sb="3" eb="5">
      <t>クロジ</t>
    </rPh>
    <phoneticPr fontId="1"/>
  </si>
  <si>
    <t>単年度赤字</t>
    <rPh sb="0" eb="3">
      <t>タンネンド</t>
    </rPh>
    <rPh sb="3" eb="5">
      <t>アカジ</t>
    </rPh>
    <phoneticPr fontId="1"/>
  </si>
  <si>
    <t>資　産</t>
    <rPh sb="0" eb="1">
      <t>シ</t>
    </rPh>
    <rPh sb="2" eb="3">
      <t>サン</t>
    </rPh>
    <phoneticPr fontId="1"/>
  </si>
  <si>
    <t>基金保有額</t>
    <rPh sb="0" eb="2">
      <t>キキン</t>
    </rPh>
    <rPh sb="2" eb="4">
      <t>ホユウ</t>
    </rPh>
    <rPh sb="4" eb="5">
      <t>ガク</t>
    </rPh>
    <phoneticPr fontId="1"/>
  </si>
  <si>
    <t>保険者番号</t>
  </si>
  <si>
    <t>保険者名</t>
  </si>
  <si>
    <t>B1#21 収入 収入額 保険料(税) 一般被保険者分 一般被保険者分計</t>
  </si>
  <si>
    <t>B1#22 収入 収入額 保険料(税) 退職被保険者等分 退職被保険者等分計</t>
  </si>
  <si>
    <t>B1#23 収入 収入額 保険料(税) 計</t>
  </si>
  <si>
    <t>B1#24 収入 収入額 国庫支出金 事務費負担金</t>
  </si>
  <si>
    <t>B1#25 収入 収入額 国庫支出金 療養給付費等負担金</t>
  </si>
  <si>
    <t>B1#26 収入 収入額 国庫支出金 普通調整交付金</t>
  </si>
  <si>
    <t>B1#27 収入 収入額 国庫支出金 特別調整交付金</t>
  </si>
  <si>
    <t>B1#28 収入 収入額 国庫支出金 出産育児一時金補助金</t>
  </si>
  <si>
    <t>B1#29 収入 収入額 国庫支出金 特別対策費補助金</t>
  </si>
  <si>
    <t>B1#30 収入 収入額 国庫支出金</t>
  </si>
  <si>
    <t>B1#31 収入 収入額 療養給付費等交付金</t>
  </si>
  <si>
    <t>B1#33 収入 収入額 連合会支出金</t>
  </si>
  <si>
    <t>B1#34 収入 収入額 共同事業交付金</t>
  </si>
  <si>
    <t>B1#35 収入 収入額 一般会計繰入金 その他</t>
  </si>
  <si>
    <t>B1#36 収入 収入額 基金繰入金・準備金繰入金</t>
  </si>
  <si>
    <t>B1#37 収入 収入額 直診勘定繰入金</t>
  </si>
  <si>
    <t>B1#38 収入 収入額 繰越金</t>
  </si>
  <si>
    <t>B1#39 収入 収入額 その他の収入</t>
  </si>
  <si>
    <t>B1#40 収入 収入額 収入合計</t>
  </si>
  <si>
    <t>B1#41 支出 支出額 収支差引残</t>
  </si>
  <si>
    <t>B1#42 基金保有額・準備金保有額</t>
  </si>
  <si>
    <t>B1#43 市町村債残高・組合債残高</t>
  </si>
  <si>
    <t>B1#71 支出 支出額 総務費</t>
  </si>
  <si>
    <t>B1#72 支出 支出額 保険給付費 一般被保険者分 療養給付費</t>
  </si>
  <si>
    <t>B1#73 支出 支出額 保険給付費 一般被保険者分 療養費</t>
  </si>
  <si>
    <t>B1#74 支出 支出額 保険給付費 一般被保険者分 小計</t>
  </si>
  <si>
    <t>B1#75 支出 支出額 保険給付費 一般被保険者分 高額療養費</t>
  </si>
  <si>
    <t>B1#77 支出 支出額 保険給付費 一般被保険者分 葬祭諸費</t>
  </si>
  <si>
    <t>B1#78 支出 支出額 保険給付費 一般被保険者分 育児諸費</t>
  </si>
  <si>
    <t>B1#79 支出 支出額 保険給付費 一般被保険者分 その他</t>
  </si>
  <si>
    <t>B1#82 支出 支出額 保険給付費 退職被保険者等分 高額療養費</t>
  </si>
  <si>
    <t>B1#84 支出 支出額 保険給付費 審査支払手数料</t>
  </si>
  <si>
    <t>B1#85 支出 支出額 保険給付費 計</t>
  </si>
  <si>
    <t>B1#86 支出 支出額 老人保健拠出金 医療費拠出金</t>
  </si>
  <si>
    <t>B1#87 支出 支出額 老人保健拠出金 事務費拠出金</t>
  </si>
  <si>
    <t>B1#88 支出 支出額 老人保健拠出金 計</t>
  </si>
  <si>
    <t>B1#89 支出 支出額 共同事業拠出金</t>
  </si>
  <si>
    <t>B1#90 支出 支出額 保健事業費 保健事業費</t>
  </si>
  <si>
    <t>B1#91 支出 支出額 直診勘定繰出金</t>
  </si>
  <si>
    <t>B1#92 支出 支出額 公債費・組合債費</t>
  </si>
  <si>
    <t>B1#93 支出 支出額 その他の支出</t>
  </si>
  <si>
    <t>B1#94 支出 支出額 前年度繰上充用金</t>
  </si>
  <si>
    <t>B1#95 支出 支出額 支出合計</t>
  </si>
  <si>
    <t>B1#96 保険料(税)収納状況 現年分 調定額</t>
  </si>
  <si>
    <t>B1#97 保険料(税)収納状況 現年分 収納額</t>
  </si>
  <si>
    <t>B1#98 保険料(税)収納状況 現年分 還付未済額(別掲)</t>
  </si>
  <si>
    <t>B1#99 保険料(税)収納状況 現年分 不納欠損額</t>
  </si>
  <si>
    <t>B1#100 保険料(税)収納状況 現年分 未収額</t>
  </si>
  <si>
    <t>B1#101 備考 収納率 現年分</t>
  </si>
  <si>
    <t>B1#102 保険料(税)収納状況 滞納繰越分 調定額</t>
  </si>
  <si>
    <t>B1#103 保険料(税)収納状況 滞納繰越分 収納額</t>
  </si>
  <si>
    <t>B1#104 保険料(税)収納状況 滞納繰越分 還付未済額(別掲)</t>
  </si>
  <si>
    <t>B1#105 保険料(税)収納状況 滞納繰越分 不納欠損額</t>
  </si>
  <si>
    <t>B1#106 保険料(税)収納状況 滞納繰越分 未収額</t>
  </si>
  <si>
    <t>B1#107 備考 収納率 滞納繰越分</t>
  </si>
  <si>
    <t>B1#108 保険料(税)収納状況 計 調定額</t>
  </si>
  <si>
    <t>B1#109 保険料(税)収納状況 計 収納額</t>
  </si>
  <si>
    <t>B1#110 保険料(税)収納状況 計 還付未済額(別掲)</t>
  </si>
  <si>
    <t>B1#111 保険料(税)収納状況 計 不納欠損額</t>
  </si>
  <si>
    <t>B1#112 保険料(税)収納状況 計 未収額</t>
  </si>
  <si>
    <t>B1#113 備考 収納率 計</t>
  </si>
  <si>
    <t>B1#114 保険給付等支払状況 療養給付費 計 支払義務額</t>
  </si>
  <si>
    <t>B1#115 保険給付等支払状況 療養給付費 計 支払済額</t>
  </si>
  <si>
    <t>B1#116 保険給付等支払状況 療養給付費 計 徴収金等</t>
  </si>
  <si>
    <t>B1#117 保険給付等支払状況 療養給付費 計 戻入未済額</t>
  </si>
  <si>
    <t>B1#118 保険給付等支払状況 療養給付費 計 未払額</t>
  </si>
  <si>
    <t>B1#119 保険給付等支払状況 療養給付費 現年度分(再掲) 支払義務額</t>
  </si>
  <si>
    <t>B1#120 保険給付等支払状況 療養給付費 現年度分(再掲) 支払済額</t>
  </si>
  <si>
    <t>B1#121 保険給付等支払状況 療養給付費 現年度分(再掲) 徴収金等</t>
  </si>
  <si>
    <t>B1#122 保険給付等支払状況 療養給付費 現年度分(再掲) 戻入未済額</t>
  </si>
  <si>
    <t>B1#123 保険給付等支払状況 療養給付費 現年度分(再掲) 未払額</t>
  </si>
  <si>
    <t>B1#124 保険給付等支払状況 療養費 計 支払義務額</t>
  </si>
  <si>
    <t>B1#125 保険給付等支払状況 療養費 計 支払済額</t>
  </si>
  <si>
    <t>B1#126 保険給付等支払状況 療養費 計 徴収金等</t>
  </si>
  <si>
    <t>B1#127 保険給付等支払状況 療養費 計 戻入未済額</t>
  </si>
  <si>
    <t>B1#128 保険給付等支払状況 療養費 計 未払額</t>
  </si>
  <si>
    <t>B1#129 保険給付等支払状況 療養費 現年度分(再掲) 支払義務額</t>
  </si>
  <si>
    <t>B1#130 保険給付等支払状況 療養費 現年度分(再掲) 支払済額</t>
  </si>
  <si>
    <t>B1#131 保険給付等支払状況 療養費 現年度分(再掲) 徴収金等</t>
  </si>
  <si>
    <t>B1#132 保険給付等支払状況 療養費 現年度分(再掲) 戻入未済額</t>
  </si>
  <si>
    <t>B1#133 保険給付等支払状況 療養費 現年度分(再掲) 未払額</t>
  </si>
  <si>
    <t>B1#134 保険給付等支払状況 高額療養費 支払義務額</t>
  </si>
  <si>
    <t>B1#135 保険給付等支払状況 高額療養費 支払済額</t>
  </si>
  <si>
    <t>B1#136 保険給付等支払状況 高額療養費 徴収金等</t>
  </si>
  <si>
    <t>B1#137 保険給付等支払状況 高額療養費 戻入未済額</t>
  </si>
  <si>
    <t>B1#138 保険給付等支払状況 高額療養費 未払額</t>
  </si>
  <si>
    <t>B1#139 保険給付等支払状況 その他の保険給付費 支払義務額</t>
  </si>
  <si>
    <t>B1#140 保険給付等支払状況 その他の保険給付費 支払済額</t>
  </si>
  <si>
    <t>B1#141 保険給付等支払状況 その他の保険給付費 徴収金等</t>
  </si>
  <si>
    <t>B1#142 保険給付等支払状況 その他の保険給付費 戻入未済額</t>
  </si>
  <si>
    <t>B1#143 保険給付等支払状況 その他の保険給付費 未払額</t>
  </si>
  <si>
    <t>B1#144 保険給付等支払状況 老人保健医療費拠出金 支払義務額</t>
  </si>
  <si>
    <t>B1#145 保険給付等支払状況 老人保健医療費拠出金 支払済額</t>
  </si>
  <si>
    <t>B1#146 保険給付等支払状況 老人保健医療費拠出金 未払額</t>
  </si>
  <si>
    <t>B1#152 収入 収入額 繰入金 一般会計(市町村補助) 基準超過費用</t>
  </si>
  <si>
    <t>B1#154 収入 収入額 一般会計繰入金 職員給与費等</t>
  </si>
  <si>
    <t>B1#156 収入 収入額 一般会計繰入金 出産育児一時金等</t>
  </si>
  <si>
    <t>B1#158 収入 収入額 一般会計繰入金 財政安定化支援事業</t>
  </si>
  <si>
    <t>B1#161 保険料(税)収納状況 現年分 居所不明者分調定額</t>
  </si>
  <si>
    <t>B1#162 保険料(税)収納状況 滞納繰越分 居所不明者分調定額</t>
  </si>
  <si>
    <t>B1#163 保険料(税)収納状況 計 居所不明者分調定額</t>
  </si>
  <si>
    <t>B1#179 支出 支出額 介護納付金</t>
  </si>
  <si>
    <t>B1#180 保険給付等支払状況 介護納付金 支払義務額</t>
  </si>
  <si>
    <t>B1#181 保険給付等支払状況 介護納付金 支払済額</t>
  </si>
  <si>
    <t>B1#182 保険給付等支払状況 介護納付金 未払額</t>
  </si>
  <si>
    <t>B1#185 支出 支出額 基金積立金・準備金積立金</t>
  </si>
  <si>
    <t>B1#186 収入 (再掲)介護分 保険料(税) 一般被保険者分 介護納付金分</t>
  </si>
  <si>
    <t>B1#187 収入 (再掲)介護分 保険料(税) 一般被保険者分 一般被保険者分計</t>
  </si>
  <si>
    <t>B1#188 収入 (再掲)介護分 保険料(税) 退職被保険者等分 介護納付金分</t>
  </si>
  <si>
    <t>B1#189 収入 (再掲)介護分 保険料(税) 退職被保険者等分 退職被保険者等分計</t>
  </si>
  <si>
    <t>B1#190 収入 (再掲)介護分 保険料(税) 計</t>
  </si>
  <si>
    <t>B1#191 収入 (再掲)介護分 国庫支出金 事務費負担金</t>
  </si>
  <si>
    <t>B1#192 収入 (再掲)介護分 国庫支出金 療養給付費等負担金</t>
  </si>
  <si>
    <t>B1#193 収入 (再掲)介護分 国庫支出金 普通調整交付金</t>
  </si>
  <si>
    <t>B1#194 収入 (再掲)介護分 国庫支出金 特別対策費補助金</t>
  </si>
  <si>
    <t>B1#195 収入 (再掲)介護分 国庫支出金 計</t>
  </si>
  <si>
    <t>B1#198 収入 (再掲)介護分 合計</t>
  </si>
  <si>
    <t>B1#199 支出 (再掲)介護分 総務費</t>
  </si>
  <si>
    <t>B1#200 支出 (再掲)介護分 介護納付金</t>
  </si>
  <si>
    <t>B1#201 支出 (再掲)介護分 その他の支出</t>
  </si>
  <si>
    <t>B1#202 支出 (再掲)介護分 合計</t>
  </si>
  <si>
    <t>B1#203 支出 支出額 うち次年度への繰越金</t>
  </si>
  <si>
    <t>B1#204 支出 支出額 うち基金積立金・準備金積立金</t>
  </si>
  <si>
    <t>B1#205 収入 収入額 国庫支出金 高額医療費共同事業負担金</t>
  </si>
  <si>
    <t>B1#206 収入 収入額 都道府県支出金 高額医療費共同事業負担金</t>
  </si>
  <si>
    <t>B1#207 収入 収入額 都道府県支出金 その他</t>
  </si>
  <si>
    <t>B1#209 収入 収入額 一般会計繰入金 保険基盤安定(保険者支援分)</t>
  </si>
  <si>
    <t>B1#211 収入 (再掲)介護分 一般会計繰入金 保険基盤安定(保険者支援分)</t>
  </si>
  <si>
    <t>B1#212 支出 支出額 保険給付費 一般被保険者分 移送費</t>
  </si>
  <si>
    <t>B1#214 支出 支出額 保険給付費 一般被保険者分 出産育児諸費</t>
  </si>
  <si>
    <t>B1#216 支出 支出額 保険給付費 退職被保険者等分 移送費</t>
  </si>
  <si>
    <t>B1#219 保険給付等支払状況 移送費 支払義務額</t>
  </si>
  <si>
    <t>B1#220 保険給付等支払状況 移送費 支払済額</t>
  </si>
  <si>
    <t>B1#221 保険給付等支払状況 移送費 徴収金等</t>
  </si>
  <si>
    <t>B1#222 保険給付等支払状況 移送費 戻入未済額</t>
  </si>
  <si>
    <t>B1#223 保険給付等支払状況 移送費 未払額</t>
  </si>
  <si>
    <t>B1#227 支出 支出額 単年度収支差</t>
  </si>
  <si>
    <t>B1#228 収入 収入額 保険料(税) 一般被保険者分 医療給付費分</t>
  </si>
  <si>
    <t>B1#229 収入 収入額 保険料(税) 一般被保険者分 介護納付金分</t>
  </si>
  <si>
    <t>B1#230 収入 収入額 保険料(税) 退職被保険者等分 医療給付費分</t>
  </si>
  <si>
    <t>B1#231 収入 収入額 保険料(税) 退職被保険者等分 介護納付金分</t>
  </si>
  <si>
    <t>B1#232 収入 収入額 都道府県支出金 第一号都道府県調整交付金</t>
  </si>
  <si>
    <t>B1#233 収入 収入額 都道府県支出金 第二号都道府県調整交付金</t>
  </si>
  <si>
    <t>B1#234 収入 (再掲)介護分 都道府県支出金 第一号都道府県調整交付金</t>
  </si>
  <si>
    <t>B1#235 収入 収入額 高額医療費共同事業交付金</t>
  </si>
  <si>
    <t>B1#236 収入 収入額 共同事業交付金 保険財政共同安定化事業交付金</t>
  </si>
  <si>
    <t>B1#237 支出 支出額 高額医療費共同事業拠出金</t>
  </si>
  <si>
    <t>B1#238 支出 支出額 共同事業拠出金 保険財政共同安定化事業拠出金</t>
  </si>
  <si>
    <t>B1#239 支出 支出額 共同事業拠出金 その他</t>
  </si>
  <si>
    <t>B1#245 支出 (再掲)後期高齢者支援金等分 単年度収支差</t>
  </si>
  <si>
    <t>B1#261 収入 収入額 市町村債・組合債</t>
  </si>
  <si>
    <t>B1#262 基金保有額・準備金保有額(前年度末)</t>
  </si>
  <si>
    <t>B1#263 基金繰入金・準備金繰入金</t>
  </si>
  <si>
    <t>B1#264 基金積立金・準備金積立金</t>
  </si>
  <si>
    <t>B1#265 収支差引残のうち基金積立金・準備金積立金</t>
  </si>
  <si>
    <t>B1#266 その他増加額</t>
  </si>
  <si>
    <t>B1#267 その他減少額</t>
  </si>
  <si>
    <t>B1#268 資産 基金保有額・準備金保有額</t>
  </si>
  <si>
    <t>B1#269 資産 次年度への繰越金</t>
  </si>
  <si>
    <t>B1#270 資産 貸付金等</t>
  </si>
  <si>
    <t>B1#271 資産 その他の資産</t>
  </si>
  <si>
    <t>B1#272 資産 資産合計</t>
  </si>
  <si>
    <t>B1#273 負債及び純資産 繰上充用金(当年度赤字額)</t>
  </si>
  <si>
    <t>B1#274 負債及び純資産 市町村債残高・組合債残高</t>
  </si>
  <si>
    <t>B1#275 負債及び純資産 その他の負債</t>
  </si>
  <si>
    <t>B1#300 収入 収入額 保険料(税) 一般被保険者分 後期高齢者支援金分</t>
  </si>
  <si>
    <t>B1#301 収入 収入額 保険料(税) 退職被保険者等分 後期高齢者支援金分</t>
  </si>
  <si>
    <t>B1#302 収入 収入額 国庫支出金 特定健康診査等負担金</t>
  </si>
  <si>
    <t>B1#303 収入 収入額 前期高齢者交付金</t>
  </si>
  <si>
    <t>B1#304 収入 収入額 都道府県支出金 特定健康診査等負担金</t>
  </si>
  <si>
    <t>B1#305 収入 収入額 都道府県支出金 広域化等支援基金支出金</t>
  </si>
  <si>
    <t>B1#306 収入 収入額 小計(単年度収入)</t>
  </si>
  <si>
    <t>B1#307 収入 (再掲)介護分 都道府県支出金 その他</t>
  </si>
  <si>
    <t>B1#308 収入 (再掲)介護分 小計(単年度収入)</t>
  </si>
  <si>
    <t>B1#309 収入 (再掲)後期高齢者支援金等分 保険料(税) 一般被保険者分 後期高齢者支援金分</t>
  </si>
  <si>
    <t>B1#310 収入 (再掲)後期高齢者支援金等分 保険料(税) 一般被保険者分 一般被保険者分計</t>
  </si>
  <si>
    <t>B1#311 収入 (再掲)後期高齢者支援金等分 保険料(税) 退職被保険者等分 後期高齢者支援金分</t>
  </si>
  <si>
    <t>B1#312 収入 (再掲)後期高齢者支援金等分 保険料(税) 退職被保険者等分 退職被保険者等分計</t>
  </si>
  <si>
    <t>B1#313 収入 (再掲)後期高齢者支援金等分 保険料(税) 計</t>
  </si>
  <si>
    <t>B1#314 収入 (再掲)後期高齢者支援金等分 国庫支出金 事務費負担金</t>
  </si>
  <si>
    <t>B1#315 収入 (再掲)後期高齢者支援金等分 国庫支出金 療養給付費等負担金</t>
  </si>
  <si>
    <t>B1#316 収入 (再掲)後期高齢者支援金等分 国庫支出金 普通調整交付金</t>
  </si>
  <si>
    <t>B1#317 収入 (再掲)後期高齢者支援金等分 国庫支出金 特別調整交付金</t>
  </si>
  <si>
    <t>B1#318 収入 (再掲)後期高齢者支援金等分 国庫支出金 特別対策費補助金</t>
  </si>
  <si>
    <t>B1#319 収入 (再掲)後期高齢者支援金等分 国庫支出金 計</t>
  </si>
  <si>
    <t>B1#320 収入 (再掲)後期高齢者支援金等分 療養給付費等交付金</t>
  </si>
  <si>
    <t>B1#321 収入 (再掲)後期高齢者支援金等分 都道府県支出金 その他</t>
  </si>
  <si>
    <t>B1#322 収入 (再掲)後期高齢者支援金等分 小計(単年度収入)</t>
  </si>
  <si>
    <t>B1#323 支出 支出額 保険給付費 一般被保険者分 高額介護合算療養費</t>
  </si>
  <si>
    <t>B1#324 支出 支出額 保険給付費 退職被保険者等分 高額介護合算療養費</t>
  </si>
  <si>
    <t>B1#325 支出 支出額 後期高齢者支援金等 後期高齢者支援金</t>
  </si>
  <si>
    <t>B1#326 支出 支出額 後期高齢者支援金等 事務費拠出金</t>
  </si>
  <si>
    <t>B1#327 支出 支出額 後期高齢者支援金等 計</t>
  </si>
  <si>
    <t>B1#328 支出 支出額 前期高齢者給付金等 前期高齢者納付金</t>
  </si>
  <si>
    <t>B1#329 支出 支出額 前期高齢者給付金等 事務費拠出金</t>
  </si>
  <si>
    <t>B1#330 支出 支出額 前期高齢者給付金等 計</t>
  </si>
  <si>
    <t>B1#331 支出 支出額 保健事業費 特定健康診査等事業費</t>
  </si>
  <si>
    <t>B1#332 支出 支出額 保健事業費 健康管理センター事業費</t>
  </si>
  <si>
    <t>B1#333 支出 支出額 小計(単年度支出)</t>
  </si>
  <si>
    <t>B1#334 支出 (再掲)介護分 小計(単年度支出)</t>
  </si>
  <si>
    <t>B1#335 支出 (再掲)後期高齢者支援金等分 後期高齢者支援金等 計</t>
  </si>
  <si>
    <t>B1#336 支出 (再掲)後期高齢者支援金等分 その他の支出</t>
  </si>
  <si>
    <t>B1#337 支出 (再掲)後期高齢者支援金等分 小計(単年度支出)</t>
  </si>
  <si>
    <t>B1#349 支出 (再掲)介護分 単年度収支差</t>
  </si>
  <si>
    <t>B1#393 収入 収入額 都道府県支出金 保険給付費等交付金(普通交付金)</t>
  </si>
  <si>
    <t>B1#394 収入 収入額 都道府県支出金 保険給付費等交付金(特別交付金) 保険者努力支援分</t>
  </si>
  <si>
    <t>B1#395 収入 収入額 都道府県支出金 保険給付費等交付金(特別交付金) 特別調整交付金分</t>
  </si>
  <si>
    <t>B1#396 収入 収入額 都道府県支出金 保険給付費等交付金(特別交付金) 都道府県繰入金(2号分)</t>
  </si>
  <si>
    <t>B1#397 収入 収入額 都道府県支出金 保険給付費等交付金(特別交付金) 保険給付費等交付金(特別交付金)計</t>
  </si>
  <si>
    <t>B1#398 収入 収入額 都道府県支出金 財政安定化基金交付金</t>
  </si>
  <si>
    <t>B1#399 収入 収入額 都道府県支出金 計</t>
  </si>
  <si>
    <t>B1#400 収入 収入額 一般会計繰入金 計</t>
  </si>
  <si>
    <t>B1#402 収入 (再掲)後期高齢者支援金等分 一般会計繰入金 保険基盤安定(保険者支援分)</t>
  </si>
  <si>
    <t>B1#403 収入 (再掲)後期高齢者支援金等分 一般会計繰入金 計</t>
  </si>
  <si>
    <t>B1#404 収入 (再掲)介護分 一般会計繰入金 計</t>
  </si>
  <si>
    <t>B1#405 支出 支出額 保険給付費 退職被保険者等分 療養給付費</t>
  </si>
  <si>
    <t>B1#406 支出 支出額 保険給付費 退職被保険者等分 療養費</t>
  </si>
  <si>
    <t>B1#407 支出 支出額 国民健康保険事業費納付金 医療給付費分 一般被保険者分</t>
  </si>
  <si>
    <t>B1#408 支出 支出額 国民健康保険事業費納付金 医療給付費分 退職被保険者等分</t>
  </si>
  <si>
    <t>B1#410 支出 支出額 国民健康保険事業費納付金 後期高齢者支援金等分 一般被保険者分</t>
  </si>
  <si>
    <t>B1#411 支出 支出額 国民健康保険事業費納付金 後期高齢者支援金等分 退職被保険者等分</t>
  </si>
  <si>
    <t>B1#413 支出 支出額 国民健康保険事業費納付金 介護納付金分</t>
  </si>
  <si>
    <t>B1#414 支出 支出額 国民健康保険事業費納付金 計</t>
  </si>
  <si>
    <t>B1#415 支出 支出額 財政安定化基金拠出金</t>
  </si>
  <si>
    <t>B1#416 支出 支出額 保健事業費 計</t>
  </si>
  <si>
    <t>B1#417 支出 支出額 保険給付費等交付金償還金</t>
  </si>
  <si>
    <t>B1#418 支出 (再掲)後期高齢者支援金等分 国民健康保険事業費納付金 後期高齢者支援金等分 一般被保険者分</t>
  </si>
  <si>
    <t>B1#419 支出 (再掲)後期高齢者支援金等分 国民健康保険事業費納付金 後期高齢者支援金等分 退職被保険者等分</t>
  </si>
  <si>
    <t>B1#421 支出 (再掲)後期高齢者支援金等分 国民健康保険事業費納付金 計</t>
  </si>
  <si>
    <t>B1#422 支出 (再掲)介護分 国民健康保険事業費納付金 介護納付金分</t>
  </si>
  <si>
    <t>B1#423 支出 (再掲)介護分 国民健康保険事業費納付金 計</t>
  </si>
  <si>
    <t>B1#424 収入 収入額 市町村債 うち財政安定化基金貸付金</t>
  </si>
  <si>
    <t>B1#426 市町村債残高 うち財政安定化基金貸付金残高</t>
  </si>
  <si>
    <t>B1#427 負債及び純資産 市町村債残高 うち財政安定化基金貸付金残高</t>
  </si>
  <si>
    <t>B1#428 収入 収入額 国庫支出金 その他</t>
  </si>
  <si>
    <t>B1#429 収入 (再掲)後期高齢者支援金等分 国庫支出金 その他</t>
  </si>
  <si>
    <t>B1#430 収入 (再掲)後期高齢者支援金等分 都道府県支出金 計</t>
  </si>
  <si>
    <t>B1#431 収入 (再掲)介護分 国庫支出金 その他</t>
  </si>
  <si>
    <t>B1#432 収入 (再掲)介護分 都道府県支出金 計</t>
  </si>
  <si>
    <t>B1#433 支出 (再掲)後期高齢者支援金等分 後期高齢者支援金等 後期高齢者支援金</t>
  </si>
  <si>
    <t>B1#434 支出 (再掲)後期高齢者支援金等分 後期高齢者支援金等 事務費拠出金</t>
  </si>
  <si>
    <t>B1#573 収入 収入額 都道府県支出金 保険給付費等交付金(特別交付金) 特定健康診査等負担金</t>
  </si>
  <si>
    <t>B1#907 備考１</t>
  </si>
  <si>
    <t>B1#908 備考２</t>
  </si>
  <si>
    <t>B1#909 備考３</t>
  </si>
  <si>
    <t>B1#910 作成者氏名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</si>
  <si>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</si>
  <si>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</si>
  <si>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</si>
  <si>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</si>
  <si>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</si>
  <si>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</si>
  <si>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</si>
  <si>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</si>
  <si>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</si>
  <si>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</si>
  <si>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</si>
  <si>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</si>
  <si>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</si>
  <si>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</si>
  <si>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</si>
  <si>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</si>
  <si>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</si>
  <si>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</si>
  <si>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</si>
  <si>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</si>
  <si>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</si>
  <si>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</si>
  <si>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</si>
  <si>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</si>
  <si>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</si>
  <si>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</si>
  <si>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</si>
  <si>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</si>
  <si>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</si>
  <si>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</si>
  <si>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</si>
  <si>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</si>
  <si>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</si>
  <si>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</si>
  <si>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</si>
  <si>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</si>
  <si>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</si>
  <si>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</si>
  <si>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</si>
  <si>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</si>
  <si>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</si>
  <si>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</si>
  <si>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</si>
  <si>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市町村計</t>
  </si>
  <si>
    <t>【大阪府内43市町村総計】</t>
    <rPh sb="1" eb="3">
      <t>オオサカ</t>
    </rPh>
    <rPh sb="3" eb="5">
      <t>フナイ</t>
    </rPh>
    <rPh sb="7" eb="10">
      <t>シチョウソン</t>
    </rPh>
    <rPh sb="10" eb="12">
      <t>ソウケイ</t>
    </rPh>
    <phoneticPr fontId="1"/>
  </si>
  <si>
    <t>【大阪府】</t>
    <rPh sb="1" eb="4">
      <t>オオサカフ</t>
    </rPh>
    <phoneticPr fontId="1"/>
  </si>
  <si>
    <t>単位：百万円</t>
    <rPh sb="0" eb="2">
      <t>タンイ</t>
    </rPh>
    <rPh sb="3" eb="6">
      <t>ヒャクマンエン</t>
    </rPh>
    <phoneticPr fontId="1"/>
  </si>
  <si>
    <t>※　百万円未満四捨五入により、合計額は合わない場合がある。</t>
    <rPh sb="2" eb="5">
      <t>ヒャクマンエン</t>
    </rPh>
    <rPh sb="5" eb="7">
      <t>ミマン</t>
    </rPh>
    <rPh sb="7" eb="11">
      <t>シシャゴニュウ</t>
    </rPh>
    <rPh sb="15" eb="17">
      <t>ゴウケイ</t>
    </rPh>
    <rPh sb="17" eb="18">
      <t>ガク</t>
    </rPh>
    <rPh sb="19" eb="20">
      <t>ア</t>
    </rPh>
    <rPh sb="23" eb="25">
      <t>バアイ</t>
    </rPh>
    <phoneticPr fontId="1"/>
  </si>
  <si>
    <t>その他の支出</t>
    <rPh sb="2" eb="3">
      <t>タ</t>
    </rPh>
    <rPh sb="4" eb="6">
      <t>シシュツ</t>
    </rPh>
    <phoneticPr fontId="1"/>
  </si>
  <si>
    <t>財政安定化基金貸付金</t>
    <rPh sb="0" eb="7">
      <t>アンテイカ</t>
    </rPh>
    <rPh sb="7" eb="9">
      <t>カシツケ</t>
    </rPh>
    <rPh sb="9" eb="10">
      <t>キン</t>
    </rPh>
    <phoneticPr fontId="1"/>
  </si>
  <si>
    <t>貸付金等</t>
    <rPh sb="0" eb="2">
      <t>カシツケ</t>
    </rPh>
    <rPh sb="2" eb="3">
      <t>キン</t>
    </rPh>
    <rPh sb="3" eb="4">
      <t>ナド</t>
    </rPh>
    <phoneticPr fontId="1"/>
  </si>
  <si>
    <t>市町村債残高</t>
    <rPh sb="0" eb="3">
      <t>シチョウソン</t>
    </rPh>
    <rPh sb="3" eb="4">
      <t>サイ</t>
    </rPh>
    <rPh sb="4" eb="6">
      <t>ザンダカ</t>
    </rPh>
    <phoneticPr fontId="1"/>
  </si>
  <si>
    <t>市町村債</t>
    <rPh sb="0" eb="3">
      <t>シチョウソン</t>
    </rPh>
    <rPh sb="3" eb="4">
      <t>サイ</t>
    </rPh>
    <phoneticPr fontId="1"/>
  </si>
  <si>
    <t>市町村債残額</t>
    <rPh sb="0" eb="3">
      <t>シチョウソン</t>
    </rPh>
    <rPh sb="3" eb="4">
      <t>サイ</t>
    </rPh>
    <rPh sb="4" eb="6">
      <t>ザンガク</t>
    </rPh>
    <phoneticPr fontId="1"/>
  </si>
  <si>
    <t>B1#80 支出 支出額 保険給付費 一般被保険者分 一般被保険者分計</t>
  </si>
  <si>
    <t>B1#81 支出 支出額 保険給付費 退職被保険者等分 小計</t>
  </si>
  <si>
    <t>B1#83 支出 支出額 保険給付費 退職被保険者等分 退職被保険者等分計</t>
  </si>
  <si>
    <t>B1#409 支出 支出額 国民健康保険事業費納付金 医療給付費分 医療給付費分計</t>
  </si>
  <si>
    <t>B1#412 支出 支出額 国民健康保険事業費納付金 後期高齢者支援金等分 後期高齢者支援金等分計</t>
  </si>
  <si>
    <t>B1#420 支出 (再掲)後期高齢者支援金等分 国民健康保険事業費納付金 後期高齢者支援金等分 後期高齢者支援金等分計</t>
  </si>
  <si>
    <t>B1#425 支出 支出額 公債費 うち財政安定化基金償還金</t>
  </si>
  <si>
    <t>B1#208 収入 収入額 一般会計繰入金 保険基盤安定(保険料(税)軽減分)</t>
  </si>
  <si>
    <t>B1#210 収入 (再掲)介護分 一般会計繰入金 保険基盤安定(保険料(税)軽減分)</t>
  </si>
  <si>
    <t>B1#401 収入 (再掲)後期高齢者支援金等分 一般会計繰入金 保険基盤安定(保険料(税)軽減分)</t>
  </si>
  <si>
    <t>B1#574 収入 収入額 一般会計繰入金 未就学児均等割保険料（税）</t>
  </si>
  <si>
    <t>B1#575 収入 (再掲)後期高齢者支援金等分 一般会計繰入金 未就学児均等割保険料（税）</t>
  </si>
  <si>
    <t>令和4年度 国民健康保険事業 決算概況</t>
    <rPh sb="0" eb="2">
      <t>レイワ</t>
    </rPh>
    <rPh sb="3" eb="5">
      <t>ネンド</t>
    </rPh>
    <rPh sb="4" eb="5">
      <t>ド</t>
    </rPh>
    <rPh sb="6" eb="8">
      <t>コクミン</t>
    </rPh>
    <rPh sb="8" eb="10">
      <t>ケンコウ</t>
    </rPh>
    <rPh sb="10" eb="12">
      <t>ホケン</t>
    </rPh>
    <rPh sb="12" eb="14">
      <t>ジギョウ</t>
    </rPh>
    <rPh sb="15" eb="17">
      <t>ケッサン</t>
    </rPh>
    <rPh sb="17" eb="19">
      <t>ガイキョウ</t>
    </rPh>
    <phoneticPr fontId="1"/>
  </si>
  <si>
    <t>繰越金</t>
    <phoneticPr fontId="1"/>
  </si>
  <si>
    <t>財政安定化基金貸付金返還金</t>
    <rPh sb="0" eb="5">
      <t>ザイセイアンテイカ</t>
    </rPh>
    <rPh sb="5" eb="7">
      <t>キキン</t>
    </rPh>
    <rPh sb="7" eb="10">
      <t>カシツケキン</t>
    </rPh>
    <rPh sb="10" eb="13">
      <t>ヘンカンキン</t>
    </rPh>
    <phoneticPr fontId="1"/>
  </si>
  <si>
    <t>公費</t>
    <rPh sb="0" eb="2">
      <t>コウヒ</t>
    </rPh>
    <phoneticPr fontId="1"/>
  </si>
  <si>
    <t>前期高齢者交付金</t>
    <rPh sb="0" eb="8">
      <t>ゼンキコウレイシャコウフキン</t>
    </rPh>
    <phoneticPr fontId="1"/>
  </si>
  <si>
    <t>保険給付費等交付金及び特別高額医療費共同事業</t>
    <rPh sb="0" eb="2">
      <t>ホケン</t>
    </rPh>
    <rPh sb="2" eb="6">
      <t>キュウフヒトウ</t>
    </rPh>
    <rPh sb="6" eb="9">
      <t>コウフキン</t>
    </rPh>
    <rPh sb="9" eb="10">
      <t>オヨ</t>
    </rPh>
    <rPh sb="11" eb="13">
      <t>トクベツ</t>
    </rPh>
    <rPh sb="13" eb="15">
      <t>コウガク</t>
    </rPh>
    <rPh sb="15" eb="18">
      <t>イリョウヒ</t>
    </rPh>
    <rPh sb="18" eb="20">
      <t>キョウドウ</t>
    </rPh>
    <rPh sb="20" eb="22">
      <t>ジギョウ</t>
    </rPh>
    <phoneticPr fontId="1"/>
  </si>
  <si>
    <t>後期高齢者支援金等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phoneticPr fontId="1"/>
  </si>
  <si>
    <t>介護納付金</t>
    <rPh sb="0" eb="2">
      <t>カイゴ</t>
    </rPh>
    <rPh sb="2" eb="5">
      <t>ノウフキン</t>
    </rPh>
    <phoneticPr fontId="1"/>
  </si>
  <si>
    <t>決算のポイント</t>
    <phoneticPr fontId="1"/>
  </si>
  <si>
    <t>円</t>
    <rPh sb="0" eb="1">
      <t>エン</t>
    </rPh>
    <phoneticPr fontId="1"/>
  </si>
  <si>
    <t>割合</t>
    <rPh sb="0" eb="2">
      <t>ワリアイ</t>
    </rPh>
    <phoneticPr fontId="1"/>
  </si>
  <si>
    <t>前年度</t>
    <rPh sb="0" eb="3">
      <t>ゼンネンド</t>
    </rPh>
    <phoneticPr fontId="1"/>
  </si>
  <si>
    <t>差</t>
    <rPh sb="0" eb="1">
      <t>サ</t>
    </rPh>
    <phoneticPr fontId="1"/>
  </si>
  <si>
    <t>百万円</t>
    <rPh sb="0" eb="2">
      <t>ヒャクマン</t>
    </rPh>
    <rPh sb="2" eb="3">
      <t>エン</t>
    </rPh>
    <phoneticPr fontId="1"/>
  </si>
  <si>
    <t>（うち普通交付金）</t>
    <rPh sb="3" eb="8">
      <t>フツウコウフキン</t>
    </rPh>
    <phoneticPr fontId="1"/>
  </si>
  <si>
    <t>―</t>
    <phoneticPr fontId="1"/>
  </si>
  <si>
    <t>保険料収入</t>
    <rPh sb="0" eb="3">
      <t>ホケンリョウ</t>
    </rPh>
    <rPh sb="3" eb="5">
      <t>シュウニュウ</t>
    </rPh>
    <phoneticPr fontId="1"/>
  </si>
  <si>
    <t>一般会計繰入金</t>
    <rPh sb="0" eb="2">
      <t>イッパン</t>
    </rPh>
    <rPh sb="2" eb="4">
      <t>カイケイ</t>
    </rPh>
    <rPh sb="4" eb="7">
      <t>クリイレキン</t>
    </rPh>
    <phoneticPr fontId="1"/>
  </si>
  <si>
    <t>保険給付費</t>
    <rPh sb="0" eb="2">
      <t>ホケン</t>
    </rPh>
    <rPh sb="2" eb="5">
      <t>キュウフヒ</t>
    </rPh>
    <phoneticPr fontId="1"/>
  </si>
  <si>
    <t>国保事業費納付金</t>
    <rPh sb="0" eb="5">
      <t>コクホジギョウヒ</t>
    </rPh>
    <rPh sb="5" eb="8">
      <t>ノウフキン</t>
    </rPh>
    <phoneticPr fontId="1"/>
  </si>
  <si>
    <t>（資産－負債）</t>
    <rPh sb="1" eb="3">
      <t>シサン</t>
    </rPh>
    <rPh sb="4" eb="6">
      <t>フサイ</t>
    </rPh>
    <phoneticPr fontId="1"/>
  </si>
  <si>
    <t>赤字額</t>
    <rPh sb="0" eb="3">
      <t>アカジガク</t>
    </rPh>
    <phoneticPr fontId="1"/>
  </si>
  <si>
    <t>黒字団体数</t>
    <rPh sb="0" eb="2">
      <t>クロジ</t>
    </rPh>
    <rPh sb="2" eb="5">
      <t>ダンタイスウ</t>
    </rPh>
    <phoneticPr fontId="1"/>
  </si>
  <si>
    <t>赤字団体数</t>
    <rPh sb="0" eb="2">
      <t>アカジ</t>
    </rPh>
    <rPh sb="2" eb="4">
      <t>ダンタイ</t>
    </rPh>
    <rPh sb="4" eb="5">
      <t>スウ</t>
    </rPh>
    <phoneticPr fontId="1"/>
  </si>
  <si>
    <t>黒字額</t>
    <rPh sb="0" eb="3">
      <t>クロジガク</t>
    </rPh>
    <phoneticPr fontId="1"/>
  </si>
  <si>
    <t>CHECK</t>
    <phoneticPr fontId="1"/>
  </si>
  <si>
    <t>B1#272 資産 資産合計</t>
    <phoneticPr fontId="1"/>
  </si>
  <si>
    <t>B1#277 負債及び純資産 純資産(資産合計-負債合計)</t>
    <phoneticPr fontId="1"/>
  </si>
  <si>
    <t>B1#276 負債及び純資産 負債合計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</si>
</sst>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団&quot;&quot;体&quot;"/>
    <numFmt numFmtId="177" formatCode="\(#,##0\)"/>
    <numFmt numFmtId="178" formatCode="#,##0;&quot;▲ &quot;#,##0"/>
    <numFmt numFmtId="179" formatCode="&quot;※　出典：事業年報Ｂ表（&quot;[$-411]ggge&quot;年&quot;m&quot;月&quot;d&quot;日時点）。&quot;;@"/>
    <numFmt numFmtId="180" formatCode="0.00%;&quot;▲ &quot;0.00%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rgb="FF0000CC"/>
      <name val="Meiryo UI"/>
      <family val="3"/>
      <charset val="128"/>
    </font>
    <font>
      <sz val="11"/>
      <color rgb="FF0000CC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003300"/>
      <name val="Meiryo UI"/>
      <family val="3"/>
      <charset val="128"/>
    </font>
    <font>
      <sz val="11"/>
      <color rgb="FF0000CC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38" fontId="5" fillId="0" borderId="1" xfId="1" applyFont="1" applyBorder="1">
      <alignment vertical="center"/>
    </xf>
    <xf numFmtId="177" fontId="5" fillId="0" borderId="1" xfId="1" applyNumberFormat="1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38" fontId="5" fillId="0" borderId="5" xfId="1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5" fillId="0" borderId="14" xfId="1" applyFont="1" applyBorder="1">
      <alignment vertical="center"/>
    </xf>
    <xf numFmtId="38" fontId="5" fillId="0" borderId="11" xfId="1" applyFont="1" applyBorder="1">
      <alignment vertical="center"/>
    </xf>
    <xf numFmtId="178" fontId="5" fillId="0" borderId="11" xfId="1" applyNumberFormat="1" applyFont="1" applyBorder="1">
      <alignment vertical="center"/>
    </xf>
    <xf numFmtId="38" fontId="5" fillId="0" borderId="0" xfId="1" applyFont="1">
      <alignment vertical="center"/>
    </xf>
    <xf numFmtId="176" fontId="3" fillId="0" borderId="0" xfId="0" applyNumberFormat="1" applyFont="1" applyBorder="1">
      <alignment vertical="center"/>
    </xf>
    <xf numFmtId="0" fontId="8" fillId="0" borderId="0" xfId="0" applyFont="1">
      <alignment vertical="center"/>
    </xf>
    <xf numFmtId="38" fontId="6" fillId="0" borderId="0" xfId="1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38" fontId="5" fillId="0" borderId="15" xfId="1" applyFont="1" applyBorder="1">
      <alignment vertical="center"/>
    </xf>
    <xf numFmtId="178" fontId="5" fillId="0" borderId="0" xfId="1" applyNumberFormat="1" applyFont="1">
      <alignment vertical="center"/>
    </xf>
    <xf numFmtId="0" fontId="3" fillId="0" borderId="0" xfId="0" applyFont="1" applyAlignment="1">
      <alignment horizontal="left" vertical="center"/>
    </xf>
    <xf numFmtId="179" fontId="9" fillId="0" borderId="0" xfId="0" applyNumberFormat="1" applyFont="1" applyAlignment="1">
      <alignment horizontal="left" vertical="center"/>
    </xf>
    <xf numFmtId="38" fontId="10" fillId="3" borderId="0" xfId="1" applyFont="1" applyFill="1">
      <alignment vertical="center"/>
    </xf>
    <xf numFmtId="0" fontId="10" fillId="3" borderId="0" xfId="0" applyFont="1" applyFill="1">
      <alignment vertical="center"/>
    </xf>
    <xf numFmtId="38" fontId="10" fillId="3" borderId="0" xfId="0" applyNumberFormat="1" applyFont="1" applyFill="1">
      <alignment vertical="center"/>
    </xf>
    <xf numFmtId="176" fontId="6" fillId="0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38" fontId="5" fillId="0" borderId="0" xfId="1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11" fillId="4" borderId="0" xfId="1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3" fillId="0" borderId="0" xfId="1" applyFont="1" applyFill="1">
      <alignment vertical="center"/>
    </xf>
    <xf numFmtId="38" fontId="12" fillId="0" borderId="0" xfId="1" applyFont="1">
      <alignment vertical="center"/>
    </xf>
    <xf numFmtId="0" fontId="12" fillId="0" borderId="0" xfId="0" applyFont="1">
      <alignment vertical="center"/>
    </xf>
    <xf numFmtId="38" fontId="3" fillId="5" borderId="0" xfId="1" applyFont="1" applyFill="1">
      <alignment vertical="center"/>
    </xf>
    <xf numFmtId="0" fontId="3" fillId="5" borderId="0" xfId="0" applyFont="1" applyFill="1">
      <alignment vertical="center"/>
    </xf>
    <xf numFmtId="38" fontId="3" fillId="5" borderId="0" xfId="1" applyFont="1" applyFill="1" applyBorder="1" applyAlignment="1">
      <alignment horizontal="center" vertical="center"/>
    </xf>
    <xf numFmtId="38" fontId="11" fillId="5" borderId="0" xfId="1" applyFont="1" applyFill="1">
      <alignment vertical="center"/>
    </xf>
    <xf numFmtId="38" fontId="13" fillId="5" borderId="1" xfId="1" applyFont="1" applyFill="1" applyBorder="1" applyAlignment="1">
      <alignment vertical="center"/>
    </xf>
    <xf numFmtId="38" fontId="13" fillId="5" borderId="1" xfId="1" applyFont="1" applyFill="1" applyBorder="1" applyAlignment="1">
      <alignment horizontal="right" vertical="center"/>
    </xf>
    <xf numFmtId="38" fontId="13" fillId="5" borderId="1" xfId="1" applyFont="1" applyFill="1" applyBorder="1" applyAlignment="1">
      <alignment horizontal="center" vertical="center"/>
    </xf>
    <xf numFmtId="38" fontId="3" fillId="5" borderId="0" xfId="0" applyNumberFormat="1" applyFont="1" applyFill="1" applyBorder="1">
      <alignment vertical="center"/>
    </xf>
    <xf numFmtId="180" fontId="13" fillId="5" borderId="1" xfId="0" applyNumberFormat="1" applyFont="1" applyFill="1" applyBorder="1" applyAlignment="1">
      <alignment vertical="center"/>
    </xf>
    <xf numFmtId="0" fontId="3" fillId="5" borderId="0" xfId="0" applyFont="1" applyFill="1" applyBorder="1">
      <alignment vertical="center"/>
    </xf>
    <xf numFmtId="38" fontId="13" fillId="5" borderId="1" xfId="0" applyNumberFormat="1" applyFont="1" applyFill="1" applyBorder="1">
      <alignment vertical="center"/>
    </xf>
    <xf numFmtId="180" fontId="13" fillId="5" borderId="1" xfId="0" applyNumberFormat="1" applyFont="1" applyFill="1" applyBorder="1">
      <alignment vertical="center"/>
    </xf>
    <xf numFmtId="38" fontId="13" fillId="5" borderId="0" xfId="1" applyFont="1" applyFill="1" applyBorder="1" applyAlignment="1">
      <alignment horizontal="center" vertical="center"/>
    </xf>
    <xf numFmtId="0" fontId="13" fillId="5" borderId="0" xfId="0" applyFont="1" applyFill="1" applyBorder="1">
      <alignment vertical="center"/>
    </xf>
    <xf numFmtId="38" fontId="6" fillId="5" borderId="0" xfId="1" applyFont="1" applyFill="1">
      <alignment vertical="center"/>
    </xf>
    <xf numFmtId="0" fontId="3" fillId="0" borderId="0" xfId="0" applyFont="1" applyFill="1">
      <alignment vertical="center"/>
    </xf>
    <xf numFmtId="38" fontId="3" fillId="6" borderId="0" xfId="1" applyFont="1" applyFill="1">
      <alignment vertical="center"/>
    </xf>
    <xf numFmtId="0" fontId="3" fillId="6" borderId="0" xfId="0" applyFont="1" applyFill="1">
      <alignment vertical="center"/>
    </xf>
    <xf numFmtId="38" fontId="3" fillId="6" borderId="0" xfId="1" applyFont="1" applyFill="1" applyBorder="1" applyAlignment="1">
      <alignment horizontal="center" vertical="center"/>
    </xf>
    <xf numFmtId="38" fontId="11" fillId="6" borderId="0" xfId="1" applyFont="1" applyFill="1">
      <alignment vertical="center"/>
    </xf>
    <xf numFmtId="38" fontId="13" fillId="6" borderId="1" xfId="1" applyFont="1" applyFill="1" applyBorder="1" applyAlignment="1">
      <alignment vertical="center"/>
    </xf>
    <xf numFmtId="38" fontId="13" fillId="6" borderId="1" xfId="1" applyFont="1" applyFill="1" applyBorder="1" applyAlignment="1">
      <alignment horizontal="right" vertical="center"/>
    </xf>
    <xf numFmtId="38" fontId="13" fillId="6" borderId="1" xfId="1" applyFont="1" applyFill="1" applyBorder="1" applyAlignment="1">
      <alignment horizontal="center" vertical="center"/>
    </xf>
    <xf numFmtId="38" fontId="3" fillId="6" borderId="0" xfId="0" applyNumberFormat="1" applyFont="1" applyFill="1" applyBorder="1">
      <alignment vertical="center"/>
    </xf>
    <xf numFmtId="0" fontId="3" fillId="6" borderId="0" xfId="0" applyFont="1" applyFill="1" applyBorder="1">
      <alignment vertical="center"/>
    </xf>
    <xf numFmtId="38" fontId="13" fillId="6" borderId="1" xfId="0" applyNumberFormat="1" applyFont="1" applyFill="1" applyBorder="1">
      <alignment vertical="center"/>
    </xf>
    <xf numFmtId="180" fontId="13" fillId="6" borderId="1" xfId="0" applyNumberFormat="1" applyFont="1" applyFill="1" applyBorder="1">
      <alignment vertical="center"/>
    </xf>
    <xf numFmtId="180" fontId="13" fillId="6" borderId="1" xfId="0" applyNumberFormat="1" applyFont="1" applyFill="1" applyBorder="1" applyAlignment="1">
      <alignment vertical="center"/>
    </xf>
    <xf numFmtId="38" fontId="13" fillId="6" borderId="0" xfId="1" applyFont="1" applyFill="1" applyBorder="1" applyAlignment="1">
      <alignment horizontal="center" vertical="center"/>
    </xf>
    <xf numFmtId="0" fontId="13" fillId="6" borderId="0" xfId="0" applyFont="1" applyFill="1" applyBorder="1">
      <alignment vertical="center"/>
    </xf>
    <xf numFmtId="38" fontId="6" fillId="6" borderId="0" xfId="1" applyFont="1" applyFill="1">
      <alignment vertical="center"/>
    </xf>
    <xf numFmtId="38" fontId="13" fillId="6" borderId="1" xfId="1" applyFont="1" applyFill="1" applyBorder="1" applyAlignment="1">
      <alignment horizontal="center" vertical="center" wrapText="1"/>
    </xf>
    <xf numFmtId="38" fontId="13" fillId="6" borderId="1" xfId="0" applyNumberFormat="1" applyFont="1" applyFill="1" applyBorder="1" applyAlignment="1">
      <alignment vertical="center"/>
    </xf>
    <xf numFmtId="180" fontId="13" fillId="6" borderId="1" xfId="0" applyNumberFormat="1" applyFont="1" applyFill="1" applyBorder="1" applyAlignment="1">
      <alignment horizontal="center" vertical="center"/>
    </xf>
    <xf numFmtId="38" fontId="13" fillId="6" borderId="0" xfId="0" applyNumberFormat="1" applyFont="1" applyFill="1" applyBorder="1">
      <alignment vertical="center"/>
    </xf>
    <xf numFmtId="180" fontId="13" fillId="6" borderId="0" xfId="0" applyNumberFormat="1" applyFont="1" applyFill="1" applyBorder="1">
      <alignment vertical="center"/>
    </xf>
    <xf numFmtId="180" fontId="13" fillId="6" borderId="0" xfId="0" applyNumberFormat="1" applyFont="1" applyFill="1" applyBorder="1" applyAlignment="1">
      <alignment vertical="center"/>
    </xf>
    <xf numFmtId="38" fontId="0" fillId="7" borderId="0" xfId="1" applyFont="1" applyFill="1">
      <alignment vertical="center"/>
    </xf>
    <xf numFmtId="38" fontId="12" fillId="7" borderId="0" xfId="1" applyFont="1" applyFill="1">
      <alignment vertical="center"/>
    </xf>
    <xf numFmtId="38" fontId="0" fillId="8" borderId="0" xfId="1" applyFont="1" applyFill="1">
      <alignment vertical="center"/>
    </xf>
    <xf numFmtId="38" fontId="12" fillId="8" borderId="0" xfId="1" applyFont="1" applyFill="1">
      <alignment vertical="center"/>
    </xf>
    <xf numFmtId="38" fontId="15" fillId="7" borderId="0" xfId="1" applyFont="1" applyFill="1">
      <alignment vertical="center"/>
    </xf>
    <xf numFmtId="38" fontId="15" fillId="8" borderId="0" xfId="1" applyFont="1" applyFill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178" fontId="15" fillId="0" borderId="0" xfId="0" applyNumberFormat="1" applyFont="1">
      <alignment vertical="center"/>
    </xf>
    <xf numFmtId="180" fontId="11" fillId="4" borderId="1" xfId="0" applyNumberFormat="1" applyFont="1" applyFill="1" applyBorder="1">
      <alignment vertical="center"/>
    </xf>
    <xf numFmtId="180" fontId="11" fillId="4" borderId="1" xfId="0" applyNumberFormat="1" applyFont="1" applyFill="1" applyBorder="1" applyAlignment="1">
      <alignment vertical="center"/>
    </xf>
    <xf numFmtId="38" fontId="0" fillId="0" borderId="0" xfId="1" applyFont="1" applyFill="1">
      <alignment vertical="center"/>
    </xf>
    <xf numFmtId="38" fontId="12" fillId="0" borderId="0" xfId="1" applyFont="1" applyFill="1">
      <alignment vertical="center"/>
    </xf>
    <xf numFmtId="38" fontId="6" fillId="6" borderId="0" xfId="0" applyNumberFormat="1" applyFont="1" applyFill="1">
      <alignment vertical="center"/>
    </xf>
    <xf numFmtId="178" fontId="6" fillId="6" borderId="0" xfId="0" applyNumberFormat="1" applyFont="1" applyFill="1">
      <alignment vertical="center"/>
    </xf>
    <xf numFmtId="178" fontId="6" fillId="6" borderId="0" xfId="1" applyNumberFormat="1" applyFont="1" applyFill="1">
      <alignment vertical="center"/>
    </xf>
    <xf numFmtId="179" fontId="9" fillId="6" borderId="0" xfId="0" applyNumberFormat="1" applyFont="1" applyFill="1" applyAlignment="1">
      <alignment horizontal="left" vertical="center"/>
    </xf>
    <xf numFmtId="178" fontId="6" fillId="5" borderId="0" xfId="1" applyNumberFormat="1" applyFont="1" applyFill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6" borderId="1" xfId="1" applyFont="1" applyFill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13" fillId="5" borderId="14" xfId="0" applyNumberFormat="1" applyFont="1" applyFill="1" applyBorder="1" applyAlignment="1">
      <alignment vertical="center"/>
    </xf>
    <xf numFmtId="38" fontId="13" fillId="5" borderId="2" xfId="0" applyNumberFormat="1" applyFont="1" applyFill="1" applyBorder="1" applyAlignment="1">
      <alignment vertical="center"/>
    </xf>
    <xf numFmtId="38" fontId="5" fillId="0" borderId="12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5" fillId="0" borderId="16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180" fontId="13" fillId="5" borderId="14" xfId="0" applyNumberFormat="1" applyFont="1" applyFill="1" applyBorder="1" applyAlignment="1">
      <alignment vertical="center"/>
    </xf>
    <xf numFmtId="180" fontId="13" fillId="5" borderId="2" xfId="0" applyNumberFormat="1" applyFont="1" applyFill="1" applyBorder="1" applyAlignment="1">
      <alignment vertical="center"/>
    </xf>
    <xf numFmtId="38" fontId="3" fillId="5" borderId="1" xfId="1" applyFont="1" applyFill="1" applyBorder="1" applyAlignment="1">
      <alignment horizontal="center" vertical="center"/>
    </xf>
    <xf numFmtId="180" fontId="11" fillId="4" borderId="14" xfId="0" applyNumberFormat="1" applyFont="1" applyFill="1" applyBorder="1" applyAlignment="1">
      <alignment vertical="center"/>
    </xf>
    <xf numFmtId="180" fontId="11" fillId="4" borderId="2" xfId="0" applyNumberFormat="1" applyFont="1" applyFill="1" applyBorder="1" applyAlignment="1">
      <alignment vertical="center"/>
    </xf>
    <xf numFmtId="38" fontId="5" fillId="0" borderId="6" xfId="1" applyFont="1" applyBorder="1" applyAlignment="1">
      <alignment horizontal="right" vertical="center"/>
    </xf>
    <xf numFmtId="179" fontId="9" fillId="0" borderId="0" xfId="0" applyNumberFormat="1" applyFont="1" applyFill="1" applyAlignment="1">
      <alignment horizontal="left" vertical="center"/>
    </xf>
    <xf numFmtId="38" fontId="5" fillId="0" borderId="5" xfId="1" applyFont="1" applyBorder="1" applyAlignment="1">
      <alignment horizontal="right" vertical="center"/>
    </xf>
    <xf numFmtId="38" fontId="14" fillId="5" borderId="14" xfId="1" applyFont="1" applyFill="1" applyBorder="1" applyAlignment="1">
      <alignment horizontal="center" vertical="center" wrapText="1"/>
    </xf>
    <xf numFmtId="38" fontId="14" fillId="5" borderId="2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00"/>
      <color rgb="FFFFFF66"/>
      <color rgb="FF0000CC"/>
      <color rgb="FF0033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211932</xdr:colOff>
      <xdr:row>0</xdr:row>
      <xdr:rowOff>45244</xdr:rowOff>
    </xdr:from>
    <xdr:to>
      <xdr:col>49</xdr:col>
      <xdr:colOff>81282</xdr:colOff>
      <xdr:row>1</xdr:row>
      <xdr:rowOff>8419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156407" y="45244"/>
          <a:ext cx="1260000" cy="468000"/>
        </a:xfrm>
        <a:prstGeom prst="frame">
          <a:avLst>
            <a:gd name="adj1" fmla="val 3236"/>
          </a:avLst>
        </a:prstGeom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資料１１</a:t>
          </a:r>
          <a:endParaRPr kumimoji="1" lang="en-US" altLang="ja-JP" sz="14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1:AW39"/>
  <sheetViews>
    <sheetView tabSelected="1" view="pageBreakPreview" zoomScale="80" zoomScaleNormal="65" zoomScaleSheetLayoutView="80" workbookViewId="0">
      <selection activeCell="AY29" sqref="AY29"/>
    </sheetView>
  </sheetViews>
  <sheetFormatPr defaultColWidth="9" defaultRowHeight="15" x14ac:dyDescent="0.45"/>
  <cols>
    <col min="1" max="1" width="1.59765625" style="2" customWidth="1"/>
    <col min="2" max="2" width="27.59765625" style="2" customWidth="1"/>
    <col min="3" max="3" width="17.59765625" style="2" customWidth="1"/>
    <col min="4" max="4" width="17.59765625" style="3" hidden="1" customWidth="1"/>
    <col min="5" max="5" width="5.69921875" style="40" hidden="1" customWidth="1"/>
    <col min="6" max="6" width="17.59765625" style="40" hidden="1" customWidth="1"/>
    <col min="7" max="11" width="17.59765625" style="2" hidden="1" customWidth="1"/>
    <col min="12" max="12" width="5.69921875" style="2" hidden="1" customWidth="1"/>
    <col min="13" max="13" width="27.59765625" style="2" customWidth="1"/>
    <col min="14" max="14" width="17.59765625" style="2" customWidth="1"/>
    <col min="15" max="15" width="17.59765625" style="3" hidden="1" customWidth="1"/>
    <col min="16" max="16" width="5.69921875" style="40" hidden="1" customWidth="1"/>
    <col min="17" max="17" width="17.59765625" style="40" hidden="1" customWidth="1"/>
    <col min="18" max="22" width="17.59765625" style="2" hidden="1" customWidth="1"/>
    <col min="23" max="23" width="5.69921875" style="2" hidden="1" customWidth="1"/>
    <col min="24" max="25" width="1.59765625" style="2" customWidth="1"/>
    <col min="26" max="26" width="27.59765625" style="2" customWidth="1"/>
    <col min="27" max="27" width="17.59765625" style="2" customWidth="1"/>
    <col min="28" max="28" width="17.59765625" style="2" hidden="1" customWidth="1"/>
    <col min="29" max="29" width="5.69921875" style="40" hidden="1" customWidth="1"/>
    <col min="30" max="30" width="17.59765625" style="40" hidden="1" customWidth="1"/>
    <col min="31" max="35" width="17.59765625" style="2" hidden="1" customWidth="1"/>
    <col min="36" max="36" width="5.69921875" style="2" hidden="1" customWidth="1"/>
    <col min="37" max="37" width="1.59765625" style="2" customWidth="1"/>
    <col min="38" max="38" width="27.59765625" style="2" customWidth="1"/>
    <col min="39" max="39" width="7.59765625" style="2" customWidth="1"/>
    <col min="40" max="40" width="10.59765625" style="2" customWidth="1"/>
    <col min="41" max="41" width="17.59765625" style="2" hidden="1" customWidth="1"/>
    <col min="42" max="42" width="5.69921875" style="40" hidden="1" customWidth="1"/>
    <col min="43" max="43" width="17.59765625" style="40" hidden="1" customWidth="1"/>
    <col min="44" max="48" width="17.59765625" style="2" hidden="1" customWidth="1"/>
    <col min="49" max="49" width="5.69921875" style="2" hidden="1" customWidth="1"/>
    <col min="50" max="50" width="1.59765625" style="2" customWidth="1"/>
    <col min="51" max="16384" width="9" style="2"/>
  </cols>
  <sheetData>
    <row r="1" spans="2:49" ht="39.9" customHeight="1" x14ac:dyDescent="0.45">
      <c r="B1" s="112" t="s">
        <v>368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39"/>
      <c r="AQ1" s="39"/>
      <c r="AR1" s="39"/>
      <c r="AS1" s="39"/>
      <c r="AT1" s="39"/>
      <c r="AU1" s="39"/>
      <c r="AV1" s="39"/>
      <c r="AW1" s="39"/>
    </row>
    <row r="2" spans="2:49" ht="21.9" customHeight="1" x14ac:dyDescent="0.45">
      <c r="D2" s="43"/>
      <c r="E2" s="43"/>
      <c r="F2" s="43"/>
      <c r="G2" s="44"/>
      <c r="H2" s="44"/>
      <c r="I2" s="44"/>
      <c r="J2" s="44"/>
      <c r="K2" s="44"/>
      <c r="L2" s="44"/>
      <c r="O2" s="43"/>
      <c r="P2" s="43"/>
      <c r="Q2" s="43"/>
      <c r="R2" s="44"/>
      <c r="S2" s="44"/>
      <c r="T2" s="44"/>
      <c r="U2" s="44"/>
      <c r="V2" s="44"/>
      <c r="W2" s="44"/>
      <c r="X2" s="4"/>
      <c r="Y2" s="4"/>
      <c r="AB2" s="60"/>
      <c r="AC2" s="59"/>
      <c r="AD2" s="59"/>
      <c r="AE2" s="60"/>
      <c r="AF2" s="60"/>
      <c r="AG2" s="60"/>
      <c r="AH2" s="60"/>
      <c r="AI2" s="60"/>
      <c r="AJ2" s="60"/>
      <c r="AO2" s="60"/>
      <c r="AP2" s="59"/>
      <c r="AQ2" s="59"/>
      <c r="AR2" s="60"/>
      <c r="AS2" s="60"/>
      <c r="AT2" s="60"/>
      <c r="AU2" s="60"/>
      <c r="AV2" s="60"/>
      <c r="AW2" s="60"/>
    </row>
    <row r="3" spans="2:49" ht="21.9" customHeight="1" x14ac:dyDescent="0.45">
      <c r="B3" s="21" t="s">
        <v>347</v>
      </c>
      <c r="D3" s="43"/>
      <c r="E3" s="43"/>
      <c r="F3" s="43"/>
      <c r="G3" s="44"/>
      <c r="H3" s="44"/>
      <c r="I3" s="44"/>
      <c r="J3" s="44"/>
      <c r="K3" s="44"/>
      <c r="L3" s="44"/>
      <c r="O3" s="43"/>
      <c r="P3" s="43"/>
      <c r="Q3" s="43"/>
      <c r="R3" s="44"/>
      <c r="S3" s="44"/>
      <c r="T3" s="44"/>
      <c r="U3" s="44"/>
      <c r="V3" s="44"/>
      <c r="W3" s="44"/>
      <c r="Y3" s="6"/>
      <c r="Z3" s="21" t="s">
        <v>346</v>
      </c>
      <c r="AB3" s="60"/>
      <c r="AC3" s="59"/>
      <c r="AD3" s="59"/>
      <c r="AE3" s="60"/>
      <c r="AF3" s="60"/>
      <c r="AG3" s="60"/>
      <c r="AH3" s="60"/>
      <c r="AI3" s="60"/>
      <c r="AJ3" s="60"/>
      <c r="AO3" s="60"/>
      <c r="AP3" s="59"/>
      <c r="AQ3" s="59"/>
      <c r="AR3" s="60"/>
      <c r="AS3" s="60"/>
      <c r="AT3" s="60"/>
      <c r="AU3" s="60"/>
      <c r="AV3" s="60"/>
      <c r="AW3" s="60"/>
    </row>
    <row r="4" spans="2:49" ht="21.9" customHeight="1" x14ac:dyDescent="0.45">
      <c r="D4" s="43"/>
      <c r="E4" s="43"/>
      <c r="F4" s="43"/>
      <c r="G4" s="44"/>
      <c r="H4" s="44"/>
      <c r="I4" s="44"/>
      <c r="J4" s="44"/>
      <c r="K4" s="44"/>
      <c r="L4" s="44"/>
      <c r="O4" s="43"/>
      <c r="P4" s="43"/>
      <c r="Q4" s="43"/>
      <c r="R4" s="44"/>
      <c r="S4" s="44"/>
      <c r="T4" s="44"/>
      <c r="U4" s="44"/>
      <c r="V4" s="44"/>
      <c r="W4" s="44"/>
      <c r="Y4" s="6"/>
      <c r="AB4" s="60"/>
      <c r="AC4" s="59"/>
      <c r="AD4" s="59"/>
      <c r="AE4" s="60"/>
      <c r="AF4" s="60"/>
      <c r="AG4" s="60"/>
      <c r="AH4" s="60"/>
      <c r="AI4" s="60"/>
      <c r="AJ4" s="60"/>
      <c r="AM4" s="113" t="s">
        <v>348</v>
      </c>
      <c r="AN4" s="113"/>
      <c r="AO4" s="60"/>
      <c r="AP4" s="59"/>
      <c r="AQ4" s="59"/>
      <c r="AR4" s="60"/>
      <c r="AS4" s="60"/>
      <c r="AT4" s="60"/>
      <c r="AU4" s="60"/>
      <c r="AV4" s="60"/>
      <c r="AW4" s="60"/>
    </row>
    <row r="5" spans="2:49" ht="21.9" customHeight="1" x14ac:dyDescent="0.45">
      <c r="B5" s="5" t="s">
        <v>0</v>
      </c>
      <c r="D5" s="43"/>
      <c r="E5" s="43"/>
      <c r="F5" s="43"/>
      <c r="G5" s="44"/>
      <c r="H5" s="44"/>
      <c r="I5" s="44"/>
      <c r="J5" s="44"/>
      <c r="K5" s="44"/>
      <c r="L5" s="44"/>
      <c r="O5" s="43"/>
      <c r="P5" s="43"/>
      <c r="Q5" s="43"/>
      <c r="R5" s="44"/>
      <c r="S5" s="44"/>
      <c r="T5" s="44"/>
      <c r="U5" s="44"/>
      <c r="V5" s="44"/>
      <c r="W5" s="44"/>
      <c r="Y5" s="6"/>
      <c r="Z5" s="5" t="s">
        <v>0</v>
      </c>
      <c r="AB5" s="60"/>
      <c r="AC5" s="59"/>
      <c r="AD5" s="59"/>
      <c r="AE5" s="60"/>
      <c r="AF5" s="60"/>
      <c r="AG5" s="60"/>
      <c r="AH5" s="60"/>
      <c r="AI5" s="60"/>
      <c r="AJ5" s="60"/>
      <c r="AO5" s="60"/>
      <c r="AP5" s="59"/>
      <c r="AQ5" s="59"/>
      <c r="AR5" s="60"/>
      <c r="AS5" s="60"/>
      <c r="AT5" s="60"/>
      <c r="AU5" s="60"/>
      <c r="AV5" s="60"/>
      <c r="AW5" s="60"/>
    </row>
    <row r="6" spans="2:49" ht="21.9" customHeight="1" x14ac:dyDescent="0.45">
      <c r="B6" s="98" t="s">
        <v>48</v>
      </c>
      <c r="C6" s="99"/>
      <c r="D6" s="43"/>
      <c r="E6" s="43"/>
      <c r="F6" s="119" t="s">
        <v>376</v>
      </c>
      <c r="G6" s="119"/>
      <c r="H6" s="119"/>
      <c r="I6" s="119"/>
      <c r="J6" s="119"/>
      <c r="K6" s="119"/>
      <c r="L6" s="45"/>
      <c r="M6" s="98" t="s">
        <v>49</v>
      </c>
      <c r="N6" s="99"/>
      <c r="O6" s="43"/>
      <c r="P6" s="43"/>
      <c r="Q6" s="119" t="s">
        <v>376</v>
      </c>
      <c r="R6" s="119"/>
      <c r="S6" s="119"/>
      <c r="T6" s="119"/>
      <c r="U6" s="119"/>
      <c r="V6" s="119"/>
      <c r="W6" s="45"/>
      <c r="Y6" s="6"/>
      <c r="Z6" s="98" t="s">
        <v>48</v>
      </c>
      <c r="AA6" s="99"/>
      <c r="AB6" s="60"/>
      <c r="AC6" s="59"/>
      <c r="AD6" s="101" t="s">
        <v>376</v>
      </c>
      <c r="AE6" s="101"/>
      <c r="AF6" s="101"/>
      <c r="AG6" s="101"/>
      <c r="AH6" s="101"/>
      <c r="AI6" s="101"/>
      <c r="AJ6" s="61"/>
      <c r="AL6" s="100" t="s">
        <v>49</v>
      </c>
      <c r="AM6" s="100"/>
      <c r="AN6" s="100"/>
      <c r="AO6" s="60"/>
      <c r="AP6" s="59"/>
      <c r="AQ6" s="101" t="s">
        <v>376</v>
      </c>
      <c r="AR6" s="101"/>
      <c r="AS6" s="101"/>
      <c r="AT6" s="101"/>
      <c r="AU6" s="101"/>
      <c r="AV6" s="101"/>
      <c r="AW6" s="61"/>
    </row>
    <row r="7" spans="2:49" ht="21.9" customHeight="1" x14ac:dyDescent="0.45">
      <c r="B7" s="7" t="s">
        <v>1</v>
      </c>
      <c r="C7" s="8">
        <f t="shared" ref="C7:C14" si="0">+ROUND(D7/1000000,0)</f>
        <v>272559</v>
      </c>
      <c r="D7" s="37">
        <v>272558931960</v>
      </c>
      <c r="E7" s="46"/>
      <c r="F7" s="47"/>
      <c r="G7" s="48" t="s">
        <v>381</v>
      </c>
      <c r="H7" s="48" t="s">
        <v>377</v>
      </c>
      <c r="I7" s="49" t="s">
        <v>378</v>
      </c>
      <c r="J7" s="49" t="s">
        <v>379</v>
      </c>
      <c r="K7" s="49" t="s">
        <v>380</v>
      </c>
      <c r="L7" s="50"/>
      <c r="M7" s="38" t="s">
        <v>7</v>
      </c>
      <c r="N7" s="8">
        <f t="shared" ref="N7:N23" si="1">+ROUND(O7/1000000,0)</f>
        <v>93</v>
      </c>
      <c r="O7" s="37">
        <v>93419280</v>
      </c>
      <c r="P7" s="46"/>
      <c r="Q7" s="47"/>
      <c r="R7" s="48" t="s">
        <v>381</v>
      </c>
      <c r="S7" s="48" t="s">
        <v>377</v>
      </c>
      <c r="T7" s="49" t="s">
        <v>378</v>
      </c>
      <c r="U7" s="49" t="s">
        <v>379</v>
      </c>
      <c r="V7" s="49" t="s">
        <v>380</v>
      </c>
      <c r="W7" s="50"/>
      <c r="Y7" s="6"/>
      <c r="Z7" s="7" t="s">
        <v>31</v>
      </c>
      <c r="AA7" s="8">
        <f>+ROUND(AB7/1000000,0)</f>
        <v>175639</v>
      </c>
      <c r="AB7" s="73">
        <f>+'【R6.3.6】市町村データ（貼り付け）'!E45</f>
        <v>175638518450</v>
      </c>
      <c r="AC7" s="62"/>
      <c r="AD7" s="63"/>
      <c r="AE7" s="64" t="s">
        <v>381</v>
      </c>
      <c r="AF7" s="64" t="s">
        <v>377</v>
      </c>
      <c r="AG7" s="65" t="s">
        <v>378</v>
      </c>
      <c r="AH7" s="65" t="s">
        <v>379</v>
      </c>
      <c r="AI7" s="65" t="s">
        <v>380</v>
      </c>
      <c r="AJ7" s="66"/>
      <c r="AL7" s="7" t="s">
        <v>7</v>
      </c>
      <c r="AM7" s="109">
        <f>+ROUND(AO7/1000000,0)</f>
        <v>15699</v>
      </c>
      <c r="AN7" s="109">
        <f t="shared" ref="AN7" si="2">+ROUND(AO7/1000000,0)</f>
        <v>15699</v>
      </c>
      <c r="AO7" s="93">
        <f>+'【R6.3.6】市町村データ（貼り付け）'!Y45</f>
        <v>15699189170</v>
      </c>
      <c r="AP7" s="62"/>
      <c r="AQ7" s="63"/>
      <c r="AR7" s="64" t="s">
        <v>381</v>
      </c>
      <c r="AS7" s="64" t="s">
        <v>377</v>
      </c>
      <c r="AT7" s="65" t="s">
        <v>378</v>
      </c>
      <c r="AU7" s="65" t="s">
        <v>379</v>
      </c>
      <c r="AV7" s="65" t="s">
        <v>380</v>
      </c>
      <c r="AW7" s="66"/>
    </row>
    <row r="8" spans="2:49" ht="21.9" customHeight="1" x14ac:dyDescent="0.45">
      <c r="B8" s="7" t="s">
        <v>2</v>
      </c>
      <c r="C8" s="8">
        <f t="shared" si="0"/>
        <v>261982</v>
      </c>
      <c r="D8" s="37">
        <v>261981548323</v>
      </c>
      <c r="E8" s="46"/>
      <c r="F8" s="49" t="s">
        <v>371</v>
      </c>
      <c r="G8" s="53">
        <f>C8+C11+C12</f>
        <v>319774</v>
      </c>
      <c r="H8" s="53">
        <f>D8+D11+D12</f>
        <v>319774173318</v>
      </c>
      <c r="I8" s="54">
        <f>H8/$D$14</f>
        <v>0.39120841289336417</v>
      </c>
      <c r="J8" s="89">
        <v>0.38030000000000003</v>
      </c>
      <c r="K8" s="54">
        <f>I8-J8</f>
        <v>1.0908412893364139E-2</v>
      </c>
      <c r="L8" s="52"/>
      <c r="M8" s="38" t="s">
        <v>8</v>
      </c>
      <c r="N8" s="8">
        <f t="shared" si="1"/>
        <v>661632</v>
      </c>
      <c r="O8" s="37">
        <v>661631691976</v>
      </c>
      <c r="P8" s="46"/>
      <c r="Q8" s="125" t="s">
        <v>373</v>
      </c>
      <c r="R8" s="104">
        <f>N8+N14</f>
        <v>663240</v>
      </c>
      <c r="S8" s="104">
        <f>O8+O14</f>
        <v>663239849045</v>
      </c>
      <c r="T8" s="117">
        <f>S8/$O$17</f>
        <v>0.80131532479613721</v>
      </c>
      <c r="U8" s="120">
        <v>0.79410000000000003</v>
      </c>
      <c r="V8" s="117">
        <f>T8-U8</f>
        <v>7.2153247961371791E-3</v>
      </c>
      <c r="W8" s="52"/>
      <c r="Y8" s="6"/>
      <c r="Z8" s="7" t="s">
        <v>2</v>
      </c>
      <c r="AA8" s="8">
        <f t="shared" ref="AA8:AA13" si="3">+ROUND(AB8/1000000,0)</f>
        <v>24</v>
      </c>
      <c r="AB8" s="93">
        <f>+'【R6.3.6】市町村データ（貼り付け）'!L45</f>
        <v>23920486</v>
      </c>
      <c r="AC8" s="62"/>
      <c r="AD8" s="74" t="s">
        <v>32</v>
      </c>
      <c r="AE8" s="75">
        <f>AA9</f>
        <v>662544</v>
      </c>
      <c r="AF8" s="75">
        <f>AB9</f>
        <v>662543553064</v>
      </c>
      <c r="AG8" s="70">
        <f>AF8/$AB$13</f>
        <v>0.70669157000305871</v>
      </c>
      <c r="AH8" s="90">
        <v>0.70889999999999997</v>
      </c>
      <c r="AI8" s="70">
        <f t="shared" ref="AI8" si="4">AG8-AH8</f>
        <v>-2.2084299969412635E-3</v>
      </c>
      <c r="AJ8" s="67"/>
      <c r="AL8" s="7" t="s">
        <v>34</v>
      </c>
      <c r="AM8" s="109">
        <f t="shared" ref="AM8:AM13" si="5">+ROUND(AO8/1000000,0)</f>
        <v>636071</v>
      </c>
      <c r="AN8" s="109">
        <f t="shared" ref="AN8" si="6">+ROUND(AO8/1000000,0)</f>
        <v>636071</v>
      </c>
      <c r="AO8" s="93">
        <f>+'【R6.3.6】市町村データ（貼り付け）'!AL45</f>
        <v>636071107235</v>
      </c>
      <c r="AP8" s="62"/>
      <c r="AQ8" s="74" t="s">
        <v>386</v>
      </c>
      <c r="AR8" s="75">
        <f>AM8</f>
        <v>636071</v>
      </c>
      <c r="AS8" s="75">
        <f>AO8</f>
        <v>636071107235</v>
      </c>
      <c r="AT8" s="70">
        <f>AS8/$AO$13</f>
        <v>0.68183681024309117</v>
      </c>
      <c r="AU8" s="90">
        <v>0.68689999999999996</v>
      </c>
      <c r="AV8" s="70">
        <f>AT8-AU8</f>
        <v>-5.0631897569087814E-3</v>
      </c>
      <c r="AW8" s="67"/>
    </row>
    <row r="9" spans="2:49" ht="21.9" customHeight="1" x14ac:dyDescent="0.45">
      <c r="B9" s="7" t="s">
        <v>3</v>
      </c>
      <c r="C9" s="8">
        <f>+ROUND(D9/1000000,0)</f>
        <v>2</v>
      </c>
      <c r="D9" s="37">
        <v>2335000</v>
      </c>
      <c r="E9" s="46"/>
      <c r="F9" s="49" t="s">
        <v>1</v>
      </c>
      <c r="G9" s="53">
        <f>C7</f>
        <v>272559</v>
      </c>
      <c r="H9" s="53">
        <f>D7</f>
        <v>272558931960</v>
      </c>
      <c r="I9" s="54">
        <f t="shared" ref="I9:I10" si="7">H9/$D$14</f>
        <v>0.33344577545337367</v>
      </c>
      <c r="J9" s="89">
        <v>0.32279999999999998</v>
      </c>
      <c r="K9" s="54">
        <f t="shared" ref="K9:K10" si="8">I9-J9</f>
        <v>1.0645775453373696E-2</v>
      </c>
      <c r="L9" s="52"/>
      <c r="M9" s="38" t="s">
        <v>9</v>
      </c>
      <c r="N9" s="9">
        <f t="shared" si="1"/>
        <v>646968</v>
      </c>
      <c r="O9" s="37">
        <v>646967656300</v>
      </c>
      <c r="P9" s="46"/>
      <c r="Q9" s="126"/>
      <c r="R9" s="105"/>
      <c r="S9" s="105"/>
      <c r="T9" s="118"/>
      <c r="U9" s="121"/>
      <c r="V9" s="118"/>
      <c r="W9" s="52"/>
      <c r="Y9" s="6"/>
      <c r="Z9" s="7" t="s">
        <v>32</v>
      </c>
      <c r="AA9" s="8">
        <f t="shared" si="3"/>
        <v>662544</v>
      </c>
      <c r="AB9" s="93">
        <f>+'【R6.3.6】市町村データ（貼り付け）'!HL45</f>
        <v>662543553064</v>
      </c>
      <c r="AC9" s="62"/>
      <c r="AD9" s="74" t="s">
        <v>382</v>
      </c>
      <c r="AE9" s="75">
        <f>AA10</f>
        <v>646978</v>
      </c>
      <c r="AF9" s="75">
        <f>AB10</f>
        <v>646977674223</v>
      </c>
      <c r="AG9" s="76" t="s">
        <v>383</v>
      </c>
      <c r="AH9" s="76" t="s">
        <v>383</v>
      </c>
      <c r="AI9" s="76" t="s">
        <v>383</v>
      </c>
      <c r="AJ9" s="67"/>
      <c r="AL9" s="7" t="s">
        <v>1</v>
      </c>
      <c r="AM9" s="109">
        <f t="shared" si="5"/>
        <v>272559</v>
      </c>
      <c r="AN9" s="109">
        <f t="shared" ref="AN9" si="9">+ROUND(AO9/1000000,0)</f>
        <v>272559</v>
      </c>
      <c r="AO9" s="93">
        <f>+'【R6.3.6】市町村データ（貼り付け）'!IA45</f>
        <v>272558931960</v>
      </c>
      <c r="AP9" s="62"/>
      <c r="AQ9" s="74" t="s">
        <v>387</v>
      </c>
      <c r="AR9" s="75">
        <f>AM9</f>
        <v>272559</v>
      </c>
      <c r="AS9" s="75">
        <f>AO9</f>
        <v>272558931960</v>
      </c>
      <c r="AT9" s="70">
        <f>AS9/$AO$13</f>
        <v>0.292169712878045</v>
      </c>
      <c r="AU9" s="90">
        <v>0.2878</v>
      </c>
      <c r="AV9" s="70">
        <f t="shared" ref="AV9:AV10" si="10">AT9-AU9</f>
        <v>4.3697128780449956E-3</v>
      </c>
      <c r="AW9" s="67"/>
    </row>
    <row r="10" spans="2:49" ht="21.9" customHeight="1" x14ac:dyDescent="0.45">
      <c r="B10" s="7" t="s">
        <v>4</v>
      </c>
      <c r="C10" s="8">
        <f t="shared" si="0"/>
        <v>224384</v>
      </c>
      <c r="D10" s="37">
        <v>224383947809</v>
      </c>
      <c r="E10" s="46"/>
      <c r="F10" s="49" t="s">
        <v>372</v>
      </c>
      <c r="G10" s="53">
        <f>C10</f>
        <v>224384</v>
      </c>
      <c r="H10" s="53">
        <f>D10</f>
        <v>224383947809</v>
      </c>
      <c r="I10" s="54">
        <f t="shared" si="7"/>
        <v>0.27450899861700989</v>
      </c>
      <c r="J10" s="89">
        <v>0.2964</v>
      </c>
      <c r="K10" s="54">
        <f t="shared" si="8"/>
        <v>-2.1891001382990105E-2</v>
      </c>
      <c r="L10" s="52"/>
      <c r="M10" s="38" t="s">
        <v>10</v>
      </c>
      <c r="N10" s="8">
        <f t="shared" si="1"/>
        <v>107523</v>
      </c>
      <c r="O10" s="37">
        <v>107522988443</v>
      </c>
      <c r="P10" s="46"/>
      <c r="Q10" s="49" t="s">
        <v>374</v>
      </c>
      <c r="R10" s="53">
        <f>N10</f>
        <v>107523</v>
      </c>
      <c r="S10" s="53">
        <f>O10</f>
        <v>107522988443</v>
      </c>
      <c r="T10" s="54">
        <f>S10/$O$17</f>
        <v>0.12990748148096876</v>
      </c>
      <c r="U10" s="89">
        <v>0.1305</v>
      </c>
      <c r="V10" s="51">
        <f>T10-U10</f>
        <v>-5.9251851903124875E-4</v>
      </c>
      <c r="W10" s="52"/>
      <c r="Y10" s="6"/>
      <c r="Z10" s="7" t="s">
        <v>9</v>
      </c>
      <c r="AA10" s="9">
        <f t="shared" si="3"/>
        <v>646978</v>
      </c>
      <c r="AB10" s="93">
        <f>+'【R6.3.6】市町村データ（貼り付け）'!HF45</f>
        <v>646977674223</v>
      </c>
      <c r="AC10" s="62"/>
      <c r="AD10" s="65" t="s">
        <v>384</v>
      </c>
      <c r="AE10" s="68">
        <f>AA7</f>
        <v>175639</v>
      </c>
      <c r="AF10" s="68">
        <f>AB7</f>
        <v>175638518450</v>
      </c>
      <c r="AG10" s="69">
        <f>AF10/$AB$13</f>
        <v>0.18734203930054966</v>
      </c>
      <c r="AH10" s="89">
        <v>0.1835</v>
      </c>
      <c r="AI10" s="70">
        <f>AG10-AH10</f>
        <v>3.84203930054966E-3</v>
      </c>
      <c r="AJ10" s="67"/>
      <c r="AL10" s="7" t="s">
        <v>15</v>
      </c>
      <c r="AM10" s="109">
        <f t="shared" si="5"/>
        <v>6766</v>
      </c>
      <c r="AN10" s="109">
        <f t="shared" ref="AN10" si="11">+ROUND(AO10/1000000,0)</f>
        <v>6766</v>
      </c>
      <c r="AO10" s="93">
        <f>+'【R6.3.6】市町村データ（貼り付け）'!IC45</f>
        <v>6766406946</v>
      </c>
      <c r="AP10" s="62"/>
      <c r="AQ10" s="65" t="s">
        <v>7</v>
      </c>
      <c r="AR10" s="68">
        <f>AM7</f>
        <v>15699</v>
      </c>
      <c r="AS10" s="68">
        <f>AO7</f>
        <v>15699189170</v>
      </c>
      <c r="AT10" s="70">
        <f>AS10/$AO$13</f>
        <v>1.6828755378635561E-2</v>
      </c>
      <c r="AU10" s="90">
        <v>1.6199999999999999E-2</v>
      </c>
      <c r="AV10" s="70">
        <f t="shared" si="10"/>
        <v>6.2875537863556208E-4</v>
      </c>
      <c r="AW10" s="67"/>
    </row>
    <row r="11" spans="2:49" ht="21.9" customHeight="1" x14ac:dyDescent="0.45">
      <c r="B11" s="7" t="s">
        <v>5</v>
      </c>
      <c r="C11" s="8">
        <f t="shared" si="0"/>
        <v>1718</v>
      </c>
      <c r="D11" s="37">
        <v>1718223715</v>
      </c>
      <c r="E11" s="46"/>
      <c r="F11" s="55"/>
      <c r="G11" s="56"/>
      <c r="H11" s="56"/>
      <c r="I11" s="56"/>
      <c r="J11" s="56"/>
      <c r="K11" s="56"/>
      <c r="L11" s="52"/>
      <c r="M11" s="38" t="s">
        <v>11</v>
      </c>
      <c r="N11" s="8">
        <f t="shared" si="1"/>
        <v>288</v>
      </c>
      <c r="O11" s="37">
        <v>287757969</v>
      </c>
      <c r="P11" s="46"/>
      <c r="Q11" s="49" t="s">
        <v>375</v>
      </c>
      <c r="R11" s="53">
        <f>N12</f>
        <v>43286</v>
      </c>
      <c r="S11" s="53">
        <f>O12</f>
        <v>43286114634</v>
      </c>
      <c r="T11" s="54">
        <f>S11/$O$17</f>
        <v>5.2297561820283736E-2</v>
      </c>
      <c r="U11" s="89">
        <v>5.0500000000000003E-2</v>
      </c>
      <c r="V11" s="51">
        <f>T11-U11</f>
        <v>1.7975618202837329E-3</v>
      </c>
      <c r="W11" s="52"/>
      <c r="Y11" s="6"/>
      <c r="Z11" s="7" t="s">
        <v>6</v>
      </c>
      <c r="AA11" s="8">
        <f t="shared" si="3"/>
        <v>97079</v>
      </c>
      <c r="AB11" s="93">
        <f>+'【R6.3.6】市町村データ（貼り付け）'!HM45</f>
        <v>97078957206</v>
      </c>
      <c r="AC11" s="62"/>
      <c r="AD11" s="65" t="s">
        <v>385</v>
      </c>
      <c r="AE11" s="68">
        <f>AA11</f>
        <v>97079</v>
      </c>
      <c r="AF11" s="68">
        <f>AB11</f>
        <v>97078957206</v>
      </c>
      <c r="AG11" s="69">
        <f>AF11/$AB$13</f>
        <v>0.10354772960192224</v>
      </c>
      <c r="AH11" s="89">
        <v>0.1013</v>
      </c>
      <c r="AI11" s="70">
        <f>AG11-AH11</f>
        <v>2.2477296019222381E-3</v>
      </c>
      <c r="AJ11" s="67"/>
      <c r="AL11" s="7" t="s">
        <v>35</v>
      </c>
      <c r="AM11" s="109">
        <f t="shared" si="5"/>
        <v>21</v>
      </c>
      <c r="AN11" s="109">
        <f t="shared" ref="AN11" si="12">+ROUND(AO11/1000000,0)</f>
        <v>21</v>
      </c>
      <c r="AO11" s="93">
        <f>+'【R6.3.6】市町村データ（貼り付け）'!AR45</f>
        <v>20800000</v>
      </c>
      <c r="AP11" s="62"/>
      <c r="AQ11" s="71"/>
      <c r="AR11" s="77"/>
      <c r="AS11" s="77"/>
      <c r="AT11" s="78"/>
      <c r="AU11" s="78"/>
      <c r="AV11" s="79"/>
      <c r="AW11" s="67"/>
    </row>
    <row r="12" spans="2:49" ht="21.9" customHeight="1" thickBot="1" x14ac:dyDescent="0.5">
      <c r="B12" s="7" t="s">
        <v>6</v>
      </c>
      <c r="C12" s="8">
        <f t="shared" si="0"/>
        <v>56074</v>
      </c>
      <c r="D12" s="37">
        <v>56074401280</v>
      </c>
      <c r="E12" s="46"/>
      <c r="F12" s="55"/>
      <c r="G12" s="56"/>
      <c r="H12" s="56"/>
      <c r="I12" s="56"/>
      <c r="J12" s="56"/>
      <c r="K12" s="56"/>
      <c r="L12" s="52"/>
      <c r="M12" s="38" t="s">
        <v>12</v>
      </c>
      <c r="N12" s="8">
        <f t="shared" si="1"/>
        <v>43286</v>
      </c>
      <c r="O12" s="37">
        <v>43286114634</v>
      </c>
      <c r="P12" s="46"/>
      <c r="Q12" s="55"/>
      <c r="R12" s="56"/>
      <c r="S12" s="56"/>
      <c r="T12" s="56"/>
      <c r="U12" s="56"/>
      <c r="V12" s="56"/>
      <c r="W12" s="52"/>
      <c r="Y12" s="6"/>
      <c r="Z12" s="10" t="s">
        <v>33</v>
      </c>
      <c r="AA12" s="11">
        <f t="shared" si="3"/>
        <v>2244</v>
      </c>
      <c r="AB12" s="93">
        <f>+'【R6.3.6】市町村データ（貼り付け）'!T45</f>
        <v>2243643446</v>
      </c>
      <c r="AC12" s="62"/>
      <c r="AD12" s="71"/>
      <c r="AE12" s="72"/>
      <c r="AF12" s="72"/>
      <c r="AG12" s="72"/>
      <c r="AH12" s="72"/>
      <c r="AI12" s="72"/>
      <c r="AJ12" s="67"/>
      <c r="AL12" s="10" t="s">
        <v>36</v>
      </c>
      <c r="AM12" s="124">
        <f t="shared" si="5"/>
        <v>1762</v>
      </c>
      <c r="AN12" s="124">
        <f t="shared" ref="AN12" si="13">+ROUND(AO12/1000000,0)</f>
        <v>1762</v>
      </c>
      <c r="AO12" s="93">
        <f>+'【R6.3.6】市町村データ（貼り付け）'!ID45+'【R6.3.6】市町村データ（貼り付け）'!AT45</f>
        <v>1762367475</v>
      </c>
      <c r="AP12" s="62"/>
      <c r="AQ12" s="71"/>
      <c r="AR12" s="72"/>
      <c r="AS12" s="72"/>
      <c r="AT12" s="72"/>
      <c r="AU12" s="72"/>
      <c r="AV12" s="72"/>
      <c r="AW12" s="67"/>
    </row>
    <row r="13" spans="2:49" ht="21.9" customHeight="1" thickTop="1" thickBot="1" x14ac:dyDescent="0.5">
      <c r="B13" s="10" t="s">
        <v>33</v>
      </c>
      <c r="C13" s="11">
        <f t="shared" si="0"/>
        <v>682</v>
      </c>
      <c r="D13" s="37">
        <f>678370454+3306413</f>
        <v>681676867</v>
      </c>
      <c r="E13" s="46"/>
      <c r="F13" s="55"/>
      <c r="G13" s="56"/>
      <c r="H13" s="56"/>
      <c r="I13" s="56"/>
      <c r="J13" s="56"/>
      <c r="K13" s="56"/>
      <c r="L13" s="52"/>
      <c r="M13" s="38" t="s">
        <v>13</v>
      </c>
      <c r="N13" s="8">
        <f t="shared" si="1"/>
        <v>0</v>
      </c>
      <c r="O13" s="37">
        <v>371831</v>
      </c>
      <c r="P13" s="46"/>
      <c r="Q13" s="55"/>
      <c r="R13" s="56"/>
      <c r="S13" s="56"/>
      <c r="T13" s="56"/>
      <c r="U13" s="56"/>
      <c r="V13" s="56"/>
      <c r="W13" s="52"/>
      <c r="Y13" s="6"/>
      <c r="Z13" s="12" t="s">
        <v>17</v>
      </c>
      <c r="AA13" s="13">
        <f t="shared" si="3"/>
        <v>937529</v>
      </c>
      <c r="AB13" s="93">
        <f>+'【R6.3.6】市町村データ（貼り付け）'!FY45</f>
        <v>937528592652</v>
      </c>
      <c r="AC13" s="62"/>
      <c r="AD13" s="71"/>
      <c r="AE13" s="72"/>
      <c r="AF13" s="72"/>
      <c r="AG13" s="72"/>
      <c r="AH13" s="72"/>
      <c r="AI13" s="72"/>
      <c r="AJ13" s="67"/>
      <c r="AL13" s="12" t="s">
        <v>16</v>
      </c>
      <c r="AM13" s="116">
        <f t="shared" si="5"/>
        <v>932879</v>
      </c>
      <c r="AN13" s="116">
        <f t="shared" ref="AN13:AN16" si="14">+ROUND(AO13/1000000,0)</f>
        <v>932879</v>
      </c>
      <c r="AO13" s="93">
        <f>+'【R6.3.6】市町村データ（貼り付け）'!GZ45</f>
        <v>932878802786</v>
      </c>
      <c r="AP13" s="62"/>
      <c r="AQ13" s="71"/>
      <c r="AR13" s="72"/>
      <c r="AS13" s="72"/>
      <c r="AT13" s="72"/>
      <c r="AU13" s="72"/>
      <c r="AV13" s="72"/>
      <c r="AW13" s="67"/>
    </row>
    <row r="14" spans="2:49" ht="21.9" customHeight="1" thickTop="1" x14ac:dyDescent="0.45">
      <c r="B14" s="12" t="s">
        <v>17</v>
      </c>
      <c r="C14" s="13">
        <f t="shared" si="0"/>
        <v>817401</v>
      </c>
      <c r="D14" s="57">
        <f>SUM(D7:D13)</f>
        <v>817401064954</v>
      </c>
      <c r="E14" s="57"/>
      <c r="F14" s="55"/>
      <c r="G14" s="56"/>
      <c r="H14" s="56"/>
      <c r="I14" s="56"/>
      <c r="J14" s="56"/>
      <c r="K14" s="56"/>
      <c r="L14" s="52"/>
      <c r="M14" s="38" t="s">
        <v>14</v>
      </c>
      <c r="N14" s="8">
        <f t="shared" si="1"/>
        <v>1608</v>
      </c>
      <c r="O14" s="37">
        <v>1608157069</v>
      </c>
      <c r="P14" s="57"/>
      <c r="Q14" s="55"/>
      <c r="R14" s="56"/>
      <c r="S14" s="56"/>
      <c r="T14" s="56"/>
      <c r="U14" s="56"/>
      <c r="V14" s="56"/>
      <c r="W14" s="52"/>
      <c r="Y14" s="6"/>
      <c r="AB14" s="60"/>
      <c r="AC14" s="73"/>
      <c r="AD14" s="71"/>
      <c r="AE14" s="72"/>
      <c r="AF14" s="72"/>
      <c r="AG14" s="72"/>
      <c r="AH14" s="72"/>
      <c r="AI14" s="72"/>
      <c r="AJ14" s="67"/>
      <c r="AL14" s="14" t="s">
        <v>46</v>
      </c>
      <c r="AM14" s="122">
        <f t="shared" ref="AM14" si="15">+ROUND(AO14/1000000,0)</f>
        <v>4650</v>
      </c>
      <c r="AN14" s="122">
        <f t="shared" si="14"/>
        <v>4650</v>
      </c>
      <c r="AO14" s="93">
        <f>+'【R6.3.6】市町村データ（貼り付け）'!EN45</f>
        <v>4649789866</v>
      </c>
      <c r="AP14" s="73"/>
      <c r="AQ14" s="71"/>
      <c r="AR14" s="72"/>
      <c r="AS14" s="72"/>
      <c r="AT14" s="72"/>
      <c r="AU14" s="72"/>
      <c r="AV14" s="72"/>
      <c r="AW14" s="67"/>
    </row>
    <row r="15" spans="2:49" ht="21.9" customHeight="1" x14ac:dyDescent="0.45">
      <c r="D15" s="43"/>
      <c r="E15" s="43"/>
      <c r="F15" s="55"/>
      <c r="G15" s="56"/>
      <c r="H15" s="56"/>
      <c r="I15" s="56"/>
      <c r="J15" s="56"/>
      <c r="K15" s="56"/>
      <c r="L15" s="44"/>
      <c r="M15" s="15" t="s">
        <v>15</v>
      </c>
      <c r="N15" s="16">
        <f t="shared" si="1"/>
        <v>259</v>
      </c>
      <c r="O15" s="37">
        <v>259298497</v>
      </c>
      <c r="P15" s="43"/>
      <c r="Q15" s="55"/>
      <c r="R15" s="56"/>
      <c r="S15" s="56"/>
      <c r="T15" s="56"/>
      <c r="U15" s="56"/>
      <c r="V15" s="56"/>
      <c r="W15" s="44"/>
      <c r="Y15" s="6"/>
      <c r="AB15" s="60"/>
      <c r="AC15" s="59"/>
      <c r="AD15" s="71"/>
      <c r="AE15" s="72"/>
      <c r="AF15" s="72"/>
      <c r="AG15" s="72"/>
      <c r="AH15" s="72"/>
      <c r="AI15" s="72"/>
      <c r="AJ15" s="60"/>
      <c r="AL15" s="7" t="s">
        <v>50</v>
      </c>
      <c r="AM15" s="32">
        <f>+COUNT('【R6.3.6】市町村データ（貼り付け）'!JC2:JC44)</f>
        <v>23</v>
      </c>
      <c r="AN15" s="17">
        <f t="shared" si="14"/>
        <v>6693</v>
      </c>
      <c r="AO15" s="73">
        <f>+'【R6.3.6】市町村データ（貼り付け）'!JC45</f>
        <v>6693174020</v>
      </c>
      <c r="AP15" s="59"/>
      <c r="AQ15" s="71"/>
      <c r="AR15" s="72"/>
      <c r="AS15" s="72"/>
      <c r="AT15" s="72"/>
      <c r="AU15" s="72"/>
      <c r="AV15" s="72"/>
      <c r="AW15" s="60"/>
    </row>
    <row r="16" spans="2:49" ht="21.9" customHeight="1" thickBot="1" x14ac:dyDescent="0.5">
      <c r="D16" s="43"/>
      <c r="E16" s="43"/>
      <c r="F16" s="43"/>
      <c r="G16" s="44"/>
      <c r="H16" s="44"/>
      <c r="I16" s="44"/>
      <c r="J16" s="44"/>
      <c r="K16" s="44"/>
      <c r="L16" s="44"/>
      <c r="M16" s="10" t="s">
        <v>350</v>
      </c>
      <c r="N16" s="11">
        <f t="shared" si="1"/>
        <v>12999</v>
      </c>
      <c r="O16" s="37">
        <f>11832352048+1166809791</f>
        <v>12999161839</v>
      </c>
      <c r="P16" s="43"/>
      <c r="Q16" s="43"/>
      <c r="R16" s="44"/>
      <c r="S16" s="44"/>
      <c r="T16" s="44"/>
      <c r="U16" s="44"/>
      <c r="V16" s="44"/>
      <c r="W16" s="44"/>
      <c r="Y16" s="6"/>
      <c r="AB16" s="60"/>
      <c r="AC16" s="59"/>
      <c r="AD16" s="59"/>
      <c r="AE16" s="60"/>
      <c r="AF16" s="60"/>
      <c r="AG16" s="60"/>
      <c r="AH16" s="60"/>
      <c r="AI16" s="60"/>
      <c r="AJ16" s="60"/>
      <c r="AL16" s="7" t="s">
        <v>51</v>
      </c>
      <c r="AM16" s="32">
        <f>+COUNT('【R6.3.6】市町村データ（貼り付け）'!JD2:JD44)</f>
        <v>20</v>
      </c>
      <c r="AN16" s="18">
        <f t="shared" si="14"/>
        <v>-2043</v>
      </c>
      <c r="AO16" s="94">
        <f>+'【R6.3.6】市町村データ（貼り付け）'!JD45</f>
        <v>-2043384154</v>
      </c>
      <c r="AP16" s="59"/>
      <c r="AQ16" s="59"/>
      <c r="AR16" s="60"/>
      <c r="AS16" s="60"/>
      <c r="AT16" s="60"/>
      <c r="AU16" s="60"/>
      <c r="AV16" s="60"/>
      <c r="AW16" s="60"/>
    </row>
    <row r="17" spans="2:49" ht="21.9" customHeight="1" thickTop="1" x14ac:dyDescent="0.45">
      <c r="D17" s="43"/>
      <c r="E17" s="43"/>
      <c r="F17" s="43"/>
      <c r="G17" s="44"/>
      <c r="H17" s="44"/>
      <c r="I17" s="44"/>
      <c r="J17" s="44"/>
      <c r="K17" s="44"/>
      <c r="L17" s="44"/>
      <c r="M17" s="12" t="s">
        <v>16</v>
      </c>
      <c r="N17" s="13">
        <f t="shared" si="1"/>
        <v>827689</v>
      </c>
      <c r="O17" s="57">
        <f>SUM(O7:O8,O10:O16)</f>
        <v>827688961538</v>
      </c>
      <c r="P17" s="43"/>
      <c r="Q17" s="43"/>
      <c r="R17" s="44"/>
      <c r="S17" s="44"/>
      <c r="T17" s="44"/>
      <c r="U17" s="44"/>
      <c r="V17" s="44"/>
      <c r="W17" s="44"/>
      <c r="Y17" s="6"/>
      <c r="AB17" s="60"/>
      <c r="AC17" s="59"/>
      <c r="AD17" s="59"/>
      <c r="AE17" s="60"/>
      <c r="AF17" s="60"/>
      <c r="AG17" s="60"/>
      <c r="AH17" s="60"/>
      <c r="AI17" s="60"/>
      <c r="AJ17" s="60"/>
      <c r="AO17" s="93">
        <f>SUM(AO15:AO16)</f>
        <v>4649789866</v>
      </c>
      <c r="AP17" s="59"/>
      <c r="AQ17" s="59"/>
      <c r="AR17" s="60"/>
      <c r="AS17" s="60"/>
      <c r="AT17" s="60"/>
      <c r="AU17" s="60"/>
      <c r="AV17" s="60"/>
      <c r="AW17" s="60"/>
    </row>
    <row r="18" spans="2:49" ht="21.9" customHeight="1" x14ac:dyDescent="0.45">
      <c r="D18" s="43"/>
      <c r="E18" s="43"/>
      <c r="F18" s="43"/>
      <c r="G18" s="44"/>
      <c r="H18" s="44"/>
      <c r="I18" s="44"/>
      <c r="J18" s="44"/>
      <c r="K18" s="44"/>
      <c r="L18" s="44"/>
      <c r="M18" s="14" t="s">
        <v>46</v>
      </c>
      <c r="N18" s="26">
        <f>+ROUND(O18/1000000,0)</f>
        <v>-10288</v>
      </c>
      <c r="O18" s="97">
        <f>+D14-O17</f>
        <v>-10287896584</v>
      </c>
      <c r="P18" s="43"/>
      <c r="Q18" s="43"/>
      <c r="R18" s="44"/>
      <c r="S18" s="44"/>
      <c r="T18" s="44"/>
      <c r="U18" s="44"/>
      <c r="V18" s="44"/>
      <c r="W18" s="44"/>
      <c r="Y18" s="6"/>
      <c r="AB18" s="60"/>
      <c r="AC18" s="59"/>
      <c r="AD18" s="59"/>
      <c r="AE18" s="60"/>
      <c r="AF18" s="60"/>
      <c r="AG18" s="60"/>
      <c r="AH18" s="60"/>
      <c r="AI18" s="60"/>
      <c r="AJ18" s="60"/>
      <c r="AO18" s="60"/>
      <c r="AP18" s="59"/>
      <c r="AQ18" s="59"/>
      <c r="AR18" s="60"/>
      <c r="AS18" s="60"/>
      <c r="AT18" s="60"/>
      <c r="AU18" s="60"/>
      <c r="AV18" s="60"/>
      <c r="AW18" s="60"/>
    </row>
    <row r="19" spans="2:49" ht="21.9" customHeight="1" x14ac:dyDescent="0.45">
      <c r="D19" s="43"/>
      <c r="E19" s="43"/>
      <c r="F19" s="43"/>
      <c r="G19" s="44"/>
      <c r="H19" s="44"/>
      <c r="I19" s="44"/>
      <c r="J19" s="44"/>
      <c r="K19" s="44"/>
      <c r="L19" s="44"/>
      <c r="O19" s="43"/>
      <c r="P19" s="43"/>
      <c r="Q19" s="43"/>
      <c r="R19" s="44"/>
      <c r="S19" s="44"/>
      <c r="T19" s="44"/>
      <c r="U19" s="44"/>
      <c r="V19" s="44"/>
      <c r="W19" s="44"/>
      <c r="Y19" s="6"/>
      <c r="Z19" s="7" t="s">
        <v>18</v>
      </c>
      <c r="AA19" s="8">
        <f t="shared" ref="AA19" si="16">+ROUND(AB19/1000000,0)</f>
        <v>3332</v>
      </c>
      <c r="AB19" s="93">
        <f>+'【R6.3.6】市町村データ（貼り付け）'!FD45</f>
        <v>3332282784</v>
      </c>
      <c r="AC19" s="59"/>
      <c r="AD19" s="59"/>
      <c r="AE19" s="60"/>
      <c r="AF19" s="60"/>
      <c r="AG19" s="60"/>
      <c r="AH19" s="60"/>
      <c r="AI19" s="60"/>
      <c r="AJ19" s="60"/>
      <c r="AL19" s="7" t="s">
        <v>19</v>
      </c>
      <c r="AM19" s="102">
        <f t="shared" ref="AM19:AM22" si="17">+ROUND(AO19/1000000,0)</f>
        <v>6041</v>
      </c>
      <c r="AN19" s="103">
        <f t="shared" ref="AN19:AN27" si="18">+ROUND(AO19/1000000,0)</f>
        <v>6041</v>
      </c>
      <c r="AO19" s="93">
        <f>+'【R6.3.6】市町村データ（貼り付け）'!DG45</f>
        <v>6040714342</v>
      </c>
      <c r="AP19" s="59"/>
      <c r="AQ19" s="59"/>
      <c r="AR19" s="60"/>
      <c r="AS19" s="60"/>
      <c r="AT19" s="60"/>
      <c r="AU19" s="60"/>
      <c r="AV19" s="60"/>
      <c r="AW19" s="60"/>
    </row>
    <row r="20" spans="2:49" ht="21.9" customHeight="1" x14ac:dyDescent="0.45">
      <c r="B20" s="23" t="s">
        <v>18</v>
      </c>
      <c r="C20" s="8">
        <f t="shared" ref="C20:C22" si="19">+ROUND(D20/1000000,0)</f>
        <v>205</v>
      </c>
      <c r="D20" s="37">
        <v>204565295</v>
      </c>
      <c r="E20" s="46"/>
      <c r="F20" s="43"/>
      <c r="G20" s="44"/>
      <c r="H20" s="44"/>
      <c r="I20" s="44"/>
      <c r="J20" s="44"/>
      <c r="K20" s="44"/>
      <c r="L20" s="44"/>
      <c r="M20" s="15" t="s">
        <v>19</v>
      </c>
      <c r="N20" s="16">
        <f t="shared" si="1"/>
        <v>1294</v>
      </c>
      <c r="O20" s="37">
        <v>1294037606</v>
      </c>
      <c r="P20" s="46"/>
      <c r="Q20" s="43"/>
      <c r="R20" s="44"/>
      <c r="S20" s="44"/>
      <c r="T20" s="44"/>
      <c r="U20" s="44"/>
      <c r="V20" s="44"/>
      <c r="W20" s="44"/>
      <c r="Y20" s="6"/>
      <c r="Z20" s="15" t="s">
        <v>40</v>
      </c>
      <c r="AA20" s="16">
        <f>+ROUND(AB20/1000000,0)</f>
        <v>15182</v>
      </c>
      <c r="AB20" s="93">
        <f>+'【R6.3.6】市町村データ（貼り付け）'!S45</f>
        <v>15181836158</v>
      </c>
      <c r="AC20" s="62"/>
      <c r="AD20" s="59"/>
      <c r="AE20" s="60"/>
      <c r="AF20" s="60"/>
      <c r="AG20" s="60"/>
      <c r="AH20" s="60"/>
      <c r="AI20" s="60"/>
      <c r="AJ20" s="60"/>
      <c r="AL20" s="7" t="s">
        <v>41</v>
      </c>
      <c r="AM20" s="102">
        <f t="shared" si="17"/>
        <v>1355</v>
      </c>
      <c r="AN20" s="103">
        <f t="shared" si="18"/>
        <v>1355</v>
      </c>
      <c r="AO20" s="93">
        <f>+'【R6.3.6】市町村データ（貼り付け）'!AU45</f>
        <v>1355184095</v>
      </c>
      <c r="AP20" s="62"/>
      <c r="AQ20" s="59"/>
      <c r="AR20" s="60"/>
      <c r="AS20" s="60"/>
      <c r="AT20" s="60"/>
      <c r="AU20" s="60"/>
      <c r="AV20" s="60"/>
      <c r="AW20" s="60"/>
    </row>
    <row r="21" spans="2:49" ht="21.9" customHeight="1" thickBot="1" x14ac:dyDescent="0.5">
      <c r="B21" s="15" t="s">
        <v>370</v>
      </c>
      <c r="C21" s="16">
        <f t="shared" si="19"/>
        <v>50</v>
      </c>
      <c r="D21" s="37">
        <v>50000000</v>
      </c>
      <c r="E21" s="46"/>
      <c r="F21" s="46"/>
      <c r="G21" s="44"/>
      <c r="H21" s="44"/>
      <c r="I21" s="44"/>
      <c r="J21" s="44"/>
      <c r="K21" s="44"/>
      <c r="L21" s="44"/>
      <c r="M21" s="10" t="s">
        <v>351</v>
      </c>
      <c r="N21" s="11">
        <f t="shared" si="1"/>
        <v>0</v>
      </c>
      <c r="O21" s="37">
        <v>0</v>
      </c>
      <c r="P21" s="46"/>
      <c r="Q21" s="46"/>
      <c r="R21" s="44"/>
      <c r="S21" s="44"/>
      <c r="T21" s="44"/>
      <c r="U21" s="44"/>
      <c r="V21" s="44"/>
      <c r="W21" s="44"/>
      <c r="Y21" s="6"/>
      <c r="Z21" s="10" t="s">
        <v>354</v>
      </c>
      <c r="AA21" s="11">
        <f>+ROUND('【R6.3.6】市町村データ（貼り付け）'!FB45/1000000,0)</f>
        <v>0</v>
      </c>
      <c r="AB21" s="93">
        <f>+'【R6.3.6】市町村データ（貼り付け）'!U45</f>
        <v>956042711594</v>
      </c>
      <c r="AC21" s="62"/>
      <c r="AD21" s="62"/>
      <c r="AE21" s="60"/>
      <c r="AF21" s="60"/>
      <c r="AG21" s="60"/>
      <c r="AH21" s="60"/>
      <c r="AI21" s="60"/>
      <c r="AJ21" s="60"/>
      <c r="AL21" s="10" t="s">
        <v>42</v>
      </c>
      <c r="AM21" s="107">
        <f t="shared" si="17"/>
        <v>52</v>
      </c>
      <c r="AN21" s="108">
        <f t="shared" si="18"/>
        <v>52</v>
      </c>
      <c r="AO21" s="93">
        <f>+'【R6.3.6】市町村データ（貼り付け）'!AS45</f>
        <v>51811205</v>
      </c>
      <c r="AP21" s="62"/>
      <c r="AQ21" s="62"/>
      <c r="AR21" s="60"/>
      <c r="AS21" s="60"/>
      <c r="AT21" s="60"/>
      <c r="AU21" s="60"/>
      <c r="AV21" s="60"/>
      <c r="AW21" s="60"/>
    </row>
    <row r="22" spans="2:49" ht="21.9" customHeight="1" thickTop="1" thickBot="1" x14ac:dyDescent="0.5">
      <c r="B22" s="10" t="s">
        <v>369</v>
      </c>
      <c r="C22" s="11">
        <f t="shared" si="19"/>
        <v>19218</v>
      </c>
      <c r="D22" s="37">
        <v>19218198387</v>
      </c>
      <c r="E22" s="46"/>
      <c r="F22" s="46"/>
      <c r="G22" s="44"/>
      <c r="H22" s="44"/>
      <c r="I22" s="44"/>
      <c r="J22" s="44"/>
      <c r="K22" s="44"/>
      <c r="L22" s="44"/>
      <c r="M22" s="12" t="s">
        <v>21</v>
      </c>
      <c r="N22" s="13">
        <f t="shared" si="1"/>
        <v>828983</v>
      </c>
      <c r="O22" s="57">
        <f>+O17+O20+O21</f>
        <v>828982999144</v>
      </c>
      <c r="P22" s="46"/>
      <c r="Q22" s="46"/>
      <c r="R22" s="44"/>
      <c r="S22" s="44"/>
      <c r="T22" s="44"/>
      <c r="U22" s="44"/>
      <c r="V22" s="44"/>
      <c r="W22" s="44"/>
      <c r="Y22" s="6"/>
      <c r="Z22" s="12" t="s">
        <v>20</v>
      </c>
      <c r="AA22" s="13">
        <f>+ROUND(AB21/1000000,0)</f>
        <v>956043</v>
      </c>
      <c r="AB22" s="60"/>
      <c r="AC22" s="62"/>
      <c r="AD22" s="62"/>
      <c r="AE22" s="60"/>
      <c r="AF22" s="60"/>
      <c r="AG22" s="60"/>
      <c r="AH22" s="60"/>
      <c r="AI22" s="60"/>
      <c r="AJ22" s="60"/>
      <c r="AL22" s="12" t="s">
        <v>21</v>
      </c>
      <c r="AM22" s="110">
        <f t="shared" si="17"/>
        <v>940327</v>
      </c>
      <c r="AN22" s="111">
        <f t="shared" si="18"/>
        <v>940327</v>
      </c>
      <c r="AO22" s="93">
        <f>+'【R6.3.6】市町村データ（貼り付け）'!AV45</f>
        <v>940326512428</v>
      </c>
      <c r="AP22" s="62"/>
      <c r="AQ22" s="62"/>
      <c r="AR22" s="60"/>
      <c r="AS22" s="60"/>
      <c r="AT22" s="60"/>
      <c r="AU22" s="60"/>
      <c r="AV22" s="60"/>
      <c r="AW22" s="60"/>
    </row>
    <row r="23" spans="2:49" ht="21.9" customHeight="1" thickTop="1" x14ac:dyDescent="0.45">
      <c r="B23" s="24" t="s">
        <v>20</v>
      </c>
      <c r="C23" s="25">
        <f>+ROUND(D23/1000000,0)</f>
        <v>836874</v>
      </c>
      <c r="D23" s="43">
        <f>+D14+D20+D21+D22</f>
        <v>836873828636</v>
      </c>
      <c r="E23" s="43"/>
      <c r="F23" s="46"/>
      <c r="G23" s="44"/>
      <c r="H23" s="44"/>
      <c r="I23" s="44"/>
      <c r="J23" s="44"/>
      <c r="K23" s="44"/>
      <c r="L23" s="44"/>
      <c r="M23" s="14" t="s">
        <v>22</v>
      </c>
      <c r="N23" s="19">
        <f t="shared" si="1"/>
        <v>7891</v>
      </c>
      <c r="O23" s="57">
        <f>+D23-O22</f>
        <v>7890829492</v>
      </c>
      <c r="P23" s="43"/>
      <c r="Q23" s="46"/>
      <c r="R23" s="44"/>
      <c r="S23" s="44"/>
      <c r="T23" s="44"/>
      <c r="U23" s="44"/>
      <c r="V23" s="44"/>
      <c r="W23" s="44"/>
      <c r="Y23" s="6"/>
      <c r="AB23" s="60"/>
      <c r="AC23" s="59"/>
      <c r="AD23" s="62"/>
      <c r="AE23" s="60"/>
      <c r="AF23" s="60"/>
      <c r="AG23" s="60"/>
      <c r="AH23" s="60"/>
      <c r="AI23" s="60"/>
      <c r="AJ23" s="60"/>
      <c r="AL23" s="14" t="s">
        <v>45</v>
      </c>
      <c r="AM23" s="122">
        <f t="shared" ref="AM23" si="20">+ROUND(AO23/1000000,0)</f>
        <v>15716</v>
      </c>
      <c r="AN23" s="122">
        <f t="shared" si="18"/>
        <v>15716</v>
      </c>
      <c r="AO23" s="93">
        <f>+'【R6.3.6】市町村データ（貼り付け）'!V45</f>
        <v>15716199166</v>
      </c>
      <c r="AP23" s="59"/>
      <c r="AQ23" s="62"/>
      <c r="AR23" s="60"/>
      <c r="AS23" s="60"/>
      <c r="AT23" s="60"/>
      <c r="AU23" s="60"/>
      <c r="AV23" s="60"/>
      <c r="AW23" s="60"/>
    </row>
    <row r="24" spans="2:49" ht="21.9" customHeight="1" x14ac:dyDescent="0.45">
      <c r="D24" s="43"/>
      <c r="E24" s="43"/>
      <c r="F24" s="43"/>
      <c r="G24" s="44"/>
      <c r="H24" s="44"/>
      <c r="I24" s="44"/>
      <c r="J24" s="44"/>
      <c r="K24" s="44"/>
      <c r="L24" s="44"/>
      <c r="O24" s="43"/>
      <c r="P24" s="43"/>
      <c r="Q24" s="43"/>
      <c r="R24" s="44"/>
      <c r="S24" s="44"/>
      <c r="T24" s="44"/>
      <c r="U24" s="44"/>
      <c r="V24" s="44"/>
      <c r="W24" s="44"/>
      <c r="Y24" s="6"/>
      <c r="AB24" s="60"/>
      <c r="AC24" s="59"/>
      <c r="AD24" s="59"/>
      <c r="AE24" s="60"/>
      <c r="AF24" s="60"/>
      <c r="AG24" s="60"/>
      <c r="AH24" s="60"/>
      <c r="AI24" s="60"/>
      <c r="AJ24" s="60"/>
      <c r="AL24" s="7" t="s">
        <v>43</v>
      </c>
      <c r="AM24" s="32">
        <f>+COUNT('【R6.3.6】市町村データ（貼り付け）'!JE2:JE44)</f>
        <v>42</v>
      </c>
      <c r="AN24" s="17">
        <f t="shared" si="18"/>
        <v>16741</v>
      </c>
      <c r="AO24" s="73">
        <f>+'【R6.3.6】市町村データ（貼り付け）'!JE45</f>
        <v>16740704580</v>
      </c>
      <c r="AP24" s="59"/>
      <c r="AQ24" s="59"/>
      <c r="AR24" s="60"/>
      <c r="AS24" s="60"/>
      <c r="AT24" s="60"/>
      <c r="AU24" s="60"/>
      <c r="AV24" s="60"/>
      <c r="AW24" s="60"/>
    </row>
    <row r="25" spans="2:49" ht="21.9" customHeight="1" x14ac:dyDescent="0.45">
      <c r="D25" s="43"/>
      <c r="E25" s="43"/>
      <c r="F25" s="43"/>
      <c r="G25" s="44"/>
      <c r="H25" s="44"/>
      <c r="I25" s="44"/>
      <c r="J25" s="44"/>
      <c r="K25" s="44"/>
      <c r="L25" s="44"/>
      <c r="M25" s="98" t="s">
        <v>37</v>
      </c>
      <c r="N25" s="99"/>
      <c r="O25" s="43"/>
      <c r="P25" s="43"/>
      <c r="Q25" s="43"/>
      <c r="R25" s="44"/>
      <c r="S25" s="44"/>
      <c r="T25" s="44"/>
      <c r="U25" s="44"/>
      <c r="V25" s="44"/>
      <c r="W25" s="44"/>
      <c r="Y25" s="6"/>
      <c r="AB25" s="60"/>
      <c r="AC25" s="59"/>
      <c r="AD25" s="59"/>
      <c r="AE25" s="60"/>
      <c r="AF25" s="60"/>
      <c r="AG25" s="60"/>
      <c r="AH25" s="60"/>
      <c r="AI25" s="60"/>
      <c r="AJ25" s="60"/>
      <c r="AL25" s="7" t="s">
        <v>44</v>
      </c>
      <c r="AM25" s="32">
        <f>+COUNT('【R6.3.6】市町村データ（貼り付け）'!JF2:JF44)</f>
        <v>1</v>
      </c>
      <c r="AN25" s="18">
        <f t="shared" si="18"/>
        <v>-1025</v>
      </c>
      <c r="AO25" s="95">
        <f>+'【R6.3.6】市町村データ（貼り付け）'!JF45</f>
        <v>-1024505414</v>
      </c>
      <c r="AP25" s="59"/>
      <c r="AQ25" s="59"/>
      <c r="AR25" s="60"/>
      <c r="AS25" s="60"/>
      <c r="AT25" s="60"/>
      <c r="AU25" s="60"/>
      <c r="AV25" s="60"/>
      <c r="AW25" s="60"/>
    </row>
    <row r="26" spans="2:49" ht="21.9" customHeight="1" thickBot="1" x14ac:dyDescent="0.5">
      <c r="D26" s="43"/>
      <c r="E26" s="43"/>
      <c r="F26" s="43"/>
      <c r="G26" s="44"/>
      <c r="H26" s="44"/>
      <c r="I26" s="44"/>
      <c r="J26" s="44"/>
      <c r="K26" s="44"/>
      <c r="L26" s="44"/>
      <c r="M26" s="10" t="s">
        <v>38</v>
      </c>
      <c r="N26" s="11">
        <f t="shared" ref="N26:N28" si="21">+ROUND(O26/1000000,0)</f>
        <v>14393</v>
      </c>
      <c r="O26" s="37">
        <v>14392671140</v>
      </c>
      <c r="P26" s="43"/>
      <c r="Q26" s="43"/>
      <c r="R26" s="44"/>
      <c r="S26" s="44"/>
      <c r="T26" s="44"/>
      <c r="U26" s="44"/>
      <c r="V26" s="44"/>
      <c r="W26" s="44"/>
      <c r="Y26" s="6"/>
      <c r="AB26" s="60"/>
      <c r="AC26" s="59"/>
      <c r="AD26" s="59"/>
      <c r="AE26" s="60"/>
      <c r="AF26" s="60"/>
      <c r="AG26" s="60"/>
      <c r="AH26" s="60"/>
      <c r="AI26" s="60"/>
      <c r="AJ26" s="60"/>
      <c r="AM26" s="20"/>
      <c r="AN26" s="4"/>
      <c r="AO26" s="93">
        <f>SUM(AO24:AO25)</f>
        <v>15716199166</v>
      </c>
      <c r="AP26" s="59"/>
      <c r="AQ26" s="59"/>
      <c r="AR26" s="60"/>
      <c r="AS26" s="60"/>
      <c r="AT26" s="60"/>
      <c r="AU26" s="60"/>
      <c r="AV26" s="60"/>
      <c r="AW26" s="60"/>
    </row>
    <row r="27" spans="2:49" ht="21.9" customHeight="1" thickTop="1" x14ac:dyDescent="0.45">
      <c r="D27" s="43"/>
      <c r="E27" s="43"/>
      <c r="F27" s="43"/>
      <c r="G27" s="44"/>
      <c r="H27" s="44"/>
      <c r="I27" s="44"/>
      <c r="J27" s="44"/>
      <c r="K27" s="44"/>
      <c r="L27" s="44"/>
      <c r="M27" s="12" t="s">
        <v>18</v>
      </c>
      <c r="N27" s="13">
        <f t="shared" si="21"/>
        <v>205</v>
      </c>
      <c r="O27" s="57">
        <f>+D20</f>
        <v>204565295</v>
      </c>
      <c r="P27" s="43"/>
      <c r="Q27" s="43"/>
      <c r="R27" s="44"/>
      <c r="S27" s="44"/>
      <c r="T27" s="44"/>
      <c r="U27" s="44"/>
      <c r="V27" s="44"/>
      <c r="W27" s="44"/>
      <c r="Y27" s="6"/>
      <c r="AB27" s="60"/>
      <c r="AC27" s="59"/>
      <c r="AD27" s="59"/>
      <c r="AE27" s="60"/>
      <c r="AF27" s="60"/>
      <c r="AG27" s="60"/>
      <c r="AH27" s="60"/>
      <c r="AI27" s="60"/>
      <c r="AJ27" s="60"/>
      <c r="AL27" s="7" t="s">
        <v>53</v>
      </c>
      <c r="AM27" s="109">
        <f t="shared" ref="AM27" si="22">+ROUND(AO27/1000000,0)</f>
        <v>34327</v>
      </c>
      <c r="AN27" s="109">
        <f t="shared" si="18"/>
        <v>34327</v>
      </c>
      <c r="AO27" s="93">
        <f>+'【R6.3.6】市町村データ（貼り付け）'!W45</f>
        <v>34326601466</v>
      </c>
      <c r="AP27" s="59"/>
      <c r="AQ27" s="59"/>
      <c r="AR27" s="60"/>
      <c r="AS27" s="60"/>
      <c r="AT27" s="60"/>
      <c r="AU27" s="60"/>
      <c r="AV27" s="60"/>
      <c r="AW27" s="60"/>
    </row>
    <row r="28" spans="2:49" ht="21.9" customHeight="1" thickBot="1" x14ac:dyDescent="0.5">
      <c r="D28" s="43"/>
      <c r="E28" s="43"/>
      <c r="F28" s="43"/>
      <c r="G28" s="44"/>
      <c r="H28" s="44"/>
      <c r="I28" s="44"/>
      <c r="J28" s="44"/>
      <c r="K28" s="44"/>
      <c r="L28" s="44"/>
      <c r="M28" s="10" t="s">
        <v>19</v>
      </c>
      <c r="N28" s="11">
        <f t="shared" si="21"/>
        <v>1294</v>
      </c>
      <c r="O28" s="57">
        <f>+O20</f>
        <v>1294037606</v>
      </c>
      <c r="P28" s="43"/>
      <c r="Q28" s="43"/>
      <c r="R28" s="44"/>
      <c r="S28" s="44"/>
      <c r="T28" s="44"/>
      <c r="U28" s="44"/>
      <c r="V28" s="44"/>
      <c r="W28" s="44"/>
      <c r="Y28" s="6"/>
      <c r="AB28" s="60"/>
      <c r="AC28" s="59"/>
      <c r="AD28" s="59"/>
      <c r="AE28" s="60"/>
      <c r="AF28" s="60"/>
      <c r="AG28" s="60"/>
      <c r="AH28" s="60"/>
      <c r="AI28" s="60"/>
      <c r="AJ28" s="60"/>
      <c r="AL28" s="33" t="s">
        <v>355</v>
      </c>
      <c r="AM28" s="109">
        <f t="shared" ref="AM28" si="23">+ROUND(AO28/1000000,0)</f>
        <v>100</v>
      </c>
      <c r="AN28" s="109">
        <f t="shared" ref="AN28" si="24">+ROUND(AO28/1000000,0)</f>
        <v>100</v>
      </c>
      <c r="AO28" s="93">
        <f>+'【R6.3.6】市町村データ（貼り付け）'!X45</f>
        <v>100000000</v>
      </c>
      <c r="AP28" s="59"/>
      <c r="AQ28" s="59"/>
      <c r="AR28" s="60"/>
      <c r="AS28" s="60"/>
      <c r="AT28" s="60"/>
      <c r="AU28" s="60"/>
      <c r="AV28" s="60"/>
      <c r="AW28" s="60"/>
    </row>
    <row r="29" spans="2:49" ht="21.9" customHeight="1" thickTop="1" x14ac:dyDescent="0.45">
      <c r="D29" s="43"/>
      <c r="E29" s="43"/>
      <c r="F29" s="43"/>
      <c r="G29" s="44"/>
      <c r="H29" s="44"/>
      <c r="I29" s="44"/>
      <c r="J29" s="44"/>
      <c r="K29" s="44"/>
      <c r="L29" s="44"/>
      <c r="M29" s="12" t="s">
        <v>39</v>
      </c>
      <c r="N29" s="13">
        <f>+ROUND(O29/1000000,0)</f>
        <v>15482</v>
      </c>
      <c r="O29" s="57">
        <f>+O26-O27+O28</f>
        <v>15482143451</v>
      </c>
      <c r="P29" s="43"/>
      <c r="Q29" s="43"/>
      <c r="R29" s="44"/>
      <c r="S29" s="44"/>
      <c r="T29" s="44"/>
      <c r="U29" s="44"/>
      <c r="V29" s="44"/>
      <c r="W29" s="44"/>
      <c r="Y29" s="6"/>
      <c r="AB29" s="60"/>
      <c r="AC29" s="59"/>
      <c r="AD29" s="59"/>
      <c r="AE29" s="60"/>
      <c r="AF29" s="60"/>
      <c r="AG29" s="60"/>
      <c r="AH29" s="60"/>
      <c r="AI29" s="60"/>
      <c r="AJ29" s="60"/>
      <c r="AL29" s="35"/>
      <c r="AM29" s="36"/>
      <c r="AN29" s="36"/>
      <c r="AO29" s="93"/>
      <c r="AP29" s="59"/>
      <c r="AQ29" s="59"/>
      <c r="AR29" s="60"/>
      <c r="AS29" s="60"/>
      <c r="AT29" s="60"/>
      <c r="AU29" s="60"/>
      <c r="AV29" s="60"/>
      <c r="AW29" s="60"/>
    </row>
    <row r="30" spans="2:49" ht="21.9" customHeight="1" x14ac:dyDescent="0.45">
      <c r="D30" s="43"/>
      <c r="E30" s="43"/>
      <c r="F30" s="43"/>
      <c r="G30" s="44"/>
      <c r="H30" s="44"/>
      <c r="I30" s="44"/>
      <c r="J30" s="44"/>
      <c r="K30" s="44"/>
      <c r="L30" s="44"/>
      <c r="M30" s="35"/>
      <c r="N30" s="34"/>
      <c r="O30" s="57"/>
      <c r="P30" s="43"/>
      <c r="Q30" s="43"/>
      <c r="R30" s="44"/>
      <c r="S30" s="44"/>
      <c r="T30" s="44"/>
      <c r="U30" s="44"/>
      <c r="V30" s="44"/>
      <c r="W30" s="44"/>
      <c r="Y30" s="6"/>
      <c r="Z30" s="5" t="s">
        <v>23</v>
      </c>
      <c r="AB30" s="60"/>
      <c r="AC30" s="59"/>
      <c r="AD30" s="59"/>
      <c r="AE30" s="60"/>
      <c r="AF30" s="60"/>
      <c r="AG30" s="60"/>
      <c r="AH30" s="60"/>
      <c r="AI30" s="60"/>
      <c r="AJ30" s="60"/>
      <c r="AO30" s="60"/>
      <c r="AP30" s="59"/>
      <c r="AQ30" s="59"/>
      <c r="AR30" s="60"/>
      <c r="AS30" s="60"/>
      <c r="AT30" s="60"/>
      <c r="AU30" s="60"/>
      <c r="AV30" s="60"/>
      <c r="AW30" s="60"/>
    </row>
    <row r="31" spans="2:49" ht="21.9" customHeight="1" x14ac:dyDescent="0.45">
      <c r="B31" s="5" t="s">
        <v>23</v>
      </c>
      <c r="D31" s="43"/>
      <c r="E31" s="43"/>
      <c r="F31" s="43"/>
      <c r="G31" s="44"/>
      <c r="H31" s="44"/>
      <c r="I31" s="44"/>
      <c r="J31" s="44"/>
      <c r="K31" s="44"/>
      <c r="L31" s="44"/>
      <c r="O31" s="43"/>
      <c r="P31" s="43"/>
      <c r="Q31" s="43"/>
      <c r="R31" s="44"/>
      <c r="S31" s="44"/>
      <c r="T31" s="44"/>
      <c r="U31" s="44"/>
      <c r="V31" s="44"/>
      <c r="W31" s="44"/>
      <c r="Y31" s="6"/>
      <c r="Z31" s="98" t="s">
        <v>52</v>
      </c>
      <c r="AA31" s="99"/>
      <c r="AB31" s="60"/>
      <c r="AC31" s="59"/>
      <c r="AD31" s="59"/>
      <c r="AE31" s="60"/>
      <c r="AF31" s="60"/>
      <c r="AG31" s="60"/>
      <c r="AH31" s="60"/>
      <c r="AI31" s="60"/>
      <c r="AJ31" s="60"/>
      <c r="AL31" s="100" t="s">
        <v>27</v>
      </c>
      <c r="AM31" s="100"/>
      <c r="AN31" s="100"/>
      <c r="AO31" s="60"/>
      <c r="AP31" s="59"/>
      <c r="AQ31" s="59"/>
      <c r="AR31" s="60"/>
      <c r="AS31" s="60"/>
      <c r="AT31" s="60"/>
      <c r="AU31" s="60"/>
      <c r="AV31" s="60"/>
      <c r="AW31" s="60"/>
    </row>
    <row r="32" spans="2:49" ht="21.9" customHeight="1" x14ac:dyDescent="0.45">
      <c r="B32" s="100" t="s">
        <v>52</v>
      </c>
      <c r="C32" s="100"/>
      <c r="D32" s="43"/>
      <c r="E32" s="43"/>
      <c r="F32" s="43"/>
      <c r="G32" s="44"/>
      <c r="H32" s="44"/>
      <c r="I32" s="44"/>
      <c r="J32" s="44"/>
      <c r="K32" s="44"/>
      <c r="L32" s="44"/>
      <c r="O32" s="43"/>
      <c r="P32" s="43"/>
      <c r="Q32" s="43"/>
      <c r="R32" s="44"/>
      <c r="S32" s="44"/>
      <c r="T32" s="44"/>
      <c r="U32" s="44"/>
      <c r="V32" s="44"/>
      <c r="W32" s="44"/>
      <c r="Y32" s="6"/>
      <c r="Z32" s="7" t="s">
        <v>47</v>
      </c>
      <c r="AA32" s="8">
        <f t="shared" ref="AA32:AA34" si="25">+ROUND(AB32/1000000,0)</f>
        <v>34327</v>
      </c>
      <c r="AB32" s="93">
        <f>+'【R6.3.6】市町村データ（貼り付け）'!W45</f>
        <v>34326601466</v>
      </c>
      <c r="AC32" s="59"/>
      <c r="AD32" s="59"/>
      <c r="AE32" s="60"/>
      <c r="AF32" s="60"/>
      <c r="AG32" s="60"/>
      <c r="AH32" s="60"/>
      <c r="AI32" s="60"/>
      <c r="AJ32" s="60"/>
      <c r="AL32" s="15" t="s">
        <v>28</v>
      </c>
      <c r="AM32" s="114">
        <f t="shared" ref="AM32" si="26">+ROUND(AO32/1000000,0)</f>
        <v>1025</v>
      </c>
      <c r="AN32" s="115">
        <f t="shared" ref="AN32" si="27">+ROUND(AO32/1000000,0)</f>
        <v>1025</v>
      </c>
      <c r="AO32" s="93">
        <f>+'【R6.3.6】市町村データ（貼り付け）'!FN45</f>
        <v>1024505414</v>
      </c>
      <c r="AP32" s="59"/>
      <c r="AQ32" s="59"/>
      <c r="AR32" s="60"/>
      <c r="AS32" s="60"/>
      <c r="AT32" s="60"/>
      <c r="AU32" s="60"/>
      <c r="AV32" s="60"/>
      <c r="AW32" s="60"/>
    </row>
    <row r="33" spans="2:49" ht="21.9" customHeight="1" thickBot="1" x14ac:dyDescent="0.5">
      <c r="B33" s="7" t="s">
        <v>24</v>
      </c>
      <c r="C33" s="8">
        <f t="shared" ref="C33:C36" si="28">+ROUND(D33/1000000,0)</f>
        <v>15482</v>
      </c>
      <c r="D33" s="57">
        <f>+O29</f>
        <v>15482143451</v>
      </c>
      <c r="E33" s="57"/>
      <c r="F33" s="43"/>
      <c r="G33" s="44"/>
      <c r="H33" s="44"/>
      <c r="I33" s="44"/>
      <c r="J33" s="44"/>
      <c r="K33" s="44"/>
      <c r="L33" s="44"/>
      <c r="M33" s="98" t="s">
        <v>27</v>
      </c>
      <c r="N33" s="99"/>
      <c r="O33" s="43"/>
      <c r="P33" s="57"/>
      <c r="Q33" s="43"/>
      <c r="R33" s="44"/>
      <c r="S33" s="44"/>
      <c r="T33" s="44"/>
      <c r="U33" s="44"/>
      <c r="V33" s="44"/>
      <c r="W33" s="44"/>
      <c r="Y33" s="6"/>
      <c r="Z33" s="10" t="s">
        <v>25</v>
      </c>
      <c r="AA33" s="11">
        <f t="shared" si="25"/>
        <v>16741</v>
      </c>
      <c r="AB33" s="93">
        <f>+'【R6.3.6】市町村データ（貼り付け）'!DW45</f>
        <v>16740704580</v>
      </c>
      <c r="AC33" s="73"/>
      <c r="AD33" s="59"/>
      <c r="AE33" s="60"/>
      <c r="AF33" s="60"/>
      <c r="AG33" s="60"/>
      <c r="AH33" s="60"/>
      <c r="AI33" s="60"/>
      <c r="AJ33" s="60"/>
      <c r="AL33" s="10" t="s">
        <v>353</v>
      </c>
      <c r="AM33" s="107">
        <f t="shared" ref="AM33" si="29">+ROUND(AO33/1000000,0)</f>
        <v>100</v>
      </c>
      <c r="AN33" s="108">
        <f t="shared" ref="AN33" si="30">+ROUND(AO33/1000000,0)</f>
        <v>100</v>
      </c>
      <c r="AO33" s="93">
        <f>+'【R6.3.6】市町村データ（貼り付け）'!X45</f>
        <v>100000000</v>
      </c>
      <c r="AP33" s="73"/>
      <c r="AQ33" s="59"/>
      <c r="AR33" s="60"/>
      <c r="AS33" s="60"/>
      <c r="AT33" s="60"/>
      <c r="AU33" s="60"/>
      <c r="AV33" s="60"/>
      <c r="AW33" s="60"/>
    </row>
    <row r="34" spans="2:49" ht="21.9" customHeight="1" thickTop="1" x14ac:dyDescent="0.45">
      <c r="B34" s="15" t="s">
        <v>25</v>
      </c>
      <c r="C34" s="16">
        <f t="shared" si="28"/>
        <v>7891</v>
      </c>
      <c r="D34" s="57">
        <f>+O23</f>
        <v>7890829492</v>
      </c>
      <c r="E34" s="57"/>
      <c r="F34" s="57"/>
      <c r="G34" s="44"/>
      <c r="H34" s="44"/>
      <c r="I34" s="44"/>
      <c r="J34" s="44"/>
      <c r="K34" s="44"/>
      <c r="L34" s="44"/>
      <c r="M34" s="7" t="s">
        <v>28</v>
      </c>
      <c r="N34" s="8">
        <f t="shared" ref="N34:N36" si="31">+ROUND(O34/1000000,0)</f>
        <v>0</v>
      </c>
      <c r="O34" s="37">
        <v>0</v>
      </c>
      <c r="P34" s="57"/>
      <c r="Q34" s="57"/>
      <c r="R34" s="44"/>
      <c r="S34" s="44"/>
      <c r="T34" s="44"/>
      <c r="U34" s="44"/>
      <c r="V34" s="44"/>
      <c r="W34" s="44"/>
      <c r="Y34" s="6"/>
      <c r="Z34" s="12" t="s">
        <v>26</v>
      </c>
      <c r="AA34" s="13">
        <f t="shared" si="25"/>
        <v>51069</v>
      </c>
      <c r="AB34" s="93">
        <f>+'【R6.3.6】市町村データ（貼り付け）'!FM45</f>
        <v>51069467046</v>
      </c>
      <c r="AC34" s="73"/>
      <c r="AD34" s="73"/>
      <c r="AE34" s="60"/>
      <c r="AF34" s="60"/>
      <c r="AG34" s="60"/>
      <c r="AH34" s="60"/>
      <c r="AI34" s="60"/>
      <c r="AJ34" s="60"/>
      <c r="AL34" s="12" t="s">
        <v>29</v>
      </c>
      <c r="AM34" s="110">
        <f>+ROUND(AO34/1000000,0)</f>
        <v>1125</v>
      </c>
      <c r="AN34" s="111">
        <f>+ROUND(AO33/1000000,0)</f>
        <v>100</v>
      </c>
      <c r="AO34" s="93">
        <f>+'【R6.3.6】市町村データ（貼り付け）'!FQ45</f>
        <v>1124505414</v>
      </c>
      <c r="AP34" s="73"/>
      <c r="AQ34" s="73"/>
      <c r="AR34" s="60"/>
      <c r="AS34" s="60"/>
      <c r="AT34" s="60"/>
      <c r="AU34" s="60"/>
      <c r="AV34" s="60"/>
      <c r="AW34" s="60"/>
    </row>
    <row r="35" spans="2:49" ht="21.9" customHeight="1" thickBot="1" x14ac:dyDescent="0.5">
      <c r="B35" s="10" t="s">
        <v>352</v>
      </c>
      <c r="C35" s="11">
        <f t="shared" si="28"/>
        <v>100</v>
      </c>
      <c r="D35" s="37">
        <v>100000000</v>
      </c>
      <c r="E35" s="46"/>
      <c r="F35" s="57"/>
      <c r="G35" s="44"/>
      <c r="H35" s="44"/>
      <c r="I35" s="44"/>
      <c r="J35" s="44"/>
      <c r="K35" s="44"/>
      <c r="L35" s="44"/>
      <c r="M35" s="7" t="s">
        <v>29</v>
      </c>
      <c r="N35" s="8">
        <f t="shared" si="31"/>
        <v>0</v>
      </c>
      <c r="O35" s="37">
        <v>0</v>
      </c>
      <c r="P35" s="46"/>
      <c r="Q35" s="57"/>
      <c r="R35" s="44"/>
      <c r="S35" s="44"/>
      <c r="T35" s="44"/>
      <c r="U35" s="44"/>
      <c r="V35" s="44"/>
      <c r="W35" s="44"/>
      <c r="Y35" s="6"/>
      <c r="AB35" s="60"/>
      <c r="AC35" s="62"/>
      <c r="AD35" s="73"/>
      <c r="AE35" s="60"/>
      <c r="AF35" s="60"/>
      <c r="AG35" s="60"/>
      <c r="AH35" s="60"/>
      <c r="AI35" s="60"/>
      <c r="AJ35" s="60"/>
      <c r="AL35" s="14" t="s">
        <v>30</v>
      </c>
      <c r="AM35" s="106">
        <f>+ROUND(AO35/1000000,0)</f>
        <v>49945</v>
      </c>
      <c r="AN35" s="106"/>
      <c r="AO35" s="93">
        <f>+'【R6.3.6】市町村データ（貼り付け）'!FR45</f>
        <v>49944961632</v>
      </c>
      <c r="AP35" s="62"/>
      <c r="AQ35" s="73"/>
      <c r="AR35" s="60"/>
      <c r="AS35" s="60"/>
      <c r="AT35" s="60"/>
      <c r="AU35" s="60"/>
      <c r="AV35" s="60"/>
      <c r="AW35" s="60"/>
    </row>
    <row r="36" spans="2:49" ht="21.9" customHeight="1" thickTop="1" x14ac:dyDescent="0.45">
      <c r="B36" s="12" t="s">
        <v>26</v>
      </c>
      <c r="C36" s="13">
        <f t="shared" si="28"/>
        <v>23473</v>
      </c>
      <c r="D36" s="57">
        <f>SUM(D33:D35)</f>
        <v>23472972943</v>
      </c>
      <c r="E36" s="57"/>
      <c r="F36" s="46"/>
      <c r="G36" s="44"/>
      <c r="H36" s="44"/>
      <c r="I36" s="44"/>
      <c r="J36" s="44"/>
      <c r="K36" s="44"/>
      <c r="L36" s="44"/>
      <c r="M36" s="14" t="s">
        <v>30</v>
      </c>
      <c r="N36" s="19">
        <f t="shared" si="31"/>
        <v>23473</v>
      </c>
      <c r="O36" s="57">
        <f>+D36-O35</f>
        <v>23472972943</v>
      </c>
      <c r="P36" s="57"/>
      <c r="Q36" s="46"/>
      <c r="R36" s="44"/>
      <c r="S36" s="44"/>
      <c r="T36" s="44"/>
      <c r="U36" s="44"/>
      <c r="V36" s="44"/>
      <c r="W36" s="44"/>
      <c r="AA36" s="28"/>
      <c r="AB36" s="96"/>
      <c r="AC36" s="73"/>
      <c r="AD36" s="62"/>
      <c r="AE36" s="60"/>
      <c r="AF36" s="60"/>
      <c r="AG36" s="60"/>
      <c r="AH36" s="60"/>
      <c r="AI36" s="60"/>
      <c r="AJ36" s="60"/>
      <c r="AK36" s="28"/>
      <c r="AO36" s="60"/>
      <c r="AP36" s="73"/>
      <c r="AQ36" s="62"/>
      <c r="AR36" s="60"/>
      <c r="AS36" s="60"/>
      <c r="AT36" s="60"/>
      <c r="AU36" s="60"/>
      <c r="AV36" s="60"/>
      <c r="AW36" s="60"/>
    </row>
    <row r="37" spans="2:49" ht="21.9" customHeight="1" x14ac:dyDescent="0.45">
      <c r="F37" s="22"/>
      <c r="G37" s="58"/>
      <c r="H37" s="58"/>
      <c r="I37" s="58"/>
      <c r="J37" s="58"/>
      <c r="K37" s="58"/>
      <c r="Q37" s="22"/>
      <c r="R37" s="58"/>
      <c r="S37" s="58"/>
      <c r="T37" s="58"/>
      <c r="U37" s="58"/>
      <c r="V37" s="58"/>
      <c r="W37" s="58"/>
      <c r="AA37" s="123">
        <v>45357</v>
      </c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P37" s="2"/>
      <c r="AQ37" s="2"/>
    </row>
    <row r="38" spans="2:49" ht="21.9" customHeight="1" x14ac:dyDescent="0.45">
      <c r="R38" s="58"/>
      <c r="S38" s="58"/>
      <c r="T38" s="58"/>
      <c r="U38" s="58"/>
      <c r="V38" s="58"/>
      <c r="W38" s="58"/>
      <c r="AA38" s="27" t="s">
        <v>349</v>
      </c>
      <c r="AB38" s="27"/>
      <c r="AK38" s="27"/>
      <c r="AL38" s="28"/>
      <c r="AM38" s="28"/>
    </row>
    <row r="39" spans="2:49" x14ac:dyDescent="0.45">
      <c r="AL39" s="27"/>
      <c r="AM39" s="27"/>
    </row>
  </sheetData>
  <mergeCells count="41">
    <mergeCell ref="B32:C32"/>
    <mergeCell ref="AM23:AN23"/>
    <mergeCell ref="AA37:AM37"/>
    <mergeCell ref="B6:C6"/>
    <mergeCell ref="M6:N6"/>
    <mergeCell ref="Z6:AA6"/>
    <mergeCell ref="AM7:AN7"/>
    <mergeCell ref="AM20:AN20"/>
    <mergeCell ref="AM21:AN21"/>
    <mergeCell ref="AM14:AN14"/>
    <mergeCell ref="AM8:AN8"/>
    <mergeCell ref="AM9:AN9"/>
    <mergeCell ref="AM10:AN10"/>
    <mergeCell ref="AM11:AN11"/>
    <mergeCell ref="AM12:AN12"/>
    <mergeCell ref="Q8:Q9"/>
    <mergeCell ref="AM35:AN35"/>
    <mergeCell ref="AM33:AN33"/>
    <mergeCell ref="AM28:AN28"/>
    <mergeCell ref="AM34:AN34"/>
    <mergeCell ref="B1:AO1"/>
    <mergeCell ref="AM4:AN4"/>
    <mergeCell ref="AM32:AN32"/>
    <mergeCell ref="AM13:AN13"/>
    <mergeCell ref="V8:V9"/>
    <mergeCell ref="F6:K6"/>
    <mergeCell ref="Q6:V6"/>
    <mergeCell ref="T8:T9"/>
    <mergeCell ref="U8:U9"/>
    <mergeCell ref="M25:N25"/>
    <mergeCell ref="AM27:AN27"/>
    <mergeCell ref="AM22:AN22"/>
    <mergeCell ref="M33:N33"/>
    <mergeCell ref="Z31:AA31"/>
    <mergeCell ref="AL31:AN31"/>
    <mergeCell ref="AQ6:AV6"/>
    <mergeCell ref="AL6:AN6"/>
    <mergeCell ref="AM19:AN19"/>
    <mergeCell ref="AD6:AI6"/>
    <mergeCell ref="R8:R9"/>
    <mergeCell ref="S8:S9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F45"/>
  <sheetViews>
    <sheetView zoomScale="69" zoomScaleNormal="69" workbookViewId="0">
      <pane xSplit="2" ySplit="1" topLeftCell="IV2" activePane="bottomRight" state="frozen"/>
      <selection activeCell="JH17" sqref="JH17"/>
      <selection pane="topRight" activeCell="JH17" sqref="JH17"/>
      <selection pane="bottomLeft" activeCell="JH17" sqref="JH17"/>
      <selection pane="bottomRight" activeCell="JH17" sqref="JH17"/>
    </sheetView>
  </sheetViews>
  <sheetFormatPr defaultRowHeight="18" x14ac:dyDescent="0.45"/>
  <cols>
    <col min="1" max="1" width="11" bestFit="1" customWidth="1"/>
    <col min="2" max="2" width="13" bestFit="1" customWidth="1"/>
    <col min="3" max="3" width="60.8984375" style="1" bestFit="1" customWidth="1"/>
    <col min="4" max="4" width="65" style="1" bestFit="1" customWidth="1"/>
    <col min="5" max="5" width="31.19921875" style="1" bestFit="1" customWidth="1"/>
    <col min="6" max="6" width="42" style="1" bestFit="1" customWidth="1"/>
    <col min="7" max="7" width="48.19921875" style="1" bestFit="1" customWidth="1"/>
    <col min="8" max="9" width="44.09765625" style="1" bestFit="1" customWidth="1"/>
    <col min="10" max="10" width="50.3984375" style="1" bestFit="1" customWidth="1"/>
    <col min="11" max="11" width="46.09765625" style="1" bestFit="1" customWidth="1"/>
    <col min="12" max="12" width="29" style="1" bestFit="1" customWidth="1"/>
    <col min="13" max="13" width="37.19921875" style="1" bestFit="1" customWidth="1"/>
    <col min="14" max="14" width="31.09765625" style="1" bestFit="1" customWidth="1"/>
    <col min="15" max="15" width="33.09765625" style="1" bestFit="1" customWidth="1"/>
    <col min="16" max="16" width="40" style="1" bestFit="1" customWidth="1"/>
    <col min="17" max="17" width="43.5" style="1" bestFit="1" customWidth="1"/>
    <col min="18" max="18" width="33.09765625" style="1" bestFit="1" customWidth="1"/>
    <col min="19" max="19" width="24.8984375" style="1" bestFit="1" customWidth="1"/>
    <col min="20" max="20" width="31.09765625" style="1" bestFit="1" customWidth="1"/>
    <col min="21" max="21" width="26.8984375" style="1" bestFit="1" customWidth="1"/>
    <col min="22" max="22" width="29" style="1" bestFit="1" customWidth="1"/>
    <col min="23" max="24" width="32" style="1" bestFit="1" customWidth="1"/>
    <col min="25" max="25" width="24.8984375" style="1" bestFit="1" customWidth="1"/>
    <col min="26" max="26" width="55" style="1" bestFit="1" customWidth="1"/>
    <col min="27" max="27" width="50.8984375" style="1" bestFit="1" customWidth="1"/>
    <col min="28" max="28" width="48.8984375" style="1" bestFit="1" customWidth="1"/>
    <col min="29" max="29" width="55" style="1" bestFit="1" customWidth="1"/>
    <col min="30" max="31" width="53" style="1" bestFit="1" customWidth="1"/>
    <col min="32" max="32" width="50.8984375" style="1" bestFit="1" customWidth="1"/>
    <col min="33" max="33" width="46.69921875" style="1" bestFit="1" customWidth="1"/>
    <col min="34" max="34" width="68.09765625" style="1" bestFit="1" customWidth="1"/>
    <col min="35" max="35" width="57.09765625" style="1" bestFit="1" customWidth="1"/>
    <col min="36" max="36" width="48.8984375" style="1" bestFit="1" customWidth="1"/>
    <col min="37" max="37" width="44.09765625" style="1" bestFit="1" customWidth="1"/>
    <col min="38" max="38" width="31.59765625" style="1" bestFit="1" customWidth="1"/>
    <col min="39" max="40" width="46.09765625" style="1" bestFit="1" customWidth="1"/>
    <col min="41" max="41" width="35.69921875" style="1" bestFit="1" customWidth="1"/>
    <col min="42" max="42" width="33.09765625" style="1" bestFit="1" customWidth="1"/>
    <col min="43" max="43" width="40" style="1" bestFit="1" customWidth="1"/>
    <col min="44" max="44" width="33.09765625" style="1" bestFit="1" customWidth="1"/>
    <col min="45" max="45" width="35.19921875" style="1" bestFit="1" customWidth="1"/>
    <col min="46" max="46" width="31.09765625" style="1" bestFit="1" customWidth="1"/>
    <col min="47" max="47" width="35.19921875" style="1" bestFit="1" customWidth="1"/>
    <col min="48" max="48" width="26.8984375" style="1" bestFit="1" customWidth="1"/>
    <col min="49" max="50" width="39" style="1" bestFit="1" customWidth="1"/>
    <col min="51" max="51" width="49" style="1" bestFit="1" customWidth="1"/>
    <col min="52" max="52" width="43.09765625" style="1" bestFit="1" customWidth="1"/>
    <col min="53" max="53" width="40.09765625" style="1" bestFit="1" customWidth="1"/>
    <col min="54" max="54" width="26" style="1" bestFit="1" customWidth="1"/>
    <col min="55" max="56" width="44.19921875" style="1" bestFit="1" customWidth="1"/>
    <col min="57" max="57" width="54.19921875" style="1" bestFit="1" customWidth="1"/>
    <col min="58" max="58" width="48.3984375" style="1" bestFit="1" customWidth="1"/>
    <col min="59" max="59" width="44.19921875" style="1" bestFit="1" customWidth="1"/>
    <col min="60" max="60" width="30.09765625" style="1" bestFit="1" customWidth="1"/>
    <col min="61" max="62" width="35.8984375" style="1" bestFit="1" customWidth="1"/>
    <col min="63" max="63" width="45.8984375" style="1" bestFit="1" customWidth="1"/>
    <col min="64" max="64" width="40.09765625" style="1" bestFit="1" customWidth="1"/>
    <col min="65" max="65" width="35.8984375" style="1" bestFit="1" customWidth="1"/>
    <col min="66" max="66" width="21.69921875" style="1" bestFit="1" customWidth="1"/>
    <col min="67" max="67" width="51.5" style="1" bestFit="1" customWidth="1"/>
    <col min="68" max="69" width="49.3984375" style="1" bestFit="1" customWidth="1"/>
    <col min="70" max="70" width="51.5" style="1" bestFit="1" customWidth="1"/>
    <col min="71" max="71" width="47.19921875" style="1" bestFit="1" customWidth="1"/>
    <col min="72" max="72" width="63.5" style="1" bestFit="1" customWidth="1"/>
    <col min="73" max="74" width="61.5" style="1" bestFit="1" customWidth="1"/>
    <col min="75" max="75" width="63.5" style="1" bestFit="1" customWidth="1"/>
    <col min="76" max="76" width="59.3984375" style="1" bestFit="1" customWidth="1"/>
    <col min="77" max="77" width="47.19921875" style="1" bestFit="1" customWidth="1"/>
    <col min="78" max="79" width="45.19921875" style="1" bestFit="1" customWidth="1"/>
    <col min="80" max="80" width="47.19921875" style="1" bestFit="1" customWidth="1"/>
    <col min="81" max="81" width="43.09765625" style="1" bestFit="1" customWidth="1"/>
    <col min="82" max="82" width="59.3984375" style="1" bestFit="1" customWidth="1"/>
    <col min="83" max="84" width="57.19921875" style="1" bestFit="1" customWidth="1"/>
    <col min="85" max="85" width="59.3984375" style="1" bestFit="1" customWidth="1"/>
    <col min="86" max="86" width="55.19921875" style="1" bestFit="1" customWidth="1"/>
    <col min="87" max="87" width="48.8984375" style="1" bestFit="1" customWidth="1"/>
    <col min="88" max="89" width="46.69921875" style="1" bestFit="1" customWidth="1"/>
    <col min="90" max="90" width="48.8984375" style="1" bestFit="1" customWidth="1"/>
    <col min="91" max="91" width="44.59765625" style="1" bestFit="1" customWidth="1"/>
    <col min="92" max="92" width="57.09765625" style="1" bestFit="1" customWidth="1"/>
    <col min="93" max="94" width="55" style="1" bestFit="1" customWidth="1"/>
    <col min="95" max="95" width="57.09765625" style="1" bestFit="1" customWidth="1"/>
    <col min="96" max="96" width="53" style="1" bestFit="1" customWidth="1"/>
    <col min="97" max="97" width="59.19921875" style="1" bestFit="1" customWidth="1"/>
    <col min="98" max="98" width="57.09765625" style="1" bestFit="1" customWidth="1"/>
    <col min="99" max="99" width="55" style="1" bestFit="1" customWidth="1"/>
    <col min="100" max="100" width="59.8984375" style="1" bestFit="1" customWidth="1"/>
    <col min="101" max="101" width="47.19921875" style="1" bestFit="1" customWidth="1"/>
    <col min="102" max="102" width="51.5" style="1" bestFit="1" customWidth="1"/>
    <col min="103" max="103" width="53.5" style="1" bestFit="1" customWidth="1"/>
    <col min="104" max="104" width="52.59765625" style="1" bestFit="1" customWidth="1"/>
    <col min="105" max="105" width="56.69921875" style="1" bestFit="1" customWidth="1"/>
    <col min="106" max="106" width="48.3984375" style="1" bestFit="1" customWidth="1"/>
    <col min="107" max="107" width="30.09765625" style="1" bestFit="1" customWidth="1"/>
    <col min="108" max="108" width="48.8984375" style="1" bestFit="1" customWidth="1"/>
    <col min="109" max="109" width="46.69921875" style="1" bestFit="1" customWidth="1"/>
    <col min="110" max="111" width="44.59765625" style="1" bestFit="1" customWidth="1"/>
    <col min="112" max="112" width="63.59765625" style="1" bestFit="1" customWidth="1"/>
    <col min="113" max="113" width="67.8984375" style="1" bestFit="1" customWidth="1"/>
    <col min="114" max="114" width="65.69921875" style="1" bestFit="1" customWidth="1"/>
    <col min="115" max="115" width="72" style="1" bestFit="1" customWidth="1"/>
    <col min="116" max="116" width="38.09765625" style="1" bestFit="1" customWidth="1"/>
    <col min="117" max="117" width="49" style="1" bestFit="1" customWidth="1"/>
    <col min="118" max="118" width="55.19921875" style="1" bestFit="1" customWidth="1"/>
    <col min="119" max="119" width="51" style="1" bestFit="1" customWidth="1"/>
    <col min="120" max="120" width="53.09765625" style="1" bestFit="1" customWidth="1"/>
    <col min="121" max="121" width="38.5" style="1" bestFit="1" customWidth="1"/>
    <col min="122" max="122" width="29.59765625" style="1" bestFit="1" customWidth="1"/>
    <col min="123" max="123" width="31.69921875" style="1" bestFit="1" customWidth="1"/>
    <col min="124" max="124" width="35.8984375" style="1" bestFit="1" customWidth="1"/>
    <col min="125" max="125" width="38" style="1" bestFit="1" customWidth="1"/>
    <col min="126" max="126" width="29.59765625" style="1" bestFit="1" customWidth="1"/>
    <col min="127" max="127" width="40.5" style="1" bestFit="1" customWidth="1"/>
    <col min="128" max="128" width="48.8984375" style="1" bestFit="1" customWidth="1"/>
    <col min="129" max="129" width="55.59765625" style="1" bestFit="1" customWidth="1"/>
    <col min="130" max="130" width="59.69921875" style="1" bestFit="1" customWidth="1"/>
    <col min="131" max="131" width="41" style="1" bestFit="1" customWidth="1"/>
    <col min="132" max="133" width="61.5" style="1" bestFit="1" customWidth="1"/>
    <col min="134" max="135" width="67.19921875" style="1" bestFit="1" customWidth="1"/>
    <col min="136" max="136" width="52" style="1" bestFit="1" customWidth="1"/>
    <col min="137" max="137" width="58.19921875" style="1" bestFit="1" customWidth="1"/>
    <col min="138" max="138" width="54.09765625" style="1" bestFit="1" customWidth="1"/>
    <col min="139" max="139" width="44.59765625" style="1" bestFit="1" customWidth="1"/>
    <col min="140" max="141" width="42.59765625" style="1" bestFit="1" customWidth="1"/>
    <col min="142" max="142" width="44.59765625" style="1" bestFit="1" customWidth="1"/>
    <col min="143" max="143" width="40.5" style="1" bestFit="1" customWidth="1"/>
    <col min="144" max="144" width="32.09765625" style="1" bestFit="1" customWidth="1"/>
    <col min="145" max="146" width="57.8984375" style="1" bestFit="1" customWidth="1"/>
    <col min="147" max="148" width="59.8984375" style="1" bestFit="1" customWidth="1"/>
    <col min="149" max="150" width="59.69921875" style="1" bestFit="1" customWidth="1"/>
    <col min="151" max="151" width="65.59765625" style="1" bestFit="1" customWidth="1"/>
    <col min="152" max="152" width="44.59765625" style="1" bestFit="1" customWidth="1"/>
    <col min="153" max="153" width="63.8984375" style="1" bestFit="1" customWidth="1"/>
    <col min="154" max="154" width="44.59765625" style="1" bestFit="1" customWidth="1"/>
    <col min="155" max="155" width="63.8984375" style="1" bestFit="1" customWidth="1"/>
    <col min="156" max="156" width="41" style="1" bestFit="1" customWidth="1"/>
    <col min="157" max="157" width="52.59765625" style="1" bestFit="1" customWidth="1"/>
    <col min="158" max="158" width="36.3984375" style="1" bestFit="1" customWidth="1"/>
    <col min="159" max="159" width="43.09765625" style="1" bestFit="1" customWidth="1"/>
    <col min="160" max="161" width="33.09765625" style="1" bestFit="1" customWidth="1"/>
    <col min="162" max="162" width="49.69921875" style="1" bestFit="1" customWidth="1"/>
    <col min="163" max="164" width="20.59765625" style="1" bestFit="1" customWidth="1"/>
    <col min="165" max="165" width="37.8984375" style="1" bestFit="1" customWidth="1"/>
    <col min="166" max="166" width="29.5" style="1" bestFit="1" customWidth="1"/>
    <col min="167" max="167" width="21.19921875" style="1" bestFit="1" customWidth="1"/>
    <col min="168" max="168" width="25.3984375" style="1" bestFit="1" customWidth="1"/>
    <col min="169" max="169" width="21.19921875" style="1" bestFit="1" customWidth="1"/>
    <col min="170" max="170" width="47.8984375" style="1" bestFit="1" customWidth="1"/>
    <col min="171" max="171" width="48.19921875" style="1" bestFit="1" customWidth="1"/>
    <col min="172" max="172" width="35.69921875" style="1" bestFit="1" customWidth="1"/>
    <col min="173" max="173" width="31.59765625" style="1" bestFit="1" customWidth="1"/>
    <col min="174" max="174" width="48.8984375" style="91" bestFit="1" customWidth="1"/>
    <col min="175" max="175" width="64.09765625" style="1" bestFit="1" customWidth="1"/>
    <col min="176" max="176" width="66.09765625" style="1" bestFit="1" customWidth="1"/>
    <col min="177" max="177" width="51.5" style="1" bestFit="1" customWidth="1"/>
    <col min="178" max="178" width="36.3984375" style="1" bestFit="1" customWidth="1"/>
    <col min="179" max="179" width="55.59765625" style="1" bestFit="1" customWidth="1"/>
    <col min="180" max="180" width="57.69921875" style="1" bestFit="1" customWidth="1"/>
    <col min="181" max="181" width="35.8984375" style="1" bestFit="1" customWidth="1"/>
    <col min="182" max="182" width="46.8984375" style="1" bestFit="1" customWidth="1"/>
    <col min="183" max="183" width="41.69921875" style="1" bestFit="1" customWidth="1"/>
    <col min="184" max="184" width="84.5" style="1" bestFit="1" customWidth="1"/>
    <col min="185" max="185" width="82.3984375" style="1" bestFit="1" customWidth="1"/>
    <col min="186" max="187" width="86.5" style="1" bestFit="1" customWidth="1"/>
    <col min="188" max="188" width="52.69921875" style="1" bestFit="1" customWidth="1"/>
    <col min="189" max="189" width="63.5" style="1" bestFit="1" customWidth="1"/>
    <col min="190" max="190" width="69.69921875" style="1" bestFit="1" customWidth="1"/>
    <col min="191" max="192" width="65.59765625" style="1" bestFit="1" customWidth="1"/>
    <col min="193" max="193" width="67.59765625" style="1" bestFit="1" customWidth="1"/>
    <col min="194" max="194" width="53.09765625" style="1" bestFit="1" customWidth="1"/>
    <col min="195" max="195" width="58.69921875" style="1" bestFit="1" customWidth="1"/>
    <col min="196" max="196" width="61.5" style="1" bestFit="1" customWidth="1"/>
    <col min="197" max="197" width="56.19921875" style="1" bestFit="1" customWidth="1"/>
    <col min="198" max="198" width="64.5" style="1" bestFit="1" customWidth="1"/>
    <col min="199" max="199" width="66.59765625" style="1" bestFit="1" customWidth="1"/>
    <col min="200" max="200" width="55.59765625" style="1" bestFit="1" customWidth="1"/>
    <col min="201" max="201" width="51.5" style="1" bestFit="1" customWidth="1"/>
    <col min="202" max="202" width="41" style="1" bestFit="1" customWidth="1"/>
    <col min="203" max="203" width="55.59765625" style="1" bestFit="1" customWidth="1"/>
    <col min="204" max="204" width="51.5" style="1" bestFit="1" customWidth="1"/>
    <col min="205" max="205" width="41" style="1" bestFit="1" customWidth="1"/>
    <col min="206" max="206" width="51.5" style="1" bestFit="1" customWidth="1"/>
    <col min="207" max="207" width="53.5" style="1" bestFit="1" customWidth="1"/>
    <col min="208" max="208" width="35.8984375" style="1" bestFit="1" customWidth="1"/>
    <col min="209" max="209" width="41.69921875" style="1" bestFit="1" customWidth="1"/>
    <col min="210" max="210" width="61.5" style="1" bestFit="1" customWidth="1"/>
    <col min="211" max="211" width="52.59765625" style="1" bestFit="1" customWidth="1"/>
    <col min="212" max="212" width="56.19921875" style="1" bestFit="1" customWidth="1"/>
    <col min="213" max="213" width="38" style="1" bestFit="1" customWidth="1"/>
    <col min="214" max="214" width="65.59765625" style="1" bestFit="1" customWidth="1"/>
    <col min="215" max="216" width="82.69921875" style="1" bestFit="1" customWidth="1"/>
    <col min="217" max="217" width="87.59765625" style="1" bestFit="1" customWidth="1"/>
    <col min="218" max="218" width="99" style="1" bestFit="1" customWidth="1"/>
    <col min="219" max="219" width="55.59765625" style="1" bestFit="1" customWidth="1"/>
    <col min="220" max="221" width="36.8984375" style="1" bestFit="1" customWidth="1"/>
    <col min="222" max="223" width="81.8984375" style="1" bestFit="1" customWidth="1"/>
    <col min="224" max="224" width="57.19921875" style="1" bestFit="1" customWidth="1"/>
    <col min="225" max="225" width="42.69921875" style="1" bestFit="1" customWidth="1"/>
    <col min="226" max="226" width="58.19921875" style="1" bestFit="1" customWidth="1"/>
    <col min="227" max="227" width="54.09765625" style="1" bestFit="1" customWidth="1"/>
    <col min="228" max="228" width="72.69921875" style="1" bestFit="1" customWidth="1"/>
    <col min="229" max="229" width="74.8984375" style="1" bestFit="1" customWidth="1"/>
    <col min="230" max="230" width="60.3984375" style="1" bestFit="1" customWidth="1"/>
    <col min="231" max="231" width="81.09765625" style="1" bestFit="1" customWidth="1"/>
    <col min="232" max="232" width="83.19921875" style="1" bestFit="1" customWidth="1"/>
    <col min="233" max="233" width="68.59765625" style="1" bestFit="1" customWidth="1"/>
    <col min="234" max="234" width="57.69921875" style="1" bestFit="1" customWidth="1"/>
    <col min="235" max="235" width="47.19921875" style="1" bestFit="1" customWidth="1"/>
    <col min="236" max="236" width="40.5" style="1" bestFit="1" customWidth="1"/>
    <col min="237" max="237" width="32.69921875" style="1" bestFit="1" customWidth="1"/>
    <col min="238" max="238" width="44.59765625" style="1" bestFit="1" customWidth="1"/>
    <col min="239" max="239" width="101.5" style="1" bestFit="1" customWidth="1"/>
    <col min="240" max="240" width="103.59765625" style="1" bestFit="1" customWidth="1"/>
    <col min="241" max="241" width="89" style="1" bestFit="1" customWidth="1"/>
    <col min="242" max="242" width="67.59765625" style="1" bestFit="1" customWidth="1"/>
    <col min="243" max="243" width="63.5" style="1" bestFit="1" customWidth="1"/>
    <col min="244" max="244" width="53.09765625" style="1" bestFit="1" customWidth="1"/>
    <col min="245" max="245" width="53.5" style="1" bestFit="1" customWidth="1"/>
    <col min="246" max="246" width="49.3984375" style="1" bestFit="1" customWidth="1"/>
    <col min="247" max="247" width="50.3984375" style="1" bestFit="1" customWidth="1"/>
    <col min="248" max="248" width="65.5" style="1" bestFit="1" customWidth="1"/>
    <col min="249" max="249" width="36.8984375" style="1" bestFit="1" customWidth="1"/>
    <col min="250" max="251" width="57.19921875" style="1" bestFit="1" customWidth="1"/>
    <col min="252" max="253" width="42.69921875" style="1" bestFit="1" customWidth="1"/>
    <col min="254" max="254" width="76" style="1" bestFit="1" customWidth="1"/>
    <col min="255" max="255" width="71.8984375" style="1" bestFit="1" customWidth="1"/>
    <col min="256" max="256" width="87" style="1" bestFit="1" customWidth="1"/>
    <col min="257" max="259" width="14.3984375" style="1" bestFit="1" customWidth="1"/>
    <col min="260" max="260" width="18.59765625" style="1" bestFit="1" customWidth="1"/>
    <col min="263" max="266" width="15.59765625" customWidth="1"/>
  </cols>
  <sheetData>
    <row r="1" spans="1:266" x14ac:dyDescent="0.45">
      <c r="A1" t="s">
        <v>54</v>
      </c>
      <c r="B1" t="s">
        <v>55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 t="s">
        <v>69</v>
      </c>
      <c r="Q1" s="1" t="s">
        <v>70</v>
      </c>
      <c r="R1" s="1" t="s">
        <v>71</v>
      </c>
      <c r="S1" s="1" t="s">
        <v>72</v>
      </c>
      <c r="T1" s="1" t="s">
        <v>73</v>
      </c>
      <c r="U1" s="1" t="s">
        <v>74</v>
      </c>
      <c r="V1" s="1" t="s">
        <v>75</v>
      </c>
      <c r="W1" s="1" t="s">
        <v>76</v>
      </c>
      <c r="X1" s="1" t="s">
        <v>77</v>
      </c>
      <c r="Y1" s="1" t="s">
        <v>78</v>
      </c>
      <c r="Z1" s="1" t="s">
        <v>79</v>
      </c>
      <c r="AA1" s="1" t="s">
        <v>80</v>
      </c>
      <c r="AB1" s="1" t="s">
        <v>81</v>
      </c>
      <c r="AC1" s="1" t="s">
        <v>82</v>
      </c>
      <c r="AD1" s="1" t="s">
        <v>83</v>
      </c>
      <c r="AE1" s="1" t="s">
        <v>84</v>
      </c>
      <c r="AF1" s="1" t="s">
        <v>85</v>
      </c>
      <c r="AG1" s="1" t="s">
        <v>356</v>
      </c>
      <c r="AH1" s="1" t="s">
        <v>357</v>
      </c>
      <c r="AI1" s="1" t="s">
        <v>86</v>
      </c>
      <c r="AJ1" s="1" t="s">
        <v>358</v>
      </c>
      <c r="AK1" s="1" t="s">
        <v>87</v>
      </c>
      <c r="AL1" s="1" t="s">
        <v>88</v>
      </c>
      <c r="AM1" s="1" t="s">
        <v>89</v>
      </c>
      <c r="AN1" s="1" t="s">
        <v>90</v>
      </c>
      <c r="AO1" s="1" t="s">
        <v>91</v>
      </c>
      <c r="AP1" s="1" t="s">
        <v>92</v>
      </c>
      <c r="AQ1" s="1" t="s">
        <v>93</v>
      </c>
      <c r="AR1" s="1" t="s">
        <v>94</v>
      </c>
      <c r="AS1" s="1" t="s">
        <v>95</v>
      </c>
      <c r="AT1" s="1" t="s">
        <v>96</v>
      </c>
      <c r="AU1" s="1" t="s">
        <v>97</v>
      </c>
      <c r="AV1" s="1" t="s">
        <v>98</v>
      </c>
      <c r="AW1" s="1" t="s">
        <v>99</v>
      </c>
      <c r="AX1" s="1" t="s">
        <v>100</v>
      </c>
      <c r="AY1" s="1" t="s">
        <v>101</v>
      </c>
      <c r="AZ1" s="1" t="s">
        <v>102</v>
      </c>
      <c r="BA1" s="1" t="s">
        <v>103</v>
      </c>
      <c r="BB1" s="1" t="s">
        <v>104</v>
      </c>
      <c r="BC1" s="1" t="s">
        <v>105</v>
      </c>
      <c r="BD1" s="1" t="s">
        <v>106</v>
      </c>
      <c r="BE1" s="1" t="s">
        <v>107</v>
      </c>
      <c r="BF1" s="1" t="s">
        <v>108</v>
      </c>
      <c r="BG1" s="1" t="s">
        <v>109</v>
      </c>
      <c r="BH1" s="1" t="s">
        <v>110</v>
      </c>
      <c r="BI1" s="1" t="s">
        <v>111</v>
      </c>
      <c r="BJ1" s="1" t="s">
        <v>112</v>
      </c>
      <c r="BK1" s="1" t="s">
        <v>113</v>
      </c>
      <c r="BL1" s="1" t="s">
        <v>114</v>
      </c>
      <c r="BM1" s="1" t="s">
        <v>115</v>
      </c>
      <c r="BN1" s="1" t="s">
        <v>116</v>
      </c>
      <c r="BO1" s="1" t="s">
        <v>117</v>
      </c>
      <c r="BP1" s="1" t="s">
        <v>118</v>
      </c>
      <c r="BQ1" s="1" t="s">
        <v>119</v>
      </c>
      <c r="BR1" s="1" t="s">
        <v>120</v>
      </c>
      <c r="BS1" s="1" t="s">
        <v>121</v>
      </c>
      <c r="BT1" s="1" t="s">
        <v>122</v>
      </c>
      <c r="BU1" s="1" t="s">
        <v>123</v>
      </c>
      <c r="BV1" s="1" t="s">
        <v>124</v>
      </c>
      <c r="BW1" s="1" t="s">
        <v>125</v>
      </c>
      <c r="BX1" s="1" t="s">
        <v>126</v>
      </c>
      <c r="BY1" s="1" t="s">
        <v>127</v>
      </c>
      <c r="BZ1" s="1" t="s">
        <v>128</v>
      </c>
      <c r="CA1" s="1" t="s">
        <v>129</v>
      </c>
      <c r="CB1" s="1" t="s">
        <v>130</v>
      </c>
      <c r="CC1" s="1" t="s">
        <v>131</v>
      </c>
      <c r="CD1" s="1" t="s">
        <v>132</v>
      </c>
      <c r="CE1" s="1" t="s">
        <v>133</v>
      </c>
      <c r="CF1" s="1" t="s">
        <v>134</v>
      </c>
      <c r="CG1" s="1" t="s">
        <v>135</v>
      </c>
      <c r="CH1" s="1" t="s">
        <v>136</v>
      </c>
      <c r="CI1" s="1" t="s">
        <v>137</v>
      </c>
      <c r="CJ1" s="1" t="s">
        <v>138</v>
      </c>
      <c r="CK1" s="1" t="s">
        <v>139</v>
      </c>
      <c r="CL1" s="1" t="s">
        <v>140</v>
      </c>
      <c r="CM1" s="1" t="s">
        <v>141</v>
      </c>
      <c r="CN1" s="1" t="s">
        <v>142</v>
      </c>
      <c r="CO1" s="1" t="s">
        <v>143</v>
      </c>
      <c r="CP1" s="1" t="s">
        <v>144</v>
      </c>
      <c r="CQ1" s="1" t="s">
        <v>145</v>
      </c>
      <c r="CR1" s="1" t="s">
        <v>146</v>
      </c>
      <c r="CS1" s="1" t="s">
        <v>147</v>
      </c>
      <c r="CT1" s="1" t="s">
        <v>148</v>
      </c>
      <c r="CU1" s="1" t="s">
        <v>149</v>
      </c>
      <c r="CV1" s="1" t="s">
        <v>150</v>
      </c>
      <c r="CW1" s="1" t="s">
        <v>151</v>
      </c>
      <c r="CX1" s="1" t="s">
        <v>152</v>
      </c>
      <c r="CY1" s="1" t="s">
        <v>153</v>
      </c>
      <c r="CZ1" s="1" t="s">
        <v>154</v>
      </c>
      <c r="DA1" s="1" t="s">
        <v>155</v>
      </c>
      <c r="DB1" s="1" t="s">
        <v>156</v>
      </c>
      <c r="DC1" s="1" t="s">
        <v>157</v>
      </c>
      <c r="DD1" s="1" t="s">
        <v>158</v>
      </c>
      <c r="DE1" s="1" t="s">
        <v>159</v>
      </c>
      <c r="DF1" s="1" t="s">
        <v>160</v>
      </c>
      <c r="DG1" s="1" t="s">
        <v>161</v>
      </c>
      <c r="DH1" s="1" t="s">
        <v>162</v>
      </c>
      <c r="DI1" s="1" t="s">
        <v>163</v>
      </c>
      <c r="DJ1" s="1" t="s">
        <v>164</v>
      </c>
      <c r="DK1" s="1" t="s">
        <v>165</v>
      </c>
      <c r="DL1" s="1" t="s">
        <v>166</v>
      </c>
      <c r="DM1" s="1" t="s">
        <v>167</v>
      </c>
      <c r="DN1" s="1" t="s">
        <v>168</v>
      </c>
      <c r="DO1" s="1" t="s">
        <v>169</v>
      </c>
      <c r="DP1" s="1" t="s">
        <v>170</v>
      </c>
      <c r="DQ1" s="1" t="s">
        <v>171</v>
      </c>
      <c r="DR1" s="1" t="s">
        <v>172</v>
      </c>
      <c r="DS1" s="1" t="s">
        <v>173</v>
      </c>
      <c r="DT1" s="1" t="s">
        <v>174</v>
      </c>
      <c r="DU1" s="1" t="s">
        <v>175</v>
      </c>
      <c r="DV1" s="1" t="s">
        <v>176</v>
      </c>
      <c r="DW1" s="1" t="s">
        <v>177</v>
      </c>
      <c r="DX1" s="1" t="s">
        <v>178</v>
      </c>
      <c r="DY1" s="1" t="s">
        <v>179</v>
      </c>
      <c r="DZ1" s="1" t="s">
        <v>180</v>
      </c>
      <c r="EA1" s="1" t="s">
        <v>181</v>
      </c>
      <c r="EB1" s="1" t="s">
        <v>363</v>
      </c>
      <c r="EC1" s="1" t="s">
        <v>182</v>
      </c>
      <c r="ED1" s="1" t="s">
        <v>364</v>
      </c>
      <c r="EE1" s="1" t="s">
        <v>183</v>
      </c>
      <c r="EF1" s="1" t="s">
        <v>184</v>
      </c>
      <c r="EG1" s="1" t="s">
        <v>185</v>
      </c>
      <c r="EH1" s="1" t="s">
        <v>186</v>
      </c>
      <c r="EI1" s="1" t="s">
        <v>187</v>
      </c>
      <c r="EJ1" s="1" t="s">
        <v>188</v>
      </c>
      <c r="EK1" s="1" t="s">
        <v>189</v>
      </c>
      <c r="EL1" s="1" t="s">
        <v>190</v>
      </c>
      <c r="EM1" s="1" t="s">
        <v>191</v>
      </c>
      <c r="EN1" s="1" t="s">
        <v>192</v>
      </c>
      <c r="EO1" s="1" t="s">
        <v>193</v>
      </c>
      <c r="EP1" s="1" t="s">
        <v>194</v>
      </c>
      <c r="EQ1" s="1" t="s">
        <v>195</v>
      </c>
      <c r="ER1" s="1" t="s">
        <v>196</v>
      </c>
      <c r="ES1" s="1" t="s">
        <v>197</v>
      </c>
      <c r="ET1" s="1" t="s">
        <v>198</v>
      </c>
      <c r="EU1" s="1" t="s">
        <v>199</v>
      </c>
      <c r="EV1" s="1" t="s">
        <v>200</v>
      </c>
      <c r="EW1" s="1" t="s">
        <v>201</v>
      </c>
      <c r="EX1" s="1" t="s">
        <v>202</v>
      </c>
      <c r="EY1" s="1" t="s">
        <v>203</v>
      </c>
      <c r="EZ1" s="1" t="s">
        <v>204</v>
      </c>
      <c r="FA1" s="1" t="s">
        <v>205</v>
      </c>
      <c r="FB1" s="1" t="s">
        <v>206</v>
      </c>
      <c r="FC1" s="1" t="s">
        <v>207</v>
      </c>
      <c r="FD1" s="1" t="s">
        <v>208</v>
      </c>
      <c r="FE1" s="1" t="s">
        <v>209</v>
      </c>
      <c r="FF1" s="1" t="s">
        <v>210</v>
      </c>
      <c r="FG1" s="1" t="s">
        <v>211</v>
      </c>
      <c r="FH1" s="1" t="s">
        <v>212</v>
      </c>
      <c r="FI1" s="1" t="s">
        <v>213</v>
      </c>
      <c r="FJ1" s="1" t="s">
        <v>214</v>
      </c>
      <c r="FK1" s="1" t="s">
        <v>215</v>
      </c>
      <c r="FL1" s="1" t="s">
        <v>216</v>
      </c>
      <c r="FM1" s="1" t="s">
        <v>394</v>
      </c>
      <c r="FN1" s="1" t="s">
        <v>218</v>
      </c>
      <c r="FO1" s="1" t="s">
        <v>219</v>
      </c>
      <c r="FP1" s="1" t="s">
        <v>220</v>
      </c>
      <c r="FQ1" s="1" t="s">
        <v>396</v>
      </c>
      <c r="FR1" s="91" t="s">
        <v>395</v>
      </c>
      <c r="FS1" s="1" t="s">
        <v>221</v>
      </c>
      <c r="FT1" s="1" t="s">
        <v>222</v>
      </c>
      <c r="FU1" s="1" t="s">
        <v>223</v>
      </c>
      <c r="FV1" s="1" t="s">
        <v>224</v>
      </c>
      <c r="FW1" s="1" t="s">
        <v>225</v>
      </c>
      <c r="FX1" s="1" t="s">
        <v>226</v>
      </c>
      <c r="FY1" s="1" t="s">
        <v>227</v>
      </c>
      <c r="FZ1" s="1" t="s">
        <v>228</v>
      </c>
      <c r="GA1" s="1" t="s">
        <v>229</v>
      </c>
      <c r="GB1" s="1" t="s">
        <v>230</v>
      </c>
      <c r="GC1" s="1" t="s">
        <v>231</v>
      </c>
      <c r="GD1" s="1" t="s">
        <v>232</v>
      </c>
      <c r="GE1" s="1" t="s">
        <v>233</v>
      </c>
      <c r="GF1" s="1" t="s">
        <v>234</v>
      </c>
      <c r="GG1" s="1" t="s">
        <v>235</v>
      </c>
      <c r="GH1" s="1" t="s">
        <v>236</v>
      </c>
      <c r="GI1" s="1" t="s">
        <v>237</v>
      </c>
      <c r="GJ1" s="1" t="s">
        <v>238</v>
      </c>
      <c r="GK1" s="1" t="s">
        <v>239</v>
      </c>
      <c r="GL1" s="1" t="s">
        <v>240</v>
      </c>
      <c r="GM1" s="1" t="s">
        <v>241</v>
      </c>
      <c r="GN1" s="1" t="s">
        <v>242</v>
      </c>
      <c r="GO1" s="1" t="s">
        <v>243</v>
      </c>
      <c r="GP1" s="1" t="s">
        <v>244</v>
      </c>
      <c r="GQ1" s="1" t="s">
        <v>245</v>
      </c>
      <c r="GR1" s="1" t="s">
        <v>246</v>
      </c>
      <c r="GS1" s="1" t="s">
        <v>247</v>
      </c>
      <c r="GT1" s="1" t="s">
        <v>248</v>
      </c>
      <c r="GU1" s="1" t="s">
        <v>249</v>
      </c>
      <c r="GV1" s="1" t="s">
        <v>250</v>
      </c>
      <c r="GW1" s="1" t="s">
        <v>251</v>
      </c>
      <c r="GX1" s="1" t="s">
        <v>252</v>
      </c>
      <c r="GY1" s="1" t="s">
        <v>253</v>
      </c>
      <c r="GZ1" s="1" t="s">
        <v>254</v>
      </c>
      <c r="HA1" s="1" t="s">
        <v>255</v>
      </c>
      <c r="HB1" s="1" t="s">
        <v>256</v>
      </c>
      <c r="HC1" s="1" t="s">
        <v>257</v>
      </c>
      <c r="HD1" s="1" t="s">
        <v>258</v>
      </c>
      <c r="HE1" s="1" t="s">
        <v>259</v>
      </c>
      <c r="HF1" s="1" t="s">
        <v>260</v>
      </c>
      <c r="HG1" s="1" t="s">
        <v>261</v>
      </c>
      <c r="HH1" s="1" t="s">
        <v>262</v>
      </c>
      <c r="HI1" s="1" t="s">
        <v>263</v>
      </c>
      <c r="HJ1" s="1" t="s">
        <v>264</v>
      </c>
      <c r="HK1" s="1" t="s">
        <v>265</v>
      </c>
      <c r="HL1" s="1" t="s">
        <v>266</v>
      </c>
      <c r="HM1" s="1" t="s">
        <v>267</v>
      </c>
      <c r="HN1" s="1" t="s">
        <v>365</v>
      </c>
      <c r="HO1" s="1" t="s">
        <v>268</v>
      </c>
      <c r="HP1" s="1" t="s">
        <v>269</v>
      </c>
      <c r="HQ1" s="1" t="s">
        <v>270</v>
      </c>
      <c r="HR1" s="1" t="s">
        <v>271</v>
      </c>
      <c r="HS1" s="1" t="s">
        <v>272</v>
      </c>
      <c r="HT1" s="1" t="s">
        <v>273</v>
      </c>
      <c r="HU1" s="1" t="s">
        <v>274</v>
      </c>
      <c r="HV1" s="1" t="s">
        <v>359</v>
      </c>
      <c r="HW1" s="1" t="s">
        <v>275</v>
      </c>
      <c r="HX1" s="1" t="s">
        <v>276</v>
      </c>
      <c r="HY1" s="1" t="s">
        <v>360</v>
      </c>
      <c r="HZ1" s="1" t="s">
        <v>277</v>
      </c>
      <c r="IA1" s="1" t="s">
        <v>278</v>
      </c>
      <c r="IB1" s="1" t="s">
        <v>279</v>
      </c>
      <c r="IC1" s="1" t="s">
        <v>280</v>
      </c>
      <c r="ID1" s="1" t="s">
        <v>281</v>
      </c>
      <c r="IE1" s="1" t="s">
        <v>282</v>
      </c>
      <c r="IF1" s="1" t="s">
        <v>283</v>
      </c>
      <c r="IG1" s="1" t="s">
        <v>361</v>
      </c>
      <c r="IH1" s="1" t="s">
        <v>284</v>
      </c>
      <c r="II1" s="1" t="s">
        <v>285</v>
      </c>
      <c r="IJ1" s="1" t="s">
        <v>286</v>
      </c>
      <c r="IK1" s="1" t="s">
        <v>287</v>
      </c>
      <c r="IL1" s="1" t="s">
        <v>362</v>
      </c>
      <c r="IM1" s="1" t="s">
        <v>288</v>
      </c>
      <c r="IN1" s="1" t="s">
        <v>289</v>
      </c>
      <c r="IO1" s="1" t="s">
        <v>290</v>
      </c>
      <c r="IP1" s="1" t="s">
        <v>291</v>
      </c>
      <c r="IQ1" s="1" t="s">
        <v>292</v>
      </c>
      <c r="IR1" s="1" t="s">
        <v>293</v>
      </c>
      <c r="IS1" s="1" t="s">
        <v>294</v>
      </c>
      <c r="IT1" s="1" t="s">
        <v>295</v>
      </c>
      <c r="IU1" s="1" t="s">
        <v>296</v>
      </c>
      <c r="IV1" s="1" t="s">
        <v>297</v>
      </c>
      <c r="IW1" s="1" t="s">
        <v>366</v>
      </c>
      <c r="IX1" s="1" t="s">
        <v>367</v>
      </c>
      <c r="IY1" s="1" t="s">
        <v>298</v>
      </c>
      <c r="IZ1" s="1" t="s">
        <v>299</v>
      </c>
      <c r="JA1" t="s">
        <v>300</v>
      </c>
      <c r="JB1" t="s">
        <v>301</v>
      </c>
    </row>
    <row r="2" spans="1:266" x14ac:dyDescent="0.45">
      <c r="A2">
        <v>1</v>
      </c>
      <c r="B2" t="s">
        <v>302</v>
      </c>
      <c r="C2" s="41">
        <v>54733063232</v>
      </c>
      <c r="D2" s="41">
        <v>1896592</v>
      </c>
      <c r="E2" s="41">
        <v>54734959824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3078000</v>
      </c>
      <c r="M2" s="41">
        <v>0</v>
      </c>
      <c r="N2" s="41">
        <v>0</v>
      </c>
      <c r="O2" s="41">
        <v>0</v>
      </c>
      <c r="P2" s="41">
        <v>1399830251</v>
      </c>
      <c r="Q2" s="41">
        <v>1077161000</v>
      </c>
      <c r="R2" s="41">
        <v>0</v>
      </c>
      <c r="S2" s="41">
        <v>2388090465</v>
      </c>
      <c r="T2" s="41">
        <v>743714253</v>
      </c>
      <c r="U2" s="41">
        <v>297704184595</v>
      </c>
      <c r="V2" s="41">
        <v>5189335608</v>
      </c>
      <c r="W2" s="41">
        <v>8316573764</v>
      </c>
      <c r="X2" s="41">
        <v>0</v>
      </c>
      <c r="Y2" s="41">
        <v>4868066869</v>
      </c>
      <c r="Z2" s="41">
        <v>164468931676</v>
      </c>
      <c r="AA2" s="41">
        <v>4075385209</v>
      </c>
      <c r="AB2" s="41">
        <v>168544316885</v>
      </c>
      <c r="AC2" s="41">
        <v>24139143065</v>
      </c>
      <c r="AD2" s="41">
        <v>166450000</v>
      </c>
      <c r="AE2" s="41">
        <v>0</v>
      </c>
      <c r="AF2" s="41">
        <v>474938282</v>
      </c>
      <c r="AG2" s="41">
        <v>194304756483</v>
      </c>
      <c r="AH2" s="41">
        <v>0</v>
      </c>
      <c r="AI2" s="41">
        <v>0</v>
      </c>
      <c r="AJ2" s="41">
        <v>0</v>
      </c>
      <c r="AK2" s="41">
        <v>478047616</v>
      </c>
      <c r="AL2" s="41">
        <v>194782804099</v>
      </c>
      <c r="AM2" s="41">
        <v>0</v>
      </c>
      <c r="AN2" s="41">
        <v>0</v>
      </c>
      <c r="AO2" s="41">
        <v>0</v>
      </c>
      <c r="AP2" s="41">
        <v>0</v>
      </c>
      <c r="AQ2" s="41">
        <v>677402846</v>
      </c>
      <c r="AR2" s="41">
        <v>0</v>
      </c>
      <c r="AS2" s="41">
        <v>0</v>
      </c>
      <c r="AT2" s="41">
        <v>344845426</v>
      </c>
      <c r="AU2" s="41">
        <v>0</v>
      </c>
      <c r="AV2" s="41">
        <v>292514848987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4791810053</v>
      </c>
      <c r="CX2" s="41">
        <v>656320000</v>
      </c>
      <c r="CY2" s="41">
        <v>4300143750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2388401886</v>
      </c>
      <c r="DH2" s="41">
        <v>4940341810</v>
      </c>
      <c r="DI2" s="41">
        <v>4940341810</v>
      </c>
      <c r="DJ2" s="41">
        <v>343259</v>
      </c>
      <c r="DK2" s="41">
        <v>343259</v>
      </c>
      <c r="DL2" s="41">
        <v>4940685069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5189335608</v>
      </c>
      <c r="DX2" s="41">
        <v>0</v>
      </c>
      <c r="DY2" s="41">
        <v>0</v>
      </c>
      <c r="DZ2" s="41">
        <v>0</v>
      </c>
      <c r="EA2" s="41">
        <v>266729957</v>
      </c>
      <c r="EB2" s="41">
        <v>14779403008</v>
      </c>
      <c r="EC2" s="41">
        <v>7315939253</v>
      </c>
      <c r="ED2" s="41">
        <v>1285953153</v>
      </c>
      <c r="EE2" s="41">
        <v>645549037</v>
      </c>
      <c r="EF2" s="41">
        <v>105170</v>
      </c>
      <c r="EG2" s="41">
        <v>979687467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4112486029</v>
      </c>
      <c r="EO2" s="41">
        <v>37614068065</v>
      </c>
      <c r="EP2" s="41">
        <v>4940341810</v>
      </c>
      <c r="EQ2" s="41">
        <v>1148376</v>
      </c>
      <c r="ER2" s="41">
        <v>343259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-454326199</v>
      </c>
      <c r="FB2" s="41">
        <v>0</v>
      </c>
      <c r="FC2" s="41">
        <v>7005332878</v>
      </c>
      <c r="FD2" s="41">
        <v>1077161000</v>
      </c>
      <c r="FE2" s="41">
        <v>2388401886</v>
      </c>
      <c r="FF2" s="41">
        <v>0</v>
      </c>
      <c r="FG2" s="41">
        <v>0</v>
      </c>
      <c r="FH2" s="41">
        <v>0</v>
      </c>
      <c r="FI2" s="41">
        <v>8316573764</v>
      </c>
      <c r="FJ2" s="41">
        <v>5189335608</v>
      </c>
      <c r="FK2" s="41">
        <v>0</v>
      </c>
      <c r="FL2" s="41">
        <v>0</v>
      </c>
      <c r="FM2" s="41">
        <v>13505909372</v>
      </c>
      <c r="FN2" s="41">
        <v>0</v>
      </c>
      <c r="FO2" s="41">
        <v>0</v>
      </c>
      <c r="FP2" s="41">
        <v>0</v>
      </c>
      <c r="FQ2" s="41">
        <v>0</v>
      </c>
      <c r="FR2" s="92">
        <v>13505909372</v>
      </c>
      <c r="FS2" s="41">
        <v>12178653357</v>
      </c>
      <c r="FT2" s="41">
        <v>404957</v>
      </c>
      <c r="FU2" s="41">
        <v>0</v>
      </c>
      <c r="FV2" s="41">
        <v>0</v>
      </c>
      <c r="FW2" s="41">
        <v>0</v>
      </c>
      <c r="FX2" s="41">
        <v>0</v>
      </c>
      <c r="FY2" s="41">
        <v>294238933130</v>
      </c>
      <c r="FZ2" s="41">
        <v>0</v>
      </c>
      <c r="GA2" s="41">
        <v>6872187259</v>
      </c>
      <c r="GB2" s="41">
        <v>12178653357</v>
      </c>
      <c r="GC2" s="41">
        <v>12178653357</v>
      </c>
      <c r="GD2" s="41">
        <v>404957</v>
      </c>
      <c r="GE2" s="41">
        <v>404957</v>
      </c>
      <c r="GF2" s="41">
        <v>12179058314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17183621957</v>
      </c>
      <c r="GP2" s="41">
        <v>115614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  <c r="GX2" s="41">
        <v>788550276</v>
      </c>
      <c r="GY2" s="41">
        <v>0</v>
      </c>
      <c r="GZ2" s="41">
        <v>290126447101</v>
      </c>
      <c r="HA2" s="41">
        <v>7055440557</v>
      </c>
      <c r="HB2" s="41">
        <v>0</v>
      </c>
      <c r="HC2" s="41">
        <v>0</v>
      </c>
      <c r="HD2" s="41">
        <v>17637948156</v>
      </c>
      <c r="HE2" s="41">
        <v>-183253298</v>
      </c>
      <c r="HF2" s="41">
        <v>199991708179</v>
      </c>
      <c r="HG2" s="41">
        <v>867274000</v>
      </c>
      <c r="HH2" s="41">
        <v>2686685000</v>
      </c>
      <c r="HI2" s="41">
        <v>1072831000</v>
      </c>
      <c r="HJ2" s="41">
        <v>5063828000</v>
      </c>
      <c r="HK2" s="41">
        <v>0</v>
      </c>
      <c r="HL2" s="41">
        <v>205322266136</v>
      </c>
      <c r="HM2" s="41">
        <v>33434914917</v>
      </c>
      <c r="HN2" s="41">
        <v>3319141964</v>
      </c>
      <c r="HO2" s="41">
        <v>1638322310</v>
      </c>
      <c r="HP2" s="41">
        <v>5004563643</v>
      </c>
      <c r="HQ2" s="41">
        <v>1931502190</v>
      </c>
      <c r="HR2" s="41">
        <v>0</v>
      </c>
      <c r="HS2" s="41">
        <v>0</v>
      </c>
      <c r="HT2" s="41">
        <v>63897680940</v>
      </c>
      <c r="HU2" s="41">
        <v>4020932</v>
      </c>
      <c r="HV2" s="41">
        <v>63901701872</v>
      </c>
      <c r="HW2" s="41">
        <v>17636547099</v>
      </c>
      <c r="HX2" s="41">
        <v>1401057</v>
      </c>
      <c r="HY2" s="41">
        <v>17637948156</v>
      </c>
      <c r="HZ2" s="41">
        <v>7055440557</v>
      </c>
      <c r="IA2" s="41">
        <v>88595090585</v>
      </c>
      <c r="IB2" s="41">
        <v>0</v>
      </c>
      <c r="IC2" s="41">
        <v>1465953122</v>
      </c>
      <c r="ID2" s="41">
        <v>69687000</v>
      </c>
      <c r="IE2" s="41">
        <v>17636547099</v>
      </c>
      <c r="IF2" s="41">
        <v>1401057</v>
      </c>
      <c r="IG2" s="41">
        <v>17637948156</v>
      </c>
      <c r="IH2" s="41">
        <v>17637948156</v>
      </c>
      <c r="II2" s="41">
        <v>7055440557</v>
      </c>
      <c r="IJ2" s="41">
        <v>7055440557</v>
      </c>
      <c r="IK2" s="41">
        <v>0</v>
      </c>
      <c r="IL2" s="41">
        <v>0</v>
      </c>
      <c r="IM2" s="41">
        <v>0</v>
      </c>
      <c r="IN2" s="41">
        <v>0</v>
      </c>
      <c r="IO2" s="41">
        <v>0</v>
      </c>
      <c r="IP2" s="41">
        <v>0</v>
      </c>
      <c r="IQ2" s="41">
        <v>0</v>
      </c>
      <c r="IR2" s="41">
        <v>0</v>
      </c>
      <c r="IS2" s="41">
        <v>0</v>
      </c>
      <c r="IT2" s="41">
        <v>0</v>
      </c>
      <c r="IU2" s="41">
        <v>0</v>
      </c>
      <c r="IV2" s="41">
        <v>437038000</v>
      </c>
      <c r="IW2" s="41">
        <v>191468602</v>
      </c>
      <c r="IX2" s="41">
        <v>47099369</v>
      </c>
      <c r="IY2" s="41">
        <v>0</v>
      </c>
      <c r="IZ2" s="41">
        <v>0</v>
      </c>
      <c r="JA2" s="42">
        <v>0</v>
      </c>
      <c r="JB2" s="42">
        <v>0</v>
      </c>
      <c r="JC2" s="29">
        <f>+IF(EN2&gt;0,EN2,IF(EN2=0,0,""))</f>
        <v>4112486029</v>
      </c>
      <c r="JD2" s="30" t="str">
        <f>+IF(EN2&lt;0,EN2,"")</f>
        <v/>
      </c>
      <c r="JE2" s="29">
        <f>+IF(V2&gt;0,V2,IF(V2=0,0,""))</f>
        <v>5189335608</v>
      </c>
      <c r="JF2" s="30" t="str">
        <f>+IF(V2&lt;0,V2,"")</f>
        <v/>
      </c>
    </row>
    <row r="3" spans="1:266" x14ac:dyDescent="0.45">
      <c r="A3">
        <v>2</v>
      </c>
      <c r="B3" t="s">
        <v>303</v>
      </c>
      <c r="C3" s="41">
        <v>14978349626</v>
      </c>
      <c r="D3" s="41">
        <v>837927</v>
      </c>
      <c r="E3" s="41">
        <v>14979187553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9769960</v>
      </c>
      <c r="M3" s="41">
        <v>0</v>
      </c>
      <c r="N3" s="41">
        <v>0</v>
      </c>
      <c r="O3" s="41">
        <v>0</v>
      </c>
      <c r="P3" s="41">
        <v>116858089</v>
      </c>
      <c r="Q3" s="41">
        <v>0</v>
      </c>
      <c r="R3" s="41">
        <v>0</v>
      </c>
      <c r="S3" s="41">
        <v>49400</v>
      </c>
      <c r="T3" s="41">
        <v>201005166</v>
      </c>
      <c r="U3" s="41">
        <v>87140810777</v>
      </c>
      <c r="V3" s="41">
        <v>140553464</v>
      </c>
      <c r="W3" s="41">
        <v>6535382783</v>
      </c>
      <c r="X3" s="41">
        <v>0</v>
      </c>
      <c r="Y3" s="41">
        <v>1342492639</v>
      </c>
      <c r="Z3" s="41">
        <v>51055696853</v>
      </c>
      <c r="AA3" s="41">
        <v>1011910569</v>
      </c>
      <c r="AB3" s="41">
        <v>52067607422</v>
      </c>
      <c r="AC3" s="41">
        <v>7585012984</v>
      </c>
      <c r="AD3" s="41">
        <v>54650000</v>
      </c>
      <c r="AE3" s="41">
        <v>0</v>
      </c>
      <c r="AF3" s="41">
        <v>154661190</v>
      </c>
      <c r="AG3" s="41">
        <v>60099715851</v>
      </c>
      <c r="AH3" s="41">
        <v>216536</v>
      </c>
      <c r="AI3" s="41">
        <v>0</v>
      </c>
      <c r="AJ3" s="41">
        <v>216536</v>
      </c>
      <c r="AK3" s="41">
        <v>137925362</v>
      </c>
      <c r="AL3" s="41">
        <v>60237857749</v>
      </c>
      <c r="AM3" s="41">
        <v>0</v>
      </c>
      <c r="AN3" s="41">
        <v>0</v>
      </c>
      <c r="AO3" s="41">
        <v>0</v>
      </c>
      <c r="AP3" s="41">
        <v>0</v>
      </c>
      <c r="AQ3" s="41">
        <v>253173340</v>
      </c>
      <c r="AR3" s="41">
        <v>0</v>
      </c>
      <c r="AS3" s="41">
        <v>0</v>
      </c>
      <c r="AT3" s="41">
        <v>39699536</v>
      </c>
      <c r="AU3" s="41">
        <v>0</v>
      </c>
      <c r="AV3" s="41">
        <v>87000257313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0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1269873528</v>
      </c>
      <c r="CX3" s="41">
        <v>155135175</v>
      </c>
      <c r="CY3" s="41">
        <v>1513213581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250642</v>
      </c>
      <c r="DH3" s="41">
        <v>1258660430</v>
      </c>
      <c r="DI3" s="41">
        <v>1258660430</v>
      </c>
      <c r="DJ3" s="41">
        <v>48502</v>
      </c>
      <c r="DK3" s="41">
        <v>48502</v>
      </c>
      <c r="DL3" s="41">
        <v>1258708932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140553464</v>
      </c>
      <c r="DX3" s="41">
        <v>0</v>
      </c>
      <c r="DY3" s="41">
        <v>0</v>
      </c>
      <c r="DZ3" s="41">
        <v>0</v>
      </c>
      <c r="EA3" s="41">
        <v>89377322</v>
      </c>
      <c r="EB3" s="41">
        <v>3907694335</v>
      </c>
      <c r="EC3" s="41">
        <v>1914998794</v>
      </c>
      <c r="ED3" s="41">
        <v>340963614</v>
      </c>
      <c r="EE3" s="41">
        <v>157650306</v>
      </c>
      <c r="EF3" s="41">
        <v>0</v>
      </c>
      <c r="EG3" s="41">
        <v>232702762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140754706</v>
      </c>
      <c r="EO3" s="41">
        <v>10253419015</v>
      </c>
      <c r="EP3" s="41">
        <v>1258660430</v>
      </c>
      <c r="EQ3" s="41">
        <v>736279</v>
      </c>
      <c r="ER3" s="41">
        <v>48502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-15122020</v>
      </c>
      <c r="FB3" s="41">
        <v>0</v>
      </c>
      <c r="FC3" s="41">
        <v>6535132141</v>
      </c>
      <c r="FD3" s="41">
        <v>0</v>
      </c>
      <c r="FE3" s="41">
        <v>250642</v>
      </c>
      <c r="FF3" s="41">
        <v>0</v>
      </c>
      <c r="FG3" s="41">
        <v>0</v>
      </c>
      <c r="FH3" s="41">
        <v>0</v>
      </c>
      <c r="FI3" s="41">
        <v>6535382783</v>
      </c>
      <c r="FJ3" s="41">
        <v>140553464</v>
      </c>
      <c r="FK3" s="41">
        <v>0</v>
      </c>
      <c r="FL3" s="41">
        <v>0</v>
      </c>
      <c r="FM3" s="41">
        <v>6675936247</v>
      </c>
      <c r="FN3" s="41">
        <v>0</v>
      </c>
      <c r="FO3" s="41">
        <v>0</v>
      </c>
      <c r="FP3" s="41">
        <v>0</v>
      </c>
      <c r="FQ3" s="41">
        <v>0</v>
      </c>
      <c r="FR3" s="92">
        <v>6675936247</v>
      </c>
      <c r="FS3" s="41">
        <v>3466270181</v>
      </c>
      <c r="FT3" s="41">
        <v>53146</v>
      </c>
      <c r="FU3" s="41">
        <v>0</v>
      </c>
      <c r="FV3" s="41">
        <v>0</v>
      </c>
      <c r="FW3" s="41">
        <v>0</v>
      </c>
      <c r="FX3" s="41">
        <v>0</v>
      </c>
      <c r="FY3" s="41">
        <v>87140761377</v>
      </c>
      <c r="FZ3" s="41">
        <v>0</v>
      </c>
      <c r="GA3" s="41">
        <v>1757322852</v>
      </c>
      <c r="GB3" s="41">
        <v>3466270181</v>
      </c>
      <c r="GC3" s="41">
        <v>3466270181</v>
      </c>
      <c r="GD3" s="41">
        <v>53146</v>
      </c>
      <c r="GE3" s="41">
        <v>53146</v>
      </c>
      <c r="GF3" s="41">
        <v>3466323327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4867256502</v>
      </c>
      <c r="GP3" s="41">
        <v>5081493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  <c r="GX3" s="41">
        <v>432229229</v>
      </c>
      <c r="GY3" s="41">
        <v>0</v>
      </c>
      <c r="GZ3" s="41">
        <v>87000006671</v>
      </c>
      <c r="HA3" s="41">
        <v>1814799577</v>
      </c>
      <c r="HB3" s="41">
        <v>0</v>
      </c>
      <c r="HC3" s="41">
        <v>0</v>
      </c>
      <c r="HD3" s="41">
        <v>4882378522</v>
      </c>
      <c r="HE3" s="41">
        <v>-57476725</v>
      </c>
      <c r="HF3" s="41">
        <v>61822503628</v>
      </c>
      <c r="HG3" s="41">
        <v>282388000</v>
      </c>
      <c r="HH3" s="41">
        <v>165680000</v>
      </c>
      <c r="HI3" s="41">
        <v>501700000</v>
      </c>
      <c r="HJ3" s="41">
        <v>1108640000</v>
      </c>
      <c r="HK3" s="41">
        <v>0</v>
      </c>
      <c r="HL3" s="41">
        <v>63020520950</v>
      </c>
      <c r="HM3" s="41">
        <v>8930277748</v>
      </c>
      <c r="HN3" s="41">
        <v>938789590</v>
      </c>
      <c r="HO3" s="41">
        <v>448166693</v>
      </c>
      <c r="HP3" s="41">
        <v>1400933175</v>
      </c>
      <c r="HQ3" s="41">
        <v>498613920</v>
      </c>
      <c r="HR3" s="41">
        <v>213206</v>
      </c>
      <c r="HS3" s="41">
        <v>3330</v>
      </c>
      <c r="HT3" s="41">
        <v>17870128052</v>
      </c>
      <c r="HU3" s="41">
        <v>918027</v>
      </c>
      <c r="HV3" s="41">
        <v>17871046079</v>
      </c>
      <c r="HW3" s="41">
        <v>4882285338</v>
      </c>
      <c r="HX3" s="41">
        <v>93184</v>
      </c>
      <c r="HY3" s="41">
        <v>4882378522</v>
      </c>
      <c r="HZ3" s="41">
        <v>1814799577</v>
      </c>
      <c r="IA3" s="41">
        <v>24568224178</v>
      </c>
      <c r="IB3" s="41">
        <v>0</v>
      </c>
      <c r="IC3" s="41">
        <v>685402569</v>
      </c>
      <c r="ID3" s="41">
        <v>126330000</v>
      </c>
      <c r="IE3" s="41">
        <v>4882285338</v>
      </c>
      <c r="IF3" s="41">
        <v>93184</v>
      </c>
      <c r="IG3" s="41">
        <v>4882378522</v>
      </c>
      <c r="IH3" s="41">
        <v>4882378522</v>
      </c>
      <c r="II3" s="41">
        <v>1814799577</v>
      </c>
      <c r="IJ3" s="41">
        <v>1814799577</v>
      </c>
      <c r="IK3" s="41">
        <v>0</v>
      </c>
      <c r="IL3" s="41">
        <v>0</v>
      </c>
      <c r="IM3" s="41">
        <v>0</v>
      </c>
      <c r="IN3" s="41">
        <v>0</v>
      </c>
      <c r="IO3" s="41">
        <v>0</v>
      </c>
      <c r="IP3" s="41">
        <v>0</v>
      </c>
      <c r="IQ3" s="41">
        <v>0</v>
      </c>
      <c r="IR3" s="41">
        <v>0</v>
      </c>
      <c r="IS3" s="41">
        <v>0</v>
      </c>
      <c r="IT3" s="41">
        <v>0</v>
      </c>
      <c r="IU3" s="41">
        <v>0</v>
      </c>
      <c r="IV3" s="41">
        <v>158872000</v>
      </c>
      <c r="IW3" s="41">
        <v>52504246</v>
      </c>
      <c r="IX3" s="41">
        <v>13976892</v>
      </c>
      <c r="IY3" s="41">
        <v>0</v>
      </c>
      <c r="IZ3" s="41">
        <v>0</v>
      </c>
      <c r="JA3" s="42">
        <v>0</v>
      </c>
      <c r="JB3" s="42">
        <v>0</v>
      </c>
      <c r="JC3" s="29">
        <f t="shared" ref="JC3:JC44" si="0">+IF(EN3&gt;0,EN3,IF(EN3=0,0,""))</f>
        <v>140754706</v>
      </c>
      <c r="JD3" s="30" t="str">
        <f t="shared" ref="JD3:JD44" si="1">+IF(EN3&lt;0,EN3,"")</f>
        <v/>
      </c>
      <c r="JE3" s="29">
        <f t="shared" ref="JE3:JE44" si="2">+IF(V3&gt;0,V3,IF(V3=0,0,""))</f>
        <v>140553464</v>
      </c>
      <c r="JF3" s="30" t="str">
        <f t="shared" ref="JF3:JF44" si="3">+IF(V3&lt;0,V3,"")</f>
        <v/>
      </c>
    </row>
    <row r="4" spans="1:266" x14ac:dyDescent="0.45">
      <c r="A4">
        <v>3</v>
      </c>
      <c r="B4" t="s">
        <v>304</v>
      </c>
      <c r="C4" s="41">
        <v>3978996974</v>
      </c>
      <c r="D4" s="41">
        <v>1335746</v>
      </c>
      <c r="E4" s="41">
        <v>3980332720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70000</v>
      </c>
      <c r="M4" s="41">
        <v>0</v>
      </c>
      <c r="N4" s="41">
        <v>0</v>
      </c>
      <c r="O4" s="41">
        <v>0</v>
      </c>
      <c r="P4" s="41">
        <v>24144436</v>
      </c>
      <c r="Q4" s="41">
        <v>0</v>
      </c>
      <c r="R4" s="41">
        <v>0</v>
      </c>
      <c r="S4" s="41">
        <v>234351828</v>
      </c>
      <c r="T4" s="41">
        <v>49809224</v>
      </c>
      <c r="U4" s="41">
        <v>21489848777</v>
      </c>
      <c r="V4" s="41">
        <v>197609739</v>
      </c>
      <c r="W4" s="41">
        <v>515458224</v>
      </c>
      <c r="X4" s="41">
        <v>0</v>
      </c>
      <c r="Y4" s="41">
        <v>361757820</v>
      </c>
      <c r="Z4" s="41">
        <v>12213543216</v>
      </c>
      <c r="AA4" s="41">
        <v>286591903</v>
      </c>
      <c r="AB4" s="41">
        <v>12500135119</v>
      </c>
      <c r="AC4" s="41">
        <v>1880099831</v>
      </c>
      <c r="AD4" s="41">
        <v>14550000</v>
      </c>
      <c r="AE4" s="41">
        <v>0</v>
      </c>
      <c r="AF4" s="41">
        <v>35706251</v>
      </c>
      <c r="AG4" s="41">
        <v>14493499098</v>
      </c>
      <c r="AH4" s="41">
        <v>0</v>
      </c>
      <c r="AI4" s="41">
        <v>0</v>
      </c>
      <c r="AJ4" s="41">
        <v>0</v>
      </c>
      <c r="AK4" s="41">
        <v>31924024</v>
      </c>
      <c r="AL4" s="41">
        <v>14525423122</v>
      </c>
      <c r="AM4" s="41">
        <v>0</v>
      </c>
      <c r="AN4" s="41">
        <v>0</v>
      </c>
      <c r="AO4" s="41">
        <v>0</v>
      </c>
      <c r="AP4" s="41">
        <v>0</v>
      </c>
      <c r="AQ4" s="41">
        <v>73520904</v>
      </c>
      <c r="AR4" s="41">
        <v>0</v>
      </c>
      <c r="AS4" s="41">
        <v>0</v>
      </c>
      <c r="AT4" s="41">
        <v>13761459</v>
      </c>
      <c r="AU4" s="41">
        <v>0</v>
      </c>
      <c r="AV4" s="41">
        <v>21292239038</v>
      </c>
      <c r="AW4" s="41">
        <v>0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0</v>
      </c>
      <c r="BD4" s="41">
        <v>0</v>
      </c>
      <c r="BE4" s="41">
        <v>0</v>
      </c>
      <c r="BF4" s="41">
        <v>0</v>
      </c>
      <c r="BG4" s="41">
        <v>0</v>
      </c>
      <c r="BH4" s="41">
        <v>0</v>
      </c>
      <c r="BI4" s="41">
        <v>0</v>
      </c>
      <c r="BJ4" s="41">
        <v>0</v>
      </c>
      <c r="BK4" s="41">
        <v>0</v>
      </c>
      <c r="BL4" s="41">
        <v>0</v>
      </c>
      <c r="BM4" s="41">
        <v>0</v>
      </c>
      <c r="BN4" s="41">
        <v>0</v>
      </c>
      <c r="BO4" s="41">
        <v>0</v>
      </c>
      <c r="BP4" s="41">
        <v>0</v>
      </c>
      <c r="BQ4" s="41">
        <v>0</v>
      </c>
      <c r="BR4" s="41">
        <v>0</v>
      </c>
      <c r="BS4" s="41">
        <v>0</v>
      </c>
      <c r="BT4" s="41">
        <v>0</v>
      </c>
      <c r="BU4" s="41">
        <v>0</v>
      </c>
      <c r="BV4" s="41">
        <v>0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0</v>
      </c>
      <c r="CC4" s="41">
        <v>0</v>
      </c>
      <c r="CD4" s="41">
        <v>0</v>
      </c>
      <c r="CE4" s="41">
        <v>0</v>
      </c>
      <c r="CF4" s="41">
        <v>0</v>
      </c>
      <c r="CG4" s="41">
        <v>0</v>
      </c>
      <c r="CH4" s="41">
        <v>0</v>
      </c>
      <c r="CI4" s="41">
        <v>0</v>
      </c>
      <c r="CJ4" s="41">
        <v>0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326816615</v>
      </c>
      <c r="CX4" s="41">
        <v>41264405</v>
      </c>
      <c r="CY4" s="41">
        <v>332182500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226644828</v>
      </c>
      <c r="DH4" s="41">
        <v>312397216</v>
      </c>
      <c r="DI4" s="41">
        <v>312397216</v>
      </c>
      <c r="DJ4" s="41">
        <v>187919</v>
      </c>
      <c r="DK4" s="41">
        <v>187919</v>
      </c>
      <c r="DL4" s="41">
        <v>312585135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197609739</v>
      </c>
      <c r="DX4" s="41">
        <v>0</v>
      </c>
      <c r="DY4" s="41">
        <v>0</v>
      </c>
      <c r="DZ4" s="41">
        <v>0</v>
      </c>
      <c r="EA4" s="41">
        <v>24144436</v>
      </c>
      <c r="EB4" s="41">
        <v>1016443731</v>
      </c>
      <c r="EC4" s="41">
        <v>481131240</v>
      </c>
      <c r="ED4" s="41">
        <v>82617933</v>
      </c>
      <c r="EE4" s="41">
        <v>37509981</v>
      </c>
      <c r="EF4" s="41">
        <v>0</v>
      </c>
      <c r="EG4" s="41">
        <v>61923907</v>
      </c>
      <c r="EH4" s="41">
        <v>0</v>
      </c>
      <c r="EI4" s="41">
        <v>0</v>
      </c>
      <c r="EJ4" s="41">
        <v>0</v>
      </c>
      <c r="EK4" s="41">
        <v>0</v>
      </c>
      <c r="EL4" s="41">
        <v>0</v>
      </c>
      <c r="EM4" s="41">
        <v>0</v>
      </c>
      <c r="EN4" s="41">
        <v>189902739</v>
      </c>
      <c r="EO4" s="41">
        <v>2820474009</v>
      </c>
      <c r="EP4" s="41">
        <v>312397216</v>
      </c>
      <c r="EQ4" s="41">
        <v>1003062</v>
      </c>
      <c r="ER4" s="41">
        <v>187919</v>
      </c>
      <c r="ES4" s="41">
        <v>0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0</v>
      </c>
      <c r="FA4" s="41">
        <v>-14632174</v>
      </c>
      <c r="FB4" s="41">
        <v>0</v>
      </c>
      <c r="FC4" s="41">
        <v>288813396</v>
      </c>
      <c r="FD4" s="41">
        <v>0</v>
      </c>
      <c r="FE4" s="41">
        <v>226644828</v>
      </c>
      <c r="FF4" s="41">
        <v>0</v>
      </c>
      <c r="FG4" s="41">
        <v>0</v>
      </c>
      <c r="FH4" s="41">
        <v>0</v>
      </c>
      <c r="FI4" s="41">
        <v>515458224</v>
      </c>
      <c r="FJ4" s="41">
        <v>197609739</v>
      </c>
      <c r="FK4" s="41">
        <v>0</v>
      </c>
      <c r="FL4" s="41">
        <v>0</v>
      </c>
      <c r="FM4" s="41">
        <v>713067963</v>
      </c>
      <c r="FN4" s="41">
        <v>0</v>
      </c>
      <c r="FO4" s="41">
        <v>0</v>
      </c>
      <c r="FP4" s="41">
        <v>0</v>
      </c>
      <c r="FQ4" s="41">
        <v>0</v>
      </c>
      <c r="FR4" s="92">
        <v>713067963</v>
      </c>
      <c r="FS4" s="41">
        <v>846125749</v>
      </c>
      <c r="FT4" s="41">
        <v>144765</v>
      </c>
      <c r="FU4" s="41">
        <v>0</v>
      </c>
      <c r="FV4" s="41">
        <v>0</v>
      </c>
      <c r="FW4" s="41">
        <v>0</v>
      </c>
      <c r="FX4" s="41">
        <v>0</v>
      </c>
      <c r="FY4" s="41">
        <v>21255496949</v>
      </c>
      <c r="FZ4" s="41">
        <v>0</v>
      </c>
      <c r="GA4" s="41">
        <v>432713049</v>
      </c>
      <c r="GB4" s="41">
        <v>846125749</v>
      </c>
      <c r="GC4" s="41">
        <v>846125749</v>
      </c>
      <c r="GD4" s="41">
        <v>144765</v>
      </c>
      <c r="GE4" s="41">
        <v>144765</v>
      </c>
      <c r="GF4" s="41">
        <v>846270514</v>
      </c>
      <c r="GG4" s="41">
        <v>0</v>
      </c>
      <c r="GH4" s="41">
        <v>0</v>
      </c>
      <c r="GI4" s="41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1165186798</v>
      </c>
      <c r="GP4" s="41">
        <v>1083990</v>
      </c>
      <c r="GQ4" s="41">
        <v>0</v>
      </c>
      <c r="GR4" s="41">
        <v>0</v>
      </c>
      <c r="GS4" s="41">
        <v>0</v>
      </c>
      <c r="GT4" s="41">
        <v>0</v>
      </c>
      <c r="GU4" s="41">
        <v>0</v>
      </c>
      <c r="GV4" s="41">
        <v>0</v>
      </c>
      <c r="GW4" s="41">
        <v>0</v>
      </c>
      <c r="GX4" s="41">
        <v>93454874</v>
      </c>
      <c r="GY4" s="41">
        <v>0</v>
      </c>
      <c r="GZ4" s="41">
        <v>21065594210</v>
      </c>
      <c r="HA4" s="41">
        <v>438666069</v>
      </c>
      <c r="HB4" s="41">
        <v>0</v>
      </c>
      <c r="HC4" s="41">
        <v>0</v>
      </c>
      <c r="HD4" s="41">
        <v>1179818972</v>
      </c>
      <c r="HE4" s="41">
        <v>-5953020</v>
      </c>
      <c r="HF4" s="41">
        <v>14704926365</v>
      </c>
      <c r="HG4" s="41">
        <v>74063000</v>
      </c>
      <c r="HH4" s="41">
        <v>55693000</v>
      </c>
      <c r="HI4" s="41">
        <v>96450000</v>
      </c>
      <c r="HJ4" s="41">
        <v>259700000</v>
      </c>
      <c r="HK4" s="41">
        <v>0</v>
      </c>
      <c r="HL4" s="41">
        <v>14988770801</v>
      </c>
      <c r="HM4" s="41">
        <v>2236514204</v>
      </c>
      <c r="HN4" s="41">
        <v>213239369</v>
      </c>
      <c r="HO4" s="41">
        <v>102358836</v>
      </c>
      <c r="HP4" s="41">
        <v>318916284</v>
      </c>
      <c r="HQ4" s="41">
        <v>120127914</v>
      </c>
      <c r="HR4" s="41">
        <v>0</v>
      </c>
      <c r="HS4" s="41">
        <v>0</v>
      </c>
      <c r="HT4" s="41">
        <v>4370593821</v>
      </c>
      <c r="HU4" s="41">
        <v>889909</v>
      </c>
      <c r="HV4" s="41">
        <v>4371483730</v>
      </c>
      <c r="HW4" s="41">
        <v>1179581576</v>
      </c>
      <c r="HX4" s="41">
        <v>237396</v>
      </c>
      <c r="HY4" s="41">
        <v>1179818972</v>
      </c>
      <c r="HZ4" s="41">
        <v>438666069</v>
      </c>
      <c r="IA4" s="41">
        <v>5989968771</v>
      </c>
      <c r="IB4" s="41">
        <v>0</v>
      </c>
      <c r="IC4" s="41">
        <v>166975778</v>
      </c>
      <c r="ID4" s="41">
        <v>7707260</v>
      </c>
      <c r="IE4" s="41">
        <v>1179581576</v>
      </c>
      <c r="IF4" s="41">
        <v>237396</v>
      </c>
      <c r="IG4" s="41">
        <v>1179818972</v>
      </c>
      <c r="IH4" s="41">
        <v>1179818972</v>
      </c>
      <c r="II4" s="41">
        <v>438666069</v>
      </c>
      <c r="IJ4" s="41">
        <v>438666069</v>
      </c>
      <c r="IK4" s="41">
        <v>0</v>
      </c>
      <c r="IL4" s="41">
        <v>0</v>
      </c>
      <c r="IM4" s="41">
        <v>0</v>
      </c>
      <c r="IN4" s="41">
        <v>0</v>
      </c>
      <c r="IO4" s="41">
        <v>0</v>
      </c>
      <c r="IP4" s="41">
        <v>0</v>
      </c>
      <c r="IQ4" s="41">
        <v>0</v>
      </c>
      <c r="IR4" s="41">
        <v>0</v>
      </c>
      <c r="IS4" s="41">
        <v>0</v>
      </c>
      <c r="IT4" s="41">
        <v>0</v>
      </c>
      <c r="IU4" s="41">
        <v>0</v>
      </c>
      <c r="IV4" s="41">
        <v>33494000</v>
      </c>
      <c r="IW4" s="41">
        <v>14531277</v>
      </c>
      <c r="IX4" s="41">
        <v>3318079</v>
      </c>
      <c r="IY4" s="41">
        <v>0</v>
      </c>
      <c r="IZ4" s="41">
        <v>0</v>
      </c>
      <c r="JA4" s="42">
        <v>0</v>
      </c>
      <c r="JB4" s="42">
        <v>0</v>
      </c>
      <c r="JC4" s="29">
        <f t="shared" si="0"/>
        <v>189902739</v>
      </c>
      <c r="JD4" s="30" t="str">
        <f t="shared" si="1"/>
        <v/>
      </c>
      <c r="JE4" s="29">
        <f t="shared" si="2"/>
        <v>197609739</v>
      </c>
      <c r="JF4" s="30" t="str">
        <f t="shared" si="3"/>
        <v/>
      </c>
    </row>
    <row r="5" spans="1:266" x14ac:dyDescent="0.45">
      <c r="A5">
        <v>4</v>
      </c>
      <c r="B5" t="s">
        <v>305</v>
      </c>
      <c r="C5" s="41">
        <v>7913250079</v>
      </c>
      <c r="D5" s="41">
        <v>664064</v>
      </c>
      <c r="E5" s="41">
        <v>7913914143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1816000</v>
      </c>
      <c r="M5" s="41">
        <v>0</v>
      </c>
      <c r="N5" s="41">
        <v>0</v>
      </c>
      <c r="O5" s="41">
        <v>0</v>
      </c>
      <c r="P5" s="41">
        <v>195569634</v>
      </c>
      <c r="Q5" s="41">
        <v>0</v>
      </c>
      <c r="R5" s="41">
        <v>0</v>
      </c>
      <c r="S5" s="41">
        <v>1181310435</v>
      </c>
      <c r="T5" s="41">
        <v>37394549</v>
      </c>
      <c r="U5" s="41">
        <v>40701952065</v>
      </c>
      <c r="V5" s="41">
        <v>921743682</v>
      </c>
      <c r="W5" s="41">
        <v>0</v>
      </c>
      <c r="X5" s="41">
        <v>0</v>
      </c>
      <c r="Y5" s="41">
        <v>747533583</v>
      </c>
      <c r="Z5" s="41">
        <v>22922569485</v>
      </c>
      <c r="AA5" s="41">
        <v>360127208</v>
      </c>
      <c r="AB5" s="41">
        <v>23282696693</v>
      </c>
      <c r="AC5" s="41">
        <v>3479827347</v>
      </c>
      <c r="AD5" s="41">
        <v>22850000</v>
      </c>
      <c r="AE5" s="41">
        <v>0</v>
      </c>
      <c r="AF5" s="41">
        <v>72949702</v>
      </c>
      <c r="AG5" s="41">
        <v>26950991697</v>
      </c>
      <c r="AH5" s="41">
        <v>0</v>
      </c>
      <c r="AI5" s="41">
        <v>0</v>
      </c>
      <c r="AJ5" s="41">
        <v>0</v>
      </c>
      <c r="AK5" s="41">
        <v>63589450</v>
      </c>
      <c r="AL5" s="41">
        <v>27014581147</v>
      </c>
      <c r="AM5" s="41">
        <v>0</v>
      </c>
      <c r="AN5" s="41">
        <v>0</v>
      </c>
      <c r="AO5" s="41">
        <v>0</v>
      </c>
      <c r="AP5" s="41">
        <v>0</v>
      </c>
      <c r="AQ5" s="41">
        <v>145075002</v>
      </c>
      <c r="AR5" s="41">
        <v>0</v>
      </c>
      <c r="AS5" s="41">
        <v>0</v>
      </c>
      <c r="AT5" s="41">
        <v>67451020</v>
      </c>
      <c r="AU5" s="41">
        <v>0</v>
      </c>
      <c r="AV5" s="41">
        <v>39780208383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725624933</v>
      </c>
      <c r="CX5" s="41">
        <v>74354000</v>
      </c>
      <c r="CY5" s="41">
        <v>261140000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643444064</v>
      </c>
      <c r="DI5" s="41">
        <v>643444064</v>
      </c>
      <c r="DJ5" s="41">
        <v>114840</v>
      </c>
      <c r="DK5" s="41">
        <v>114840</v>
      </c>
      <c r="DL5" s="41">
        <v>643558904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1448321</v>
      </c>
      <c r="DV5" s="41">
        <v>0</v>
      </c>
      <c r="DW5" s="41">
        <v>921743682</v>
      </c>
      <c r="DX5" s="41">
        <v>0</v>
      </c>
      <c r="DY5" s="41">
        <v>0</v>
      </c>
      <c r="DZ5" s="41">
        <v>0</v>
      </c>
      <c r="EA5" s="41">
        <v>40183056</v>
      </c>
      <c r="EB5" s="41">
        <v>1691784829</v>
      </c>
      <c r="EC5" s="41">
        <v>873059600</v>
      </c>
      <c r="ED5" s="41">
        <v>139906224</v>
      </c>
      <c r="EE5" s="41">
        <v>69871708</v>
      </c>
      <c r="EF5" s="41">
        <v>0</v>
      </c>
      <c r="EG5" s="41">
        <v>89753115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-259566753</v>
      </c>
      <c r="EO5" s="41">
        <v>5610973762</v>
      </c>
      <c r="EP5" s="41">
        <v>643444064</v>
      </c>
      <c r="EQ5" s="41">
        <v>424114</v>
      </c>
      <c r="ER5" s="41">
        <v>114840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-157189021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921743682</v>
      </c>
      <c r="FK5" s="41">
        <v>0</v>
      </c>
      <c r="FL5" s="41">
        <v>0</v>
      </c>
      <c r="FM5" s="41">
        <v>921743682</v>
      </c>
      <c r="FN5" s="41">
        <v>0</v>
      </c>
      <c r="FO5" s="41">
        <v>0</v>
      </c>
      <c r="FP5" s="41">
        <v>0</v>
      </c>
      <c r="FQ5" s="41">
        <v>0</v>
      </c>
      <c r="FR5" s="92">
        <v>921743682</v>
      </c>
      <c r="FS5" s="41">
        <v>1658832253</v>
      </c>
      <c r="FT5" s="41">
        <v>125110</v>
      </c>
      <c r="FU5" s="41">
        <v>0</v>
      </c>
      <c r="FV5" s="41">
        <v>0</v>
      </c>
      <c r="FW5" s="41">
        <v>0</v>
      </c>
      <c r="FX5" s="41">
        <v>0</v>
      </c>
      <c r="FY5" s="41">
        <v>39520641630</v>
      </c>
      <c r="FZ5" s="41">
        <v>0</v>
      </c>
      <c r="GA5" s="41">
        <v>853336836</v>
      </c>
      <c r="GB5" s="41">
        <v>1658832253</v>
      </c>
      <c r="GC5" s="41">
        <v>1658832253</v>
      </c>
      <c r="GD5" s="41">
        <v>125110</v>
      </c>
      <c r="GE5" s="41">
        <v>125110</v>
      </c>
      <c r="GF5" s="41">
        <v>1658957363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2200157165</v>
      </c>
      <c r="GP5" s="41">
        <v>2914840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  <c r="GX5" s="41">
        <v>171321808</v>
      </c>
      <c r="GY5" s="41">
        <v>0</v>
      </c>
      <c r="GZ5" s="41">
        <v>39780208383</v>
      </c>
      <c r="HA5" s="41">
        <v>921522211</v>
      </c>
      <c r="HB5" s="41">
        <v>0</v>
      </c>
      <c r="HC5" s="41">
        <v>3800065</v>
      </c>
      <c r="HD5" s="41">
        <v>2357346186</v>
      </c>
      <c r="HE5" s="41">
        <v>-68185375</v>
      </c>
      <c r="HF5" s="41">
        <v>27074333050</v>
      </c>
      <c r="HG5" s="41">
        <v>184460000</v>
      </c>
      <c r="HH5" s="41">
        <v>84278000</v>
      </c>
      <c r="HI5" s="41">
        <v>280017000</v>
      </c>
      <c r="HJ5" s="41">
        <v>607849000</v>
      </c>
      <c r="HK5" s="41">
        <v>0</v>
      </c>
      <c r="HL5" s="41">
        <v>27722365106</v>
      </c>
      <c r="HM5" s="41">
        <v>3845151832</v>
      </c>
      <c r="HN5" s="41">
        <v>352435721</v>
      </c>
      <c r="HO5" s="41">
        <v>183334527</v>
      </c>
      <c r="HP5" s="41">
        <v>541199802</v>
      </c>
      <c r="HQ5" s="41">
        <v>209777932</v>
      </c>
      <c r="HR5" s="41">
        <v>0</v>
      </c>
      <c r="HS5" s="41">
        <v>0</v>
      </c>
      <c r="HT5" s="41">
        <v>8355437275</v>
      </c>
      <c r="HU5" s="41">
        <v>677537</v>
      </c>
      <c r="HV5" s="41">
        <v>8356114812</v>
      </c>
      <c r="HW5" s="41">
        <v>2353342534</v>
      </c>
      <c r="HX5" s="41">
        <v>203587</v>
      </c>
      <c r="HY5" s="41">
        <v>2353546121</v>
      </c>
      <c r="HZ5" s="41">
        <v>920073890</v>
      </c>
      <c r="IA5" s="41">
        <v>11629734823</v>
      </c>
      <c r="IB5" s="41">
        <v>0</v>
      </c>
      <c r="IC5" s="41">
        <v>316396810</v>
      </c>
      <c r="ID5" s="41">
        <v>4511000</v>
      </c>
      <c r="IE5" s="41">
        <v>2353342534</v>
      </c>
      <c r="IF5" s="41">
        <v>203587</v>
      </c>
      <c r="IG5" s="41">
        <v>2353546121</v>
      </c>
      <c r="IH5" s="41">
        <v>2353546121</v>
      </c>
      <c r="II5" s="41">
        <v>920073890</v>
      </c>
      <c r="IJ5" s="41">
        <v>920073890</v>
      </c>
      <c r="IK5" s="41">
        <v>0</v>
      </c>
      <c r="IL5" s="41">
        <v>0</v>
      </c>
      <c r="IM5" s="41">
        <v>0</v>
      </c>
      <c r="IN5" s="41">
        <v>0</v>
      </c>
      <c r="IO5" s="41">
        <v>0</v>
      </c>
      <c r="IP5" s="41">
        <v>0</v>
      </c>
      <c r="IQ5" s="41">
        <v>0</v>
      </c>
      <c r="IR5" s="41">
        <v>0</v>
      </c>
      <c r="IS5" s="41">
        <v>0</v>
      </c>
      <c r="IT5" s="41">
        <v>0</v>
      </c>
      <c r="IU5" s="41">
        <v>0</v>
      </c>
      <c r="IV5" s="41">
        <v>59094000</v>
      </c>
      <c r="IW5" s="41">
        <v>23618836</v>
      </c>
      <c r="IX5" s="41">
        <v>5429554</v>
      </c>
      <c r="IY5" s="41">
        <v>0</v>
      </c>
      <c r="IZ5" s="41">
        <v>0</v>
      </c>
      <c r="JA5" s="42">
        <v>0</v>
      </c>
      <c r="JB5" s="42">
        <v>0</v>
      </c>
      <c r="JC5" s="29" t="str">
        <f t="shared" si="0"/>
        <v/>
      </c>
      <c r="JD5" s="30">
        <f t="shared" si="1"/>
        <v>-259566753</v>
      </c>
      <c r="JE5" s="29">
        <f t="shared" si="2"/>
        <v>921743682</v>
      </c>
      <c r="JF5" s="30" t="str">
        <f t="shared" si="3"/>
        <v/>
      </c>
    </row>
    <row r="6" spans="1:266" x14ac:dyDescent="0.45">
      <c r="A6">
        <v>5</v>
      </c>
      <c r="B6" t="s">
        <v>306</v>
      </c>
      <c r="C6" s="41">
        <v>2210355071</v>
      </c>
      <c r="D6" s="41">
        <v>437176</v>
      </c>
      <c r="E6" s="41">
        <v>2210792247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324000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531226475</v>
      </c>
      <c r="T6" s="41">
        <v>22509730</v>
      </c>
      <c r="U6" s="41">
        <v>10733724461</v>
      </c>
      <c r="V6" s="41">
        <v>538512550</v>
      </c>
      <c r="W6" s="41">
        <v>5839000</v>
      </c>
      <c r="X6" s="41">
        <v>0</v>
      </c>
      <c r="Y6" s="41">
        <v>187623939</v>
      </c>
      <c r="Z6" s="41">
        <v>5721456584</v>
      </c>
      <c r="AA6" s="41">
        <v>111816185</v>
      </c>
      <c r="AB6" s="41">
        <v>5833272769</v>
      </c>
      <c r="AC6" s="41">
        <v>875079392</v>
      </c>
      <c r="AD6" s="41">
        <v>5600000</v>
      </c>
      <c r="AE6" s="41">
        <v>0</v>
      </c>
      <c r="AF6" s="41">
        <v>18831884</v>
      </c>
      <c r="AG6" s="41">
        <v>6755540289</v>
      </c>
      <c r="AH6" s="41">
        <v>0</v>
      </c>
      <c r="AI6" s="41">
        <v>0</v>
      </c>
      <c r="AJ6" s="41">
        <v>0</v>
      </c>
      <c r="AK6" s="41">
        <v>15976165</v>
      </c>
      <c r="AL6" s="41">
        <v>6771516454</v>
      </c>
      <c r="AM6" s="41">
        <v>0</v>
      </c>
      <c r="AN6" s="41">
        <v>0</v>
      </c>
      <c r="AO6" s="41">
        <v>0</v>
      </c>
      <c r="AP6" s="41">
        <v>0</v>
      </c>
      <c r="AQ6" s="41">
        <v>12388192</v>
      </c>
      <c r="AR6" s="41">
        <v>0</v>
      </c>
      <c r="AS6" s="41">
        <v>0</v>
      </c>
      <c r="AT6" s="41">
        <v>10670238</v>
      </c>
      <c r="AU6" s="41">
        <v>0</v>
      </c>
      <c r="AV6" s="41">
        <v>10195211911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181316093</v>
      </c>
      <c r="CX6" s="41">
        <v>14794666</v>
      </c>
      <c r="CY6" s="41">
        <v>151035000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172937760</v>
      </c>
      <c r="DI6" s="41">
        <v>172937760</v>
      </c>
      <c r="DJ6" s="41">
        <v>78794</v>
      </c>
      <c r="DK6" s="41">
        <v>78794</v>
      </c>
      <c r="DL6" s="41">
        <v>173016554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538512550</v>
      </c>
      <c r="DX6" s="41">
        <v>0</v>
      </c>
      <c r="DY6" s="41">
        <v>0</v>
      </c>
      <c r="DZ6" s="41">
        <v>0</v>
      </c>
      <c r="EA6" s="41">
        <v>8960040</v>
      </c>
      <c r="EB6" s="41">
        <v>470319908</v>
      </c>
      <c r="EC6" s="41">
        <v>233633455</v>
      </c>
      <c r="ED6" s="41">
        <v>38362471</v>
      </c>
      <c r="EE6" s="41">
        <v>18134442</v>
      </c>
      <c r="EF6" s="41">
        <v>0</v>
      </c>
      <c r="EG6" s="41">
        <v>22196082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7286075</v>
      </c>
      <c r="EO6" s="41">
        <v>1564606163</v>
      </c>
      <c r="EP6" s="41">
        <v>172937760</v>
      </c>
      <c r="EQ6" s="41">
        <v>268373</v>
      </c>
      <c r="ER6" s="41">
        <v>78794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-9188778</v>
      </c>
      <c r="FB6" s="41">
        <v>0</v>
      </c>
      <c r="FC6" s="41">
        <v>5839000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5839000</v>
      </c>
      <c r="FJ6" s="41">
        <v>538512550</v>
      </c>
      <c r="FK6" s="41">
        <v>2161000</v>
      </c>
      <c r="FL6" s="41">
        <v>0</v>
      </c>
      <c r="FM6" s="41">
        <v>546512550</v>
      </c>
      <c r="FN6" s="41">
        <v>0</v>
      </c>
      <c r="FO6" s="41">
        <v>0</v>
      </c>
      <c r="FP6" s="41">
        <v>0</v>
      </c>
      <c r="FQ6" s="41">
        <v>0</v>
      </c>
      <c r="FR6" s="92">
        <v>546512550</v>
      </c>
      <c r="FS6" s="41">
        <v>472811148</v>
      </c>
      <c r="FT6" s="41">
        <v>90009</v>
      </c>
      <c r="FU6" s="41">
        <v>0</v>
      </c>
      <c r="FV6" s="41">
        <v>0</v>
      </c>
      <c r="FW6" s="41">
        <v>0</v>
      </c>
      <c r="FX6" s="41">
        <v>0</v>
      </c>
      <c r="FY6" s="41">
        <v>10202497986</v>
      </c>
      <c r="FZ6" s="41">
        <v>0</v>
      </c>
      <c r="GA6" s="41">
        <v>229513467</v>
      </c>
      <c r="GB6" s="41">
        <v>472811148</v>
      </c>
      <c r="GC6" s="41">
        <v>472811148</v>
      </c>
      <c r="GD6" s="41">
        <v>90009</v>
      </c>
      <c r="GE6" s="41">
        <v>90009</v>
      </c>
      <c r="GF6" s="41">
        <v>472901157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622532027</v>
      </c>
      <c r="GP6" s="41">
        <v>560162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  <c r="GX6" s="41">
        <v>55646046</v>
      </c>
      <c r="GY6" s="41">
        <v>0</v>
      </c>
      <c r="GZ6" s="41">
        <v>10195211911</v>
      </c>
      <c r="HA6" s="41">
        <v>234913714</v>
      </c>
      <c r="HB6" s="41">
        <v>0</v>
      </c>
      <c r="HC6" s="41">
        <v>0</v>
      </c>
      <c r="HD6" s="41">
        <v>631720805</v>
      </c>
      <c r="HE6" s="41">
        <v>-5400247</v>
      </c>
      <c r="HF6" s="41">
        <v>6789245317</v>
      </c>
      <c r="HG6" s="41">
        <v>34395000</v>
      </c>
      <c r="HH6" s="41">
        <v>19741000</v>
      </c>
      <c r="HI6" s="41">
        <v>39040000</v>
      </c>
      <c r="HJ6" s="41">
        <v>114170000</v>
      </c>
      <c r="HK6" s="41">
        <v>0</v>
      </c>
      <c r="HL6" s="41">
        <v>6912375357</v>
      </c>
      <c r="HM6" s="41">
        <v>1056496652</v>
      </c>
      <c r="HN6" s="41">
        <v>98637594</v>
      </c>
      <c r="HO6" s="41">
        <v>49760753</v>
      </c>
      <c r="HP6" s="41">
        <v>149630870</v>
      </c>
      <c r="HQ6" s="41">
        <v>56496913</v>
      </c>
      <c r="HR6" s="41">
        <v>0</v>
      </c>
      <c r="HS6" s="41">
        <v>0</v>
      </c>
      <c r="HT6" s="41">
        <v>2284859757</v>
      </c>
      <c r="HU6" s="41">
        <v>729766</v>
      </c>
      <c r="HV6" s="41">
        <v>2285589523</v>
      </c>
      <c r="HW6" s="41">
        <v>631481105</v>
      </c>
      <c r="HX6" s="41">
        <v>239700</v>
      </c>
      <c r="HY6" s="41">
        <v>631720805</v>
      </c>
      <c r="HZ6" s="41">
        <v>234913714</v>
      </c>
      <c r="IA6" s="41">
        <v>3152224042</v>
      </c>
      <c r="IB6" s="41">
        <v>0</v>
      </c>
      <c r="IC6" s="41">
        <v>68034238</v>
      </c>
      <c r="ID6" s="41">
        <v>5143000</v>
      </c>
      <c r="IE6" s="41">
        <v>631481105</v>
      </c>
      <c r="IF6" s="41">
        <v>239700</v>
      </c>
      <c r="IG6" s="41">
        <v>631720805</v>
      </c>
      <c r="IH6" s="41">
        <v>631720805</v>
      </c>
      <c r="II6" s="41">
        <v>234913714</v>
      </c>
      <c r="IJ6" s="41">
        <v>234913714</v>
      </c>
      <c r="IK6" s="41">
        <v>0</v>
      </c>
      <c r="IL6" s="41">
        <v>0</v>
      </c>
      <c r="IM6" s="41">
        <v>0</v>
      </c>
      <c r="IN6" s="41">
        <v>0</v>
      </c>
      <c r="IO6" s="41">
        <v>0</v>
      </c>
      <c r="IP6" s="41">
        <v>0</v>
      </c>
      <c r="IQ6" s="41">
        <v>0</v>
      </c>
      <c r="IR6" s="41">
        <v>0</v>
      </c>
      <c r="IS6" s="41">
        <v>0</v>
      </c>
      <c r="IT6" s="41">
        <v>0</v>
      </c>
      <c r="IU6" s="41">
        <v>0</v>
      </c>
      <c r="IV6" s="41">
        <v>20994000</v>
      </c>
      <c r="IW6" s="41">
        <v>5397530</v>
      </c>
      <c r="IX6" s="41">
        <v>1232523</v>
      </c>
      <c r="IY6" s="41">
        <v>0</v>
      </c>
      <c r="IZ6" s="41">
        <v>0</v>
      </c>
      <c r="JA6" s="42">
        <v>0</v>
      </c>
      <c r="JB6" s="42">
        <v>0</v>
      </c>
      <c r="JC6" s="29">
        <f t="shared" si="0"/>
        <v>7286075</v>
      </c>
      <c r="JD6" s="30" t="str">
        <f t="shared" si="1"/>
        <v/>
      </c>
      <c r="JE6" s="29">
        <f t="shared" si="2"/>
        <v>538512550</v>
      </c>
      <c r="JF6" s="30" t="str">
        <f t="shared" si="3"/>
        <v/>
      </c>
    </row>
    <row r="7" spans="1:266" x14ac:dyDescent="0.45">
      <c r="A7">
        <v>6</v>
      </c>
      <c r="B7" t="s">
        <v>307</v>
      </c>
      <c r="C7" s="41">
        <v>6985297057</v>
      </c>
      <c r="D7" s="41">
        <v>4365807</v>
      </c>
      <c r="E7" s="41">
        <v>6989662864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4000</v>
      </c>
      <c r="M7" s="41">
        <v>0</v>
      </c>
      <c r="N7" s="41">
        <v>0</v>
      </c>
      <c r="O7" s="41">
        <v>0</v>
      </c>
      <c r="P7" s="41">
        <v>43120587</v>
      </c>
      <c r="Q7" s="41">
        <v>0</v>
      </c>
      <c r="R7" s="41">
        <v>0</v>
      </c>
      <c r="S7" s="41">
        <v>1469929919</v>
      </c>
      <c r="T7" s="41">
        <v>66913519</v>
      </c>
      <c r="U7" s="41">
        <v>35613727582</v>
      </c>
      <c r="V7" s="41">
        <v>1521207796</v>
      </c>
      <c r="W7" s="41">
        <v>0</v>
      </c>
      <c r="X7" s="41">
        <v>0</v>
      </c>
      <c r="Y7" s="41">
        <v>536375526</v>
      </c>
      <c r="Z7" s="41">
        <v>19750824335</v>
      </c>
      <c r="AA7" s="41">
        <v>314268309</v>
      </c>
      <c r="AB7" s="41">
        <v>20065092644</v>
      </c>
      <c r="AC7" s="41">
        <v>2883862155</v>
      </c>
      <c r="AD7" s="41">
        <v>18100000</v>
      </c>
      <c r="AE7" s="41">
        <v>0</v>
      </c>
      <c r="AF7" s="41">
        <v>56270887</v>
      </c>
      <c r="AG7" s="41">
        <v>23091930748</v>
      </c>
      <c r="AH7" s="41">
        <v>219800</v>
      </c>
      <c r="AI7" s="41">
        <v>234964</v>
      </c>
      <c r="AJ7" s="41">
        <v>454764</v>
      </c>
      <c r="AK7" s="41">
        <v>56728673</v>
      </c>
      <c r="AL7" s="41">
        <v>23149114185</v>
      </c>
      <c r="AM7" s="41">
        <v>0</v>
      </c>
      <c r="AN7" s="41">
        <v>0</v>
      </c>
      <c r="AO7" s="41">
        <v>0</v>
      </c>
      <c r="AP7" s="41">
        <v>0</v>
      </c>
      <c r="AQ7" s="41">
        <v>25425781</v>
      </c>
      <c r="AR7" s="41">
        <v>0</v>
      </c>
      <c r="AS7" s="41">
        <v>0</v>
      </c>
      <c r="AT7" s="41">
        <v>29441117</v>
      </c>
      <c r="AU7" s="41">
        <v>0</v>
      </c>
      <c r="AV7" s="41">
        <v>34092519786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551856588</v>
      </c>
      <c r="CX7" s="41">
        <v>44128767</v>
      </c>
      <c r="CY7" s="41">
        <v>130325000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567753398</v>
      </c>
      <c r="DI7" s="41">
        <v>567753398</v>
      </c>
      <c r="DJ7" s="41">
        <v>847667</v>
      </c>
      <c r="DK7" s="41">
        <v>847667</v>
      </c>
      <c r="DL7" s="41">
        <v>568601065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1979440</v>
      </c>
      <c r="DV7" s="41">
        <v>0</v>
      </c>
      <c r="DW7" s="41">
        <v>1521207796</v>
      </c>
      <c r="DX7" s="41">
        <v>0</v>
      </c>
      <c r="DY7" s="41">
        <v>0</v>
      </c>
      <c r="DZ7" s="41">
        <v>0</v>
      </c>
      <c r="EA7" s="41">
        <v>31707106</v>
      </c>
      <c r="EB7" s="41">
        <v>1418691292</v>
      </c>
      <c r="EC7" s="41">
        <v>745430357</v>
      </c>
      <c r="ED7" s="41">
        <v>115678237</v>
      </c>
      <c r="EE7" s="41">
        <v>59173757</v>
      </c>
      <c r="EF7" s="41">
        <v>0</v>
      </c>
      <c r="EG7" s="41">
        <v>66224651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51277877</v>
      </c>
      <c r="EO7" s="41">
        <v>4914301129</v>
      </c>
      <c r="EP7" s="41">
        <v>567753398</v>
      </c>
      <c r="EQ7" s="41">
        <v>2652687</v>
      </c>
      <c r="ER7" s="41">
        <v>847667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-98750267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1521207796</v>
      </c>
      <c r="FK7" s="41">
        <v>0</v>
      </c>
      <c r="FL7" s="41">
        <v>0</v>
      </c>
      <c r="FM7" s="41">
        <v>1521207796</v>
      </c>
      <c r="FN7" s="41">
        <v>0</v>
      </c>
      <c r="FO7" s="41">
        <v>0</v>
      </c>
      <c r="FP7" s="41">
        <v>0</v>
      </c>
      <c r="FQ7" s="41">
        <v>0</v>
      </c>
      <c r="FR7" s="92">
        <v>1521207796</v>
      </c>
      <c r="FS7" s="41">
        <v>1503242530</v>
      </c>
      <c r="FT7" s="41">
        <v>865453</v>
      </c>
      <c r="FU7" s="41">
        <v>0</v>
      </c>
      <c r="FV7" s="41">
        <v>0</v>
      </c>
      <c r="FW7" s="41">
        <v>0</v>
      </c>
      <c r="FX7" s="41">
        <v>0</v>
      </c>
      <c r="FY7" s="41">
        <v>34143797663</v>
      </c>
      <c r="FZ7" s="41">
        <v>0</v>
      </c>
      <c r="GA7" s="41">
        <v>743453059</v>
      </c>
      <c r="GB7" s="41">
        <v>1503242530</v>
      </c>
      <c r="GC7" s="41">
        <v>1503242530</v>
      </c>
      <c r="GD7" s="41">
        <v>865453</v>
      </c>
      <c r="GE7" s="41">
        <v>865453</v>
      </c>
      <c r="GF7" s="41">
        <v>1504107983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1972211782</v>
      </c>
      <c r="GP7" s="41">
        <v>2380411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  <c r="GX7" s="41">
        <v>255428736</v>
      </c>
      <c r="GY7" s="41">
        <v>0</v>
      </c>
      <c r="GZ7" s="41">
        <v>34092519786</v>
      </c>
      <c r="HA7" s="41">
        <v>772222506</v>
      </c>
      <c r="HB7" s="41">
        <v>0</v>
      </c>
      <c r="HC7" s="41">
        <v>4000559</v>
      </c>
      <c r="HD7" s="41">
        <v>2070962049</v>
      </c>
      <c r="HE7" s="41">
        <v>-28769447</v>
      </c>
      <c r="HF7" s="41">
        <v>23664449580</v>
      </c>
      <c r="HG7" s="41">
        <v>120741000</v>
      </c>
      <c r="HH7" s="41">
        <v>73490000</v>
      </c>
      <c r="HI7" s="41">
        <v>156719000</v>
      </c>
      <c r="HJ7" s="41">
        <v>442212000</v>
      </c>
      <c r="HK7" s="41">
        <v>0</v>
      </c>
      <c r="HL7" s="41">
        <v>24138368686</v>
      </c>
      <c r="HM7" s="41">
        <v>2948848594</v>
      </c>
      <c r="HN7" s="41">
        <v>304293242</v>
      </c>
      <c r="HO7" s="41">
        <v>160238298</v>
      </c>
      <c r="HP7" s="41">
        <v>468103799</v>
      </c>
      <c r="HQ7" s="41">
        <v>174851994</v>
      </c>
      <c r="HR7" s="41">
        <v>219800</v>
      </c>
      <c r="HS7" s="41">
        <v>0</v>
      </c>
      <c r="HT7" s="41">
        <v>7232051146</v>
      </c>
      <c r="HU7" s="41">
        <v>3767739</v>
      </c>
      <c r="HV7" s="41">
        <v>7235818885</v>
      </c>
      <c r="HW7" s="41">
        <v>2065753111</v>
      </c>
      <c r="HX7" s="41">
        <v>1208379</v>
      </c>
      <c r="HY7" s="41">
        <v>2066961490</v>
      </c>
      <c r="HZ7" s="41">
        <v>770243066</v>
      </c>
      <c r="IA7" s="41">
        <v>10073023441</v>
      </c>
      <c r="IB7" s="41">
        <v>0</v>
      </c>
      <c r="IC7" s="41">
        <v>280854517</v>
      </c>
      <c r="ID7" s="41">
        <v>23711000</v>
      </c>
      <c r="IE7" s="41">
        <v>2065753111</v>
      </c>
      <c r="IF7" s="41">
        <v>1208379</v>
      </c>
      <c r="IG7" s="41">
        <v>2066961490</v>
      </c>
      <c r="IH7" s="41">
        <v>2066961490</v>
      </c>
      <c r="II7" s="41">
        <v>770243066</v>
      </c>
      <c r="IJ7" s="41">
        <v>770243066</v>
      </c>
      <c r="IK7" s="41">
        <v>0</v>
      </c>
      <c r="IL7" s="41">
        <v>0</v>
      </c>
      <c r="IM7" s="41">
        <v>0</v>
      </c>
      <c r="IN7" s="41">
        <v>0</v>
      </c>
      <c r="IO7" s="41">
        <v>0</v>
      </c>
      <c r="IP7" s="41">
        <v>0</v>
      </c>
      <c r="IQ7" s="41">
        <v>0</v>
      </c>
      <c r="IR7" s="41">
        <v>0</v>
      </c>
      <c r="IS7" s="41">
        <v>0</v>
      </c>
      <c r="IT7" s="41">
        <v>0</v>
      </c>
      <c r="IU7" s="41">
        <v>0</v>
      </c>
      <c r="IV7" s="41">
        <v>91262000</v>
      </c>
      <c r="IW7" s="41">
        <v>15296003</v>
      </c>
      <c r="IX7" s="41">
        <v>3572259</v>
      </c>
      <c r="IY7" s="41">
        <v>0</v>
      </c>
      <c r="IZ7" s="41">
        <v>0</v>
      </c>
      <c r="JA7" s="42">
        <v>0</v>
      </c>
      <c r="JB7" s="42">
        <v>0</v>
      </c>
      <c r="JC7" s="29">
        <f t="shared" si="0"/>
        <v>51277877</v>
      </c>
      <c r="JD7" s="30" t="str">
        <f t="shared" si="1"/>
        <v/>
      </c>
      <c r="JE7" s="29">
        <f t="shared" si="2"/>
        <v>1521207796</v>
      </c>
      <c r="JF7" s="30" t="str">
        <f t="shared" si="3"/>
        <v/>
      </c>
    </row>
    <row r="8" spans="1:266" x14ac:dyDescent="0.45">
      <c r="A8">
        <v>7</v>
      </c>
      <c r="B8" t="s">
        <v>308</v>
      </c>
      <c r="C8" s="41">
        <v>1449101958</v>
      </c>
      <c r="D8" s="41">
        <v>432929</v>
      </c>
      <c r="E8" s="41">
        <v>1449534887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73000</v>
      </c>
      <c r="M8" s="41">
        <v>0</v>
      </c>
      <c r="N8" s="41">
        <v>0</v>
      </c>
      <c r="O8" s="41">
        <v>0</v>
      </c>
      <c r="P8" s="41">
        <v>8227000</v>
      </c>
      <c r="Q8" s="41">
        <v>31224498</v>
      </c>
      <c r="R8" s="41">
        <v>0</v>
      </c>
      <c r="S8" s="41">
        <v>65516549</v>
      </c>
      <c r="T8" s="41">
        <v>19134447</v>
      </c>
      <c r="U8" s="41">
        <v>8059464684</v>
      </c>
      <c r="V8" s="41">
        <v>91764246</v>
      </c>
      <c r="W8" s="41">
        <v>292082987</v>
      </c>
      <c r="X8" s="41">
        <v>0</v>
      </c>
      <c r="Y8" s="41">
        <v>123301421</v>
      </c>
      <c r="Z8" s="41">
        <v>4656002855</v>
      </c>
      <c r="AA8" s="41">
        <v>102306454</v>
      </c>
      <c r="AB8" s="41">
        <v>4758309309</v>
      </c>
      <c r="AC8" s="41">
        <v>706591496</v>
      </c>
      <c r="AD8" s="41">
        <v>4300000</v>
      </c>
      <c r="AE8" s="41">
        <v>0</v>
      </c>
      <c r="AF8" s="41">
        <v>13766866</v>
      </c>
      <c r="AG8" s="41">
        <v>5502486915</v>
      </c>
      <c r="AH8" s="41">
        <v>0</v>
      </c>
      <c r="AI8" s="41">
        <v>0</v>
      </c>
      <c r="AJ8" s="41">
        <v>0</v>
      </c>
      <c r="AK8" s="41">
        <v>12808803</v>
      </c>
      <c r="AL8" s="41">
        <v>5515295718</v>
      </c>
      <c r="AM8" s="41">
        <v>0</v>
      </c>
      <c r="AN8" s="41">
        <v>0</v>
      </c>
      <c r="AO8" s="41">
        <v>0</v>
      </c>
      <c r="AP8" s="41">
        <v>0</v>
      </c>
      <c r="AQ8" s="41">
        <v>9263524</v>
      </c>
      <c r="AR8" s="41">
        <v>0</v>
      </c>
      <c r="AS8" s="41">
        <v>0</v>
      </c>
      <c r="AT8" s="41">
        <v>3551800</v>
      </c>
      <c r="AU8" s="41">
        <v>0</v>
      </c>
      <c r="AV8" s="41">
        <v>7967700438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124566000</v>
      </c>
      <c r="CX8" s="41">
        <v>12831000</v>
      </c>
      <c r="CY8" s="41">
        <v>124370000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97982504</v>
      </c>
      <c r="DH8" s="41">
        <v>118577462</v>
      </c>
      <c r="DI8" s="41">
        <v>118577462</v>
      </c>
      <c r="DJ8" s="41">
        <v>56617</v>
      </c>
      <c r="DK8" s="41">
        <v>56617</v>
      </c>
      <c r="DL8" s="41">
        <v>118634079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91764246</v>
      </c>
      <c r="DX8" s="41">
        <v>0</v>
      </c>
      <c r="DY8" s="41">
        <v>0</v>
      </c>
      <c r="DZ8" s="41">
        <v>0</v>
      </c>
      <c r="EA8" s="41">
        <v>7274372</v>
      </c>
      <c r="EB8" s="41">
        <v>364877070</v>
      </c>
      <c r="EC8" s="41">
        <v>172509938</v>
      </c>
      <c r="ED8" s="41">
        <v>29860647</v>
      </c>
      <c r="EE8" s="41">
        <v>13674583</v>
      </c>
      <c r="EF8" s="41">
        <v>0</v>
      </c>
      <c r="EG8" s="41">
        <v>19236487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93005703</v>
      </c>
      <c r="EO8" s="41">
        <v>1019420700</v>
      </c>
      <c r="EP8" s="41">
        <v>118577462</v>
      </c>
      <c r="EQ8" s="41">
        <v>322687</v>
      </c>
      <c r="ER8" s="41">
        <v>56617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12074190</v>
      </c>
      <c r="FB8" s="41">
        <v>0</v>
      </c>
      <c r="FC8" s="41">
        <v>225324981</v>
      </c>
      <c r="FD8" s="41">
        <v>31224498</v>
      </c>
      <c r="FE8" s="41">
        <v>97982504</v>
      </c>
      <c r="FF8" s="41">
        <v>0</v>
      </c>
      <c r="FG8" s="41">
        <v>0</v>
      </c>
      <c r="FH8" s="41">
        <v>0</v>
      </c>
      <c r="FI8" s="41">
        <v>292082987</v>
      </c>
      <c r="FJ8" s="41">
        <v>91764246</v>
      </c>
      <c r="FK8" s="41">
        <v>0</v>
      </c>
      <c r="FL8" s="41">
        <v>0</v>
      </c>
      <c r="FM8" s="41">
        <v>383847233</v>
      </c>
      <c r="FN8" s="41">
        <v>0</v>
      </c>
      <c r="FO8" s="41">
        <v>0</v>
      </c>
      <c r="FP8" s="41">
        <v>0</v>
      </c>
      <c r="FQ8" s="41">
        <v>0</v>
      </c>
      <c r="FR8" s="92">
        <v>383847233</v>
      </c>
      <c r="FS8" s="41">
        <v>311103796</v>
      </c>
      <c r="FT8" s="41">
        <v>53625</v>
      </c>
      <c r="FU8" s="41">
        <v>0</v>
      </c>
      <c r="FV8" s="41">
        <v>0</v>
      </c>
      <c r="FW8" s="41">
        <v>0</v>
      </c>
      <c r="FX8" s="41">
        <v>0</v>
      </c>
      <c r="FY8" s="41">
        <v>7962723637</v>
      </c>
      <c r="FZ8" s="41">
        <v>0</v>
      </c>
      <c r="GA8" s="41">
        <v>162169309</v>
      </c>
      <c r="GB8" s="41">
        <v>311103796</v>
      </c>
      <c r="GC8" s="41">
        <v>311103796</v>
      </c>
      <c r="GD8" s="41">
        <v>53625</v>
      </c>
      <c r="GE8" s="41">
        <v>53625</v>
      </c>
      <c r="GF8" s="41">
        <v>311157421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427294397</v>
      </c>
      <c r="GP8" s="41">
        <v>282757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0</v>
      </c>
      <c r="GX8" s="41">
        <v>70753318</v>
      </c>
      <c r="GY8" s="41">
        <v>0</v>
      </c>
      <c r="GZ8" s="41">
        <v>7869717934</v>
      </c>
      <c r="HA8" s="41">
        <v>155175321</v>
      </c>
      <c r="HB8" s="41">
        <v>0</v>
      </c>
      <c r="HC8" s="41">
        <v>0</v>
      </c>
      <c r="HD8" s="41">
        <v>415220207</v>
      </c>
      <c r="HE8" s="41">
        <v>6993988</v>
      </c>
      <c r="HF8" s="41">
        <v>5581601605</v>
      </c>
      <c r="HG8" s="41">
        <v>39161000</v>
      </c>
      <c r="HH8" s="41">
        <v>14942000</v>
      </c>
      <c r="HI8" s="41">
        <v>23892000</v>
      </c>
      <c r="HJ8" s="41">
        <v>93163000</v>
      </c>
      <c r="HK8" s="41">
        <v>0</v>
      </c>
      <c r="HL8" s="41">
        <v>5682038977</v>
      </c>
      <c r="HM8" s="41">
        <v>811942326</v>
      </c>
      <c r="HN8" s="41">
        <v>77843559</v>
      </c>
      <c r="HO8" s="41">
        <v>37233552</v>
      </c>
      <c r="HP8" s="41">
        <v>116136976</v>
      </c>
      <c r="HQ8" s="41">
        <v>43535230</v>
      </c>
      <c r="HR8" s="41">
        <v>0</v>
      </c>
      <c r="HS8" s="41">
        <v>0</v>
      </c>
      <c r="HT8" s="41">
        <v>1571633949</v>
      </c>
      <c r="HU8" s="41">
        <v>1309676</v>
      </c>
      <c r="HV8" s="41">
        <v>1572943625</v>
      </c>
      <c r="HW8" s="41">
        <v>415220207</v>
      </c>
      <c r="HX8" s="41">
        <v>0</v>
      </c>
      <c r="HY8" s="41">
        <v>415220207</v>
      </c>
      <c r="HZ8" s="41">
        <v>155175321</v>
      </c>
      <c r="IA8" s="41">
        <v>2143339153</v>
      </c>
      <c r="IB8" s="41">
        <v>0</v>
      </c>
      <c r="IC8" s="41">
        <v>80016842</v>
      </c>
      <c r="ID8" s="41">
        <v>4213000</v>
      </c>
      <c r="IE8" s="41">
        <v>415220207</v>
      </c>
      <c r="IF8" s="41">
        <v>0</v>
      </c>
      <c r="IG8" s="41">
        <v>415220207</v>
      </c>
      <c r="IH8" s="41">
        <v>415220207</v>
      </c>
      <c r="II8" s="41">
        <v>155175321</v>
      </c>
      <c r="IJ8" s="41">
        <v>155175321</v>
      </c>
      <c r="IK8" s="41">
        <v>0</v>
      </c>
      <c r="IL8" s="41">
        <v>0</v>
      </c>
      <c r="IM8" s="41">
        <v>0</v>
      </c>
      <c r="IN8" s="41">
        <v>0</v>
      </c>
      <c r="IO8" s="41">
        <v>0</v>
      </c>
      <c r="IP8" s="41">
        <v>0</v>
      </c>
      <c r="IQ8" s="41">
        <v>0</v>
      </c>
      <c r="IR8" s="41">
        <v>0</v>
      </c>
      <c r="IS8" s="41">
        <v>0</v>
      </c>
      <c r="IT8" s="41">
        <v>0</v>
      </c>
      <c r="IU8" s="41">
        <v>0</v>
      </c>
      <c r="IV8" s="41">
        <v>15168000</v>
      </c>
      <c r="IW8" s="41">
        <v>4561318</v>
      </c>
      <c r="IX8" s="41">
        <v>1059865</v>
      </c>
      <c r="IY8" s="41">
        <v>0</v>
      </c>
      <c r="IZ8" s="41">
        <v>0</v>
      </c>
      <c r="JA8" s="42">
        <v>0</v>
      </c>
      <c r="JB8" s="42">
        <v>0</v>
      </c>
      <c r="JC8" s="29">
        <f t="shared" si="0"/>
        <v>93005703</v>
      </c>
      <c r="JD8" s="30" t="str">
        <f t="shared" si="1"/>
        <v/>
      </c>
      <c r="JE8" s="29">
        <f t="shared" si="2"/>
        <v>91764246</v>
      </c>
      <c r="JF8" s="30" t="str">
        <f t="shared" si="3"/>
        <v/>
      </c>
    </row>
    <row r="9" spans="1:266" x14ac:dyDescent="0.45">
      <c r="A9">
        <v>8</v>
      </c>
      <c r="B9" t="s">
        <v>309</v>
      </c>
      <c r="C9" s="41">
        <v>6950282663</v>
      </c>
      <c r="D9" s="41">
        <v>1279936</v>
      </c>
      <c r="E9" s="41">
        <v>6951562599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636000</v>
      </c>
      <c r="M9" s="41">
        <v>0</v>
      </c>
      <c r="N9" s="41">
        <v>0</v>
      </c>
      <c r="O9" s="41">
        <v>0</v>
      </c>
      <c r="P9" s="41">
        <v>371867708</v>
      </c>
      <c r="Q9" s="41">
        <v>0</v>
      </c>
      <c r="R9" s="41">
        <v>0</v>
      </c>
      <c r="S9" s="41">
        <v>543759867</v>
      </c>
      <c r="T9" s="41">
        <v>63074644</v>
      </c>
      <c r="U9" s="41">
        <v>37356127551</v>
      </c>
      <c r="V9" s="41">
        <v>606368072</v>
      </c>
      <c r="W9" s="41">
        <v>0</v>
      </c>
      <c r="X9" s="41">
        <v>0</v>
      </c>
      <c r="Y9" s="41">
        <v>809390627</v>
      </c>
      <c r="Z9" s="41">
        <v>21730295614</v>
      </c>
      <c r="AA9" s="41">
        <v>333336572</v>
      </c>
      <c r="AB9" s="41">
        <v>22063632186</v>
      </c>
      <c r="AC9" s="41">
        <v>3268439351</v>
      </c>
      <c r="AD9" s="41">
        <v>21750000</v>
      </c>
      <c r="AE9" s="41">
        <v>0</v>
      </c>
      <c r="AF9" s="41">
        <v>74238704</v>
      </c>
      <c r="AG9" s="41">
        <v>25496381777</v>
      </c>
      <c r="AH9" s="41">
        <v>0</v>
      </c>
      <c r="AI9" s="41">
        <v>0</v>
      </c>
      <c r="AJ9" s="41">
        <v>0</v>
      </c>
      <c r="AK9" s="41">
        <v>59152623</v>
      </c>
      <c r="AL9" s="41">
        <v>25555534400</v>
      </c>
      <c r="AM9" s="41">
        <v>0</v>
      </c>
      <c r="AN9" s="41">
        <v>0</v>
      </c>
      <c r="AO9" s="41">
        <v>0</v>
      </c>
      <c r="AP9" s="41">
        <v>0</v>
      </c>
      <c r="AQ9" s="41">
        <v>68369178</v>
      </c>
      <c r="AR9" s="41">
        <v>0</v>
      </c>
      <c r="AS9" s="41">
        <v>0</v>
      </c>
      <c r="AT9" s="41">
        <v>20665540</v>
      </c>
      <c r="AU9" s="41">
        <v>0</v>
      </c>
      <c r="AV9" s="41">
        <v>36749759479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598565691</v>
      </c>
      <c r="CX9" s="41">
        <v>44333926</v>
      </c>
      <c r="CY9" s="41">
        <v>97924459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529778085</v>
      </c>
      <c r="DI9" s="41">
        <v>529778085</v>
      </c>
      <c r="DJ9" s="41">
        <v>205745</v>
      </c>
      <c r="DK9" s="41">
        <v>205745</v>
      </c>
      <c r="DL9" s="41">
        <v>529983830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606368072</v>
      </c>
      <c r="DX9" s="41">
        <v>0</v>
      </c>
      <c r="DY9" s="41">
        <v>0</v>
      </c>
      <c r="DZ9" s="41">
        <v>0</v>
      </c>
      <c r="EA9" s="41">
        <v>33418501</v>
      </c>
      <c r="EB9" s="41">
        <v>1360812961</v>
      </c>
      <c r="EC9" s="41">
        <v>725437335</v>
      </c>
      <c r="ED9" s="41">
        <v>120295833</v>
      </c>
      <c r="EE9" s="41">
        <v>56685465</v>
      </c>
      <c r="EF9" s="41">
        <v>0</v>
      </c>
      <c r="EG9" s="41">
        <v>66531550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62608205</v>
      </c>
      <c r="EO9" s="41">
        <v>4874545448</v>
      </c>
      <c r="EP9" s="41">
        <v>529778085</v>
      </c>
      <c r="EQ9" s="41">
        <v>869471</v>
      </c>
      <c r="ER9" s="41">
        <v>205745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-72356759</v>
      </c>
      <c r="FB9" s="41">
        <v>0</v>
      </c>
      <c r="FC9" s="41">
        <v>0</v>
      </c>
      <c r="FD9" s="41">
        <v>0</v>
      </c>
      <c r="FE9" s="41">
        <v>0</v>
      </c>
      <c r="FF9" s="41">
        <v>0</v>
      </c>
      <c r="FG9" s="41">
        <v>0</v>
      </c>
      <c r="FH9" s="41">
        <v>0</v>
      </c>
      <c r="FI9" s="41">
        <v>0</v>
      </c>
      <c r="FJ9" s="41">
        <v>606368072</v>
      </c>
      <c r="FK9" s="41">
        <v>0</v>
      </c>
      <c r="FL9" s="41">
        <v>0</v>
      </c>
      <c r="FM9" s="41">
        <v>606368072</v>
      </c>
      <c r="FN9" s="41">
        <v>0</v>
      </c>
      <c r="FO9" s="41">
        <v>0</v>
      </c>
      <c r="FP9" s="41">
        <v>0</v>
      </c>
      <c r="FQ9" s="41">
        <v>0</v>
      </c>
      <c r="FR9" s="92">
        <v>606368072</v>
      </c>
      <c r="FS9" s="41">
        <v>1545959130</v>
      </c>
      <c r="FT9" s="41">
        <v>204720</v>
      </c>
      <c r="FU9" s="41">
        <v>0</v>
      </c>
      <c r="FV9" s="41">
        <v>0</v>
      </c>
      <c r="FW9" s="41">
        <v>0</v>
      </c>
      <c r="FX9" s="41">
        <v>0</v>
      </c>
      <c r="FY9" s="41">
        <v>36812367684</v>
      </c>
      <c r="FZ9" s="41">
        <v>0</v>
      </c>
      <c r="GA9" s="41">
        <v>706965128</v>
      </c>
      <c r="GB9" s="41">
        <v>1545959130</v>
      </c>
      <c r="GC9" s="41">
        <v>1545959130</v>
      </c>
      <c r="GD9" s="41">
        <v>204720</v>
      </c>
      <c r="GE9" s="41">
        <v>204720</v>
      </c>
      <c r="GF9" s="41">
        <v>1546163850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2024582677</v>
      </c>
      <c r="GP9" s="41">
        <v>1789986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  <c r="GX9" s="41">
        <v>220742948</v>
      </c>
      <c r="GY9" s="41">
        <v>0</v>
      </c>
      <c r="GZ9" s="41">
        <v>36749759479</v>
      </c>
      <c r="HA9" s="41">
        <v>739376065</v>
      </c>
      <c r="HB9" s="41">
        <v>0</v>
      </c>
      <c r="HC9" s="41">
        <v>0</v>
      </c>
      <c r="HD9" s="41">
        <v>2096939436</v>
      </c>
      <c r="HE9" s="41">
        <v>-32410937</v>
      </c>
      <c r="HF9" s="41">
        <v>25752395238</v>
      </c>
      <c r="HG9" s="41">
        <v>162618000</v>
      </c>
      <c r="HH9" s="41">
        <v>276339000</v>
      </c>
      <c r="HI9" s="41">
        <v>262248000</v>
      </c>
      <c r="HJ9" s="41">
        <v>800415000</v>
      </c>
      <c r="HK9" s="41">
        <v>0</v>
      </c>
      <c r="HL9" s="41">
        <v>26586228739</v>
      </c>
      <c r="HM9" s="41">
        <v>3210865702</v>
      </c>
      <c r="HN9" s="41">
        <v>312954750</v>
      </c>
      <c r="HO9" s="41">
        <v>162455976</v>
      </c>
      <c r="HP9" s="41">
        <v>478418827</v>
      </c>
      <c r="HQ9" s="41">
        <v>176981298</v>
      </c>
      <c r="HR9" s="41">
        <v>0</v>
      </c>
      <c r="HS9" s="41">
        <v>0</v>
      </c>
      <c r="HT9" s="41">
        <v>7201726205</v>
      </c>
      <c r="HU9" s="41">
        <v>2973080</v>
      </c>
      <c r="HV9" s="41">
        <v>7204699285</v>
      </c>
      <c r="HW9" s="41">
        <v>2096295229</v>
      </c>
      <c r="HX9" s="41">
        <v>644207</v>
      </c>
      <c r="HY9" s="41">
        <v>2096939436</v>
      </c>
      <c r="HZ9" s="41">
        <v>739376065</v>
      </c>
      <c r="IA9" s="41">
        <v>10041014786</v>
      </c>
      <c r="IB9" s="41">
        <v>0</v>
      </c>
      <c r="IC9" s="41">
        <v>289112126</v>
      </c>
      <c r="ID9" s="41">
        <v>34042000</v>
      </c>
      <c r="IE9" s="41">
        <v>2096295229</v>
      </c>
      <c r="IF9" s="41">
        <v>644207</v>
      </c>
      <c r="IG9" s="41">
        <v>2096939436</v>
      </c>
      <c r="IH9" s="41">
        <v>2096939436</v>
      </c>
      <c r="II9" s="41">
        <v>739376065</v>
      </c>
      <c r="IJ9" s="41">
        <v>739376065</v>
      </c>
      <c r="IK9" s="41">
        <v>0</v>
      </c>
      <c r="IL9" s="41">
        <v>0</v>
      </c>
      <c r="IM9" s="41">
        <v>0</v>
      </c>
      <c r="IN9" s="41">
        <v>0</v>
      </c>
      <c r="IO9" s="41">
        <v>0</v>
      </c>
      <c r="IP9" s="41">
        <v>0</v>
      </c>
      <c r="IQ9" s="41">
        <v>0</v>
      </c>
      <c r="IR9" s="41">
        <v>0</v>
      </c>
      <c r="IS9" s="41">
        <v>0</v>
      </c>
      <c r="IT9" s="41">
        <v>0</v>
      </c>
      <c r="IU9" s="41">
        <v>0</v>
      </c>
      <c r="IV9" s="41">
        <v>99210000</v>
      </c>
      <c r="IW9" s="41">
        <v>11923622</v>
      </c>
      <c r="IX9" s="41">
        <v>3008101</v>
      </c>
      <c r="IY9" s="41">
        <v>0</v>
      </c>
      <c r="IZ9" s="41">
        <v>0</v>
      </c>
      <c r="JA9" s="42">
        <v>0</v>
      </c>
      <c r="JB9" s="42">
        <v>0</v>
      </c>
      <c r="JC9" s="29">
        <f t="shared" si="0"/>
        <v>62608205</v>
      </c>
      <c r="JD9" s="30" t="str">
        <f t="shared" si="1"/>
        <v/>
      </c>
      <c r="JE9" s="29">
        <f t="shared" si="2"/>
        <v>606368072</v>
      </c>
      <c r="JF9" s="30" t="str">
        <f t="shared" si="3"/>
        <v/>
      </c>
    </row>
    <row r="10" spans="1:266" x14ac:dyDescent="0.45">
      <c r="A10">
        <v>9</v>
      </c>
      <c r="B10" t="s">
        <v>310</v>
      </c>
      <c r="C10" s="41">
        <v>1707116705</v>
      </c>
      <c r="D10" s="41">
        <v>1506232</v>
      </c>
      <c r="E10" s="41">
        <v>1708622937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727000</v>
      </c>
      <c r="M10" s="41">
        <v>0</v>
      </c>
      <c r="N10" s="41">
        <v>0</v>
      </c>
      <c r="O10" s="41">
        <v>0</v>
      </c>
      <c r="P10" s="41">
        <v>11000543</v>
      </c>
      <c r="Q10" s="41">
        <v>0</v>
      </c>
      <c r="R10" s="41">
        <v>0</v>
      </c>
      <c r="S10" s="41">
        <v>251700144</v>
      </c>
      <c r="T10" s="41">
        <v>18021367</v>
      </c>
      <c r="U10" s="41">
        <v>9829862308</v>
      </c>
      <c r="V10" s="41">
        <v>294237339</v>
      </c>
      <c r="W10" s="41">
        <v>660000000</v>
      </c>
      <c r="X10" s="41">
        <v>0</v>
      </c>
      <c r="Y10" s="41">
        <v>157323357</v>
      </c>
      <c r="Z10" s="41">
        <v>5654528470</v>
      </c>
      <c r="AA10" s="41">
        <v>90667440</v>
      </c>
      <c r="AB10" s="41">
        <v>5745195910</v>
      </c>
      <c r="AC10" s="41">
        <v>957438410</v>
      </c>
      <c r="AD10" s="41">
        <v>5450000</v>
      </c>
      <c r="AE10" s="41">
        <v>0</v>
      </c>
      <c r="AF10" s="41">
        <v>14566460</v>
      </c>
      <c r="AG10" s="41">
        <v>6741094299</v>
      </c>
      <c r="AH10" s="41">
        <v>0</v>
      </c>
      <c r="AI10" s="41">
        <v>0</v>
      </c>
      <c r="AJ10" s="41">
        <v>0</v>
      </c>
      <c r="AK10" s="41">
        <v>13380433</v>
      </c>
      <c r="AL10" s="41">
        <v>6754474732</v>
      </c>
      <c r="AM10" s="41">
        <v>0</v>
      </c>
      <c r="AN10" s="41">
        <v>0</v>
      </c>
      <c r="AO10" s="41">
        <v>0</v>
      </c>
      <c r="AP10" s="41">
        <v>0</v>
      </c>
      <c r="AQ10" s="41">
        <v>22625960</v>
      </c>
      <c r="AR10" s="41">
        <v>0</v>
      </c>
      <c r="AS10" s="41">
        <v>0</v>
      </c>
      <c r="AT10" s="41">
        <v>5075168</v>
      </c>
      <c r="AU10" s="41">
        <v>0</v>
      </c>
      <c r="AV10" s="41">
        <v>9535624969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0</v>
      </c>
      <c r="BC10" s="41">
        <v>0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0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143456217</v>
      </c>
      <c r="CX10" s="41">
        <v>12170560</v>
      </c>
      <c r="CY10" s="41">
        <v>114387000</v>
      </c>
      <c r="CZ10" s="41">
        <v>0</v>
      </c>
      <c r="DA10" s="41">
        <v>0</v>
      </c>
      <c r="DB10" s="41">
        <v>0</v>
      </c>
      <c r="DC10" s="41">
        <v>0</v>
      </c>
      <c r="DD10" s="41">
        <v>0</v>
      </c>
      <c r="DE10" s="41">
        <v>0</v>
      </c>
      <c r="DF10" s="41">
        <v>0</v>
      </c>
      <c r="DG10" s="41">
        <v>10000000</v>
      </c>
      <c r="DH10" s="41">
        <v>131960851</v>
      </c>
      <c r="DI10" s="41">
        <v>131960851</v>
      </c>
      <c r="DJ10" s="41">
        <v>214125</v>
      </c>
      <c r="DK10" s="41">
        <v>214125</v>
      </c>
      <c r="DL10" s="41">
        <v>132174976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294237339</v>
      </c>
      <c r="DX10" s="41">
        <v>0</v>
      </c>
      <c r="DY10" s="41">
        <v>0</v>
      </c>
      <c r="DZ10" s="41">
        <v>0</v>
      </c>
      <c r="EA10" s="41">
        <v>11000543</v>
      </c>
      <c r="EB10" s="41">
        <v>424684407</v>
      </c>
      <c r="EC10" s="41">
        <v>199459904</v>
      </c>
      <c r="ED10" s="41">
        <v>34988428</v>
      </c>
      <c r="EE10" s="41">
        <v>15570740</v>
      </c>
      <c r="EF10" s="41">
        <v>0</v>
      </c>
      <c r="EG10" s="41">
        <v>18263610</v>
      </c>
      <c r="EH10" s="41">
        <v>0</v>
      </c>
      <c r="EI10" s="41">
        <v>0</v>
      </c>
      <c r="EJ10" s="41">
        <v>0</v>
      </c>
      <c r="EK10" s="41">
        <v>0</v>
      </c>
      <c r="EL10" s="41">
        <v>0</v>
      </c>
      <c r="EM10" s="41">
        <v>0</v>
      </c>
      <c r="EN10" s="41">
        <v>52537195</v>
      </c>
      <c r="EO10" s="41">
        <v>1220990157</v>
      </c>
      <c r="EP10" s="41">
        <v>131960851</v>
      </c>
      <c r="EQ10" s="41">
        <v>1184118</v>
      </c>
      <c r="ER10" s="41">
        <v>214125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-9688390</v>
      </c>
      <c r="FB10" s="41">
        <v>0</v>
      </c>
      <c r="FC10" s="41">
        <v>650000000</v>
      </c>
      <c r="FD10" s="41">
        <v>0</v>
      </c>
      <c r="FE10" s="41">
        <v>10000000</v>
      </c>
      <c r="FF10" s="41">
        <v>0</v>
      </c>
      <c r="FG10" s="41">
        <v>0</v>
      </c>
      <c r="FH10" s="41">
        <v>0</v>
      </c>
      <c r="FI10" s="41">
        <v>660000000</v>
      </c>
      <c r="FJ10" s="41">
        <v>294237339</v>
      </c>
      <c r="FK10" s="41">
        <v>0</v>
      </c>
      <c r="FL10" s="41">
        <v>0</v>
      </c>
      <c r="FM10" s="41">
        <v>954237339</v>
      </c>
      <c r="FN10" s="41">
        <v>0</v>
      </c>
      <c r="FO10" s="41">
        <v>0</v>
      </c>
      <c r="FP10" s="41">
        <v>0</v>
      </c>
      <c r="FQ10" s="41">
        <v>0</v>
      </c>
      <c r="FR10" s="92">
        <v>954237339</v>
      </c>
      <c r="FS10" s="41">
        <v>354165697</v>
      </c>
      <c r="FT10" s="41">
        <v>107989</v>
      </c>
      <c r="FU10" s="41">
        <v>0</v>
      </c>
      <c r="FV10" s="41">
        <v>0</v>
      </c>
      <c r="FW10" s="41">
        <v>0</v>
      </c>
      <c r="FX10" s="41">
        <v>0</v>
      </c>
      <c r="FY10" s="41">
        <v>9578162164</v>
      </c>
      <c r="FZ10" s="41">
        <v>0</v>
      </c>
      <c r="GA10" s="41">
        <v>182734144</v>
      </c>
      <c r="GB10" s="41">
        <v>354165697</v>
      </c>
      <c r="GC10" s="41">
        <v>354165697</v>
      </c>
      <c r="GD10" s="41">
        <v>107989</v>
      </c>
      <c r="GE10" s="41">
        <v>107989</v>
      </c>
      <c r="GF10" s="41">
        <v>354273686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486870041</v>
      </c>
      <c r="GP10" s="41">
        <v>179909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  <c r="GX10" s="41">
        <v>41450277</v>
      </c>
      <c r="GY10" s="41">
        <v>0</v>
      </c>
      <c r="GZ10" s="41">
        <v>9525624969</v>
      </c>
      <c r="HA10" s="41">
        <v>188533136</v>
      </c>
      <c r="HB10" s="41">
        <v>0</v>
      </c>
      <c r="HC10" s="41">
        <v>0</v>
      </c>
      <c r="HD10" s="41">
        <v>496558431</v>
      </c>
      <c r="HE10" s="41">
        <v>-5798992</v>
      </c>
      <c r="HF10" s="41">
        <v>6794777423</v>
      </c>
      <c r="HG10" s="41">
        <v>38946000</v>
      </c>
      <c r="HH10" s="41">
        <v>13194000</v>
      </c>
      <c r="HI10" s="41">
        <v>63837000</v>
      </c>
      <c r="HJ10" s="41">
        <v>134665000</v>
      </c>
      <c r="HK10" s="41">
        <v>0</v>
      </c>
      <c r="HL10" s="41">
        <v>6940442966</v>
      </c>
      <c r="HM10" s="41">
        <v>910347894</v>
      </c>
      <c r="HN10" s="41">
        <v>88987102</v>
      </c>
      <c r="HO10" s="41">
        <v>42424279</v>
      </c>
      <c r="HP10" s="41">
        <v>132596355</v>
      </c>
      <c r="HQ10" s="41">
        <v>50559168</v>
      </c>
      <c r="HR10" s="41">
        <v>0</v>
      </c>
      <c r="HS10" s="41">
        <v>0</v>
      </c>
      <c r="HT10" s="41">
        <v>1850943191</v>
      </c>
      <c r="HU10" s="41">
        <v>1533717</v>
      </c>
      <c r="HV10" s="41">
        <v>1852476908</v>
      </c>
      <c r="HW10" s="41">
        <v>496430896</v>
      </c>
      <c r="HX10" s="41">
        <v>127535</v>
      </c>
      <c r="HY10" s="41">
        <v>496558431</v>
      </c>
      <c r="HZ10" s="41">
        <v>188533136</v>
      </c>
      <c r="IA10" s="41">
        <v>2537568475</v>
      </c>
      <c r="IB10" s="41">
        <v>0</v>
      </c>
      <c r="IC10" s="41">
        <v>64076237</v>
      </c>
      <c r="ID10" s="41">
        <v>7107000</v>
      </c>
      <c r="IE10" s="41">
        <v>496430896</v>
      </c>
      <c r="IF10" s="41">
        <v>127535</v>
      </c>
      <c r="IG10" s="41">
        <v>496558431</v>
      </c>
      <c r="IH10" s="41">
        <v>496558431</v>
      </c>
      <c r="II10" s="41">
        <v>188533136</v>
      </c>
      <c r="IJ10" s="41">
        <v>188533136</v>
      </c>
      <c r="IK10" s="41">
        <v>0</v>
      </c>
      <c r="IL10" s="41">
        <v>0</v>
      </c>
      <c r="IM10" s="41">
        <v>0</v>
      </c>
      <c r="IN10" s="41">
        <v>0</v>
      </c>
      <c r="IO10" s="41">
        <v>0</v>
      </c>
      <c r="IP10" s="41">
        <v>0</v>
      </c>
      <c r="IQ10" s="41">
        <v>0</v>
      </c>
      <c r="IR10" s="41">
        <v>0</v>
      </c>
      <c r="IS10" s="41">
        <v>0</v>
      </c>
      <c r="IT10" s="41">
        <v>0</v>
      </c>
      <c r="IU10" s="41">
        <v>0</v>
      </c>
      <c r="IV10" s="41">
        <v>18688000</v>
      </c>
      <c r="IW10" s="41">
        <v>5189263</v>
      </c>
      <c r="IX10" s="41">
        <v>1184974</v>
      </c>
      <c r="IY10" s="41">
        <v>0</v>
      </c>
      <c r="IZ10" s="41">
        <v>0</v>
      </c>
      <c r="JA10" s="42">
        <v>0</v>
      </c>
      <c r="JB10" s="42">
        <v>0</v>
      </c>
      <c r="JC10" s="29">
        <f t="shared" si="0"/>
        <v>52537195</v>
      </c>
      <c r="JD10" s="30" t="str">
        <f t="shared" si="1"/>
        <v/>
      </c>
      <c r="JE10" s="29">
        <f t="shared" si="2"/>
        <v>294237339</v>
      </c>
      <c r="JF10" s="30" t="str">
        <f t="shared" si="3"/>
        <v/>
      </c>
    </row>
    <row r="11" spans="1:266" x14ac:dyDescent="0.45">
      <c r="A11">
        <v>10</v>
      </c>
      <c r="B11" t="s">
        <v>311</v>
      </c>
      <c r="C11" s="41">
        <v>2842644540</v>
      </c>
      <c r="D11" s="41">
        <v>822361</v>
      </c>
      <c r="E11" s="41">
        <v>2843466901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101000</v>
      </c>
      <c r="M11" s="41">
        <v>0</v>
      </c>
      <c r="N11" s="41">
        <v>0</v>
      </c>
      <c r="O11" s="41">
        <v>0</v>
      </c>
      <c r="P11" s="41">
        <v>16508000</v>
      </c>
      <c r="Q11" s="41">
        <v>0</v>
      </c>
      <c r="R11" s="41">
        <v>0</v>
      </c>
      <c r="S11" s="41">
        <v>367701897</v>
      </c>
      <c r="T11" s="41">
        <v>83923330</v>
      </c>
      <c r="U11" s="41">
        <v>15302789837</v>
      </c>
      <c r="V11" s="41">
        <v>129828934</v>
      </c>
      <c r="W11" s="41">
        <v>2364048542</v>
      </c>
      <c r="X11" s="41">
        <v>0</v>
      </c>
      <c r="Y11" s="41">
        <v>302437791</v>
      </c>
      <c r="Z11" s="41">
        <v>8554068822</v>
      </c>
      <c r="AA11" s="41">
        <v>150127179</v>
      </c>
      <c r="AB11" s="41">
        <v>8704196001</v>
      </c>
      <c r="AC11" s="41">
        <v>1324345157</v>
      </c>
      <c r="AD11" s="41">
        <v>9700000</v>
      </c>
      <c r="AE11" s="41">
        <v>0</v>
      </c>
      <c r="AF11" s="41">
        <v>26144552</v>
      </c>
      <c r="AG11" s="41">
        <v>10111824340</v>
      </c>
      <c r="AH11" s="41">
        <v>0</v>
      </c>
      <c r="AI11" s="41">
        <v>0</v>
      </c>
      <c r="AJ11" s="41">
        <v>0</v>
      </c>
      <c r="AK11" s="41">
        <v>22840310</v>
      </c>
      <c r="AL11" s="41">
        <v>10134664650</v>
      </c>
      <c r="AM11" s="41">
        <v>0</v>
      </c>
      <c r="AN11" s="41">
        <v>0</v>
      </c>
      <c r="AO11" s="41">
        <v>0</v>
      </c>
      <c r="AP11" s="41">
        <v>0</v>
      </c>
      <c r="AQ11" s="41">
        <v>53676073</v>
      </c>
      <c r="AR11" s="41">
        <v>0</v>
      </c>
      <c r="AS11" s="41">
        <v>0</v>
      </c>
      <c r="AT11" s="41">
        <v>17046148</v>
      </c>
      <c r="AU11" s="41">
        <v>0</v>
      </c>
      <c r="AV11" s="41">
        <v>15172960903</v>
      </c>
      <c r="AW11" s="41">
        <v>0</v>
      </c>
      <c r="AX11" s="41">
        <v>0</v>
      </c>
      <c r="AY11" s="41">
        <v>0</v>
      </c>
      <c r="AZ11" s="41">
        <v>0</v>
      </c>
      <c r="BA11" s="41">
        <v>0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0</v>
      </c>
      <c r="CA11" s="41">
        <v>0</v>
      </c>
      <c r="CB11" s="41">
        <v>0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0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272480850</v>
      </c>
      <c r="CX11" s="41">
        <v>22253947</v>
      </c>
      <c r="CY11" s="41">
        <v>90000000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190407334</v>
      </c>
      <c r="DH11" s="41">
        <v>239596906</v>
      </c>
      <c r="DI11" s="41">
        <v>239596906</v>
      </c>
      <c r="DJ11" s="41">
        <v>158113</v>
      </c>
      <c r="DK11" s="41">
        <v>158113</v>
      </c>
      <c r="DL11" s="41">
        <v>239755019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129828934</v>
      </c>
      <c r="DX11" s="41">
        <v>0</v>
      </c>
      <c r="DY11" s="41">
        <v>0</v>
      </c>
      <c r="DZ11" s="41">
        <v>0</v>
      </c>
      <c r="EA11" s="41">
        <v>12561645</v>
      </c>
      <c r="EB11" s="41">
        <v>775534499</v>
      </c>
      <c r="EC11" s="41">
        <v>348652228</v>
      </c>
      <c r="ED11" s="41">
        <v>64677037</v>
      </c>
      <c r="EE11" s="41">
        <v>28598536</v>
      </c>
      <c r="EF11" s="41">
        <v>0</v>
      </c>
      <c r="EG11" s="41">
        <v>45495080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-47465629</v>
      </c>
      <c r="EO11" s="41">
        <v>2001258512</v>
      </c>
      <c r="EP11" s="41">
        <v>239596906</v>
      </c>
      <c r="EQ11" s="41">
        <v>500196</v>
      </c>
      <c r="ER11" s="41">
        <v>158113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0</v>
      </c>
      <c r="FA11" s="41">
        <v>-20756449</v>
      </c>
      <c r="FB11" s="41">
        <v>0</v>
      </c>
      <c r="FC11" s="41">
        <v>2173641208</v>
      </c>
      <c r="FD11" s="41">
        <v>0</v>
      </c>
      <c r="FE11" s="41">
        <v>190407334</v>
      </c>
      <c r="FF11" s="41">
        <v>0</v>
      </c>
      <c r="FG11" s="41">
        <v>0</v>
      </c>
      <c r="FH11" s="41">
        <v>0</v>
      </c>
      <c r="FI11" s="41">
        <v>2364048542</v>
      </c>
      <c r="FJ11" s="41">
        <v>129828934</v>
      </c>
      <c r="FK11" s="41">
        <v>0</v>
      </c>
      <c r="FL11" s="41">
        <v>0</v>
      </c>
      <c r="FM11" s="41">
        <v>2493877476</v>
      </c>
      <c r="FN11" s="41">
        <v>0</v>
      </c>
      <c r="FO11" s="41">
        <v>0</v>
      </c>
      <c r="FP11" s="41">
        <v>0</v>
      </c>
      <c r="FQ11" s="41">
        <v>0</v>
      </c>
      <c r="FR11" s="92">
        <v>2493877476</v>
      </c>
      <c r="FS11" s="41">
        <v>601789122</v>
      </c>
      <c r="FT11" s="41">
        <v>164052</v>
      </c>
      <c r="FU11" s="41">
        <v>0</v>
      </c>
      <c r="FV11" s="41">
        <v>0</v>
      </c>
      <c r="FW11" s="41">
        <v>0</v>
      </c>
      <c r="FX11" s="41">
        <v>0</v>
      </c>
      <c r="FY11" s="41">
        <v>14935087940</v>
      </c>
      <c r="FZ11" s="41">
        <v>0</v>
      </c>
      <c r="GA11" s="41">
        <v>333030592</v>
      </c>
      <c r="GB11" s="41">
        <v>601789122</v>
      </c>
      <c r="GC11" s="41">
        <v>601789122</v>
      </c>
      <c r="GD11" s="41">
        <v>164052</v>
      </c>
      <c r="GE11" s="41">
        <v>164052</v>
      </c>
      <c r="GF11" s="41">
        <v>601953174</v>
      </c>
      <c r="GG11" s="41">
        <v>0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838105506</v>
      </c>
      <c r="GP11" s="41">
        <v>1943550</v>
      </c>
      <c r="GQ11" s="41">
        <v>0</v>
      </c>
      <c r="GR11" s="41">
        <v>0</v>
      </c>
      <c r="GS11" s="41">
        <v>0</v>
      </c>
      <c r="GT11" s="41">
        <v>0</v>
      </c>
      <c r="GU11" s="41">
        <v>0</v>
      </c>
      <c r="GV11" s="41">
        <v>0</v>
      </c>
      <c r="GW11" s="41">
        <v>0</v>
      </c>
      <c r="GX11" s="41">
        <v>60120723</v>
      </c>
      <c r="GY11" s="41">
        <v>0</v>
      </c>
      <c r="GZ11" s="41">
        <v>14982553569</v>
      </c>
      <c r="HA11" s="41">
        <v>348071404</v>
      </c>
      <c r="HB11" s="41">
        <v>0</v>
      </c>
      <c r="HC11" s="41">
        <v>0</v>
      </c>
      <c r="HD11" s="41">
        <v>858861955</v>
      </c>
      <c r="HE11" s="41">
        <v>-15040812</v>
      </c>
      <c r="HF11" s="41">
        <v>10268413268</v>
      </c>
      <c r="HG11" s="41">
        <v>36102000</v>
      </c>
      <c r="HH11" s="41">
        <v>59299000</v>
      </c>
      <c r="HI11" s="41">
        <v>61732000</v>
      </c>
      <c r="HJ11" s="41">
        <v>190529000</v>
      </c>
      <c r="HK11" s="41">
        <v>0</v>
      </c>
      <c r="HL11" s="41">
        <v>10471503913</v>
      </c>
      <c r="HM11" s="41">
        <v>1536092796</v>
      </c>
      <c r="HN11" s="41">
        <v>162324452</v>
      </c>
      <c r="HO11" s="41">
        <v>73827880</v>
      </c>
      <c r="HP11" s="41">
        <v>236152332</v>
      </c>
      <c r="HQ11" s="41">
        <v>93275573</v>
      </c>
      <c r="HR11" s="41">
        <v>0</v>
      </c>
      <c r="HS11" s="41">
        <v>0</v>
      </c>
      <c r="HT11" s="41">
        <v>3193588044</v>
      </c>
      <c r="HU11" s="41">
        <v>824781</v>
      </c>
      <c r="HV11" s="41">
        <v>3194412825</v>
      </c>
      <c r="HW11" s="41">
        <v>858593054</v>
      </c>
      <c r="HX11" s="41">
        <v>268901</v>
      </c>
      <c r="HY11" s="41">
        <v>858861955</v>
      </c>
      <c r="HZ11" s="41">
        <v>348071404</v>
      </c>
      <c r="IA11" s="41">
        <v>4401346184</v>
      </c>
      <c r="IB11" s="41">
        <v>0</v>
      </c>
      <c r="IC11" s="41">
        <v>113796796</v>
      </c>
      <c r="ID11" s="41">
        <v>13262000</v>
      </c>
      <c r="IE11" s="41">
        <v>858593054</v>
      </c>
      <c r="IF11" s="41">
        <v>268901</v>
      </c>
      <c r="IG11" s="41">
        <v>858861955</v>
      </c>
      <c r="IH11" s="41">
        <v>858861955</v>
      </c>
      <c r="II11" s="41">
        <v>348071404</v>
      </c>
      <c r="IJ11" s="41">
        <v>348071404</v>
      </c>
      <c r="IK11" s="41">
        <v>0</v>
      </c>
      <c r="IL11" s="41">
        <v>0</v>
      </c>
      <c r="IM11" s="41">
        <v>0</v>
      </c>
      <c r="IN11" s="41">
        <v>0</v>
      </c>
      <c r="IO11" s="41">
        <v>0</v>
      </c>
      <c r="IP11" s="41">
        <v>0</v>
      </c>
      <c r="IQ11" s="41">
        <v>0</v>
      </c>
      <c r="IR11" s="41">
        <v>0</v>
      </c>
      <c r="IS11" s="41">
        <v>0</v>
      </c>
      <c r="IT11" s="41">
        <v>0</v>
      </c>
      <c r="IU11" s="41">
        <v>0</v>
      </c>
      <c r="IV11" s="41">
        <v>33396000</v>
      </c>
      <c r="IW11" s="41">
        <v>10663272</v>
      </c>
      <c r="IX11" s="41">
        <v>0</v>
      </c>
      <c r="IY11" s="41">
        <v>0</v>
      </c>
      <c r="IZ11" s="41">
        <v>0</v>
      </c>
      <c r="JA11" s="42">
        <v>0</v>
      </c>
      <c r="JB11" s="42">
        <v>0</v>
      </c>
      <c r="JC11" s="29" t="str">
        <f t="shared" si="0"/>
        <v/>
      </c>
      <c r="JD11" s="30">
        <f t="shared" si="1"/>
        <v>-47465629</v>
      </c>
      <c r="JE11" s="29">
        <f t="shared" si="2"/>
        <v>129828934</v>
      </c>
      <c r="JF11" s="30" t="str">
        <f t="shared" si="3"/>
        <v/>
      </c>
    </row>
    <row r="12" spans="1:266" x14ac:dyDescent="0.45">
      <c r="A12">
        <v>11</v>
      </c>
      <c r="B12" t="s">
        <v>312</v>
      </c>
      <c r="C12" s="41">
        <v>7633649846</v>
      </c>
      <c r="D12" s="41">
        <v>46266</v>
      </c>
      <c r="E12" s="41">
        <v>7633696112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2697081</v>
      </c>
      <c r="M12" s="41">
        <v>0</v>
      </c>
      <c r="N12" s="41">
        <v>0</v>
      </c>
      <c r="O12" s="41">
        <v>0</v>
      </c>
      <c r="P12" s="41">
        <v>50061038</v>
      </c>
      <c r="Q12" s="41">
        <v>0</v>
      </c>
      <c r="R12" s="41">
        <v>0</v>
      </c>
      <c r="S12" s="41">
        <v>486550723</v>
      </c>
      <c r="T12" s="41">
        <v>126550453</v>
      </c>
      <c r="U12" s="41">
        <v>40791751601</v>
      </c>
      <c r="V12" s="41">
        <v>420613041</v>
      </c>
      <c r="W12" s="41">
        <v>727760846</v>
      </c>
      <c r="X12" s="41">
        <v>0</v>
      </c>
      <c r="Y12" s="41">
        <v>584065067</v>
      </c>
      <c r="Z12" s="41">
        <v>23588656367</v>
      </c>
      <c r="AA12" s="41">
        <v>323166011</v>
      </c>
      <c r="AB12" s="41">
        <v>23911822378</v>
      </c>
      <c r="AC12" s="41">
        <v>3563697400</v>
      </c>
      <c r="AD12" s="41">
        <v>25300000</v>
      </c>
      <c r="AE12" s="41">
        <v>0</v>
      </c>
      <c r="AF12" s="41">
        <v>62574862</v>
      </c>
      <c r="AG12" s="41">
        <v>27650049504</v>
      </c>
      <c r="AH12" s="41">
        <v>0</v>
      </c>
      <c r="AI12" s="41">
        <v>0</v>
      </c>
      <c r="AJ12" s="41">
        <v>0</v>
      </c>
      <c r="AK12" s="41">
        <v>89721697</v>
      </c>
      <c r="AL12" s="41">
        <v>27739771201</v>
      </c>
      <c r="AM12" s="41">
        <v>0</v>
      </c>
      <c r="AN12" s="41">
        <v>0</v>
      </c>
      <c r="AO12" s="41">
        <v>0</v>
      </c>
      <c r="AP12" s="41">
        <v>0</v>
      </c>
      <c r="AQ12" s="41">
        <v>28755358</v>
      </c>
      <c r="AR12" s="41">
        <v>0</v>
      </c>
      <c r="AS12" s="41">
        <v>0</v>
      </c>
      <c r="AT12" s="41">
        <v>67823508</v>
      </c>
      <c r="AU12" s="41">
        <v>0</v>
      </c>
      <c r="AV12" s="41">
        <v>40371138560</v>
      </c>
      <c r="AW12" s="41">
        <v>0</v>
      </c>
      <c r="AX12" s="41">
        <v>0</v>
      </c>
      <c r="AY12" s="41">
        <v>0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0</v>
      </c>
      <c r="BL12" s="41">
        <v>0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0</v>
      </c>
      <c r="BU12" s="41">
        <v>0</v>
      </c>
      <c r="BV12" s="41">
        <v>0</v>
      </c>
      <c r="BW12" s="41">
        <v>0</v>
      </c>
      <c r="BX12" s="41">
        <v>0</v>
      </c>
      <c r="BY12" s="41">
        <v>0</v>
      </c>
      <c r="BZ12" s="41">
        <v>0</v>
      </c>
      <c r="CA12" s="41">
        <v>0</v>
      </c>
      <c r="CB12" s="41">
        <v>0</v>
      </c>
      <c r="CC12" s="41">
        <v>0</v>
      </c>
      <c r="CD12" s="41">
        <v>0</v>
      </c>
      <c r="CE12" s="41">
        <v>0</v>
      </c>
      <c r="CF12" s="41">
        <v>0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0</v>
      </c>
      <c r="CT12" s="41">
        <v>0</v>
      </c>
      <c r="CU12" s="41">
        <v>0</v>
      </c>
      <c r="CV12" s="41">
        <v>0</v>
      </c>
      <c r="CW12" s="41">
        <v>573862610</v>
      </c>
      <c r="CX12" s="41">
        <v>56192000</v>
      </c>
      <c r="CY12" s="41">
        <v>505565000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6150</v>
      </c>
      <c r="DH12" s="41">
        <v>577265458</v>
      </c>
      <c r="DI12" s="41">
        <v>577265458</v>
      </c>
      <c r="DJ12" s="41">
        <v>8741</v>
      </c>
      <c r="DK12" s="41">
        <v>8741</v>
      </c>
      <c r="DL12" s="41">
        <v>577274199</v>
      </c>
      <c r="DM12" s="41">
        <v>0</v>
      </c>
      <c r="DN12" s="41">
        <v>0</v>
      </c>
      <c r="DO12" s="41">
        <v>0</v>
      </c>
      <c r="DP12" s="41">
        <v>0</v>
      </c>
      <c r="DQ12" s="41">
        <v>0</v>
      </c>
      <c r="DR12" s="41">
        <v>0</v>
      </c>
      <c r="DS12" s="41">
        <v>0</v>
      </c>
      <c r="DT12" s="41">
        <v>0</v>
      </c>
      <c r="DU12" s="41">
        <v>0</v>
      </c>
      <c r="DV12" s="41">
        <v>0</v>
      </c>
      <c r="DW12" s="41">
        <v>420613041</v>
      </c>
      <c r="DX12" s="41">
        <v>0</v>
      </c>
      <c r="DY12" s="41">
        <v>0</v>
      </c>
      <c r="DZ12" s="41">
        <v>0</v>
      </c>
      <c r="EA12" s="41">
        <v>34997356</v>
      </c>
      <c r="EB12" s="41">
        <v>1788743450</v>
      </c>
      <c r="EC12" s="41">
        <v>895615959</v>
      </c>
      <c r="ED12" s="41">
        <v>148991340</v>
      </c>
      <c r="EE12" s="41">
        <v>67714764</v>
      </c>
      <c r="EF12" s="41">
        <v>0</v>
      </c>
      <c r="EG12" s="41">
        <v>84287059</v>
      </c>
      <c r="EH12" s="41">
        <v>0</v>
      </c>
      <c r="EI12" s="41">
        <v>0</v>
      </c>
      <c r="EJ12" s="41">
        <v>0</v>
      </c>
      <c r="EK12" s="41">
        <v>0</v>
      </c>
      <c r="EL12" s="41">
        <v>0</v>
      </c>
      <c r="EM12" s="41">
        <v>0</v>
      </c>
      <c r="EN12" s="41">
        <v>-65931532</v>
      </c>
      <c r="EO12" s="41">
        <v>5350878370</v>
      </c>
      <c r="EP12" s="41">
        <v>577265458</v>
      </c>
      <c r="EQ12" s="41">
        <v>27424</v>
      </c>
      <c r="ER12" s="41">
        <v>8741</v>
      </c>
      <c r="ES12" s="41">
        <v>0</v>
      </c>
      <c r="ET12" s="41">
        <v>0</v>
      </c>
      <c r="EU12" s="41">
        <v>0</v>
      </c>
      <c r="EV12" s="41">
        <v>0</v>
      </c>
      <c r="EW12" s="41">
        <v>0</v>
      </c>
      <c r="EX12" s="41">
        <v>0</v>
      </c>
      <c r="EY12" s="41">
        <v>0</v>
      </c>
      <c r="EZ12" s="41">
        <v>0</v>
      </c>
      <c r="FA12" s="41">
        <v>-54169385</v>
      </c>
      <c r="FB12" s="41">
        <v>0</v>
      </c>
      <c r="FC12" s="41">
        <v>727754696</v>
      </c>
      <c r="FD12" s="41">
        <v>0</v>
      </c>
      <c r="FE12" s="41">
        <v>6150</v>
      </c>
      <c r="FF12" s="41">
        <v>0</v>
      </c>
      <c r="FG12" s="41">
        <v>0</v>
      </c>
      <c r="FH12" s="41">
        <v>0</v>
      </c>
      <c r="FI12" s="41">
        <v>727760846</v>
      </c>
      <c r="FJ12" s="41">
        <v>420613041</v>
      </c>
      <c r="FK12" s="41">
        <v>0</v>
      </c>
      <c r="FL12" s="41">
        <v>0</v>
      </c>
      <c r="FM12" s="41">
        <v>1148373887</v>
      </c>
      <c r="FN12" s="41">
        <v>0</v>
      </c>
      <c r="FO12" s="41">
        <v>0</v>
      </c>
      <c r="FP12" s="41">
        <v>0</v>
      </c>
      <c r="FQ12" s="41">
        <v>0</v>
      </c>
      <c r="FR12" s="92">
        <v>1148373887</v>
      </c>
      <c r="FS12" s="41">
        <v>1705506018</v>
      </c>
      <c r="FT12" s="41">
        <v>10101</v>
      </c>
      <c r="FU12" s="41">
        <v>0</v>
      </c>
      <c r="FV12" s="41">
        <v>0</v>
      </c>
      <c r="FW12" s="41">
        <v>0</v>
      </c>
      <c r="FX12" s="41">
        <v>0</v>
      </c>
      <c r="FY12" s="41">
        <v>40305200878</v>
      </c>
      <c r="FZ12" s="41">
        <v>0</v>
      </c>
      <c r="GA12" s="41">
        <v>793980303</v>
      </c>
      <c r="GB12" s="41">
        <v>1705506018</v>
      </c>
      <c r="GC12" s="41">
        <v>1705506018</v>
      </c>
      <c r="GD12" s="41">
        <v>10101</v>
      </c>
      <c r="GE12" s="41">
        <v>10101</v>
      </c>
      <c r="GF12" s="41">
        <v>1705516119</v>
      </c>
      <c r="GG12" s="41">
        <v>0</v>
      </c>
      <c r="GH12" s="41">
        <v>0</v>
      </c>
      <c r="GI12" s="41">
        <v>0</v>
      </c>
      <c r="GJ12" s="41">
        <v>0</v>
      </c>
      <c r="GK12" s="41">
        <v>0</v>
      </c>
      <c r="GL12" s="41">
        <v>0</v>
      </c>
      <c r="GM12" s="41">
        <v>0</v>
      </c>
      <c r="GN12" s="41">
        <v>0</v>
      </c>
      <c r="GO12" s="41">
        <v>2298663546</v>
      </c>
      <c r="GP12" s="41">
        <v>2367805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  <c r="GX12" s="41">
        <v>268066729</v>
      </c>
      <c r="GY12" s="41">
        <v>0</v>
      </c>
      <c r="GZ12" s="41">
        <v>40371132410</v>
      </c>
      <c r="HA12" s="41">
        <v>815903988</v>
      </c>
      <c r="HB12" s="41">
        <v>0</v>
      </c>
      <c r="HC12" s="41">
        <v>0</v>
      </c>
      <c r="HD12" s="41">
        <v>2352832931</v>
      </c>
      <c r="HE12" s="41">
        <v>-21923685</v>
      </c>
      <c r="HF12" s="41">
        <v>27927697935</v>
      </c>
      <c r="HG12" s="41">
        <v>155177000</v>
      </c>
      <c r="HH12" s="41">
        <v>127103000</v>
      </c>
      <c r="HI12" s="41">
        <v>311543676</v>
      </c>
      <c r="HJ12" s="41">
        <v>690633676</v>
      </c>
      <c r="HK12" s="41">
        <v>0</v>
      </c>
      <c r="HL12" s="41">
        <v>28653328967</v>
      </c>
      <c r="HM12" s="41">
        <v>3888928265</v>
      </c>
      <c r="HN12" s="41">
        <v>390754310</v>
      </c>
      <c r="HO12" s="41">
        <v>197893322</v>
      </c>
      <c r="HP12" s="41">
        <v>593147427</v>
      </c>
      <c r="HQ12" s="41">
        <v>216706104</v>
      </c>
      <c r="HR12" s="41">
        <v>0</v>
      </c>
      <c r="HS12" s="41">
        <v>0</v>
      </c>
      <c r="HT12" s="41">
        <v>8513419636</v>
      </c>
      <c r="HU12" s="41">
        <v>493992</v>
      </c>
      <c r="HV12" s="41">
        <v>8513913628</v>
      </c>
      <c r="HW12" s="41">
        <v>2352643643</v>
      </c>
      <c r="HX12" s="41">
        <v>189288</v>
      </c>
      <c r="HY12" s="41">
        <v>2352832931</v>
      </c>
      <c r="HZ12" s="41">
        <v>815903988</v>
      </c>
      <c r="IA12" s="41">
        <v>11682650547</v>
      </c>
      <c r="IB12" s="41">
        <v>0</v>
      </c>
      <c r="IC12" s="41">
        <v>296822087</v>
      </c>
      <c r="ID12" s="41">
        <v>0</v>
      </c>
      <c r="IE12" s="41">
        <v>2352643643</v>
      </c>
      <c r="IF12" s="41">
        <v>189288</v>
      </c>
      <c r="IG12" s="41">
        <v>2352832931</v>
      </c>
      <c r="IH12" s="41">
        <v>2352832931</v>
      </c>
      <c r="II12" s="41">
        <v>815903988</v>
      </c>
      <c r="IJ12" s="41">
        <v>815903988</v>
      </c>
      <c r="IK12" s="41">
        <v>0</v>
      </c>
      <c r="IL12" s="41">
        <v>0</v>
      </c>
      <c r="IM12" s="41">
        <v>0</v>
      </c>
      <c r="IN12" s="41">
        <v>0</v>
      </c>
      <c r="IO12" s="41">
        <v>0</v>
      </c>
      <c r="IP12" s="41">
        <v>0</v>
      </c>
      <c r="IQ12" s="41">
        <v>0</v>
      </c>
      <c r="IR12" s="41">
        <v>0</v>
      </c>
      <c r="IS12" s="41">
        <v>0</v>
      </c>
      <c r="IT12" s="41">
        <v>0</v>
      </c>
      <c r="IU12" s="41">
        <v>0</v>
      </c>
      <c r="IV12" s="41">
        <v>96810000</v>
      </c>
      <c r="IW12" s="41">
        <v>18888208</v>
      </c>
      <c r="IX12" s="41">
        <v>4499795</v>
      </c>
      <c r="IY12" s="41">
        <v>0</v>
      </c>
      <c r="IZ12" s="41">
        <v>0</v>
      </c>
      <c r="JA12" s="42">
        <v>0</v>
      </c>
      <c r="JB12" s="42">
        <v>0</v>
      </c>
      <c r="JC12" s="29" t="str">
        <f t="shared" si="0"/>
        <v/>
      </c>
      <c r="JD12" s="30">
        <f t="shared" si="1"/>
        <v>-65931532</v>
      </c>
      <c r="JE12" s="29">
        <f t="shared" si="2"/>
        <v>420613041</v>
      </c>
      <c r="JF12" s="30" t="str">
        <f t="shared" si="3"/>
        <v/>
      </c>
    </row>
    <row r="13" spans="1:266" x14ac:dyDescent="0.45">
      <c r="A13">
        <v>12</v>
      </c>
      <c r="B13" t="s">
        <v>313</v>
      </c>
      <c r="C13" s="41">
        <v>5603331589</v>
      </c>
      <c r="D13" s="41">
        <v>2746278</v>
      </c>
      <c r="E13" s="41">
        <v>5606077867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23000</v>
      </c>
      <c r="M13" s="41">
        <v>0</v>
      </c>
      <c r="N13" s="41">
        <v>0</v>
      </c>
      <c r="O13" s="41">
        <v>0</v>
      </c>
      <c r="P13" s="41">
        <v>31691202</v>
      </c>
      <c r="Q13" s="41">
        <v>0</v>
      </c>
      <c r="R13" s="41">
        <v>0</v>
      </c>
      <c r="S13" s="41">
        <v>1137415560</v>
      </c>
      <c r="T13" s="41">
        <v>46898261</v>
      </c>
      <c r="U13" s="41">
        <v>28112689754</v>
      </c>
      <c r="V13" s="41">
        <v>1162009936</v>
      </c>
      <c r="W13" s="41">
        <v>0</v>
      </c>
      <c r="X13" s="41">
        <v>0</v>
      </c>
      <c r="Y13" s="41">
        <v>424984588</v>
      </c>
      <c r="Z13" s="41">
        <v>15761401957</v>
      </c>
      <c r="AA13" s="41">
        <v>211858374</v>
      </c>
      <c r="AB13" s="41">
        <v>15973260331</v>
      </c>
      <c r="AC13" s="41">
        <v>2402840464</v>
      </c>
      <c r="AD13" s="41">
        <v>15850000</v>
      </c>
      <c r="AE13" s="41">
        <v>0</v>
      </c>
      <c r="AF13" s="41">
        <v>48583641</v>
      </c>
      <c r="AG13" s="41">
        <v>18493284660</v>
      </c>
      <c r="AH13" s="41">
        <v>0</v>
      </c>
      <c r="AI13" s="41">
        <v>0</v>
      </c>
      <c r="AJ13" s="41">
        <v>0</v>
      </c>
      <c r="AK13" s="41">
        <v>42591010</v>
      </c>
      <c r="AL13" s="41">
        <v>18535875670</v>
      </c>
      <c r="AM13" s="41">
        <v>0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22942938</v>
      </c>
      <c r="AU13" s="41">
        <v>0</v>
      </c>
      <c r="AV13" s="41">
        <v>26950679818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0</v>
      </c>
      <c r="BG13" s="41">
        <v>0</v>
      </c>
      <c r="BH13" s="41">
        <v>0</v>
      </c>
      <c r="BI13" s="41">
        <v>0</v>
      </c>
      <c r="BJ13" s="41">
        <v>0</v>
      </c>
      <c r="BK13" s="41">
        <v>0</v>
      </c>
      <c r="BL13" s="41">
        <v>0</v>
      </c>
      <c r="BM13" s="41">
        <v>0</v>
      </c>
      <c r="BN13" s="41">
        <v>0</v>
      </c>
      <c r="BO13" s="41">
        <v>0</v>
      </c>
      <c r="BP13" s="41">
        <v>0</v>
      </c>
      <c r="BQ13" s="41">
        <v>0</v>
      </c>
      <c r="BR13" s="41">
        <v>0</v>
      </c>
      <c r="BS13" s="41">
        <v>0</v>
      </c>
      <c r="BT13" s="41">
        <v>0</v>
      </c>
      <c r="BU13" s="41">
        <v>0</v>
      </c>
      <c r="BV13" s="41">
        <v>0</v>
      </c>
      <c r="BW13" s="41">
        <v>0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324358505</v>
      </c>
      <c r="CX13" s="41">
        <v>34378667</v>
      </c>
      <c r="CY13" s="41">
        <v>48985000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412816009</v>
      </c>
      <c r="DI13" s="41">
        <v>412816009</v>
      </c>
      <c r="DJ13" s="41">
        <v>406068</v>
      </c>
      <c r="DK13" s="41">
        <v>406068</v>
      </c>
      <c r="DL13" s="41">
        <v>413222077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1">
        <v>0</v>
      </c>
      <c r="DT13" s="41">
        <v>0</v>
      </c>
      <c r="DU13" s="41">
        <v>0</v>
      </c>
      <c r="DV13" s="41">
        <v>0</v>
      </c>
      <c r="DW13" s="41">
        <v>1162009936</v>
      </c>
      <c r="DX13" s="41">
        <v>0</v>
      </c>
      <c r="DY13" s="41">
        <v>0</v>
      </c>
      <c r="DZ13" s="41">
        <v>0</v>
      </c>
      <c r="EA13" s="41">
        <v>26686266</v>
      </c>
      <c r="EB13" s="41">
        <v>1041617300</v>
      </c>
      <c r="EC13" s="41">
        <v>549274540</v>
      </c>
      <c r="ED13" s="41">
        <v>0</v>
      </c>
      <c r="EE13" s="41">
        <v>0</v>
      </c>
      <c r="EF13" s="41">
        <v>0</v>
      </c>
      <c r="EG13" s="41">
        <v>51371025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24594376</v>
      </c>
      <c r="EO13" s="41">
        <v>3942328662</v>
      </c>
      <c r="EP13" s="41">
        <v>412816009</v>
      </c>
      <c r="EQ13" s="41">
        <v>1994919</v>
      </c>
      <c r="ER13" s="41">
        <v>406068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-335212861</v>
      </c>
      <c r="FB13" s="41">
        <v>0</v>
      </c>
      <c r="FC13" s="41">
        <v>0</v>
      </c>
      <c r="FD13" s="41">
        <v>0</v>
      </c>
      <c r="FE13" s="41">
        <v>0</v>
      </c>
      <c r="FF13" s="41">
        <v>0</v>
      </c>
      <c r="FG13" s="41">
        <v>0</v>
      </c>
      <c r="FH13" s="41">
        <v>0</v>
      </c>
      <c r="FI13" s="41">
        <v>0</v>
      </c>
      <c r="FJ13" s="41">
        <v>1162009936</v>
      </c>
      <c r="FK13" s="41">
        <v>0</v>
      </c>
      <c r="FL13" s="41">
        <v>0</v>
      </c>
      <c r="FM13" s="41">
        <v>1162009936</v>
      </c>
      <c r="FN13" s="41">
        <v>0</v>
      </c>
      <c r="FO13" s="41">
        <v>0</v>
      </c>
      <c r="FP13" s="41">
        <v>0</v>
      </c>
      <c r="FQ13" s="41">
        <v>0</v>
      </c>
      <c r="FR13" s="92">
        <v>1162009936</v>
      </c>
      <c r="FS13" s="41">
        <v>1248186918</v>
      </c>
      <c r="FT13" s="41">
        <v>345291</v>
      </c>
      <c r="FU13" s="41">
        <v>0</v>
      </c>
      <c r="FV13" s="41">
        <v>0</v>
      </c>
      <c r="FW13" s="41">
        <v>0</v>
      </c>
      <c r="FX13" s="41">
        <v>0</v>
      </c>
      <c r="FY13" s="41">
        <v>26975274194</v>
      </c>
      <c r="FZ13" s="41">
        <v>0</v>
      </c>
      <c r="GA13" s="41">
        <v>413222077</v>
      </c>
      <c r="GB13" s="41">
        <v>1248186918</v>
      </c>
      <c r="GC13" s="41">
        <v>1248186918</v>
      </c>
      <c r="GD13" s="41">
        <v>345291</v>
      </c>
      <c r="GE13" s="41">
        <v>345291</v>
      </c>
      <c r="GF13" s="41">
        <v>1248532209</v>
      </c>
      <c r="GG13" s="41">
        <v>0</v>
      </c>
      <c r="GH13" s="41">
        <v>0</v>
      </c>
      <c r="GI13" s="41">
        <v>0</v>
      </c>
      <c r="GJ13" s="41">
        <v>0</v>
      </c>
      <c r="GK13" s="41">
        <v>0</v>
      </c>
      <c r="GL13" s="41">
        <v>0</v>
      </c>
      <c r="GM13" s="41">
        <v>0</v>
      </c>
      <c r="GN13" s="41">
        <v>0</v>
      </c>
      <c r="GO13" s="41">
        <v>1248532209</v>
      </c>
      <c r="GP13" s="41">
        <v>1379199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  <c r="GX13" s="41">
        <v>322417335</v>
      </c>
      <c r="GY13" s="41">
        <v>0</v>
      </c>
      <c r="GZ13" s="41">
        <v>26950679818</v>
      </c>
      <c r="HA13" s="41">
        <v>577662461</v>
      </c>
      <c r="HB13" s="41">
        <v>0</v>
      </c>
      <c r="HC13" s="41">
        <v>0</v>
      </c>
      <c r="HD13" s="41">
        <v>1583745070</v>
      </c>
      <c r="HE13" s="41">
        <v>-164440384</v>
      </c>
      <c r="HF13" s="41">
        <v>18798549580</v>
      </c>
      <c r="HG13" s="41">
        <v>116592000</v>
      </c>
      <c r="HH13" s="41">
        <v>107429000</v>
      </c>
      <c r="HI13" s="41">
        <v>177671000</v>
      </c>
      <c r="HJ13" s="41">
        <v>453568000</v>
      </c>
      <c r="HK13" s="41">
        <v>0</v>
      </c>
      <c r="HL13" s="41">
        <v>19278803846</v>
      </c>
      <c r="HM13" s="41">
        <v>2043471220</v>
      </c>
      <c r="HN13" s="41">
        <v>0</v>
      </c>
      <c r="HO13" s="41">
        <v>0</v>
      </c>
      <c r="HP13" s="41">
        <v>0</v>
      </c>
      <c r="HQ13" s="41">
        <v>0</v>
      </c>
      <c r="HR13" s="41">
        <v>0</v>
      </c>
      <c r="HS13" s="41">
        <v>0</v>
      </c>
      <c r="HT13" s="41">
        <v>5469065573</v>
      </c>
      <c r="HU13" s="41">
        <v>1973183</v>
      </c>
      <c r="HV13" s="41">
        <v>5471038756</v>
      </c>
      <c r="HW13" s="41">
        <v>1583264586</v>
      </c>
      <c r="HX13" s="41">
        <v>480484</v>
      </c>
      <c r="HY13" s="41">
        <v>1583745070</v>
      </c>
      <c r="HZ13" s="41">
        <v>577662461</v>
      </c>
      <c r="IA13" s="41">
        <v>7632446287</v>
      </c>
      <c r="IB13" s="41">
        <v>0</v>
      </c>
      <c r="IC13" s="41">
        <v>322417335</v>
      </c>
      <c r="ID13" s="41">
        <v>12013000</v>
      </c>
      <c r="IE13" s="41">
        <v>1583264586</v>
      </c>
      <c r="IF13" s="41">
        <v>480484</v>
      </c>
      <c r="IG13" s="41">
        <v>1583745070</v>
      </c>
      <c r="IH13" s="41">
        <v>1583745070</v>
      </c>
      <c r="II13" s="41">
        <v>577662461</v>
      </c>
      <c r="IJ13" s="41">
        <v>577662461</v>
      </c>
      <c r="IK13" s="41">
        <v>0</v>
      </c>
      <c r="IL13" s="41">
        <v>0</v>
      </c>
      <c r="IM13" s="41">
        <v>0</v>
      </c>
      <c r="IN13" s="41">
        <v>0</v>
      </c>
      <c r="IO13" s="41">
        <v>0</v>
      </c>
      <c r="IP13" s="41">
        <v>0</v>
      </c>
      <c r="IQ13" s="41">
        <v>0</v>
      </c>
      <c r="IR13" s="41">
        <v>0</v>
      </c>
      <c r="IS13" s="41">
        <v>0</v>
      </c>
      <c r="IT13" s="41">
        <v>0</v>
      </c>
      <c r="IU13" s="41">
        <v>0</v>
      </c>
      <c r="IV13" s="41">
        <v>51876000</v>
      </c>
      <c r="IW13" s="41">
        <v>13166006</v>
      </c>
      <c r="IX13" s="41">
        <v>0</v>
      </c>
      <c r="IY13" s="41">
        <v>0</v>
      </c>
      <c r="IZ13" s="41">
        <v>0</v>
      </c>
      <c r="JA13" s="42">
        <v>0</v>
      </c>
      <c r="JB13" s="42">
        <v>0</v>
      </c>
      <c r="JC13" s="29">
        <f t="shared" si="0"/>
        <v>24594376</v>
      </c>
      <c r="JD13" s="30" t="str">
        <f t="shared" si="1"/>
        <v/>
      </c>
      <c r="JE13" s="29">
        <f t="shared" si="2"/>
        <v>1162009936</v>
      </c>
      <c r="JF13" s="30" t="str">
        <f t="shared" si="3"/>
        <v/>
      </c>
    </row>
    <row r="14" spans="1:266" x14ac:dyDescent="0.45">
      <c r="A14">
        <v>13</v>
      </c>
      <c r="B14" t="s">
        <v>314</v>
      </c>
      <c r="C14" s="41">
        <v>4959970144</v>
      </c>
      <c r="D14" s="41">
        <v>2763382</v>
      </c>
      <c r="E14" s="41">
        <v>4962733526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387000</v>
      </c>
      <c r="M14" s="41">
        <v>0</v>
      </c>
      <c r="N14" s="41">
        <v>0</v>
      </c>
      <c r="O14" s="41">
        <v>0</v>
      </c>
      <c r="P14" s="41">
        <v>91203000</v>
      </c>
      <c r="Q14" s="41">
        <v>816163000</v>
      </c>
      <c r="R14" s="41">
        <v>0</v>
      </c>
      <c r="S14" s="41">
        <v>394616406</v>
      </c>
      <c r="T14" s="41">
        <v>23309439</v>
      </c>
      <c r="U14" s="41">
        <v>28819775182</v>
      </c>
      <c r="V14" s="41">
        <v>223199864</v>
      </c>
      <c r="W14" s="41">
        <v>787601509</v>
      </c>
      <c r="X14" s="41">
        <v>0</v>
      </c>
      <c r="Y14" s="41">
        <v>361703515</v>
      </c>
      <c r="Z14" s="41">
        <v>16409317116</v>
      </c>
      <c r="AA14" s="41">
        <v>374643239</v>
      </c>
      <c r="AB14" s="41">
        <v>16783960355</v>
      </c>
      <c r="AC14" s="41">
        <v>2399096985</v>
      </c>
      <c r="AD14" s="41">
        <v>19200000</v>
      </c>
      <c r="AE14" s="41">
        <v>0</v>
      </c>
      <c r="AF14" s="41">
        <v>53007790</v>
      </c>
      <c r="AG14" s="41">
        <v>19324529093</v>
      </c>
      <c r="AH14" s="41">
        <v>0</v>
      </c>
      <c r="AI14" s="41">
        <v>0</v>
      </c>
      <c r="AJ14" s="41">
        <v>0</v>
      </c>
      <c r="AK14" s="41">
        <v>45612010</v>
      </c>
      <c r="AL14" s="41">
        <v>19370141103</v>
      </c>
      <c r="AM14" s="41">
        <v>0</v>
      </c>
      <c r="AN14" s="41">
        <v>0</v>
      </c>
      <c r="AO14" s="41">
        <v>0</v>
      </c>
      <c r="AP14" s="41">
        <v>0</v>
      </c>
      <c r="AQ14" s="41">
        <v>63598978</v>
      </c>
      <c r="AR14" s="41">
        <v>0</v>
      </c>
      <c r="AS14" s="41">
        <v>0</v>
      </c>
      <c r="AT14" s="41">
        <v>69514166</v>
      </c>
      <c r="AU14" s="41">
        <v>0</v>
      </c>
      <c r="AV14" s="41">
        <v>28596575318</v>
      </c>
      <c r="AW14" s="41">
        <v>0</v>
      </c>
      <c r="AX14" s="41">
        <v>0</v>
      </c>
      <c r="AY14" s="41">
        <v>0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0</v>
      </c>
      <c r="CD14" s="41">
        <v>0</v>
      </c>
      <c r="CE14" s="41">
        <v>0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354363000</v>
      </c>
      <c r="CX14" s="41">
        <v>44844000</v>
      </c>
      <c r="CY14" s="41">
        <v>429537000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394765899</v>
      </c>
      <c r="DH14" s="41">
        <v>480386331</v>
      </c>
      <c r="DI14" s="41">
        <v>480386331</v>
      </c>
      <c r="DJ14" s="41">
        <v>69085</v>
      </c>
      <c r="DK14" s="41">
        <v>69085</v>
      </c>
      <c r="DL14" s="41">
        <v>480455416</v>
      </c>
      <c r="DM14" s="41">
        <v>0</v>
      </c>
      <c r="DN14" s="41">
        <v>0</v>
      </c>
      <c r="DO14" s="41">
        <v>0</v>
      </c>
      <c r="DP14" s="41">
        <v>0</v>
      </c>
      <c r="DQ14" s="41">
        <v>0</v>
      </c>
      <c r="DR14" s="41">
        <v>0</v>
      </c>
      <c r="DS14" s="41">
        <v>0</v>
      </c>
      <c r="DT14" s="41">
        <v>0</v>
      </c>
      <c r="DU14" s="41">
        <v>0</v>
      </c>
      <c r="DV14" s="41">
        <v>0</v>
      </c>
      <c r="DW14" s="41">
        <v>223199864</v>
      </c>
      <c r="DX14" s="41">
        <v>0</v>
      </c>
      <c r="DY14" s="41">
        <v>0</v>
      </c>
      <c r="DZ14" s="41">
        <v>0</v>
      </c>
      <c r="EA14" s="41">
        <v>28989957</v>
      </c>
      <c r="EB14" s="41">
        <v>1167757409</v>
      </c>
      <c r="EC14" s="41">
        <v>572940957</v>
      </c>
      <c r="ED14" s="41">
        <v>110425860</v>
      </c>
      <c r="EE14" s="41">
        <v>53706576</v>
      </c>
      <c r="EF14" s="41">
        <v>0</v>
      </c>
      <c r="EG14" s="41">
        <v>67265470</v>
      </c>
      <c r="EH14" s="41">
        <v>0</v>
      </c>
      <c r="EI14" s="41">
        <v>0</v>
      </c>
      <c r="EJ14" s="41">
        <v>0</v>
      </c>
      <c r="EK14" s="41">
        <v>0</v>
      </c>
      <c r="EL14" s="41">
        <v>0</v>
      </c>
      <c r="EM14" s="41">
        <v>0</v>
      </c>
      <c r="EN14" s="41">
        <v>-592813643</v>
      </c>
      <c r="EO14" s="41">
        <v>3298862110</v>
      </c>
      <c r="EP14" s="41">
        <v>480386331</v>
      </c>
      <c r="EQ14" s="41">
        <v>2672190</v>
      </c>
      <c r="ER14" s="41">
        <v>69085</v>
      </c>
      <c r="ES14" s="41">
        <v>0</v>
      </c>
      <c r="ET14" s="41">
        <v>0</v>
      </c>
      <c r="EU14" s="41">
        <v>0</v>
      </c>
      <c r="EV14" s="41">
        <v>0</v>
      </c>
      <c r="EW14" s="41">
        <v>0</v>
      </c>
      <c r="EX14" s="41">
        <v>0</v>
      </c>
      <c r="EY14" s="41">
        <v>0</v>
      </c>
      <c r="EZ14" s="41">
        <v>0</v>
      </c>
      <c r="FA14" s="41">
        <v>-20214139</v>
      </c>
      <c r="FB14" s="41">
        <v>0</v>
      </c>
      <c r="FC14" s="41">
        <v>1208998610</v>
      </c>
      <c r="FD14" s="41">
        <v>816163000</v>
      </c>
      <c r="FE14" s="41">
        <v>394765899</v>
      </c>
      <c r="FF14" s="41">
        <v>0</v>
      </c>
      <c r="FG14" s="41">
        <v>0</v>
      </c>
      <c r="FH14" s="41">
        <v>0</v>
      </c>
      <c r="FI14" s="41">
        <v>787601509</v>
      </c>
      <c r="FJ14" s="41">
        <v>223199864</v>
      </c>
      <c r="FK14" s="41">
        <v>0</v>
      </c>
      <c r="FL14" s="41">
        <v>0</v>
      </c>
      <c r="FM14" s="41">
        <v>1010801373</v>
      </c>
      <c r="FN14" s="41">
        <v>0</v>
      </c>
      <c r="FO14" s="41">
        <v>0</v>
      </c>
      <c r="FP14" s="41">
        <v>0</v>
      </c>
      <c r="FQ14" s="41">
        <v>0</v>
      </c>
      <c r="FR14" s="92">
        <v>1010801373</v>
      </c>
      <c r="FS14" s="41">
        <v>1180721703</v>
      </c>
      <c r="FT14" s="41">
        <v>22107</v>
      </c>
      <c r="FU14" s="41">
        <v>0</v>
      </c>
      <c r="FV14" s="41">
        <v>0</v>
      </c>
      <c r="FW14" s="41">
        <v>0</v>
      </c>
      <c r="FX14" s="41">
        <v>0</v>
      </c>
      <c r="FY14" s="41">
        <v>27608995776</v>
      </c>
      <c r="FZ14" s="41">
        <v>0</v>
      </c>
      <c r="GA14" s="41">
        <v>644587852</v>
      </c>
      <c r="GB14" s="41">
        <v>1180721703</v>
      </c>
      <c r="GC14" s="41">
        <v>1180721703</v>
      </c>
      <c r="GD14" s="41">
        <v>22107</v>
      </c>
      <c r="GE14" s="41">
        <v>22107</v>
      </c>
      <c r="GF14" s="41">
        <v>1180743810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1604955225</v>
      </c>
      <c r="GP14" s="41">
        <v>1998493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  <c r="GX14" s="41">
        <v>128746682</v>
      </c>
      <c r="GY14" s="41">
        <v>0</v>
      </c>
      <c r="GZ14" s="41">
        <v>28201809419</v>
      </c>
      <c r="HA14" s="41">
        <v>656022757</v>
      </c>
      <c r="HB14" s="41">
        <v>0</v>
      </c>
      <c r="HC14" s="41">
        <v>0</v>
      </c>
      <c r="HD14" s="41">
        <v>1625169364</v>
      </c>
      <c r="HE14" s="41">
        <v>-11434905</v>
      </c>
      <c r="HF14" s="41">
        <v>19517297067</v>
      </c>
      <c r="HG14" s="41">
        <v>94993000</v>
      </c>
      <c r="HH14" s="41">
        <v>130977000</v>
      </c>
      <c r="HI14" s="41">
        <v>128247000</v>
      </c>
      <c r="HJ14" s="41">
        <v>399777000</v>
      </c>
      <c r="HK14" s="41">
        <v>0</v>
      </c>
      <c r="HL14" s="41">
        <v>19946064024</v>
      </c>
      <c r="HM14" s="41">
        <v>2676501787</v>
      </c>
      <c r="HN14" s="41">
        <v>281733455</v>
      </c>
      <c r="HO14" s="41">
        <v>138252173</v>
      </c>
      <c r="HP14" s="41">
        <v>424211415</v>
      </c>
      <c r="HQ14" s="41">
        <v>164132436</v>
      </c>
      <c r="HR14" s="41">
        <v>0</v>
      </c>
      <c r="HS14" s="41">
        <v>0</v>
      </c>
      <c r="HT14" s="41">
        <v>5836337236</v>
      </c>
      <c r="HU14" s="41">
        <v>1278618</v>
      </c>
      <c r="HV14" s="41">
        <v>5837615854</v>
      </c>
      <c r="HW14" s="41">
        <v>1624802817</v>
      </c>
      <c r="HX14" s="41">
        <v>366547</v>
      </c>
      <c r="HY14" s="41">
        <v>1625169364</v>
      </c>
      <c r="HZ14" s="41">
        <v>656022757</v>
      </c>
      <c r="IA14" s="41">
        <v>8118807975</v>
      </c>
      <c r="IB14" s="41">
        <v>0</v>
      </c>
      <c r="IC14" s="41">
        <v>192345660</v>
      </c>
      <c r="ID14" s="41">
        <v>89297000</v>
      </c>
      <c r="IE14" s="41">
        <v>1624802817</v>
      </c>
      <c r="IF14" s="41">
        <v>366547</v>
      </c>
      <c r="IG14" s="41">
        <v>1625169364</v>
      </c>
      <c r="IH14" s="41">
        <v>1625169364</v>
      </c>
      <c r="II14" s="41">
        <v>656022757</v>
      </c>
      <c r="IJ14" s="41">
        <v>656022757</v>
      </c>
      <c r="IK14" s="41">
        <v>0</v>
      </c>
      <c r="IL14" s="41">
        <v>0</v>
      </c>
      <c r="IM14" s="41">
        <v>0</v>
      </c>
      <c r="IN14" s="41">
        <v>0</v>
      </c>
      <c r="IO14" s="41">
        <v>0</v>
      </c>
      <c r="IP14" s="41">
        <v>0</v>
      </c>
      <c r="IQ14" s="41">
        <v>0</v>
      </c>
      <c r="IR14" s="41">
        <v>0</v>
      </c>
      <c r="IS14" s="41">
        <v>0</v>
      </c>
      <c r="IT14" s="41">
        <v>0</v>
      </c>
      <c r="IU14" s="41">
        <v>0</v>
      </c>
      <c r="IV14" s="41">
        <v>45560000</v>
      </c>
      <c r="IW14" s="41">
        <v>15856421</v>
      </c>
      <c r="IX14" s="41">
        <v>4225787</v>
      </c>
      <c r="IY14" s="41">
        <v>0</v>
      </c>
      <c r="IZ14" s="41">
        <v>0</v>
      </c>
      <c r="JA14" s="42">
        <v>0</v>
      </c>
      <c r="JB14" s="42">
        <v>0</v>
      </c>
      <c r="JC14" s="29" t="str">
        <f t="shared" si="0"/>
        <v/>
      </c>
      <c r="JD14" s="30">
        <f t="shared" si="1"/>
        <v>-592813643</v>
      </c>
      <c r="JE14" s="29">
        <f t="shared" si="2"/>
        <v>223199864</v>
      </c>
      <c r="JF14" s="30" t="str">
        <f t="shared" si="3"/>
        <v/>
      </c>
    </row>
    <row r="15" spans="1:266" x14ac:dyDescent="0.45">
      <c r="A15">
        <v>14</v>
      </c>
      <c r="B15" t="s">
        <v>315</v>
      </c>
      <c r="C15" s="41">
        <v>1958905178</v>
      </c>
      <c r="D15" s="41">
        <v>1470992</v>
      </c>
      <c r="E15" s="41">
        <v>1960376170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10828940</v>
      </c>
      <c r="Q15" s="41">
        <v>0</v>
      </c>
      <c r="R15" s="41">
        <v>0</v>
      </c>
      <c r="S15" s="41">
        <v>686363989</v>
      </c>
      <c r="T15" s="41">
        <v>17796871</v>
      </c>
      <c r="U15" s="41">
        <v>11312452532</v>
      </c>
      <c r="V15" s="41">
        <v>559021999</v>
      </c>
      <c r="W15" s="41">
        <v>200407190</v>
      </c>
      <c r="X15" s="41">
        <v>0</v>
      </c>
      <c r="Y15" s="41">
        <v>196893546</v>
      </c>
      <c r="Z15" s="41">
        <v>6290648595</v>
      </c>
      <c r="AA15" s="41">
        <v>128286282</v>
      </c>
      <c r="AB15" s="41">
        <v>6418934877</v>
      </c>
      <c r="AC15" s="41">
        <v>958229133</v>
      </c>
      <c r="AD15" s="41">
        <v>7900000</v>
      </c>
      <c r="AE15" s="41">
        <v>0</v>
      </c>
      <c r="AF15" s="41">
        <v>20922969</v>
      </c>
      <c r="AG15" s="41">
        <v>7429667885</v>
      </c>
      <c r="AH15" s="41">
        <v>0</v>
      </c>
      <c r="AI15" s="41">
        <v>0</v>
      </c>
      <c r="AJ15" s="41">
        <v>0</v>
      </c>
      <c r="AK15" s="41">
        <v>16699188</v>
      </c>
      <c r="AL15" s="41">
        <v>7446367073</v>
      </c>
      <c r="AM15" s="41">
        <v>0</v>
      </c>
      <c r="AN15" s="41">
        <v>0</v>
      </c>
      <c r="AO15" s="41">
        <v>0</v>
      </c>
      <c r="AP15" s="41">
        <v>0</v>
      </c>
      <c r="AQ15" s="41">
        <v>30768477</v>
      </c>
      <c r="AR15" s="41">
        <v>0</v>
      </c>
      <c r="AS15" s="41">
        <v>52</v>
      </c>
      <c r="AT15" s="41">
        <v>11650664</v>
      </c>
      <c r="AU15" s="41">
        <v>0</v>
      </c>
      <c r="AV15" s="41">
        <v>10753430533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0</v>
      </c>
      <c r="BQ15" s="41">
        <v>0</v>
      </c>
      <c r="BR15" s="41">
        <v>0</v>
      </c>
      <c r="BS15" s="41">
        <v>0</v>
      </c>
      <c r="BT15" s="41">
        <v>0</v>
      </c>
      <c r="BU15" s="41">
        <v>0</v>
      </c>
      <c r="BV15" s="41">
        <v>0</v>
      </c>
      <c r="BW15" s="41">
        <v>0</v>
      </c>
      <c r="BX15" s="41">
        <v>0</v>
      </c>
      <c r="BY15" s="41">
        <v>0</v>
      </c>
      <c r="BZ15" s="41">
        <v>0</v>
      </c>
      <c r="CA15" s="41">
        <v>0</v>
      </c>
      <c r="CB15" s="41">
        <v>0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0</v>
      </c>
      <c r="CI15" s="41">
        <v>0</v>
      </c>
      <c r="CJ15" s="41">
        <v>0</v>
      </c>
      <c r="CK15" s="41">
        <v>0</v>
      </c>
      <c r="CL15" s="41">
        <v>0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193616546</v>
      </c>
      <c r="CX15" s="41">
        <v>15944000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6012</v>
      </c>
      <c r="DH15" s="41">
        <v>160323109</v>
      </c>
      <c r="DI15" s="41">
        <v>160323109</v>
      </c>
      <c r="DJ15" s="41">
        <v>199796</v>
      </c>
      <c r="DK15" s="41">
        <v>199796</v>
      </c>
      <c r="DL15" s="41">
        <v>160522905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559021999</v>
      </c>
      <c r="DX15" s="41">
        <v>0</v>
      </c>
      <c r="DY15" s="41">
        <v>0</v>
      </c>
      <c r="DZ15" s="41">
        <v>0</v>
      </c>
      <c r="EA15" s="41">
        <v>10828940</v>
      </c>
      <c r="EB15" s="41">
        <v>528470008</v>
      </c>
      <c r="EC15" s="41">
        <v>243011663</v>
      </c>
      <c r="ED15" s="41">
        <v>43927727</v>
      </c>
      <c r="EE15" s="41">
        <v>19460547</v>
      </c>
      <c r="EF15" s="41">
        <v>97936</v>
      </c>
      <c r="EG15" s="41">
        <v>22770630</v>
      </c>
      <c r="EH15" s="41">
        <v>0</v>
      </c>
      <c r="EI15" s="41">
        <v>0</v>
      </c>
      <c r="EJ15" s="41">
        <v>0</v>
      </c>
      <c r="EK15" s="41">
        <v>0</v>
      </c>
      <c r="EL15" s="41">
        <v>0</v>
      </c>
      <c r="EM15" s="41">
        <v>0</v>
      </c>
      <c r="EN15" s="41">
        <v>-127335926</v>
      </c>
      <c r="EO15" s="41">
        <v>1384103291</v>
      </c>
      <c r="EP15" s="41">
        <v>160323109</v>
      </c>
      <c r="EQ15" s="41">
        <v>1030918</v>
      </c>
      <c r="ER15" s="41">
        <v>199796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-6269587</v>
      </c>
      <c r="FB15" s="41">
        <v>0</v>
      </c>
      <c r="FC15" s="41">
        <v>200401178</v>
      </c>
      <c r="FD15" s="41">
        <v>0</v>
      </c>
      <c r="FE15" s="41">
        <v>6012</v>
      </c>
      <c r="FF15" s="41">
        <v>0</v>
      </c>
      <c r="FG15" s="41">
        <v>0</v>
      </c>
      <c r="FH15" s="41">
        <v>0</v>
      </c>
      <c r="FI15" s="41">
        <v>200407190</v>
      </c>
      <c r="FJ15" s="41">
        <v>559021999</v>
      </c>
      <c r="FK15" s="41">
        <v>0</v>
      </c>
      <c r="FL15" s="41">
        <v>0</v>
      </c>
      <c r="FM15" s="41">
        <v>759429189</v>
      </c>
      <c r="FN15" s="41">
        <v>0</v>
      </c>
      <c r="FO15" s="41">
        <v>0</v>
      </c>
      <c r="FP15" s="41">
        <v>0</v>
      </c>
      <c r="FQ15" s="41">
        <v>0</v>
      </c>
      <c r="FR15" s="92">
        <v>759429189</v>
      </c>
      <c r="FS15" s="41">
        <v>414478778</v>
      </c>
      <c r="FT15" s="41">
        <v>240278</v>
      </c>
      <c r="FU15" s="41">
        <v>0</v>
      </c>
      <c r="FV15" s="41">
        <v>0</v>
      </c>
      <c r="FW15" s="41">
        <v>0</v>
      </c>
      <c r="FX15" s="41">
        <v>0</v>
      </c>
      <c r="FY15" s="41">
        <v>10626088543</v>
      </c>
      <c r="FZ15" s="41">
        <v>0</v>
      </c>
      <c r="GA15" s="41">
        <v>223911179</v>
      </c>
      <c r="GB15" s="41">
        <v>414478778</v>
      </c>
      <c r="GC15" s="41">
        <v>414478778</v>
      </c>
      <c r="GD15" s="41">
        <v>240278</v>
      </c>
      <c r="GE15" s="41">
        <v>240278</v>
      </c>
      <c r="GF15" s="41">
        <v>414719056</v>
      </c>
      <c r="GG15" s="41">
        <v>0</v>
      </c>
      <c r="GH15" s="41">
        <v>0</v>
      </c>
      <c r="GI15" s="41">
        <v>0</v>
      </c>
      <c r="GJ15" s="41">
        <v>0</v>
      </c>
      <c r="GK15" s="41">
        <v>0</v>
      </c>
      <c r="GL15" s="41">
        <v>0</v>
      </c>
      <c r="GM15" s="41">
        <v>0</v>
      </c>
      <c r="GN15" s="41">
        <v>0</v>
      </c>
      <c r="GO15" s="41">
        <v>576938645</v>
      </c>
      <c r="GP15" s="41">
        <v>812340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  <c r="GX15" s="41">
        <v>57258489</v>
      </c>
      <c r="GY15" s="41">
        <v>0</v>
      </c>
      <c r="GZ15" s="41">
        <v>10753424469</v>
      </c>
      <c r="HA15" s="41">
        <v>230503058</v>
      </c>
      <c r="HB15" s="41">
        <v>0</v>
      </c>
      <c r="HC15" s="41">
        <v>0</v>
      </c>
      <c r="HD15" s="41">
        <v>583208232</v>
      </c>
      <c r="HE15" s="41">
        <v>-6591879</v>
      </c>
      <c r="HF15" s="41">
        <v>7518340394</v>
      </c>
      <c r="HG15" s="41">
        <v>48216000</v>
      </c>
      <c r="HH15" s="41">
        <v>8203000</v>
      </c>
      <c r="HI15" s="41">
        <v>42690000</v>
      </c>
      <c r="HJ15" s="41">
        <v>120657000</v>
      </c>
      <c r="HK15" s="41">
        <v>0</v>
      </c>
      <c r="HL15" s="41">
        <v>7649826334</v>
      </c>
      <c r="HM15" s="41">
        <v>998089168</v>
      </c>
      <c r="HN15" s="41">
        <v>110645240</v>
      </c>
      <c r="HO15" s="41">
        <v>51574349</v>
      </c>
      <c r="HP15" s="41">
        <v>162219589</v>
      </c>
      <c r="HQ15" s="41">
        <v>63388274</v>
      </c>
      <c r="HR15" s="41">
        <v>0</v>
      </c>
      <c r="HS15" s="41">
        <v>0</v>
      </c>
      <c r="HT15" s="41">
        <v>2193950212</v>
      </c>
      <c r="HU15" s="41">
        <v>1029718</v>
      </c>
      <c r="HV15" s="41">
        <v>2194979930</v>
      </c>
      <c r="HW15" s="41">
        <v>583085048</v>
      </c>
      <c r="HX15" s="41">
        <v>123184</v>
      </c>
      <c r="HY15" s="41">
        <v>583208232</v>
      </c>
      <c r="HZ15" s="41">
        <v>230503058</v>
      </c>
      <c r="IA15" s="41">
        <v>3008691220</v>
      </c>
      <c r="IB15" s="41">
        <v>0</v>
      </c>
      <c r="IC15" s="41">
        <v>88026966</v>
      </c>
      <c r="ID15" s="41">
        <v>1795000</v>
      </c>
      <c r="IE15" s="41">
        <v>583085048</v>
      </c>
      <c r="IF15" s="41">
        <v>123184</v>
      </c>
      <c r="IG15" s="41">
        <v>583208232</v>
      </c>
      <c r="IH15" s="41">
        <v>583208232</v>
      </c>
      <c r="II15" s="41">
        <v>230503058</v>
      </c>
      <c r="IJ15" s="41">
        <v>230503058</v>
      </c>
      <c r="IK15" s="41">
        <v>0</v>
      </c>
      <c r="IL15" s="41">
        <v>0</v>
      </c>
      <c r="IM15" s="41">
        <v>0</v>
      </c>
      <c r="IN15" s="41">
        <v>0</v>
      </c>
      <c r="IO15" s="41">
        <v>0</v>
      </c>
      <c r="IP15" s="41">
        <v>0</v>
      </c>
      <c r="IQ15" s="41">
        <v>0</v>
      </c>
      <c r="IR15" s="41">
        <v>0</v>
      </c>
      <c r="IS15" s="41">
        <v>0</v>
      </c>
      <c r="IT15" s="41">
        <v>0</v>
      </c>
      <c r="IU15" s="41">
        <v>0</v>
      </c>
      <c r="IV15" s="41">
        <v>21548000</v>
      </c>
      <c r="IW15" s="41">
        <v>6218011</v>
      </c>
      <c r="IX15" s="41">
        <v>0</v>
      </c>
      <c r="IY15" s="41">
        <v>0</v>
      </c>
      <c r="IZ15" s="41">
        <v>0</v>
      </c>
      <c r="JA15" s="42">
        <v>0</v>
      </c>
      <c r="JB15" s="42">
        <v>0</v>
      </c>
      <c r="JC15" s="29" t="str">
        <f t="shared" si="0"/>
        <v/>
      </c>
      <c r="JD15" s="30">
        <f t="shared" si="1"/>
        <v>-127335926</v>
      </c>
      <c r="JE15" s="29">
        <f t="shared" si="2"/>
        <v>559021999</v>
      </c>
      <c r="JF15" s="30" t="str">
        <f t="shared" si="3"/>
        <v/>
      </c>
    </row>
    <row r="16" spans="1:266" x14ac:dyDescent="0.45">
      <c r="A16">
        <v>15</v>
      </c>
      <c r="B16" t="s">
        <v>316</v>
      </c>
      <c r="C16" s="41">
        <v>2281785776</v>
      </c>
      <c r="D16" s="41">
        <v>95526</v>
      </c>
      <c r="E16" s="41">
        <v>2281881302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178000</v>
      </c>
      <c r="M16" s="41">
        <v>0</v>
      </c>
      <c r="N16" s="41">
        <v>0</v>
      </c>
      <c r="O16" s="41">
        <v>0</v>
      </c>
      <c r="P16" s="41">
        <v>6403458</v>
      </c>
      <c r="Q16" s="41">
        <v>0</v>
      </c>
      <c r="R16" s="41">
        <v>0</v>
      </c>
      <c r="S16" s="41">
        <v>362729949</v>
      </c>
      <c r="T16" s="41">
        <v>24100208</v>
      </c>
      <c r="U16" s="41">
        <v>12511408029</v>
      </c>
      <c r="V16" s="41">
        <v>269905564</v>
      </c>
      <c r="W16" s="41">
        <v>100000000</v>
      </c>
      <c r="X16" s="41">
        <v>0</v>
      </c>
      <c r="Y16" s="41">
        <v>181106915</v>
      </c>
      <c r="Z16" s="41">
        <v>7063033751</v>
      </c>
      <c r="AA16" s="41">
        <v>106489406</v>
      </c>
      <c r="AB16" s="41">
        <v>7169523157</v>
      </c>
      <c r="AC16" s="41">
        <v>1078366465</v>
      </c>
      <c r="AD16" s="41">
        <v>7750000</v>
      </c>
      <c r="AE16" s="41">
        <v>0</v>
      </c>
      <c r="AF16" s="41">
        <v>20255022</v>
      </c>
      <c r="AG16" s="41">
        <v>8310741999</v>
      </c>
      <c r="AH16" s="41">
        <v>0</v>
      </c>
      <c r="AI16" s="41">
        <v>0</v>
      </c>
      <c r="AJ16" s="41">
        <v>0</v>
      </c>
      <c r="AK16" s="41">
        <v>18423928</v>
      </c>
      <c r="AL16" s="41">
        <v>8329165927</v>
      </c>
      <c r="AM16" s="41">
        <v>0</v>
      </c>
      <c r="AN16" s="41">
        <v>0</v>
      </c>
      <c r="AO16" s="41">
        <v>0</v>
      </c>
      <c r="AP16" s="41">
        <v>0</v>
      </c>
      <c r="AQ16" s="41">
        <v>23668002</v>
      </c>
      <c r="AR16" s="41">
        <v>0</v>
      </c>
      <c r="AS16" s="41">
        <v>0</v>
      </c>
      <c r="AT16" s="41">
        <v>6760120</v>
      </c>
      <c r="AU16" s="41">
        <v>0</v>
      </c>
      <c r="AV16" s="41">
        <v>12241502465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0</v>
      </c>
      <c r="CQ16" s="41">
        <v>0</v>
      </c>
      <c r="CR16" s="41">
        <v>0</v>
      </c>
      <c r="CS16" s="41">
        <v>0</v>
      </c>
      <c r="CT16" s="41">
        <v>0</v>
      </c>
      <c r="CU16" s="41">
        <v>0</v>
      </c>
      <c r="CV16" s="41">
        <v>0</v>
      </c>
      <c r="CW16" s="41">
        <v>174125528</v>
      </c>
      <c r="CX16" s="41">
        <v>22960000</v>
      </c>
      <c r="CY16" s="41">
        <v>221731875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100000000</v>
      </c>
      <c r="DH16" s="41">
        <v>165961086</v>
      </c>
      <c r="DI16" s="41">
        <v>165961086</v>
      </c>
      <c r="DJ16" s="41">
        <v>19234</v>
      </c>
      <c r="DK16" s="41">
        <v>19234</v>
      </c>
      <c r="DL16" s="41">
        <v>165980320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269905564</v>
      </c>
      <c r="DX16" s="41">
        <v>0</v>
      </c>
      <c r="DY16" s="41">
        <v>0</v>
      </c>
      <c r="DZ16" s="41">
        <v>0</v>
      </c>
      <c r="EA16" s="41">
        <v>12806917</v>
      </c>
      <c r="EB16" s="41">
        <v>539334404</v>
      </c>
      <c r="EC16" s="41">
        <v>265877254</v>
      </c>
      <c r="ED16" s="41">
        <v>42492740</v>
      </c>
      <c r="EE16" s="41">
        <v>19782300</v>
      </c>
      <c r="EF16" s="41">
        <v>0</v>
      </c>
      <c r="EG16" s="41">
        <v>34098666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7175615</v>
      </c>
      <c r="EO16" s="41">
        <v>1617003431</v>
      </c>
      <c r="EP16" s="41">
        <v>165961086</v>
      </c>
      <c r="EQ16" s="41">
        <v>56083</v>
      </c>
      <c r="ER16" s="41">
        <v>19234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0</v>
      </c>
      <c r="EY16" s="41">
        <v>0</v>
      </c>
      <c r="EZ16" s="41">
        <v>0</v>
      </c>
      <c r="FA16" s="41">
        <v>-19103832</v>
      </c>
      <c r="FB16" s="41">
        <v>0</v>
      </c>
      <c r="FC16" s="41">
        <v>0</v>
      </c>
      <c r="FD16" s="41">
        <v>0</v>
      </c>
      <c r="FE16" s="41">
        <v>100000000</v>
      </c>
      <c r="FF16" s="41">
        <v>0</v>
      </c>
      <c r="FG16" s="41">
        <v>0</v>
      </c>
      <c r="FH16" s="41">
        <v>0</v>
      </c>
      <c r="FI16" s="41">
        <v>100000000</v>
      </c>
      <c r="FJ16" s="41">
        <v>269905564</v>
      </c>
      <c r="FK16" s="41">
        <v>0</v>
      </c>
      <c r="FL16" s="41">
        <v>0</v>
      </c>
      <c r="FM16" s="41">
        <v>369905564</v>
      </c>
      <c r="FN16" s="41">
        <v>0</v>
      </c>
      <c r="FO16" s="41">
        <v>0</v>
      </c>
      <c r="FP16" s="41">
        <v>0</v>
      </c>
      <c r="FQ16" s="41">
        <v>0</v>
      </c>
      <c r="FR16" s="92">
        <v>369905564</v>
      </c>
      <c r="FS16" s="41">
        <v>498821259</v>
      </c>
      <c r="FT16" s="41">
        <v>20209</v>
      </c>
      <c r="FU16" s="41">
        <v>0</v>
      </c>
      <c r="FV16" s="41">
        <v>0</v>
      </c>
      <c r="FW16" s="41">
        <v>0</v>
      </c>
      <c r="FX16" s="41">
        <v>0</v>
      </c>
      <c r="FY16" s="41">
        <v>12148678080</v>
      </c>
      <c r="FZ16" s="41">
        <v>0</v>
      </c>
      <c r="GA16" s="41">
        <v>228255360</v>
      </c>
      <c r="GB16" s="41">
        <v>498821259</v>
      </c>
      <c r="GC16" s="41">
        <v>498821259</v>
      </c>
      <c r="GD16" s="41">
        <v>20209</v>
      </c>
      <c r="GE16" s="41">
        <v>20209</v>
      </c>
      <c r="GF16" s="41">
        <v>498841468</v>
      </c>
      <c r="GG16" s="41">
        <v>0</v>
      </c>
      <c r="GH16" s="41">
        <v>0</v>
      </c>
      <c r="GI16" s="41">
        <v>0</v>
      </c>
      <c r="GJ16" s="41">
        <v>0</v>
      </c>
      <c r="GK16" s="41">
        <v>0</v>
      </c>
      <c r="GL16" s="41">
        <v>0</v>
      </c>
      <c r="GM16" s="41">
        <v>0</v>
      </c>
      <c r="GN16" s="41">
        <v>0</v>
      </c>
      <c r="GO16" s="41">
        <v>675899038</v>
      </c>
      <c r="GP16" s="41">
        <v>748689</v>
      </c>
      <c r="GQ16" s="41">
        <v>0</v>
      </c>
      <c r="GR16" s="41">
        <v>0</v>
      </c>
      <c r="GS16" s="41">
        <v>0</v>
      </c>
      <c r="GT16" s="41">
        <v>0</v>
      </c>
      <c r="GU16" s="41">
        <v>0</v>
      </c>
      <c r="GV16" s="41">
        <v>0</v>
      </c>
      <c r="GW16" s="41">
        <v>0</v>
      </c>
      <c r="GX16" s="41">
        <v>69831579</v>
      </c>
      <c r="GY16" s="41">
        <v>0</v>
      </c>
      <c r="GZ16" s="41">
        <v>12141502465</v>
      </c>
      <c r="HA16" s="41">
        <v>244476463</v>
      </c>
      <c r="HB16" s="41">
        <v>0</v>
      </c>
      <c r="HC16" s="41">
        <v>0</v>
      </c>
      <c r="HD16" s="41">
        <v>695002870</v>
      </c>
      <c r="HE16" s="41">
        <v>-16221103</v>
      </c>
      <c r="HF16" s="41">
        <v>8405759117</v>
      </c>
      <c r="HG16" s="41">
        <v>60508000</v>
      </c>
      <c r="HH16" s="41">
        <v>48641000</v>
      </c>
      <c r="HI16" s="41">
        <v>49723000</v>
      </c>
      <c r="HJ16" s="41">
        <v>186388000</v>
      </c>
      <c r="HK16" s="41">
        <v>0</v>
      </c>
      <c r="HL16" s="41">
        <v>8604954034</v>
      </c>
      <c r="HM16" s="41">
        <v>1237564536</v>
      </c>
      <c r="HN16" s="41">
        <v>117365772</v>
      </c>
      <c r="HO16" s="41">
        <v>58007046</v>
      </c>
      <c r="HP16" s="41">
        <v>177057570</v>
      </c>
      <c r="HQ16" s="41">
        <v>62275040</v>
      </c>
      <c r="HR16" s="41">
        <v>0</v>
      </c>
      <c r="HS16" s="41">
        <v>0</v>
      </c>
      <c r="HT16" s="41">
        <v>2589483284</v>
      </c>
      <c r="HU16" s="41">
        <v>463305</v>
      </c>
      <c r="HV16" s="41">
        <v>2589946589</v>
      </c>
      <c r="HW16" s="41">
        <v>694845799</v>
      </c>
      <c r="HX16" s="41">
        <v>157071</v>
      </c>
      <c r="HY16" s="41">
        <v>695002870</v>
      </c>
      <c r="HZ16" s="41">
        <v>244476463</v>
      </c>
      <c r="IA16" s="41">
        <v>3529425922</v>
      </c>
      <c r="IB16" s="41">
        <v>0</v>
      </c>
      <c r="IC16" s="41">
        <v>93499581</v>
      </c>
      <c r="ID16" s="41">
        <v>1544000</v>
      </c>
      <c r="IE16" s="41">
        <v>694845799</v>
      </c>
      <c r="IF16" s="41">
        <v>157071</v>
      </c>
      <c r="IG16" s="41">
        <v>695002870</v>
      </c>
      <c r="IH16" s="41">
        <v>695002870</v>
      </c>
      <c r="II16" s="41">
        <v>244476463</v>
      </c>
      <c r="IJ16" s="41">
        <v>244476463</v>
      </c>
      <c r="IK16" s="41">
        <v>0</v>
      </c>
      <c r="IL16" s="41">
        <v>0</v>
      </c>
      <c r="IM16" s="41">
        <v>0</v>
      </c>
      <c r="IN16" s="41">
        <v>0</v>
      </c>
      <c r="IO16" s="41">
        <v>0</v>
      </c>
      <c r="IP16" s="41">
        <v>0</v>
      </c>
      <c r="IQ16" s="41">
        <v>0</v>
      </c>
      <c r="IR16" s="41">
        <v>0</v>
      </c>
      <c r="IS16" s="41">
        <v>0</v>
      </c>
      <c r="IT16" s="41">
        <v>0</v>
      </c>
      <c r="IU16" s="41">
        <v>0</v>
      </c>
      <c r="IV16" s="41">
        <v>27516000</v>
      </c>
      <c r="IW16" s="41">
        <v>7132017</v>
      </c>
      <c r="IX16" s="41">
        <v>1684752</v>
      </c>
      <c r="IY16" s="41">
        <v>0</v>
      </c>
      <c r="IZ16" s="41">
        <v>0</v>
      </c>
      <c r="JA16" s="42">
        <v>0</v>
      </c>
      <c r="JB16" s="42">
        <v>0</v>
      </c>
      <c r="JC16" s="29">
        <f t="shared" si="0"/>
        <v>7175615</v>
      </c>
      <c r="JD16" s="30" t="str">
        <f t="shared" si="1"/>
        <v/>
      </c>
      <c r="JE16" s="29">
        <f t="shared" si="2"/>
        <v>269905564</v>
      </c>
      <c r="JF16" s="30" t="str">
        <f t="shared" si="3"/>
        <v/>
      </c>
    </row>
    <row r="17" spans="1:266" x14ac:dyDescent="0.45">
      <c r="A17">
        <v>16</v>
      </c>
      <c r="B17" t="s">
        <v>317</v>
      </c>
      <c r="C17" s="41">
        <v>4533670228</v>
      </c>
      <c r="D17" s="41">
        <v>635154</v>
      </c>
      <c r="E17" s="41">
        <v>4534305382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1916000</v>
      </c>
      <c r="M17" s="41">
        <v>0</v>
      </c>
      <c r="N17" s="41">
        <v>0</v>
      </c>
      <c r="O17" s="41">
        <v>0</v>
      </c>
      <c r="P17" s="41">
        <v>67222115</v>
      </c>
      <c r="Q17" s="41">
        <v>412851000</v>
      </c>
      <c r="R17" s="41">
        <v>0</v>
      </c>
      <c r="S17" s="41">
        <v>471215358</v>
      </c>
      <c r="T17" s="41">
        <v>49213806</v>
      </c>
      <c r="U17" s="41">
        <v>25847451771</v>
      </c>
      <c r="V17" s="41">
        <v>315538538</v>
      </c>
      <c r="W17" s="41">
        <v>716633670</v>
      </c>
      <c r="X17" s="41">
        <v>0</v>
      </c>
      <c r="Y17" s="41">
        <v>414408754</v>
      </c>
      <c r="Z17" s="41">
        <v>14681932385</v>
      </c>
      <c r="AA17" s="41">
        <v>253602719</v>
      </c>
      <c r="AB17" s="41">
        <v>14935535104</v>
      </c>
      <c r="AC17" s="41">
        <v>2173916765</v>
      </c>
      <c r="AD17" s="41">
        <v>16700000</v>
      </c>
      <c r="AE17" s="41">
        <v>0</v>
      </c>
      <c r="AF17" s="41">
        <v>46642226</v>
      </c>
      <c r="AG17" s="41">
        <v>17243324801</v>
      </c>
      <c r="AH17" s="41">
        <v>0</v>
      </c>
      <c r="AI17" s="41">
        <v>0</v>
      </c>
      <c r="AJ17" s="41">
        <v>0</v>
      </c>
      <c r="AK17" s="41">
        <v>39602784</v>
      </c>
      <c r="AL17" s="41">
        <v>17282927585</v>
      </c>
      <c r="AM17" s="41">
        <v>0</v>
      </c>
      <c r="AN17" s="41">
        <v>0</v>
      </c>
      <c r="AO17" s="41">
        <v>0</v>
      </c>
      <c r="AP17" s="41">
        <v>0</v>
      </c>
      <c r="AQ17" s="41">
        <v>63667372</v>
      </c>
      <c r="AR17" s="41">
        <v>0</v>
      </c>
      <c r="AS17" s="41">
        <v>0</v>
      </c>
      <c r="AT17" s="41">
        <v>22253006</v>
      </c>
      <c r="AU17" s="41">
        <v>0</v>
      </c>
      <c r="AV17" s="41">
        <v>25531913233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v>0</v>
      </c>
      <c r="BR17" s="41">
        <v>0</v>
      </c>
      <c r="BS17" s="41">
        <v>0</v>
      </c>
      <c r="BT17" s="41">
        <v>0</v>
      </c>
      <c r="BU17" s="41">
        <v>0</v>
      </c>
      <c r="BV17" s="41">
        <v>0</v>
      </c>
      <c r="BW17" s="41">
        <v>0</v>
      </c>
      <c r="BX17" s="41">
        <v>0</v>
      </c>
      <c r="BY17" s="41">
        <v>0</v>
      </c>
      <c r="BZ17" s="41">
        <v>0</v>
      </c>
      <c r="CA17" s="41">
        <v>0</v>
      </c>
      <c r="CB17" s="41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397495737</v>
      </c>
      <c r="CX17" s="41">
        <v>45737023</v>
      </c>
      <c r="CY17" s="41">
        <v>343555000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471248870</v>
      </c>
      <c r="DH17" s="41">
        <v>365479057</v>
      </c>
      <c r="DI17" s="41">
        <v>365479057</v>
      </c>
      <c r="DJ17" s="41">
        <v>123914</v>
      </c>
      <c r="DK17" s="41">
        <v>123914</v>
      </c>
      <c r="DL17" s="41">
        <v>365602971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1">
        <v>0</v>
      </c>
      <c r="DT17" s="41">
        <v>0</v>
      </c>
      <c r="DU17" s="41">
        <v>0</v>
      </c>
      <c r="DV17" s="41">
        <v>0</v>
      </c>
      <c r="DW17" s="41">
        <v>315538538</v>
      </c>
      <c r="DX17" s="41">
        <v>0</v>
      </c>
      <c r="DY17" s="41">
        <v>0</v>
      </c>
      <c r="DZ17" s="41">
        <v>0</v>
      </c>
      <c r="EA17" s="41">
        <v>23064842</v>
      </c>
      <c r="EB17" s="41">
        <v>1121042833</v>
      </c>
      <c r="EC17" s="41">
        <v>558077772</v>
      </c>
      <c r="ED17" s="41">
        <v>92000786</v>
      </c>
      <c r="EE17" s="41">
        <v>44159265</v>
      </c>
      <c r="EF17" s="41">
        <v>0</v>
      </c>
      <c r="EG17" s="41">
        <v>68636195</v>
      </c>
      <c r="EH17" s="41">
        <v>0</v>
      </c>
      <c r="EI17" s="41">
        <v>0</v>
      </c>
      <c r="EJ17" s="41">
        <v>0</v>
      </c>
      <c r="EK17" s="41">
        <v>0</v>
      </c>
      <c r="EL17" s="41">
        <v>0</v>
      </c>
      <c r="EM17" s="41">
        <v>0</v>
      </c>
      <c r="EN17" s="41">
        <v>-97278950</v>
      </c>
      <c r="EO17" s="41">
        <v>3198955737</v>
      </c>
      <c r="EP17" s="41">
        <v>365479057</v>
      </c>
      <c r="EQ17" s="41">
        <v>384320</v>
      </c>
      <c r="ER17" s="41">
        <v>123914</v>
      </c>
      <c r="ES17" s="41">
        <v>0</v>
      </c>
      <c r="ET17" s="41">
        <v>0</v>
      </c>
      <c r="EU17" s="41">
        <v>0</v>
      </c>
      <c r="EV17" s="41">
        <v>0</v>
      </c>
      <c r="EW17" s="41">
        <v>0</v>
      </c>
      <c r="EX17" s="41">
        <v>0</v>
      </c>
      <c r="EY17" s="41">
        <v>0</v>
      </c>
      <c r="EZ17" s="41">
        <v>0</v>
      </c>
      <c r="FA17" s="41">
        <v>-82454473</v>
      </c>
      <c r="FB17" s="41">
        <v>0</v>
      </c>
      <c r="FC17" s="41">
        <v>658235800</v>
      </c>
      <c r="FD17" s="41">
        <v>412851000</v>
      </c>
      <c r="FE17" s="41">
        <v>471248870</v>
      </c>
      <c r="FF17" s="41">
        <v>0</v>
      </c>
      <c r="FG17" s="41">
        <v>0</v>
      </c>
      <c r="FH17" s="41">
        <v>0</v>
      </c>
      <c r="FI17" s="41">
        <v>716633670</v>
      </c>
      <c r="FJ17" s="41">
        <v>315538538</v>
      </c>
      <c r="FK17" s="41">
        <v>0</v>
      </c>
      <c r="FL17" s="41">
        <v>0</v>
      </c>
      <c r="FM17" s="41">
        <v>1032172208</v>
      </c>
      <c r="FN17" s="41">
        <v>0</v>
      </c>
      <c r="FO17" s="41">
        <v>0</v>
      </c>
      <c r="FP17" s="41">
        <v>0</v>
      </c>
      <c r="FQ17" s="41">
        <v>0</v>
      </c>
      <c r="FR17" s="92">
        <v>1032172208</v>
      </c>
      <c r="FS17" s="41">
        <v>969235434</v>
      </c>
      <c r="FT17" s="41">
        <v>126920</v>
      </c>
      <c r="FU17" s="41">
        <v>0</v>
      </c>
      <c r="FV17" s="41">
        <v>0</v>
      </c>
      <c r="FW17" s="41">
        <v>0</v>
      </c>
      <c r="FX17" s="41">
        <v>0</v>
      </c>
      <c r="FY17" s="41">
        <v>24963385413</v>
      </c>
      <c r="FZ17" s="41">
        <v>0</v>
      </c>
      <c r="GA17" s="41">
        <v>501763022</v>
      </c>
      <c r="GB17" s="41">
        <v>969235434</v>
      </c>
      <c r="GC17" s="41">
        <v>969235434</v>
      </c>
      <c r="GD17" s="41">
        <v>126920</v>
      </c>
      <c r="GE17" s="41">
        <v>126920</v>
      </c>
      <c r="GF17" s="41">
        <v>969362354</v>
      </c>
      <c r="GG17" s="41">
        <v>0</v>
      </c>
      <c r="GH17" s="41">
        <v>0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1329432886</v>
      </c>
      <c r="GP17" s="41">
        <v>1894511</v>
      </c>
      <c r="GQ17" s="41">
        <v>0</v>
      </c>
      <c r="GR17" s="41">
        <v>0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  <c r="GX17" s="41">
        <v>154708443</v>
      </c>
      <c r="GY17" s="41">
        <v>0</v>
      </c>
      <c r="GZ17" s="41">
        <v>25060664363</v>
      </c>
      <c r="HA17" s="41">
        <v>554453594</v>
      </c>
      <c r="HB17" s="41">
        <v>0</v>
      </c>
      <c r="HC17" s="41">
        <v>0</v>
      </c>
      <c r="HD17" s="41">
        <v>1411887359</v>
      </c>
      <c r="HE17" s="41">
        <v>-52690572</v>
      </c>
      <c r="HF17" s="41">
        <v>17415918248</v>
      </c>
      <c r="HG17" s="41">
        <v>122377000</v>
      </c>
      <c r="HH17" s="41">
        <v>39517000</v>
      </c>
      <c r="HI17" s="41">
        <v>161197000</v>
      </c>
      <c r="HJ17" s="41">
        <v>388685000</v>
      </c>
      <c r="HK17" s="41">
        <v>0</v>
      </c>
      <c r="HL17" s="41">
        <v>17827668090</v>
      </c>
      <c r="HM17" s="41">
        <v>2550282135</v>
      </c>
      <c r="HN17" s="41">
        <v>236987667</v>
      </c>
      <c r="HO17" s="41">
        <v>119133164</v>
      </c>
      <c r="HP17" s="41">
        <v>360070532</v>
      </c>
      <c r="HQ17" s="41">
        <v>136160051</v>
      </c>
      <c r="HR17" s="41">
        <v>0</v>
      </c>
      <c r="HS17" s="41">
        <v>0</v>
      </c>
      <c r="HT17" s="41">
        <v>5138825338</v>
      </c>
      <c r="HU17" s="41">
        <v>658912</v>
      </c>
      <c r="HV17" s="41">
        <v>5139484250</v>
      </c>
      <c r="HW17" s="41">
        <v>1411666250</v>
      </c>
      <c r="HX17" s="41">
        <v>221109</v>
      </c>
      <c r="HY17" s="41">
        <v>1411887359</v>
      </c>
      <c r="HZ17" s="41">
        <v>554453594</v>
      </c>
      <c r="IA17" s="41">
        <v>7105825203</v>
      </c>
      <c r="IB17" s="41">
        <v>0</v>
      </c>
      <c r="IC17" s="41">
        <v>218375815</v>
      </c>
      <c r="ID17" s="41">
        <v>16874000</v>
      </c>
      <c r="IE17" s="41">
        <v>1411666250</v>
      </c>
      <c r="IF17" s="41">
        <v>221109</v>
      </c>
      <c r="IG17" s="41">
        <v>1411887359</v>
      </c>
      <c r="IH17" s="41">
        <v>1411887359</v>
      </c>
      <c r="II17" s="41">
        <v>554453594</v>
      </c>
      <c r="IJ17" s="41">
        <v>554453594</v>
      </c>
      <c r="IK17" s="41">
        <v>0</v>
      </c>
      <c r="IL17" s="41">
        <v>0</v>
      </c>
      <c r="IM17" s="41">
        <v>0</v>
      </c>
      <c r="IN17" s="41">
        <v>0</v>
      </c>
      <c r="IO17" s="41">
        <v>0</v>
      </c>
      <c r="IP17" s="41">
        <v>0</v>
      </c>
      <c r="IQ17" s="41">
        <v>0</v>
      </c>
      <c r="IR17" s="41">
        <v>0</v>
      </c>
      <c r="IS17" s="41">
        <v>0</v>
      </c>
      <c r="IT17" s="41">
        <v>0</v>
      </c>
      <c r="IU17" s="41">
        <v>0</v>
      </c>
      <c r="IV17" s="41">
        <v>65594000</v>
      </c>
      <c r="IW17" s="41">
        <v>17151655</v>
      </c>
      <c r="IX17" s="41">
        <v>3949701</v>
      </c>
      <c r="IY17" s="41">
        <v>0</v>
      </c>
      <c r="IZ17" s="41">
        <v>0</v>
      </c>
      <c r="JA17" s="42">
        <v>0</v>
      </c>
      <c r="JB17" s="42">
        <v>0</v>
      </c>
      <c r="JC17" s="29" t="str">
        <f t="shared" si="0"/>
        <v/>
      </c>
      <c r="JD17" s="30">
        <f t="shared" si="1"/>
        <v>-97278950</v>
      </c>
      <c r="JE17" s="29">
        <f t="shared" si="2"/>
        <v>315538538</v>
      </c>
      <c r="JF17" s="30" t="str">
        <f t="shared" si="3"/>
        <v/>
      </c>
    </row>
    <row r="18" spans="1:266" x14ac:dyDescent="0.45">
      <c r="A18">
        <v>17</v>
      </c>
      <c r="B18" t="s">
        <v>318</v>
      </c>
      <c r="C18" s="41">
        <v>2274143069</v>
      </c>
      <c r="D18" s="41">
        <v>141323</v>
      </c>
      <c r="E18" s="41">
        <v>2274284392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15181727</v>
      </c>
      <c r="Q18" s="41">
        <v>100000000</v>
      </c>
      <c r="R18" s="41">
        <v>0</v>
      </c>
      <c r="S18" s="41">
        <v>31458986</v>
      </c>
      <c r="T18" s="41">
        <v>26177460</v>
      </c>
      <c r="U18" s="41">
        <v>12411686680</v>
      </c>
      <c r="V18" s="41">
        <v>1636483</v>
      </c>
      <c r="W18" s="41">
        <v>909912042</v>
      </c>
      <c r="X18" s="41">
        <v>0</v>
      </c>
      <c r="Y18" s="41">
        <v>183822558</v>
      </c>
      <c r="Z18" s="41">
        <v>7388548797</v>
      </c>
      <c r="AA18" s="41">
        <v>83719712</v>
      </c>
      <c r="AB18" s="41">
        <v>7472268509</v>
      </c>
      <c r="AC18" s="41">
        <v>1075409505</v>
      </c>
      <c r="AD18" s="41">
        <v>7250000</v>
      </c>
      <c r="AE18" s="41">
        <v>0</v>
      </c>
      <c r="AF18" s="41">
        <v>19348908</v>
      </c>
      <c r="AG18" s="41">
        <v>8596902715</v>
      </c>
      <c r="AH18" s="41">
        <v>0</v>
      </c>
      <c r="AI18" s="41">
        <v>0</v>
      </c>
      <c r="AJ18" s="41">
        <v>0</v>
      </c>
      <c r="AK18" s="41">
        <v>20413604</v>
      </c>
      <c r="AL18" s="41">
        <v>8617316319</v>
      </c>
      <c r="AM18" s="41">
        <v>0</v>
      </c>
      <c r="AN18" s="41">
        <v>0</v>
      </c>
      <c r="AO18" s="41">
        <v>0</v>
      </c>
      <c r="AP18" s="41">
        <v>0</v>
      </c>
      <c r="AQ18" s="41">
        <v>45731413</v>
      </c>
      <c r="AR18" s="41">
        <v>0</v>
      </c>
      <c r="AS18" s="41">
        <v>90919</v>
      </c>
      <c r="AT18" s="41">
        <v>7036565</v>
      </c>
      <c r="AU18" s="41">
        <v>0</v>
      </c>
      <c r="AV18" s="41">
        <v>12410050197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0</v>
      </c>
      <c r="BT18" s="41">
        <v>0</v>
      </c>
      <c r="BU18" s="41">
        <v>0</v>
      </c>
      <c r="BV18" s="41">
        <v>0</v>
      </c>
      <c r="BW18" s="41">
        <v>0</v>
      </c>
      <c r="BX18" s="41">
        <v>0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0</v>
      </c>
      <c r="CF18" s="41">
        <v>0</v>
      </c>
      <c r="CG18" s="41">
        <v>0</v>
      </c>
      <c r="CH18" s="41">
        <v>0</v>
      </c>
      <c r="CI18" s="41">
        <v>0</v>
      </c>
      <c r="CJ18" s="41">
        <v>0</v>
      </c>
      <c r="CK18" s="41">
        <v>0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0</v>
      </c>
      <c r="CS18" s="41">
        <v>0</v>
      </c>
      <c r="CT18" s="41">
        <v>0</v>
      </c>
      <c r="CU18" s="41">
        <v>0</v>
      </c>
      <c r="CV18" s="41">
        <v>0</v>
      </c>
      <c r="CW18" s="41">
        <v>183050032</v>
      </c>
      <c r="CX18" s="41">
        <v>14753219</v>
      </c>
      <c r="CY18" s="41">
        <v>120728750</v>
      </c>
      <c r="CZ18" s="41">
        <v>0</v>
      </c>
      <c r="DA18" s="41">
        <v>0</v>
      </c>
      <c r="DB18" s="41">
        <v>0</v>
      </c>
      <c r="DC18" s="41">
        <v>0</v>
      </c>
      <c r="DD18" s="41">
        <v>0</v>
      </c>
      <c r="DE18" s="41">
        <v>0</v>
      </c>
      <c r="DF18" s="41">
        <v>0</v>
      </c>
      <c r="DG18" s="41">
        <v>26981948</v>
      </c>
      <c r="DH18" s="41">
        <v>147258743</v>
      </c>
      <c r="DI18" s="41">
        <v>147258743</v>
      </c>
      <c r="DJ18" s="41">
        <v>33477</v>
      </c>
      <c r="DK18" s="41">
        <v>33477</v>
      </c>
      <c r="DL18" s="41">
        <v>147292220</v>
      </c>
      <c r="DM18" s="41">
        <v>0</v>
      </c>
      <c r="DN18" s="41">
        <v>0</v>
      </c>
      <c r="DO18" s="41">
        <v>0</v>
      </c>
      <c r="DP18" s="41">
        <v>0</v>
      </c>
      <c r="DQ18" s="41">
        <v>0</v>
      </c>
      <c r="DR18" s="41">
        <v>0</v>
      </c>
      <c r="DS18" s="41">
        <v>0</v>
      </c>
      <c r="DT18" s="41">
        <v>0</v>
      </c>
      <c r="DU18" s="41">
        <v>421867</v>
      </c>
      <c r="DV18" s="41">
        <v>0</v>
      </c>
      <c r="DW18" s="41">
        <v>1636483</v>
      </c>
      <c r="DX18" s="41">
        <v>0</v>
      </c>
      <c r="DY18" s="41">
        <v>0</v>
      </c>
      <c r="DZ18" s="41">
        <v>0</v>
      </c>
      <c r="EA18" s="41">
        <v>11494669</v>
      </c>
      <c r="EB18" s="41">
        <v>492697468</v>
      </c>
      <c r="EC18" s="41">
        <v>248045048</v>
      </c>
      <c r="ED18" s="41">
        <v>39861810</v>
      </c>
      <c r="EE18" s="41">
        <v>17364744</v>
      </c>
      <c r="EF18" s="41">
        <v>0</v>
      </c>
      <c r="EG18" s="41">
        <v>22139279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0</v>
      </c>
      <c r="EN18" s="41">
        <v>-102749636</v>
      </c>
      <c r="EO18" s="41">
        <v>1610582661</v>
      </c>
      <c r="EP18" s="41">
        <v>147258743</v>
      </c>
      <c r="EQ18" s="41">
        <v>77464</v>
      </c>
      <c r="ER18" s="41">
        <v>33477</v>
      </c>
      <c r="ES18" s="41">
        <v>0</v>
      </c>
      <c r="ET18" s="41">
        <v>0</v>
      </c>
      <c r="EU18" s="41">
        <v>0</v>
      </c>
      <c r="EV18" s="41">
        <v>0</v>
      </c>
      <c r="EW18" s="41">
        <v>0</v>
      </c>
      <c r="EX18" s="41">
        <v>0</v>
      </c>
      <c r="EY18" s="41">
        <v>0</v>
      </c>
      <c r="EZ18" s="41">
        <v>0</v>
      </c>
      <c r="FA18" s="41">
        <v>-25276973</v>
      </c>
      <c r="FB18" s="41">
        <v>0</v>
      </c>
      <c r="FC18" s="41">
        <v>982930094</v>
      </c>
      <c r="FD18" s="41">
        <v>100000000</v>
      </c>
      <c r="FE18" s="41">
        <v>26981948</v>
      </c>
      <c r="FF18" s="41">
        <v>0</v>
      </c>
      <c r="FG18" s="41">
        <v>0</v>
      </c>
      <c r="FH18" s="41">
        <v>0</v>
      </c>
      <c r="FI18" s="41">
        <v>909912042</v>
      </c>
      <c r="FJ18" s="41">
        <v>1636483</v>
      </c>
      <c r="FK18" s="41">
        <v>0</v>
      </c>
      <c r="FL18" s="41">
        <v>0</v>
      </c>
      <c r="FM18" s="41">
        <v>911548525</v>
      </c>
      <c r="FN18" s="41">
        <v>0</v>
      </c>
      <c r="FO18" s="41">
        <v>0</v>
      </c>
      <c r="FP18" s="41">
        <v>0</v>
      </c>
      <c r="FQ18" s="41">
        <v>0</v>
      </c>
      <c r="FR18" s="92">
        <v>911548525</v>
      </c>
      <c r="FS18" s="41">
        <v>516301665</v>
      </c>
      <c r="FT18" s="41">
        <v>30382</v>
      </c>
      <c r="FU18" s="41">
        <v>0</v>
      </c>
      <c r="FV18" s="41">
        <v>0</v>
      </c>
      <c r="FW18" s="41">
        <v>0</v>
      </c>
      <c r="FX18" s="41">
        <v>0</v>
      </c>
      <c r="FY18" s="41">
        <v>12280227694</v>
      </c>
      <c r="FZ18" s="41">
        <v>0</v>
      </c>
      <c r="GA18" s="41">
        <v>204518774</v>
      </c>
      <c r="GB18" s="41">
        <v>516301665</v>
      </c>
      <c r="GC18" s="41">
        <v>516301665</v>
      </c>
      <c r="GD18" s="41">
        <v>30382</v>
      </c>
      <c r="GE18" s="41">
        <v>30382</v>
      </c>
      <c r="GF18" s="41">
        <v>516332047</v>
      </c>
      <c r="GG18" s="41">
        <v>0</v>
      </c>
      <c r="GH18" s="41">
        <v>0</v>
      </c>
      <c r="GI18" s="41">
        <v>0</v>
      </c>
      <c r="GJ18" s="41">
        <v>0</v>
      </c>
      <c r="GK18" s="41">
        <v>0</v>
      </c>
      <c r="GL18" s="41">
        <v>0</v>
      </c>
      <c r="GM18" s="41">
        <v>0</v>
      </c>
      <c r="GN18" s="41">
        <v>0</v>
      </c>
      <c r="GO18" s="41">
        <v>682535320</v>
      </c>
      <c r="GP18" s="41">
        <v>486514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  <c r="GX18" s="41">
        <v>109148598</v>
      </c>
      <c r="GY18" s="41">
        <v>0</v>
      </c>
      <c r="GZ18" s="41">
        <v>12382977330</v>
      </c>
      <c r="HA18" s="41">
        <v>217293797</v>
      </c>
      <c r="HB18" s="41">
        <v>0</v>
      </c>
      <c r="HC18" s="41">
        <v>1519470</v>
      </c>
      <c r="HD18" s="41">
        <v>707812293</v>
      </c>
      <c r="HE18" s="41">
        <v>-12775023</v>
      </c>
      <c r="HF18" s="41">
        <v>8738617424</v>
      </c>
      <c r="HG18" s="41">
        <v>52717000</v>
      </c>
      <c r="HH18" s="41">
        <v>21133000</v>
      </c>
      <c r="HI18" s="41">
        <v>52310000</v>
      </c>
      <c r="HJ18" s="41">
        <v>150210000</v>
      </c>
      <c r="HK18" s="41">
        <v>0</v>
      </c>
      <c r="HL18" s="41">
        <v>8900322093</v>
      </c>
      <c r="HM18" s="41">
        <v>1079443749</v>
      </c>
      <c r="HN18" s="41">
        <v>109071343</v>
      </c>
      <c r="HO18" s="41">
        <v>55930653</v>
      </c>
      <c r="HP18" s="41">
        <v>166203273</v>
      </c>
      <c r="HQ18" s="41">
        <v>57226554</v>
      </c>
      <c r="HR18" s="41">
        <v>0</v>
      </c>
      <c r="HS18" s="41">
        <v>0</v>
      </c>
      <c r="HT18" s="41">
        <v>2491245065</v>
      </c>
      <c r="HU18" s="41">
        <v>338059</v>
      </c>
      <c r="HV18" s="41">
        <v>2491583124</v>
      </c>
      <c r="HW18" s="41">
        <v>706160723</v>
      </c>
      <c r="HX18" s="41">
        <v>132100</v>
      </c>
      <c r="HY18" s="41">
        <v>706292823</v>
      </c>
      <c r="HZ18" s="41">
        <v>216871930</v>
      </c>
      <c r="IA18" s="41">
        <v>3414747877</v>
      </c>
      <c r="IB18" s="41">
        <v>0</v>
      </c>
      <c r="IC18" s="41">
        <v>154880011</v>
      </c>
      <c r="ID18" s="41">
        <v>5174000</v>
      </c>
      <c r="IE18" s="41">
        <v>706160723</v>
      </c>
      <c r="IF18" s="41">
        <v>132100</v>
      </c>
      <c r="IG18" s="41">
        <v>706292823</v>
      </c>
      <c r="IH18" s="41">
        <v>706292823</v>
      </c>
      <c r="II18" s="41">
        <v>216871930</v>
      </c>
      <c r="IJ18" s="41">
        <v>216871930</v>
      </c>
      <c r="IK18" s="41">
        <v>0</v>
      </c>
      <c r="IL18" s="41">
        <v>0</v>
      </c>
      <c r="IM18" s="41">
        <v>0</v>
      </c>
      <c r="IN18" s="41">
        <v>0</v>
      </c>
      <c r="IO18" s="41">
        <v>0</v>
      </c>
      <c r="IP18" s="41">
        <v>0</v>
      </c>
      <c r="IQ18" s="41">
        <v>0</v>
      </c>
      <c r="IR18" s="41">
        <v>0</v>
      </c>
      <c r="IS18" s="41">
        <v>0</v>
      </c>
      <c r="IT18" s="41">
        <v>0</v>
      </c>
      <c r="IU18" s="41">
        <v>0</v>
      </c>
      <c r="IV18" s="41">
        <v>24050000</v>
      </c>
      <c r="IW18" s="41">
        <v>4987505</v>
      </c>
      <c r="IX18" s="41">
        <v>1201277</v>
      </c>
      <c r="IY18" s="41">
        <v>0</v>
      </c>
      <c r="IZ18" s="41">
        <v>0</v>
      </c>
      <c r="JA18" s="42">
        <v>0</v>
      </c>
      <c r="JB18" s="42">
        <v>0</v>
      </c>
      <c r="JC18" s="29" t="str">
        <f t="shared" si="0"/>
        <v/>
      </c>
      <c r="JD18" s="30">
        <f t="shared" si="1"/>
        <v>-102749636</v>
      </c>
      <c r="JE18" s="29">
        <f t="shared" si="2"/>
        <v>1636483</v>
      </c>
      <c r="JF18" s="30" t="str">
        <f t="shared" si="3"/>
        <v/>
      </c>
    </row>
    <row r="19" spans="1:266" x14ac:dyDescent="0.45">
      <c r="A19">
        <v>18</v>
      </c>
      <c r="B19" t="s">
        <v>319</v>
      </c>
      <c r="C19" s="41">
        <v>2535858788</v>
      </c>
      <c r="D19" s="41">
        <v>3283958</v>
      </c>
      <c r="E19" s="41">
        <v>2539142746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395000</v>
      </c>
      <c r="M19" s="41">
        <v>0</v>
      </c>
      <c r="N19" s="41">
        <v>0</v>
      </c>
      <c r="O19" s="41">
        <v>0</v>
      </c>
      <c r="P19" s="41">
        <v>113210841</v>
      </c>
      <c r="Q19" s="41">
        <v>0</v>
      </c>
      <c r="R19" s="41">
        <v>0</v>
      </c>
      <c r="S19" s="41">
        <v>0</v>
      </c>
      <c r="T19" s="41">
        <v>20217679</v>
      </c>
      <c r="U19" s="41">
        <v>13700601525</v>
      </c>
      <c r="V19" s="41">
        <v>-1024505414</v>
      </c>
      <c r="W19" s="41">
        <v>0</v>
      </c>
      <c r="X19" s="41">
        <v>0</v>
      </c>
      <c r="Y19" s="41">
        <v>215360586</v>
      </c>
      <c r="Z19" s="41">
        <v>7762238689</v>
      </c>
      <c r="AA19" s="41">
        <v>175744418</v>
      </c>
      <c r="AB19" s="41">
        <v>7937983107</v>
      </c>
      <c r="AC19" s="41">
        <v>1157741411</v>
      </c>
      <c r="AD19" s="41">
        <v>9300000</v>
      </c>
      <c r="AE19" s="41">
        <v>0</v>
      </c>
      <c r="AF19" s="41">
        <v>28340870</v>
      </c>
      <c r="AG19" s="41">
        <v>9172548290</v>
      </c>
      <c r="AH19" s="41">
        <v>0</v>
      </c>
      <c r="AI19" s="41">
        <v>0</v>
      </c>
      <c r="AJ19" s="41">
        <v>0</v>
      </c>
      <c r="AK19" s="41">
        <v>22437306</v>
      </c>
      <c r="AL19" s="41">
        <v>9194985596</v>
      </c>
      <c r="AM19" s="41">
        <v>0</v>
      </c>
      <c r="AN19" s="41">
        <v>0</v>
      </c>
      <c r="AO19" s="41">
        <v>0</v>
      </c>
      <c r="AP19" s="41">
        <v>0</v>
      </c>
      <c r="AQ19" s="41">
        <v>22066432</v>
      </c>
      <c r="AR19" s="41">
        <v>0</v>
      </c>
      <c r="AS19" s="41">
        <v>1634188</v>
      </c>
      <c r="AT19" s="41">
        <v>8597064</v>
      </c>
      <c r="AU19" s="41">
        <v>1355184095</v>
      </c>
      <c r="AV19" s="41">
        <v>14725106939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41">
        <v>0</v>
      </c>
      <c r="BO19" s="41">
        <v>0</v>
      </c>
      <c r="BP19" s="41">
        <v>0</v>
      </c>
      <c r="BQ19" s="41">
        <v>0</v>
      </c>
      <c r="BR19" s="41">
        <v>0</v>
      </c>
      <c r="BS19" s="41">
        <v>0</v>
      </c>
      <c r="BT19" s="41">
        <v>0</v>
      </c>
      <c r="BU19" s="41">
        <v>0</v>
      </c>
      <c r="BV19" s="41">
        <v>0</v>
      </c>
      <c r="BW19" s="41">
        <v>0</v>
      </c>
      <c r="BX19" s="41">
        <v>0</v>
      </c>
      <c r="BY19" s="41">
        <v>0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0</v>
      </c>
      <c r="CS19" s="41">
        <v>0</v>
      </c>
      <c r="CT19" s="41">
        <v>0</v>
      </c>
      <c r="CU19" s="41">
        <v>0</v>
      </c>
      <c r="CV19" s="41">
        <v>0</v>
      </c>
      <c r="CW19" s="41">
        <v>213237835</v>
      </c>
      <c r="CX19" s="41">
        <v>25530880</v>
      </c>
      <c r="CY19" s="41">
        <v>234773750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  <c r="DH19" s="41">
        <v>207063685</v>
      </c>
      <c r="DI19" s="41">
        <v>207063685</v>
      </c>
      <c r="DJ19" s="41">
        <v>494717</v>
      </c>
      <c r="DK19" s="41">
        <v>494717</v>
      </c>
      <c r="DL19" s="41">
        <v>207558402</v>
      </c>
      <c r="DM19" s="41">
        <v>0</v>
      </c>
      <c r="DN19" s="41">
        <v>0</v>
      </c>
      <c r="DO19" s="41">
        <v>0</v>
      </c>
      <c r="DP19" s="41">
        <v>0</v>
      </c>
      <c r="DQ19" s="41">
        <v>0</v>
      </c>
      <c r="DR19" s="41">
        <v>0</v>
      </c>
      <c r="DS19" s="41">
        <v>0</v>
      </c>
      <c r="DT19" s="41">
        <v>0</v>
      </c>
      <c r="DU19" s="41">
        <v>200879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12797062</v>
      </c>
      <c r="EB19" s="41">
        <v>708471966</v>
      </c>
      <c r="EC19" s="41">
        <v>324807286</v>
      </c>
      <c r="ED19" s="41">
        <v>58904824</v>
      </c>
      <c r="EE19" s="41">
        <v>25748338</v>
      </c>
      <c r="EF19" s="41">
        <v>0</v>
      </c>
      <c r="EG19" s="41">
        <v>38312490</v>
      </c>
      <c r="EH19" s="41">
        <v>0</v>
      </c>
      <c r="EI19" s="41">
        <v>0</v>
      </c>
      <c r="EJ19" s="41">
        <v>0</v>
      </c>
      <c r="EK19" s="41">
        <v>0</v>
      </c>
      <c r="EL19" s="41">
        <v>0</v>
      </c>
      <c r="EM19" s="41">
        <v>0</v>
      </c>
      <c r="EN19" s="41">
        <v>332312869</v>
      </c>
      <c r="EO19" s="41">
        <v>1804623846</v>
      </c>
      <c r="EP19" s="41">
        <v>207063685</v>
      </c>
      <c r="EQ19" s="41">
        <v>2528145</v>
      </c>
      <c r="ER19" s="41">
        <v>494717</v>
      </c>
      <c r="ES19" s="41">
        <v>0</v>
      </c>
      <c r="ET19" s="41">
        <v>0</v>
      </c>
      <c r="EU19" s="41">
        <v>0</v>
      </c>
      <c r="EV19" s="41">
        <v>0</v>
      </c>
      <c r="EW19" s="41">
        <v>0</v>
      </c>
      <c r="EX19" s="41">
        <v>0</v>
      </c>
      <c r="EY19" s="41">
        <v>0</v>
      </c>
      <c r="EZ19" s="41">
        <v>0</v>
      </c>
      <c r="FA19" s="41">
        <v>-3871552</v>
      </c>
      <c r="FB19" s="41">
        <v>0</v>
      </c>
      <c r="FC19" s="41">
        <v>0</v>
      </c>
      <c r="FD19" s="41">
        <v>0</v>
      </c>
      <c r="FE19" s="41">
        <v>0</v>
      </c>
      <c r="FF19" s="41">
        <v>0</v>
      </c>
      <c r="FG19" s="41">
        <v>0</v>
      </c>
      <c r="FH19" s="41">
        <v>0</v>
      </c>
      <c r="FI19" s="41">
        <v>0</v>
      </c>
      <c r="FJ19" s="41">
        <v>0</v>
      </c>
      <c r="FK19" s="41">
        <v>0</v>
      </c>
      <c r="FL19" s="41">
        <v>0</v>
      </c>
      <c r="FM19" s="41">
        <v>0</v>
      </c>
      <c r="FN19" s="41">
        <v>1024505414</v>
      </c>
      <c r="FO19" s="41">
        <v>0</v>
      </c>
      <c r="FP19" s="41">
        <v>0</v>
      </c>
      <c r="FQ19" s="41">
        <v>1024505414</v>
      </c>
      <c r="FR19" s="92">
        <v>-1024505414</v>
      </c>
      <c r="FS19" s="41">
        <v>524171257</v>
      </c>
      <c r="FT19" s="41">
        <v>261096</v>
      </c>
      <c r="FU19" s="41">
        <v>0</v>
      </c>
      <c r="FV19" s="41">
        <v>0</v>
      </c>
      <c r="FW19" s="41">
        <v>0</v>
      </c>
      <c r="FX19" s="41">
        <v>0</v>
      </c>
      <c r="FY19" s="41">
        <v>13700601525</v>
      </c>
      <c r="FZ19" s="41">
        <v>0</v>
      </c>
      <c r="GA19" s="41">
        <v>292211564</v>
      </c>
      <c r="GB19" s="41">
        <v>524171257</v>
      </c>
      <c r="GC19" s="41">
        <v>524171257</v>
      </c>
      <c r="GD19" s="41">
        <v>261096</v>
      </c>
      <c r="GE19" s="41">
        <v>261096</v>
      </c>
      <c r="GF19" s="41">
        <v>524432353</v>
      </c>
      <c r="GG19" s="41">
        <v>0</v>
      </c>
      <c r="GH19" s="41">
        <v>0</v>
      </c>
      <c r="GI19" s="41">
        <v>0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742565960</v>
      </c>
      <c r="GP19" s="41">
        <v>870412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  <c r="GX19" s="41">
        <v>66466404</v>
      </c>
      <c r="GY19" s="41">
        <v>0</v>
      </c>
      <c r="GZ19" s="41">
        <v>13368288656</v>
      </c>
      <c r="HA19" s="41">
        <v>299066309</v>
      </c>
      <c r="HB19" s="41">
        <v>0</v>
      </c>
      <c r="HC19" s="41">
        <v>373823</v>
      </c>
      <c r="HD19" s="41">
        <v>746437512</v>
      </c>
      <c r="HE19" s="41">
        <v>-6854745</v>
      </c>
      <c r="HF19" s="41">
        <v>9321389038</v>
      </c>
      <c r="HG19" s="41">
        <v>51208000</v>
      </c>
      <c r="HH19" s="41">
        <v>40988000</v>
      </c>
      <c r="HI19" s="41">
        <v>62158000</v>
      </c>
      <c r="HJ19" s="41">
        <v>178384000</v>
      </c>
      <c r="HK19" s="41">
        <v>0</v>
      </c>
      <c r="HL19" s="41">
        <v>9512570100</v>
      </c>
      <c r="HM19" s="41">
        <v>1628276000</v>
      </c>
      <c r="HN19" s="41">
        <v>148328768</v>
      </c>
      <c r="HO19" s="41">
        <v>67922524</v>
      </c>
      <c r="HP19" s="41">
        <v>218133607</v>
      </c>
      <c r="HQ19" s="41">
        <v>84653162</v>
      </c>
      <c r="HR19" s="41">
        <v>0</v>
      </c>
      <c r="HS19" s="41">
        <v>0</v>
      </c>
      <c r="HT19" s="41">
        <v>2793477745</v>
      </c>
      <c r="HU19" s="41">
        <v>3447710</v>
      </c>
      <c r="HV19" s="41">
        <v>2796925455</v>
      </c>
      <c r="HW19" s="41">
        <v>745738881</v>
      </c>
      <c r="HX19" s="41">
        <v>324808</v>
      </c>
      <c r="HY19" s="41">
        <v>746063689</v>
      </c>
      <c r="HZ19" s="41">
        <v>298865430</v>
      </c>
      <c r="IA19" s="41">
        <v>3841854574</v>
      </c>
      <c r="IB19" s="41">
        <v>0</v>
      </c>
      <c r="IC19" s="41">
        <v>88532836</v>
      </c>
      <c r="ID19" s="41">
        <v>18958000</v>
      </c>
      <c r="IE19" s="41">
        <v>745738881</v>
      </c>
      <c r="IF19" s="41">
        <v>324808</v>
      </c>
      <c r="IG19" s="41">
        <v>746063689</v>
      </c>
      <c r="IH19" s="41">
        <v>746063689</v>
      </c>
      <c r="II19" s="41">
        <v>298865430</v>
      </c>
      <c r="IJ19" s="41">
        <v>298865430</v>
      </c>
      <c r="IK19" s="41">
        <v>0</v>
      </c>
      <c r="IL19" s="41">
        <v>0</v>
      </c>
      <c r="IM19" s="41">
        <v>0</v>
      </c>
      <c r="IN19" s="41">
        <v>0</v>
      </c>
      <c r="IO19" s="41">
        <v>0</v>
      </c>
      <c r="IP19" s="41">
        <v>0</v>
      </c>
      <c r="IQ19" s="41">
        <v>0</v>
      </c>
      <c r="IR19" s="41">
        <v>0</v>
      </c>
      <c r="IS19" s="41">
        <v>0</v>
      </c>
      <c r="IT19" s="41">
        <v>0</v>
      </c>
      <c r="IU19" s="41">
        <v>0</v>
      </c>
      <c r="IV19" s="41">
        <v>24030000</v>
      </c>
      <c r="IW19" s="41">
        <v>8243442</v>
      </c>
      <c r="IX19" s="41">
        <v>1882315</v>
      </c>
      <c r="IY19" s="41">
        <v>0</v>
      </c>
      <c r="IZ19" s="41">
        <v>0</v>
      </c>
      <c r="JA19" s="42">
        <v>0</v>
      </c>
      <c r="JB19" s="42">
        <v>0</v>
      </c>
      <c r="JC19" s="29">
        <f t="shared" si="0"/>
        <v>332312869</v>
      </c>
      <c r="JD19" s="30" t="str">
        <f t="shared" si="1"/>
        <v/>
      </c>
      <c r="JE19" s="29" t="str">
        <f t="shared" si="2"/>
        <v/>
      </c>
      <c r="JF19" s="30">
        <f t="shared" si="3"/>
        <v>-1024505414</v>
      </c>
    </row>
    <row r="20" spans="1:266" x14ac:dyDescent="0.45">
      <c r="A20">
        <v>19</v>
      </c>
      <c r="B20" t="s">
        <v>320</v>
      </c>
      <c r="C20" s="41">
        <v>2684403499</v>
      </c>
      <c r="D20" s="41">
        <v>3064009</v>
      </c>
      <c r="E20" s="41">
        <v>2687467508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102000</v>
      </c>
      <c r="M20" s="41">
        <v>0</v>
      </c>
      <c r="N20" s="41">
        <v>0</v>
      </c>
      <c r="O20" s="41">
        <v>0</v>
      </c>
      <c r="P20" s="41">
        <v>16512329</v>
      </c>
      <c r="Q20" s="41">
        <v>0</v>
      </c>
      <c r="R20" s="41">
        <v>0</v>
      </c>
      <c r="S20" s="41">
        <v>751639105</v>
      </c>
      <c r="T20" s="41">
        <v>144493255</v>
      </c>
      <c r="U20" s="41">
        <v>14994266657</v>
      </c>
      <c r="V20" s="41">
        <v>633556472</v>
      </c>
      <c r="W20" s="41">
        <v>764406556</v>
      </c>
      <c r="X20" s="41">
        <v>0</v>
      </c>
      <c r="Y20" s="41">
        <v>490899224</v>
      </c>
      <c r="Z20" s="41">
        <v>7959485976</v>
      </c>
      <c r="AA20" s="41">
        <v>113634324</v>
      </c>
      <c r="AB20" s="41">
        <v>8073120300</v>
      </c>
      <c r="AC20" s="41">
        <v>1291457050</v>
      </c>
      <c r="AD20" s="41">
        <v>9250000</v>
      </c>
      <c r="AE20" s="41">
        <v>0</v>
      </c>
      <c r="AF20" s="41">
        <v>23943754</v>
      </c>
      <c r="AG20" s="41">
        <v>9431951884</v>
      </c>
      <c r="AH20" s="41">
        <v>0</v>
      </c>
      <c r="AI20" s="41">
        <v>0</v>
      </c>
      <c r="AJ20" s="41">
        <v>0</v>
      </c>
      <c r="AK20" s="41">
        <v>19250669</v>
      </c>
      <c r="AL20" s="41">
        <v>9451202553</v>
      </c>
      <c r="AM20" s="41">
        <v>0</v>
      </c>
      <c r="AN20" s="41">
        <v>0</v>
      </c>
      <c r="AO20" s="41">
        <v>0</v>
      </c>
      <c r="AP20" s="41">
        <v>0</v>
      </c>
      <c r="AQ20" s="41">
        <v>20770849</v>
      </c>
      <c r="AR20" s="41">
        <v>0</v>
      </c>
      <c r="AS20" s="41">
        <v>0</v>
      </c>
      <c r="AT20" s="41">
        <v>12574900</v>
      </c>
      <c r="AU20" s="41">
        <v>0</v>
      </c>
      <c r="AV20" s="41">
        <v>14360710185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G20" s="41">
        <v>0</v>
      </c>
      <c r="BH20" s="41">
        <v>0</v>
      </c>
      <c r="BI20" s="41">
        <v>0</v>
      </c>
      <c r="BJ20" s="41">
        <v>0</v>
      </c>
      <c r="BK20" s="41">
        <v>0</v>
      </c>
      <c r="BL20" s="41">
        <v>0</v>
      </c>
      <c r="BM20" s="41">
        <v>0</v>
      </c>
      <c r="BN20" s="41">
        <v>0</v>
      </c>
      <c r="BO20" s="41">
        <v>0</v>
      </c>
      <c r="BP20" s="41">
        <v>0</v>
      </c>
      <c r="BQ20" s="41">
        <v>0</v>
      </c>
      <c r="BR20" s="41">
        <v>0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0</v>
      </c>
      <c r="CG20" s="41">
        <v>0</v>
      </c>
      <c r="CH20" s="41">
        <v>0</v>
      </c>
      <c r="CI20" s="41">
        <v>0</v>
      </c>
      <c r="CJ20" s="41">
        <v>0</v>
      </c>
      <c r="CK20" s="41">
        <v>0</v>
      </c>
      <c r="CL20" s="41">
        <v>0</v>
      </c>
      <c r="CM20" s="41">
        <v>0</v>
      </c>
      <c r="CN20" s="41">
        <v>0</v>
      </c>
      <c r="CO20" s="41">
        <v>0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315356224</v>
      </c>
      <c r="CX20" s="41">
        <v>22077333</v>
      </c>
      <c r="CY20" s="41">
        <v>165737000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0</v>
      </c>
      <c r="DF20" s="41">
        <v>0</v>
      </c>
      <c r="DG20" s="41">
        <v>375819553</v>
      </c>
      <c r="DH20" s="41">
        <v>229177930</v>
      </c>
      <c r="DI20" s="41">
        <v>229177930</v>
      </c>
      <c r="DJ20" s="41">
        <v>488334</v>
      </c>
      <c r="DK20" s="41">
        <v>488334</v>
      </c>
      <c r="DL20" s="41">
        <v>229666264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0</v>
      </c>
      <c r="DS20" s="41">
        <v>0</v>
      </c>
      <c r="DT20" s="41">
        <v>0</v>
      </c>
      <c r="DU20" s="41">
        <v>0</v>
      </c>
      <c r="DV20" s="41">
        <v>0</v>
      </c>
      <c r="DW20" s="41">
        <v>633556472</v>
      </c>
      <c r="DX20" s="41">
        <v>0</v>
      </c>
      <c r="DY20" s="41">
        <v>0</v>
      </c>
      <c r="DZ20" s="41">
        <v>0</v>
      </c>
      <c r="EA20" s="41">
        <v>13641811</v>
      </c>
      <c r="EB20" s="41">
        <v>689455178</v>
      </c>
      <c r="EC20" s="41">
        <v>311734893</v>
      </c>
      <c r="ED20" s="41">
        <v>54778394</v>
      </c>
      <c r="EE20" s="41">
        <v>24299331</v>
      </c>
      <c r="EF20" s="41">
        <v>0</v>
      </c>
      <c r="EG20" s="41">
        <v>33330120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0</v>
      </c>
      <c r="EN20" s="41">
        <v>257736920</v>
      </c>
      <c r="EO20" s="41">
        <v>1891934230</v>
      </c>
      <c r="EP20" s="41">
        <v>229177930</v>
      </c>
      <c r="EQ20" s="41">
        <v>2278007</v>
      </c>
      <c r="ER20" s="41">
        <v>488334</v>
      </c>
      <c r="ES20" s="41">
        <v>0</v>
      </c>
      <c r="ET20" s="41">
        <v>0</v>
      </c>
      <c r="EU20" s="41">
        <v>0</v>
      </c>
      <c r="EV20" s="41">
        <v>0</v>
      </c>
      <c r="EW20" s="41">
        <v>0</v>
      </c>
      <c r="EX20" s="41">
        <v>0</v>
      </c>
      <c r="EY20" s="41">
        <v>0</v>
      </c>
      <c r="EZ20" s="41">
        <v>0</v>
      </c>
      <c r="FA20" s="41">
        <v>16153108</v>
      </c>
      <c r="FB20" s="41">
        <v>0</v>
      </c>
      <c r="FC20" s="41">
        <v>388587003</v>
      </c>
      <c r="FD20" s="41">
        <v>0</v>
      </c>
      <c r="FE20" s="41">
        <v>375819553</v>
      </c>
      <c r="FF20" s="41">
        <v>0</v>
      </c>
      <c r="FG20" s="41">
        <v>0</v>
      </c>
      <c r="FH20" s="41">
        <v>0</v>
      </c>
      <c r="FI20" s="41">
        <v>764406556</v>
      </c>
      <c r="FJ20" s="41">
        <v>633556472</v>
      </c>
      <c r="FK20" s="41">
        <v>0</v>
      </c>
      <c r="FL20" s="41">
        <v>0</v>
      </c>
      <c r="FM20" s="41">
        <v>1397963028</v>
      </c>
      <c r="FN20" s="41">
        <v>0</v>
      </c>
      <c r="FO20" s="41">
        <v>0</v>
      </c>
      <c r="FP20" s="41">
        <v>0</v>
      </c>
      <c r="FQ20" s="41">
        <v>0</v>
      </c>
      <c r="FR20" s="92">
        <v>1397963028</v>
      </c>
      <c r="FS20" s="41">
        <v>563291339</v>
      </c>
      <c r="FT20" s="41">
        <v>297668</v>
      </c>
      <c r="FU20" s="41">
        <v>0</v>
      </c>
      <c r="FV20" s="41">
        <v>0</v>
      </c>
      <c r="FW20" s="41">
        <v>0</v>
      </c>
      <c r="FX20" s="41">
        <v>0</v>
      </c>
      <c r="FY20" s="41">
        <v>14242627552</v>
      </c>
      <c r="FZ20" s="41">
        <v>0</v>
      </c>
      <c r="GA20" s="41">
        <v>308743989</v>
      </c>
      <c r="GB20" s="41">
        <v>563291339</v>
      </c>
      <c r="GC20" s="41">
        <v>563291339</v>
      </c>
      <c r="GD20" s="41">
        <v>297668</v>
      </c>
      <c r="GE20" s="41">
        <v>297668</v>
      </c>
      <c r="GF20" s="41">
        <v>563589007</v>
      </c>
      <c r="GG20" s="41">
        <v>0</v>
      </c>
      <c r="GH20" s="41">
        <v>0</v>
      </c>
      <c r="GI20" s="41">
        <v>0</v>
      </c>
      <c r="GJ20" s="41">
        <v>0</v>
      </c>
      <c r="GK20" s="41">
        <v>0</v>
      </c>
      <c r="GL20" s="41">
        <v>0</v>
      </c>
      <c r="GM20" s="41">
        <v>0</v>
      </c>
      <c r="GN20" s="41">
        <v>0</v>
      </c>
      <c r="GO20" s="41">
        <v>776776132</v>
      </c>
      <c r="GP20" s="41">
        <v>850660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  <c r="GX20" s="41">
        <v>71351656</v>
      </c>
      <c r="GY20" s="41">
        <v>0</v>
      </c>
      <c r="GZ20" s="41">
        <v>13984890632</v>
      </c>
      <c r="HA20" s="41">
        <v>300516934</v>
      </c>
      <c r="HB20" s="41">
        <v>0</v>
      </c>
      <c r="HC20" s="41">
        <v>0</v>
      </c>
      <c r="HD20" s="41">
        <v>760623024</v>
      </c>
      <c r="HE20" s="41">
        <v>8227055</v>
      </c>
      <c r="HF20" s="41">
        <v>9526118981</v>
      </c>
      <c r="HG20" s="41">
        <v>56420000</v>
      </c>
      <c r="HH20" s="41">
        <v>193610000</v>
      </c>
      <c r="HI20" s="41">
        <v>64342000</v>
      </c>
      <c r="HJ20" s="41">
        <v>341320000</v>
      </c>
      <c r="HK20" s="41">
        <v>0</v>
      </c>
      <c r="HL20" s="41">
        <v>9881080792</v>
      </c>
      <c r="HM20" s="41">
        <v>1529483997</v>
      </c>
      <c r="HN20" s="41">
        <v>144928640</v>
      </c>
      <c r="HO20" s="41">
        <v>66292217</v>
      </c>
      <c r="HP20" s="41">
        <v>213187125</v>
      </c>
      <c r="HQ20" s="41">
        <v>79077725</v>
      </c>
      <c r="HR20" s="41">
        <v>0</v>
      </c>
      <c r="HS20" s="41">
        <v>0</v>
      </c>
      <c r="HT20" s="41">
        <v>2868067646</v>
      </c>
      <c r="HU20" s="41">
        <v>4708846</v>
      </c>
      <c r="HV20" s="41">
        <v>2872776492</v>
      </c>
      <c r="HW20" s="41">
        <v>759877354</v>
      </c>
      <c r="HX20" s="41">
        <v>745670</v>
      </c>
      <c r="HY20" s="41">
        <v>760623024</v>
      </c>
      <c r="HZ20" s="41">
        <v>300516934</v>
      </c>
      <c r="IA20" s="41">
        <v>3933916450</v>
      </c>
      <c r="IB20" s="41">
        <v>0</v>
      </c>
      <c r="IC20" s="41">
        <v>92122505</v>
      </c>
      <c r="ID20" s="41">
        <v>4175000</v>
      </c>
      <c r="IE20" s="41">
        <v>759877354</v>
      </c>
      <c r="IF20" s="41">
        <v>745670</v>
      </c>
      <c r="IG20" s="41">
        <v>760623024</v>
      </c>
      <c r="IH20" s="41">
        <v>760623024</v>
      </c>
      <c r="II20" s="41">
        <v>300516934</v>
      </c>
      <c r="IJ20" s="41">
        <v>300516934</v>
      </c>
      <c r="IK20" s="41">
        <v>0</v>
      </c>
      <c r="IL20" s="41">
        <v>0</v>
      </c>
      <c r="IM20" s="41">
        <v>0</v>
      </c>
      <c r="IN20" s="41">
        <v>0</v>
      </c>
      <c r="IO20" s="41">
        <v>0</v>
      </c>
      <c r="IP20" s="41">
        <v>0</v>
      </c>
      <c r="IQ20" s="41">
        <v>0</v>
      </c>
      <c r="IR20" s="41">
        <v>0</v>
      </c>
      <c r="IS20" s="41">
        <v>0</v>
      </c>
      <c r="IT20" s="41">
        <v>0</v>
      </c>
      <c r="IU20" s="41">
        <v>0</v>
      </c>
      <c r="IV20" s="41">
        <v>26948000</v>
      </c>
      <c r="IW20" s="41">
        <v>8611040</v>
      </c>
      <c r="IX20" s="41">
        <v>1966268</v>
      </c>
      <c r="IY20" s="41">
        <v>0</v>
      </c>
      <c r="IZ20" s="41">
        <v>0</v>
      </c>
      <c r="JA20" s="42">
        <v>0</v>
      </c>
      <c r="JB20" s="42">
        <v>0</v>
      </c>
      <c r="JC20" s="29">
        <f t="shared" si="0"/>
        <v>257736920</v>
      </c>
      <c r="JD20" s="30" t="str">
        <f t="shared" si="1"/>
        <v/>
      </c>
      <c r="JE20" s="29">
        <f t="shared" si="2"/>
        <v>633556472</v>
      </c>
      <c r="JF20" s="30" t="str">
        <f t="shared" si="3"/>
        <v/>
      </c>
    </row>
    <row r="21" spans="1:266" x14ac:dyDescent="0.45">
      <c r="A21">
        <v>20</v>
      </c>
      <c r="B21" t="s">
        <v>321</v>
      </c>
      <c r="C21" s="41">
        <v>3629650698</v>
      </c>
      <c r="D21" s="41">
        <v>2026371</v>
      </c>
      <c r="E21" s="41">
        <v>3631677069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99000</v>
      </c>
      <c r="M21" s="41">
        <v>0</v>
      </c>
      <c r="N21" s="41">
        <v>0</v>
      </c>
      <c r="O21" s="41">
        <v>0</v>
      </c>
      <c r="P21" s="41">
        <v>19566951</v>
      </c>
      <c r="Q21" s="41">
        <v>300000000</v>
      </c>
      <c r="R21" s="41">
        <v>0</v>
      </c>
      <c r="S21" s="41">
        <v>44176495</v>
      </c>
      <c r="T21" s="41">
        <v>43219033</v>
      </c>
      <c r="U21" s="41">
        <v>19419978389</v>
      </c>
      <c r="V21" s="41">
        <v>54268266</v>
      </c>
      <c r="W21" s="41">
        <v>1186452653</v>
      </c>
      <c r="X21" s="41">
        <v>0</v>
      </c>
      <c r="Y21" s="41">
        <v>189568645</v>
      </c>
      <c r="Z21" s="41">
        <v>11393903087</v>
      </c>
      <c r="AA21" s="41">
        <v>218617347</v>
      </c>
      <c r="AB21" s="41">
        <v>11612520434</v>
      </c>
      <c r="AC21" s="41">
        <v>1780996525</v>
      </c>
      <c r="AD21" s="41">
        <v>12600000</v>
      </c>
      <c r="AE21" s="41">
        <v>0</v>
      </c>
      <c r="AF21" s="41">
        <v>33944383</v>
      </c>
      <c r="AG21" s="41">
        <v>13485943469</v>
      </c>
      <c r="AH21" s="41">
        <v>0</v>
      </c>
      <c r="AI21" s="41">
        <v>0</v>
      </c>
      <c r="AJ21" s="41">
        <v>0</v>
      </c>
      <c r="AK21" s="41">
        <v>29552345</v>
      </c>
      <c r="AL21" s="41">
        <v>13515495814</v>
      </c>
      <c r="AM21" s="41">
        <v>0</v>
      </c>
      <c r="AN21" s="41">
        <v>0</v>
      </c>
      <c r="AO21" s="41">
        <v>0</v>
      </c>
      <c r="AP21" s="41">
        <v>0</v>
      </c>
      <c r="AQ21" s="41">
        <v>77655342</v>
      </c>
      <c r="AR21" s="41">
        <v>0</v>
      </c>
      <c r="AS21" s="41">
        <v>74889</v>
      </c>
      <c r="AT21" s="41">
        <v>11281407</v>
      </c>
      <c r="AU21" s="41">
        <v>0</v>
      </c>
      <c r="AV21" s="41">
        <v>19365710123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178500485</v>
      </c>
      <c r="CX21" s="41">
        <v>29453068</v>
      </c>
      <c r="CY21" s="41">
        <v>50435000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29121530</v>
      </c>
      <c r="DH21" s="41">
        <v>297059050</v>
      </c>
      <c r="DI21" s="41">
        <v>297059050</v>
      </c>
      <c r="DJ21" s="41">
        <v>315376</v>
      </c>
      <c r="DK21" s="41">
        <v>315376</v>
      </c>
      <c r="DL21" s="41">
        <v>297374426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54268266</v>
      </c>
      <c r="DX21" s="41">
        <v>0</v>
      </c>
      <c r="DY21" s="41">
        <v>0</v>
      </c>
      <c r="DZ21" s="41">
        <v>0</v>
      </c>
      <c r="EA21" s="41">
        <v>19615810</v>
      </c>
      <c r="EB21" s="41">
        <v>703929446</v>
      </c>
      <c r="EC21" s="41">
        <v>385251471</v>
      </c>
      <c r="ED21" s="41">
        <v>64534860</v>
      </c>
      <c r="EE21" s="41">
        <v>31287785</v>
      </c>
      <c r="EF21" s="41">
        <v>97110</v>
      </c>
      <c r="EG21" s="41">
        <v>44599602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-260711810</v>
      </c>
      <c r="EO21" s="41">
        <v>2502634353</v>
      </c>
      <c r="EP21" s="41">
        <v>297059050</v>
      </c>
      <c r="EQ21" s="41">
        <v>1328193</v>
      </c>
      <c r="ER21" s="41">
        <v>315376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-18341345</v>
      </c>
      <c r="FB21" s="41">
        <v>0</v>
      </c>
      <c r="FC21" s="41">
        <v>1457331123</v>
      </c>
      <c r="FD21" s="41">
        <v>300000000</v>
      </c>
      <c r="FE21" s="41">
        <v>29121530</v>
      </c>
      <c r="FF21" s="41">
        <v>0</v>
      </c>
      <c r="FG21" s="41">
        <v>0</v>
      </c>
      <c r="FH21" s="41">
        <v>0</v>
      </c>
      <c r="FI21" s="41">
        <v>1186452653</v>
      </c>
      <c r="FJ21" s="41">
        <v>54268266</v>
      </c>
      <c r="FK21" s="41">
        <v>0</v>
      </c>
      <c r="FL21" s="41">
        <v>0</v>
      </c>
      <c r="FM21" s="41">
        <v>1240720919</v>
      </c>
      <c r="FN21" s="41">
        <v>0</v>
      </c>
      <c r="FO21" s="41">
        <v>0</v>
      </c>
      <c r="FP21" s="41">
        <v>0</v>
      </c>
      <c r="FQ21" s="41">
        <v>0</v>
      </c>
      <c r="FR21" s="92">
        <v>1240720919</v>
      </c>
      <c r="FS21" s="41">
        <v>829957295</v>
      </c>
      <c r="FT21" s="41">
        <v>382802</v>
      </c>
      <c r="FU21" s="41">
        <v>0</v>
      </c>
      <c r="FV21" s="41">
        <v>0</v>
      </c>
      <c r="FW21" s="41">
        <v>0</v>
      </c>
      <c r="FX21" s="41">
        <v>0</v>
      </c>
      <c r="FY21" s="41">
        <v>19075801894</v>
      </c>
      <c r="FZ21" s="41">
        <v>0</v>
      </c>
      <c r="GA21" s="41">
        <v>393197071</v>
      </c>
      <c r="GB21" s="41">
        <v>829957295</v>
      </c>
      <c r="GC21" s="41">
        <v>829957295</v>
      </c>
      <c r="GD21" s="41">
        <v>382802</v>
      </c>
      <c r="GE21" s="41">
        <v>382802</v>
      </c>
      <c r="GF21" s="41">
        <v>830340097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1096396157</v>
      </c>
      <c r="GP21" s="41">
        <v>1185415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  <c r="GW21" s="41">
        <v>0</v>
      </c>
      <c r="GX21" s="41">
        <v>115486274</v>
      </c>
      <c r="GY21" s="41">
        <v>0</v>
      </c>
      <c r="GZ21" s="41">
        <v>19336513704</v>
      </c>
      <c r="HA21" s="41">
        <v>408392383</v>
      </c>
      <c r="HB21" s="41">
        <v>0</v>
      </c>
      <c r="HC21" s="41">
        <v>0</v>
      </c>
      <c r="HD21" s="41">
        <v>1114737502</v>
      </c>
      <c r="HE21" s="41">
        <v>-15195312</v>
      </c>
      <c r="HF21" s="41">
        <v>13711135505</v>
      </c>
      <c r="HG21" s="41">
        <v>86646000</v>
      </c>
      <c r="HH21" s="41">
        <v>49407000</v>
      </c>
      <c r="HI21" s="41">
        <v>118182000</v>
      </c>
      <c r="HJ21" s="41">
        <v>293857000</v>
      </c>
      <c r="HK21" s="41">
        <v>0</v>
      </c>
      <c r="HL21" s="41">
        <v>14024608315</v>
      </c>
      <c r="HM21" s="41">
        <v>1376198477</v>
      </c>
      <c r="HN21" s="41">
        <v>173890466</v>
      </c>
      <c r="HO21" s="41">
        <v>89536906</v>
      </c>
      <c r="HP21" s="41">
        <v>266056060</v>
      </c>
      <c r="HQ21" s="41">
        <v>95822645</v>
      </c>
      <c r="HR21" s="41">
        <v>0</v>
      </c>
      <c r="HS21" s="41">
        <v>0</v>
      </c>
      <c r="HT21" s="41">
        <v>3887508388</v>
      </c>
      <c r="HU21" s="41">
        <v>1312949</v>
      </c>
      <c r="HV21" s="41">
        <v>3888821337</v>
      </c>
      <c r="HW21" s="41">
        <v>1114338872</v>
      </c>
      <c r="HX21" s="41">
        <v>398630</v>
      </c>
      <c r="HY21" s="41">
        <v>1114737502</v>
      </c>
      <c r="HZ21" s="41">
        <v>408392383</v>
      </c>
      <c r="IA21" s="41">
        <v>5411951222</v>
      </c>
      <c r="IB21" s="41">
        <v>0</v>
      </c>
      <c r="IC21" s="41">
        <v>193141616</v>
      </c>
      <c r="ID21" s="41">
        <v>15075000</v>
      </c>
      <c r="IE21" s="41">
        <v>1114338872</v>
      </c>
      <c r="IF21" s="41">
        <v>398630</v>
      </c>
      <c r="IG21" s="41">
        <v>1114737502</v>
      </c>
      <c r="IH21" s="41">
        <v>1114737502</v>
      </c>
      <c r="II21" s="41">
        <v>408392383</v>
      </c>
      <c r="IJ21" s="41">
        <v>408392383</v>
      </c>
      <c r="IK21" s="41">
        <v>0</v>
      </c>
      <c r="IL21" s="41">
        <v>0</v>
      </c>
      <c r="IM21" s="41">
        <v>0</v>
      </c>
      <c r="IN21" s="41">
        <v>0</v>
      </c>
      <c r="IO21" s="41">
        <v>0</v>
      </c>
      <c r="IP21" s="41">
        <v>0</v>
      </c>
      <c r="IQ21" s="41">
        <v>0</v>
      </c>
      <c r="IR21" s="41">
        <v>0</v>
      </c>
      <c r="IS21" s="41">
        <v>0</v>
      </c>
      <c r="IT21" s="41">
        <v>0</v>
      </c>
      <c r="IU21" s="41">
        <v>0</v>
      </c>
      <c r="IV21" s="41">
        <v>39622000</v>
      </c>
      <c r="IW21" s="41">
        <v>9062056</v>
      </c>
      <c r="IX21" s="41">
        <v>2628688</v>
      </c>
      <c r="IY21" s="41">
        <v>0</v>
      </c>
      <c r="IZ21" s="41">
        <v>0</v>
      </c>
      <c r="JA21" s="42">
        <v>0</v>
      </c>
      <c r="JB21" s="42">
        <v>0</v>
      </c>
      <c r="JC21" s="29" t="str">
        <f t="shared" si="0"/>
        <v/>
      </c>
      <c r="JD21" s="30">
        <f t="shared" si="1"/>
        <v>-260711810</v>
      </c>
      <c r="JE21" s="29">
        <f t="shared" si="2"/>
        <v>54268266</v>
      </c>
      <c r="JF21" s="30" t="str">
        <f t="shared" si="3"/>
        <v/>
      </c>
    </row>
    <row r="22" spans="1:266" x14ac:dyDescent="0.45">
      <c r="A22">
        <v>21</v>
      </c>
      <c r="B22" t="s">
        <v>322</v>
      </c>
      <c r="C22" s="41">
        <v>3155911808</v>
      </c>
      <c r="D22" s="41">
        <v>714521</v>
      </c>
      <c r="E22" s="41">
        <v>3156626329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51817449</v>
      </c>
      <c r="Q22" s="41">
        <v>0</v>
      </c>
      <c r="R22" s="41">
        <v>0</v>
      </c>
      <c r="S22" s="41">
        <v>223699751</v>
      </c>
      <c r="T22" s="41">
        <v>74660758</v>
      </c>
      <c r="U22" s="41">
        <v>13943938106</v>
      </c>
      <c r="V22" s="41">
        <v>29716871</v>
      </c>
      <c r="W22" s="41">
        <v>489320833</v>
      </c>
      <c r="X22" s="41">
        <v>0</v>
      </c>
      <c r="Y22" s="41">
        <v>201944714</v>
      </c>
      <c r="Z22" s="41">
        <v>7632314428</v>
      </c>
      <c r="AA22" s="41">
        <v>110852245</v>
      </c>
      <c r="AB22" s="41">
        <v>7743166673</v>
      </c>
      <c r="AC22" s="41">
        <v>1110076994</v>
      </c>
      <c r="AD22" s="41">
        <v>8800000</v>
      </c>
      <c r="AE22" s="41">
        <v>0</v>
      </c>
      <c r="AF22" s="41">
        <v>20742028</v>
      </c>
      <c r="AG22" s="41">
        <v>8907868878</v>
      </c>
      <c r="AH22" s="41">
        <v>0</v>
      </c>
      <c r="AI22" s="41">
        <v>0</v>
      </c>
      <c r="AJ22" s="41">
        <v>0</v>
      </c>
      <c r="AK22" s="41">
        <v>21031703</v>
      </c>
      <c r="AL22" s="41">
        <v>8928900581</v>
      </c>
      <c r="AM22" s="41">
        <v>0</v>
      </c>
      <c r="AN22" s="41">
        <v>0</v>
      </c>
      <c r="AO22" s="41">
        <v>0</v>
      </c>
      <c r="AP22" s="41">
        <v>0</v>
      </c>
      <c r="AQ22" s="41">
        <v>33001939</v>
      </c>
      <c r="AR22" s="41">
        <v>0</v>
      </c>
      <c r="AS22" s="41">
        <v>0</v>
      </c>
      <c r="AT22" s="41">
        <v>13922318</v>
      </c>
      <c r="AU22" s="41">
        <v>0</v>
      </c>
      <c r="AV22" s="41">
        <v>13914221235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91292232</v>
      </c>
      <c r="CX22" s="41">
        <v>26880000</v>
      </c>
      <c r="CY22" s="41">
        <v>230511000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143304000</v>
      </c>
      <c r="DH22" s="41">
        <v>242333195</v>
      </c>
      <c r="DI22" s="41">
        <v>242333195</v>
      </c>
      <c r="DJ22" s="41">
        <v>132972</v>
      </c>
      <c r="DK22" s="41">
        <v>132972</v>
      </c>
      <c r="DL22" s="41">
        <v>242466167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29716871</v>
      </c>
      <c r="DX22" s="41">
        <v>0</v>
      </c>
      <c r="DY22" s="41">
        <v>0</v>
      </c>
      <c r="DZ22" s="41">
        <v>0</v>
      </c>
      <c r="EA22" s="41">
        <v>12862641</v>
      </c>
      <c r="EB22" s="41">
        <v>576243846</v>
      </c>
      <c r="EC22" s="41">
        <v>301266445</v>
      </c>
      <c r="ED22" s="41">
        <v>45397906</v>
      </c>
      <c r="EE22" s="41">
        <v>22665998</v>
      </c>
      <c r="EF22" s="41">
        <v>0</v>
      </c>
      <c r="EG22" s="41">
        <v>24290885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-50678880</v>
      </c>
      <c r="EO22" s="41">
        <v>2241796174</v>
      </c>
      <c r="EP22" s="41">
        <v>242333195</v>
      </c>
      <c r="EQ22" s="41">
        <v>432160</v>
      </c>
      <c r="ER22" s="41">
        <v>132972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-13894015</v>
      </c>
      <c r="FB22" s="41">
        <v>0</v>
      </c>
      <c r="FC22" s="41">
        <v>346016833</v>
      </c>
      <c r="FD22" s="41">
        <v>0</v>
      </c>
      <c r="FE22" s="41">
        <v>143304000</v>
      </c>
      <c r="FF22" s="41">
        <v>0</v>
      </c>
      <c r="FG22" s="41">
        <v>0</v>
      </c>
      <c r="FH22" s="41">
        <v>0</v>
      </c>
      <c r="FI22" s="41">
        <v>489320833</v>
      </c>
      <c r="FJ22" s="41">
        <v>29716871</v>
      </c>
      <c r="FK22" s="41">
        <v>0</v>
      </c>
      <c r="FL22" s="41">
        <v>0</v>
      </c>
      <c r="FM22" s="41">
        <v>519037704</v>
      </c>
      <c r="FN22" s="41">
        <v>0</v>
      </c>
      <c r="FO22" s="41">
        <v>0</v>
      </c>
      <c r="FP22" s="41">
        <v>0</v>
      </c>
      <c r="FQ22" s="41">
        <v>0</v>
      </c>
      <c r="FR22" s="92">
        <v>519037704</v>
      </c>
      <c r="FS22" s="41">
        <v>671782439</v>
      </c>
      <c r="FT22" s="41">
        <v>149389</v>
      </c>
      <c r="FU22" s="41">
        <v>0</v>
      </c>
      <c r="FV22" s="41">
        <v>0</v>
      </c>
      <c r="FW22" s="41">
        <v>0</v>
      </c>
      <c r="FX22" s="41">
        <v>0</v>
      </c>
      <c r="FY22" s="41">
        <v>13720238355</v>
      </c>
      <c r="FZ22" s="41">
        <v>0</v>
      </c>
      <c r="GA22" s="41">
        <v>310530071</v>
      </c>
      <c r="GB22" s="41">
        <v>671782439</v>
      </c>
      <c r="GC22" s="41">
        <v>671782439</v>
      </c>
      <c r="GD22" s="41">
        <v>149389</v>
      </c>
      <c r="GE22" s="41">
        <v>149389</v>
      </c>
      <c r="GF22" s="41">
        <v>671931828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856940141</v>
      </c>
      <c r="GP22" s="41">
        <v>792298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  <c r="GX22" s="41">
        <v>82341172</v>
      </c>
      <c r="GY22" s="41">
        <v>0</v>
      </c>
      <c r="GZ22" s="41">
        <v>13770917235</v>
      </c>
      <c r="HA22" s="41">
        <v>322528174</v>
      </c>
      <c r="HB22" s="41">
        <v>0</v>
      </c>
      <c r="HC22" s="41">
        <v>0</v>
      </c>
      <c r="HD22" s="41">
        <v>870834156</v>
      </c>
      <c r="HE22" s="41">
        <v>-11998103</v>
      </c>
      <c r="HF22" s="41">
        <v>9017473576</v>
      </c>
      <c r="HG22" s="41">
        <v>59502000</v>
      </c>
      <c r="HH22" s="41">
        <v>28971000</v>
      </c>
      <c r="HI22" s="41">
        <v>54081000</v>
      </c>
      <c r="HJ22" s="41">
        <v>173284000</v>
      </c>
      <c r="HK22" s="41">
        <v>0</v>
      </c>
      <c r="HL22" s="41">
        <v>9203620217</v>
      </c>
      <c r="HM22" s="41">
        <v>1285331051</v>
      </c>
      <c r="HN22" s="41">
        <v>121219189</v>
      </c>
      <c r="HO22" s="41">
        <v>63789124</v>
      </c>
      <c r="HP22" s="41">
        <v>185008313</v>
      </c>
      <c r="HQ22" s="41">
        <v>68063904</v>
      </c>
      <c r="HR22" s="41">
        <v>0</v>
      </c>
      <c r="HS22" s="41">
        <v>0</v>
      </c>
      <c r="HT22" s="41">
        <v>3292197451</v>
      </c>
      <c r="HU22" s="41">
        <v>783730</v>
      </c>
      <c r="HV22" s="41">
        <v>3292981181</v>
      </c>
      <c r="HW22" s="41">
        <v>870513662</v>
      </c>
      <c r="HX22" s="41">
        <v>320494</v>
      </c>
      <c r="HY22" s="41">
        <v>870834156</v>
      </c>
      <c r="HZ22" s="41">
        <v>322528174</v>
      </c>
      <c r="IA22" s="41">
        <v>4486343511</v>
      </c>
      <c r="IB22" s="41">
        <v>0</v>
      </c>
      <c r="IC22" s="41">
        <v>115343111</v>
      </c>
      <c r="ID22" s="41">
        <v>24463000</v>
      </c>
      <c r="IE22" s="41">
        <v>870513662</v>
      </c>
      <c r="IF22" s="41">
        <v>320494</v>
      </c>
      <c r="IG22" s="41">
        <v>870834156</v>
      </c>
      <c r="IH22" s="41">
        <v>870834156</v>
      </c>
      <c r="II22" s="41">
        <v>322528174</v>
      </c>
      <c r="IJ22" s="41">
        <v>322528174</v>
      </c>
      <c r="IK22" s="41">
        <v>0</v>
      </c>
      <c r="IL22" s="41">
        <v>0</v>
      </c>
      <c r="IM22" s="41">
        <v>0</v>
      </c>
      <c r="IN22" s="41">
        <v>0</v>
      </c>
      <c r="IO22" s="41">
        <v>0</v>
      </c>
      <c r="IP22" s="41">
        <v>0</v>
      </c>
      <c r="IQ22" s="41">
        <v>0</v>
      </c>
      <c r="IR22" s="41">
        <v>0</v>
      </c>
      <c r="IS22" s="41">
        <v>0</v>
      </c>
      <c r="IT22" s="41">
        <v>0</v>
      </c>
      <c r="IU22" s="41">
        <v>0</v>
      </c>
      <c r="IV22" s="41">
        <v>30730000</v>
      </c>
      <c r="IW22" s="41">
        <v>7320079</v>
      </c>
      <c r="IX22" s="41">
        <v>0</v>
      </c>
      <c r="IY22" s="41">
        <v>0</v>
      </c>
      <c r="IZ22" s="41">
        <v>0</v>
      </c>
      <c r="JA22" s="42">
        <v>0</v>
      </c>
      <c r="JB22" s="42">
        <v>0</v>
      </c>
      <c r="JC22" s="29" t="str">
        <f t="shared" si="0"/>
        <v/>
      </c>
      <c r="JD22" s="30">
        <f t="shared" si="1"/>
        <v>-50678880</v>
      </c>
      <c r="JE22" s="29">
        <f t="shared" si="2"/>
        <v>29716871</v>
      </c>
      <c r="JF22" s="30" t="str">
        <f t="shared" si="3"/>
        <v/>
      </c>
    </row>
    <row r="23" spans="1:266" x14ac:dyDescent="0.45">
      <c r="A23">
        <v>22</v>
      </c>
      <c r="B23" t="s">
        <v>323</v>
      </c>
      <c r="C23" s="41">
        <v>1468806626</v>
      </c>
      <c r="D23" s="41">
        <v>0</v>
      </c>
      <c r="E23" s="41">
        <v>1468806626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267000</v>
      </c>
      <c r="M23" s="41">
        <v>0</v>
      </c>
      <c r="N23" s="41">
        <v>0</v>
      </c>
      <c r="O23" s="41">
        <v>0</v>
      </c>
      <c r="P23" s="41">
        <v>5505791</v>
      </c>
      <c r="Q23" s="41">
        <v>0</v>
      </c>
      <c r="R23" s="41">
        <v>0</v>
      </c>
      <c r="S23" s="41">
        <v>145346483</v>
      </c>
      <c r="T23" s="41">
        <v>12839134</v>
      </c>
      <c r="U23" s="41">
        <v>8165167162</v>
      </c>
      <c r="V23" s="41">
        <v>78239772</v>
      </c>
      <c r="W23" s="41">
        <v>433360265</v>
      </c>
      <c r="X23" s="41">
        <v>0</v>
      </c>
      <c r="Y23" s="41">
        <v>148702146</v>
      </c>
      <c r="Z23" s="41">
        <v>4610692088</v>
      </c>
      <c r="AA23" s="41">
        <v>95033439</v>
      </c>
      <c r="AB23" s="41">
        <v>4705725527</v>
      </c>
      <c r="AC23" s="41">
        <v>717311749</v>
      </c>
      <c r="AD23" s="41">
        <v>5800000</v>
      </c>
      <c r="AE23" s="41">
        <v>0</v>
      </c>
      <c r="AF23" s="41">
        <v>13098562</v>
      </c>
      <c r="AG23" s="41">
        <v>5455135370</v>
      </c>
      <c r="AH23" s="41">
        <v>0</v>
      </c>
      <c r="AI23" s="41">
        <v>0</v>
      </c>
      <c r="AJ23" s="41">
        <v>0</v>
      </c>
      <c r="AK23" s="41">
        <v>12988709</v>
      </c>
      <c r="AL23" s="41">
        <v>5468124079</v>
      </c>
      <c r="AM23" s="41">
        <v>0</v>
      </c>
      <c r="AN23" s="41">
        <v>0</v>
      </c>
      <c r="AO23" s="41">
        <v>0</v>
      </c>
      <c r="AP23" s="41">
        <v>0</v>
      </c>
      <c r="AQ23" s="41">
        <v>35675992</v>
      </c>
      <c r="AR23" s="41">
        <v>0</v>
      </c>
      <c r="AS23" s="41">
        <v>996</v>
      </c>
      <c r="AT23" s="41">
        <v>5485847</v>
      </c>
      <c r="AU23" s="41">
        <v>0</v>
      </c>
      <c r="AV23" s="41">
        <v>8086927390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141762132</v>
      </c>
      <c r="CX23" s="41">
        <v>8569838</v>
      </c>
      <c r="CY23" s="41">
        <v>125433750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139364448</v>
      </c>
      <c r="DH23" s="41">
        <v>112389615</v>
      </c>
      <c r="DI23" s="41">
        <v>112389615</v>
      </c>
      <c r="DJ23" s="41">
        <v>0</v>
      </c>
      <c r="DK23" s="41">
        <v>0</v>
      </c>
      <c r="DL23" s="41">
        <v>112389615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78239772</v>
      </c>
      <c r="DX23" s="41">
        <v>0</v>
      </c>
      <c r="DY23" s="41">
        <v>0</v>
      </c>
      <c r="DZ23" s="41">
        <v>0</v>
      </c>
      <c r="EA23" s="41">
        <v>6603765</v>
      </c>
      <c r="EB23" s="41">
        <v>364626608</v>
      </c>
      <c r="EC23" s="41">
        <v>176857123</v>
      </c>
      <c r="ED23" s="41">
        <v>28505923</v>
      </c>
      <c r="EE23" s="41">
        <v>13433719</v>
      </c>
      <c r="EF23" s="41">
        <v>39400</v>
      </c>
      <c r="EG23" s="41">
        <v>12860217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72258733</v>
      </c>
      <c r="EO23" s="41">
        <v>1044522381</v>
      </c>
      <c r="EP23" s="41">
        <v>112389615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-14291929</v>
      </c>
      <c r="FB23" s="41">
        <v>0</v>
      </c>
      <c r="FC23" s="41">
        <v>293995817</v>
      </c>
      <c r="FD23" s="41">
        <v>0</v>
      </c>
      <c r="FE23" s="41">
        <v>139364448</v>
      </c>
      <c r="FF23" s="41">
        <v>0</v>
      </c>
      <c r="FG23" s="41">
        <v>0</v>
      </c>
      <c r="FH23" s="41">
        <v>0</v>
      </c>
      <c r="FI23" s="41">
        <v>433360265</v>
      </c>
      <c r="FJ23" s="41">
        <v>78239772</v>
      </c>
      <c r="FK23" s="41">
        <v>0</v>
      </c>
      <c r="FL23" s="41">
        <v>0</v>
      </c>
      <c r="FM23" s="41">
        <v>511600037</v>
      </c>
      <c r="FN23" s="41">
        <v>0</v>
      </c>
      <c r="FO23" s="41">
        <v>0</v>
      </c>
      <c r="FP23" s="41">
        <v>0</v>
      </c>
      <c r="FQ23" s="41">
        <v>0</v>
      </c>
      <c r="FR23" s="92">
        <v>511600037</v>
      </c>
      <c r="FS23" s="41">
        <v>311894630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8019820679</v>
      </c>
      <c r="FZ23" s="41">
        <v>0</v>
      </c>
      <c r="GA23" s="41">
        <v>154329257</v>
      </c>
      <c r="GB23" s="41">
        <v>311894630</v>
      </c>
      <c r="GC23" s="41">
        <v>311894630</v>
      </c>
      <c r="GD23" s="41">
        <v>0</v>
      </c>
      <c r="GE23" s="41">
        <v>0</v>
      </c>
      <c r="GF23" s="41">
        <v>311894630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426362447</v>
      </c>
      <c r="GP23" s="41">
        <v>299915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  <c r="GX23" s="41">
        <v>55125288</v>
      </c>
      <c r="GY23" s="41">
        <v>0</v>
      </c>
      <c r="GZ23" s="41">
        <v>7947561946</v>
      </c>
      <c r="HA23" s="41">
        <v>162387284</v>
      </c>
      <c r="HB23" s="41">
        <v>0</v>
      </c>
      <c r="HC23" s="41">
        <v>0</v>
      </c>
      <c r="HD23" s="41">
        <v>440654376</v>
      </c>
      <c r="HE23" s="41">
        <v>-8058027</v>
      </c>
      <c r="HF23" s="41">
        <v>5589112730</v>
      </c>
      <c r="HG23" s="41">
        <v>34993000</v>
      </c>
      <c r="HH23" s="41">
        <v>26057000</v>
      </c>
      <c r="HI23" s="41">
        <v>37800000</v>
      </c>
      <c r="HJ23" s="41">
        <v>115756000</v>
      </c>
      <c r="HK23" s="41">
        <v>0</v>
      </c>
      <c r="HL23" s="41">
        <v>5711472495</v>
      </c>
      <c r="HM23" s="41">
        <v>826435424</v>
      </c>
      <c r="HN23" s="41">
        <v>76753197</v>
      </c>
      <c r="HO23" s="41">
        <v>37714620</v>
      </c>
      <c r="HP23" s="41">
        <v>114467817</v>
      </c>
      <c r="HQ23" s="41">
        <v>41939642</v>
      </c>
      <c r="HR23" s="41">
        <v>0</v>
      </c>
      <c r="HS23" s="41">
        <v>0</v>
      </c>
      <c r="HT23" s="41">
        <v>1627567934</v>
      </c>
      <c r="HU23" s="41">
        <v>0</v>
      </c>
      <c r="HV23" s="41">
        <v>1627567934</v>
      </c>
      <c r="HW23" s="41">
        <v>440654376</v>
      </c>
      <c r="HX23" s="41">
        <v>0</v>
      </c>
      <c r="HY23" s="41">
        <v>440654376</v>
      </c>
      <c r="HZ23" s="41">
        <v>162387284</v>
      </c>
      <c r="IA23" s="41">
        <v>2230609594</v>
      </c>
      <c r="IB23" s="41">
        <v>0</v>
      </c>
      <c r="IC23" s="41">
        <v>90801280</v>
      </c>
      <c r="ID23" s="41">
        <v>3839000</v>
      </c>
      <c r="IE23" s="41">
        <v>440654376</v>
      </c>
      <c r="IF23" s="41">
        <v>0</v>
      </c>
      <c r="IG23" s="41">
        <v>440654376</v>
      </c>
      <c r="IH23" s="41">
        <v>440654376</v>
      </c>
      <c r="II23" s="41">
        <v>162387284</v>
      </c>
      <c r="IJ23" s="41">
        <v>162387284</v>
      </c>
      <c r="IK23" s="41">
        <v>0</v>
      </c>
      <c r="IL23" s="41">
        <v>0</v>
      </c>
      <c r="IM23" s="41">
        <v>0</v>
      </c>
      <c r="IN23" s="41">
        <v>0</v>
      </c>
      <c r="IO23" s="41">
        <v>0</v>
      </c>
      <c r="IP23" s="41">
        <v>0</v>
      </c>
      <c r="IQ23" s="41">
        <v>0</v>
      </c>
      <c r="IR23" s="41">
        <v>0</v>
      </c>
      <c r="IS23" s="41">
        <v>0</v>
      </c>
      <c r="IT23" s="41">
        <v>0</v>
      </c>
      <c r="IU23" s="41">
        <v>0</v>
      </c>
      <c r="IV23" s="41">
        <v>16906000</v>
      </c>
      <c r="IW23" s="41">
        <v>3680182</v>
      </c>
      <c r="IX23" s="41">
        <v>0</v>
      </c>
      <c r="IY23" s="41">
        <v>0</v>
      </c>
      <c r="IZ23" s="41">
        <v>0</v>
      </c>
      <c r="JA23" s="42">
        <v>0</v>
      </c>
      <c r="JB23" s="42">
        <v>0</v>
      </c>
      <c r="JC23" s="29">
        <f t="shared" si="0"/>
        <v>72258733</v>
      </c>
      <c r="JD23" s="30" t="str">
        <f t="shared" si="1"/>
        <v/>
      </c>
      <c r="JE23" s="29">
        <f t="shared" si="2"/>
        <v>78239772</v>
      </c>
      <c r="JF23" s="30" t="str">
        <f t="shared" si="3"/>
        <v/>
      </c>
    </row>
    <row r="24" spans="1:266" x14ac:dyDescent="0.45">
      <c r="A24">
        <v>23</v>
      </c>
      <c r="B24" t="s">
        <v>324</v>
      </c>
      <c r="C24" s="41">
        <v>2411105722</v>
      </c>
      <c r="D24" s="41">
        <v>1038017</v>
      </c>
      <c r="E24" s="41">
        <v>2412143739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20285536</v>
      </c>
      <c r="Q24" s="41">
        <v>70000000</v>
      </c>
      <c r="R24" s="41">
        <v>0</v>
      </c>
      <c r="S24" s="41">
        <v>170797413</v>
      </c>
      <c r="T24" s="41">
        <v>13645955</v>
      </c>
      <c r="U24" s="41">
        <v>12706786531</v>
      </c>
      <c r="V24" s="41">
        <v>99222509</v>
      </c>
      <c r="W24" s="41">
        <v>1153498615</v>
      </c>
      <c r="X24" s="41">
        <v>0</v>
      </c>
      <c r="Y24" s="41">
        <v>226286731</v>
      </c>
      <c r="Z24" s="41">
        <v>7130194429</v>
      </c>
      <c r="AA24" s="41">
        <v>136580082</v>
      </c>
      <c r="AB24" s="41">
        <v>7266774511</v>
      </c>
      <c r="AC24" s="41">
        <v>1053739554</v>
      </c>
      <c r="AD24" s="41">
        <v>8400000</v>
      </c>
      <c r="AE24" s="41">
        <v>0</v>
      </c>
      <c r="AF24" s="41">
        <v>21121069</v>
      </c>
      <c r="AG24" s="41">
        <v>8393816925</v>
      </c>
      <c r="AH24" s="41">
        <v>41813</v>
      </c>
      <c r="AI24" s="41">
        <v>0</v>
      </c>
      <c r="AJ24" s="41">
        <v>41813</v>
      </c>
      <c r="AK24" s="41">
        <v>19803190</v>
      </c>
      <c r="AL24" s="41">
        <v>8413661928</v>
      </c>
      <c r="AM24" s="41">
        <v>0</v>
      </c>
      <c r="AN24" s="41">
        <v>0</v>
      </c>
      <c r="AO24" s="41">
        <v>0</v>
      </c>
      <c r="AP24" s="41">
        <v>0</v>
      </c>
      <c r="AQ24" s="41">
        <v>76768459</v>
      </c>
      <c r="AR24" s="41">
        <v>0</v>
      </c>
      <c r="AS24" s="41">
        <v>657</v>
      </c>
      <c r="AT24" s="41">
        <v>10222419</v>
      </c>
      <c r="AU24" s="41">
        <v>0</v>
      </c>
      <c r="AV24" s="41">
        <v>12607564022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190228835</v>
      </c>
      <c r="CX24" s="41">
        <v>28788069</v>
      </c>
      <c r="CY24" s="41">
        <v>148631000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170797413</v>
      </c>
      <c r="DH24" s="41">
        <v>201514062</v>
      </c>
      <c r="DI24" s="41">
        <v>201514062</v>
      </c>
      <c r="DJ24" s="41">
        <v>174297</v>
      </c>
      <c r="DK24" s="41">
        <v>174297</v>
      </c>
      <c r="DL24" s="41">
        <v>201688359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926134</v>
      </c>
      <c r="DV24" s="41">
        <v>0</v>
      </c>
      <c r="DW24" s="41">
        <v>99222509</v>
      </c>
      <c r="DX24" s="41">
        <v>0</v>
      </c>
      <c r="DY24" s="41">
        <v>0</v>
      </c>
      <c r="DZ24" s="41">
        <v>0</v>
      </c>
      <c r="EA24" s="41">
        <v>11891496</v>
      </c>
      <c r="EB24" s="41">
        <v>573835794</v>
      </c>
      <c r="EC24" s="41">
        <v>278129692</v>
      </c>
      <c r="ED24" s="41">
        <v>49511429</v>
      </c>
      <c r="EE24" s="41">
        <v>22881357</v>
      </c>
      <c r="EF24" s="41">
        <v>0</v>
      </c>
      <c r="EG24" s="41">
        <v>43182104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29223166</v>
      </c>
      <c r="EO24" s="41">
        <v>1679046617</v>
      </c>
      <c r="EP24" s="41">
        <v>201514062</v>
      </c>
      <c r="EQ24" s="41">
        <v>626636</v>
      </c>
      <c r="ER24" s="41">
        <v>174297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-10722966</v>
      </c>
      <c r="FB24" s="41">
        <v>0</v>
      </c>
      <c r="FC24" s="41">
        <v>1052701202</v>
      </c>
      <c r="FD24" s="41">
        <v>70000000</v>
      </c>
      <c r="FE24" s="41">
        <v>170797413</v>
      </c>
      <c r="FF24" s="41">
        <v>0</v>
      </c>
      <c r="FG24" s="41">
        <v>0</v>
      </c>
      <c r="FH24" s="41">
        <v>0</v>
      </c>
      <c r="FI24" s="41">
        <v>1153498615</v>
      </c>
      <c r="FJ24" s="41">
        <v>99222509</v>
      </c>
      <c r="FK24" s="41">
        <v>0</v>
      </c>
      <c r="FL24" s="41">
        <v>0</v>
      </c>
      <c r="FM24" s="41">
        <v>1252721124</v>
      </c>
      <c r="FN24" s="41">
        <v>0</v>
      </c>
      <c r="FO24" s="41">
        <v>0</v>
      </c>
      <c r="FP24" s="41">
        <v>0</v>
      </c>
      <c r="FQ24" s="41">
        <v>0</v>
      </c>
      <c r="FR24" s="92">
        <v>1252721124</v>
      </c>
      <c r="FS24" s="41">
        <v>530545043</v>
      </c>
      <c r="FT24" s="41">
        <v>237084</v>
      </c>
      <c r="FU24" s="41">
        <v>0</v>
      </c>
      <c r="FV24" s="41">
        <v>0</v>
      </c>
      <c r="FW24" s="41">
        <v>0</v>
      </c>
      <c r="FX24" s="41">
        <v>0</v>
      </c>
      <c r="FY24" s="41">
        <v>12465989118</v>
      </c>
      <c r="FZ24" s="41">
        <v>0</v>
      </c>
      <c r="GA24" s="41">
        <v>274081145</v>
      </c>
      <c r="GB24" s="41">
        <v>530545043</v>
      </c>
      <c r="GC24" s="41">
        <v>530545043</v>
      </c>
      <c r="GD24" s="41">
        <v>237084</v>
      </c>
      <c r="GE24" s="41">
        <v>237084</v>
      </c>
      <c r="GF24" s="41">
        <v>530782127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717644835</v>
      </c>
      <c r="GP24" s="41">
        <v>599687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  <c r="GX24" s="41">
        <v>65464083</v>
      </c>
      <c r="GY24" s="41">
        <v>0</v>
      </c>
      <c r="GZ24" s="41">
        <v>12436765952</v>
      </c>
      <c r="HA24" s="41">
        <v>278950007</v>
      </c>
      <c r="HB24" s="41">
        <v>0</v>
      </c>
      <c r="HC24" s="41">
        <v>2274521</v>
      </c>
      <c r="HD24" s="41">
        <v>728367801</v>
      </c>
      <c r="HE24" s="41">
        <v>-4868862</v>
      </c>
      <c r="HF24" s="41">
        <v>8571772201</v>
      </c>
      <c r="HG24" s="41">
        <v>54191000</v>
      </c>
      <c r="HH24" s="41">
        <v>35561000</v>
      </c>
      <c r="HI24" s="41">
        <v>86088000</v>
      </c>
      <c r="HJ24" s="41">
        <v>209072000</v>
      </c>
      <c r="HK24" s="41">
        <v>0</v>
      </c>
      <c r="HL24" s="41">
        <v>8792735697</v>
      </c>
      <c r="HM24" s="41">
        <v>1247463727</v>
      </c>
      <c r="HN24" s="41">
        <v>124163828</v>
      </c>
      <c r="HO24" s="41">
        <v>60907185</v>
      </c>
      <c r="HP24" s="41">
        <v>186862708</v>
      </c>
      <c r="HQ24" s="41">
        <v>72392786</v>
      </c>
      <c r="HR24" s="41">
        <v>35567</v>
      </c>
      <c r="HS24" s="41">
        <v>6246</v>
      </c>
      <c r="HT24" s="41">
        <v>2634748458</v>
      </c>
      <c r="HU24" s="41">
        <v>860721</v>
      </c>
      <c r="HV24" s="41">
        <v>2635609179</v>
      </c>
      <c r="HW24" s="41">
        <v>725748961</v>
      </c>
      <c r="HX24" s="41">
        <v>344319</v>
      </c>
      <c r="HY24" s="41">
        <v>726093280</v>
      </c>
      <c r="HZ24" s="41">
        <v>278023873</v>
      </c>
      <c r="IA24" s="41">
        <v>3639726332</v>
      </c>
      <c r="IB24" s="41">
        <v>0</v>
      </c>
      <c r="IC24" s="41">
        <v>142232542</v>
      </c>
      <c r="ID24" s="41">
        <v>4636000</v>
      </c>
      <c r="IE24" s="41">
        <v>725748961</v>
      </c>
      <c r="IF24" s="41">
        <v>344319</v>
      </c>
      <c r="IG24" s="41">
        <v>726093280</v>
      </c>
      <c r="IH24" s="41">
        <v>726093280</v>
      </c>
      <c r="II24" s="41">
        <v>278023873</v>
      </c>
      <c r="IJ24" s="41">
        <v>278023873</v>
      </c>
      <c r="IK24" s="41">
        <v>0</v>
      </c>
      <c r="IL24" s="41">
        <v>0</v>
      </c>
      <c r="IM24" s="41">
        <v>0</v>
      </c>
      <c r="IN24" s="41">
        <v>0</v>
      </c>
      <c r="IO24" s="41">
        <v>0</v>
      </c>
      <c r="IP24" s="41">
        <v>0</v>
      </c>
      <c r="IQ24" s="41">
        <v>0</v>
      </c>
      <c r="IR24" s="41">
        <v>0</v>
      </c>
      <c r="IS24" s="41">
        <v>0</v>
      </c>
      <c r="IT24" s="41">
        <v>0</v>
      </c>
      <c r="IU24" s="41">
        <v>0</v>
      </c>
      <c r="IV24" s="41">
        <v>33232000</v>
      </c>
      <c r="IW24" s="41">
        <v>7564801</v>
      </c>
      <c r="IX24" s="41">
        <v>1791695</v>
      </c>
      <c r="IY24" s="41">
        <v>0</v>
      </c>
      <c r="IZ24" s="41">
        <v>0</v>
      </c>
      <c r="JA24" s="42">
        <v>0</v>
      </c>
      <c r="JB24" s="42">
        <v>0</v>
      </c>
      <c r="JC24" s="29">
        <f t="shared" si="0"/>
        <v>29223166</v>
      </c>
      <c r="JD24" s="30" t="str">
        <f t="shared" si="1"/>
        <v/>
      </c>
      <c r="JE24" s="29">
        <f t="shared" si="2"/>
        <v>99222509</v>
      </c>
      <c r="JF24" s="30" t="str">
        <f t="shared" si="3"/>
        <v/>
      </c>
    </row>
    <row r="25" spans="1:266" x14ac:dyDescent="0.45">
      <c r="A25">
        <v>24</v>
      </c>
      <c r="B25" t="s">
        <v>325</v>
      </c>
      <c r="C25" s="41">
        <v>2587547493</v>
      </c>
      <c r="D25" s="41">
        <v>621836</v>
      </c>
      <c r="E25" s="41">
        <v>2588169329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19214206</v>
      </c>
      <c r="Q25" s="41">
        <v>0</v>
      </c>
      <c r="R25" s="41">
        <v>0</v>
      </c>
      <c r="S25" s="41">
        <v>187451737</v>
      </c>
      <c r="T25" s="41">
        <v>17694483</v>
      </c>
      <c r="U25" s="41">
        <v>14286078908</v>
      </c>
      <c r="V25" s="41">
        <v>110798136</v>
      </c>
      <c r="W25" s="41">
        <v>178132869</v>
      </c>
      <c r="X25" s="41">
        <v>0</v>
      </c>
      <c r="Y25" s="41">
        <v>315701011</v>
      </c>
      <c r="Z25" s="41">
        <v>7963024814</v>
      </c>
      <c r="AA25" s="41">
        <v>137793668</v>
      </c>
      <c r="AB25" s="41">
        <v>8100818482</v>
      </c>
      <c r="AC25" s="41">
        <v>1240760194</v>
      </c>
      <c r="AD25" s="41">
        <v>9700000</v>
      </c>
      <c r="AE25" s="41">
        <v>0</v>
      </c>
      <c r="AF25" s="41">
        <v>22548988</v>
      </c>
      <c r="AG25" s="41">
        <v>9422149364</v>
      </c>
      <c r="AH25" s="41">
        <v>0</v>
      </c>
      <c r="AI25" s="41">
        <v>0</v>
      </c>
      <c r="AJ25" s="41">
        <v>0</v>
      </c>
      <c r="AK25" s="41">
        <v>20252407</v>
      </c>
      <c r="AL25" s="41">
        <v>9442401771</v>
      </c>
      <c r="AM25" s="41">
        <v>0</v>
      </c>
      <c r="AN25" s="41">
        <v>0</v>
      </c>
      <c r="AO25" s="41">
        <v>0</v>
      </c>
      <c r="AP25" s="41">
        <v>0</v>
      </c>
      <c r="AQ25" s="41">
        <v>10208328</v>
      </c>
      <c r="AR25" s="41">
        <v>0</v>
      </c>
      <c r="AS25" s="41">
        <v>0</v>
      </c>
      <c r="AT25" s="41">
        <v>11679713</v>
      </c>
      <c r="AU25" s="41">
        <v>0</v>
      </c>
      <c r="AV25" s="41">
        <v>14175280772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0</v>
      </c>
      <c r="BX25" s="41">
        <v>0</v>
      </c>
      <c r="BY25" s="41">
        <v>0</v>
      </c>
      <c r="BZ25" s="41">
        <v>0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0</v>
      </c>
      <c r="CL25" s="41">
        <v>0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310047011</v>
      </c>
      <c r="CX25" s="41">
        <v>31483099</v>
      </c>
      <c r="CY25" s="41">
        <v>224753000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178132869</v>
      </c>
      <c r="DH25" s="41">
        <v>217369948</v>
      </c>
      <c r="DI25" s="41">
        <v>217369948</v>
      </c>
      <c r="DJ25" s="41">
        <v>63100</v>
      </c>
      <c r="DK25" s="41">
        <v>63100</v>
      </c>
      <c r="DL25" s="41">
        <v>217433048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110798136</v>
      </c>
      <c r="DX25" s="41">
        <v>0</v>
      </c>
      <c r="DY25" s="41">
        <v>0</v>
      </c>
      <c r="DZ25" s="41">
        <v>0</v>
      </c>
      <c r="EA25" s="41">
        <v>13596204</v>
      </c>
      <c r="EB25" s="41">
        <v>736615790</v>
      </c>
      <c r="EC25" s="41">
        <v>341072226</v>
      </c>
      <c r="ED25" s="41">
        <v>57160430</v>
      </c>
      <c r="EE25" s="41">
        <v>26816102</v>
      </c>
      <c r="EF25" s="41">
        <v>0</v>
      </c>
      <c r="EG25" s="41">
        <v>47244599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101479268</v>
      </c>
      <c r="EO25" s="41">
        <v>1818899744</v>
      </c>
      <c r="EP25" s="41">
        <v>217369948</v>
      </c>
      <c r="EQ25" s="41">
        <v>490540</v>
      </c>
      <c r="ER25" s="41">
        <v>63100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-24313868</v>
      </c>
      <c r="FB25" s="41">
        <v>0</v>
      </c>
      <c r="FC25" s="41">
        <v>0</v>
      </c>
      <c r="FD25" s="41">
        <v>0</v>
      </c>
      <c r="FE25" s="41">
        <v>178132869</v>
      </c>
      <c r="FF25" s="41">
        <v>0</v>
      </c>
      <c r="FG25" s="41">
        <v>0</v>
      </c>
      <c r="FH25" s="41">
        <v>0</v>
      </c>
      <c r="FI25" s="41">
        <v>178132869</v>
      </c>
      <c r="FJ25" s="41">
        <v>110798136</v>
      </c>
      <c r="FK25" s="41">
        <v>0</v>
      </c>
      <c r="FL25" s="41">
        <v>0</v>
      </c>
      <c r="FM25" s="41">
        <v>288931005</v>
      </c>
      <c r="FN25" s="41">
        <v>0</v>
      </c>
      <c r="FO25" s="41">
        <v>0</v>
      </c>
      <c r="FP25" s="41">
        <v>0</v>
      </c>
      <c r="FQ25" s="41">
        <v>0</v>
      </c>
      <c r="FR25" s="92">
        <v>288931005</v>
      </c>
      <c r="FS25" s="41">
        <v>551277801</v>
      </c>
      <c r="FT25" s="41">
        <v>68196</v>
      </c>
      <c r="FU25" s="41">
        <v>0</v>
      </c>
      <c r="FV25" s="41">
        <v>0</v>
      </c>
      <c r="FW25" s="41">
        <v>0</v>
      </c>
      <c r="FX25" s="41">
        <v>0</v>
      </c>
      <c r="FY25" s="41">
        <v>14098627171</v>
      </c>
      <c r="FZ25" s="41">
        <v>0</v>
      </c>
      <c r="GA25" s="41">
        <v>301409580</v>
      </c>
      <c r="GB25" s="41">
        <v>551277801</v>
      </c>
      <c r="GC25" s="41">
        <v>551277801</v>
      </c>
      <c r="GD25" s="41">
        <v>68196</v>
      </c>
      <c r="GE25" s="41">
        <v>68196</v>
      </c>
      <c r="GF25" s="41">
        <v>551345997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0</v>
      </c>
      <c r="GM25" s="41">
        <v>0</v>
      </c>
      <c r="GN25" s="41">
        <v>0</v>
      </c>
      <c r="GO25" s="41">
        <v>783012089</v>
      </c>
      <c r="GP25" s="41">
        <v>1077101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  <c r="GX25" s="41">
        <v>77185142</v>
      </c>
      <c r="GY25" s="41">
        <v>0</v>
      </c>
      <c r="GZ25" s="41">
        <v>13997147903</v>
      </c>
      <c r="HA25" s="41">
        <v>340362873</v>
      </c>
      <c r="HB25" s="41">
        <v>0</v>
      </c>
      <c r="HC25" s="41">
        <v>0</v>
      </c>
      <c r="HD25" s="41">
        <v>807325957</v>
      </c>
      <c r="HE25" s="41">
        <v>-38953293</v>
      </c>
      <c r="HF25" s="41">
        <v>9615108443</v>
      </c>
      <c r="HG25" s="41">
        <v>47183000</v>
      </c>
      <c r="HH25" s="41">
        <v>26789000</v>
      </c>
      <c r="HI25" s="41">
        <v>90415000</v>
      </c>
      <c r="HJ25" s="41">
        <v>191877000</v>
      </c>
      <c r="HK25" s="41">
        <v>0</v>
      </c>
      <c r="HL25" s="41">
        <v>9820581647</v>
      </c>
      <c r="HM25" s="41">
        <v>1672181712</v>
      </c>
      <c r="HN25" s="41">
        <v>156639130</v>
      </c>
      <c r="HO25" s="41">
        <v>72943875</v>
      </c>
      <c r="HP25" s="41">
        <v>231666092</v>
      </c>
      <c r="HQ25" s="41">
        <v>83976532</v>
      </c>
      <c r="HR25" s="41">
        <v>0</v>
      </c>
      <c r="HS25" s="41">
        <v>0</v>
      </c>
      <c r="HT25" s="41">
        <v>2978554845</v>
      </c>
      <c r="HU25" s="41">
        <v>1007263</v>
      </c>
      <c r="HV25" s="41">
        <v>2979562108</v>
      </c>
      <c r="HW25" s="41">
        <v>807132069</v>
      </c>
      <c r="HX25" s="41">
        <v>193888</v>
      </c>
      <c r="HY25" s="41">
        <v>807325957</v>
      </c>
      <c r="HZ25" s="41">
        <v>340362873</v>
      </c>
      <c r="IA25" s="41">
        <v>4127250938</v>
      </c>
      <c r="IB25" s="41">
        <v>0</v>
      </c>
      <c r="IC25" s="41">
        <v>87393470</v>
      </c>
      <c r="ID25" s="41">
        <v>12721000</v>
      </c>
      <c r="IE25" s="41">
        <v>807132069</v>
      </c>
      <c r="IF25" s="41">
        <v>193888</v>
      </c>
      <c r="IG25" s="41">
        <v>807325957</v>
      </c>
      <c r="IH25" s="41">
        <v>807325957</v>
      </c>
      <c r="II25" s="41">
        <v>340362873</v>
      </c>
      <c r="IJ25" s="41">
        <v>340362873</v>
      </c>
      <c r="IK25" s="41">
        <v>0</v>
      </c>
      <c r="IL25" s="41">
        <v>0</v>
      </c>
      <c r="IM25" s="41">
        <v>0</v>
      </c>
      <c r="IN25" s="41">
        <v>0</v>
      </c>
      <c r="IO25" s="41">
        <v>0</v>
      </c>
      <c r="IP25" s="41">
        <v>0</v>
      </c>
      <c r="IQ25" s="41">
        <v>0</v>
      </c>
      <c r="IR25" s="41">
        <v>0</v>
      </c>
      <c r="IS25" s="41">
        <v>0</v>
      </c>
      <c r="IT25" s="41">
        <v>0</v>
      </c>
      <c r="IU25" s="41">
        <v>0</v>
      </c>
      <c r="IV25" s="41">
        <v>27490000</v>
      </c>
      <c r="IW25" s="41">
        <v>8996380</v>
      </c>
      <c r="IX25" s="41">
        <v>2083087</v>
      </c>
      <c r="IY25" s="41">
        <v>0</v>
      </c>
      <c r="IZ25" s="41">
        <v>0</v>
      </c>
      <c r="JA25" s="42">
        <v>0</v>
      </c>
      <c r="JB25" s="42">
        <v>0</v>
      </c>
      <c r="JC25" s="29">
        <f t="shared" si="0"/>
        <v>101479268</v>
      </c>
      <c r="JD25" s="30" t="str">
        <f t="shared" si="1"/>
        <v/>
      </c>
      <c r="JE25" s="29">
        <f t="shared" si="2"/>
        <v>110798136</v>
      </c>
      <c r="JF25" s="30" t="str">
        <f t="shared" si="3"/>
        <v/>
      </c>
    </row>
    <row r="26" spans="1:266" x14ac:dyDescent="0.45">
      <c r="A26">
        <v>25</v>
      </c>
      <c r="B26" t="s">
        <v>326</v>
      </c>
      <c r="C26" s="41">
        <v>1739163194</v>
      </c>
      <c r="D26" s="41">
        <v>558873</v>
      </c>
      <c r="E26" s="41">
        <v>1739722067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20522669</v>
      </c>
      <c r="Q26" s="41">
        <v>25553000</v>
      </c>
      <c r="R26" s="41">
        <v>0</v>
      </c>
      <c r="S26" s="41">
        <v>19027750</v>
      </c>
      <c r="T26" s="41">
        <v>20314639</v>
      </c>
      <c r="U26" s="41">
        <v>9120452473</v>
      </c>
      <c r="V26" s="41">
        <v>5754652</v>
      </c>
      <c r="W26" s="41">
        <v>420717343</v>
      </c>
      <c r="X26" s="41">
        <v>0</v>
      </c>
      <c r="Y26" s="41">
        <v>152507236</v>
      </c>
      <c r="Z26" s="41">
        <v>5342034463</v>
      </c>
      <c r="AA26" s="41">
        <v>79506264</v>
      </c>
      <c r="AB26" s="41">
        <v>5421540727</v>
      </c>
      <c r="AC26" s="41">
        <v>809151848</v>
      </c>
      <c r="AD26" s="41">
        <v>6150000</v>
      </c>
      <c r="AE26" s="41">
        <v>0</v>
      </c>
      <c r="AF26" s="41">
        <v>14660871</v>
      </c>
      <c r="AG26" s="41">
        <v>6275730891</v>
      </c>
      <c r="AH26" s="41">
        <v>0</v>
      </c>
      <c r="AI26" s="41">
        <v>0</v>
      </c>
      <c r="AJ26" s="41">
        <v>0</v>
      </c>
      <c r="AK26" s="41">
        <v>13780179</v>
      </c>
      <c r="AL26" s="41">
        <v>6289511070</v>
      </c>
      <c r="AM26" s="41">
        <v>0</v>
      </c>
      <c r="AN26" s="41">
        <v>0</v>
      </c>
      <c r="AO26" s="41">
        <v>0</v>
      </c>
      <c r="AP26" s="41">
        <v>0</v>
      </c>
      <c r="AQ26" s="41">
        <v>20484709</v>
      </c>
      <c r="AR26" s="41">
        <v>0</v>
      </c>
      <c r="AS26" s="41">
        <v>0</v>
      </c>
      <c r="AT26" s="41">
        <v>7800432</v>
      </c>
      <c r="AU26" s="41">
        <v>0</v>
      </c>
      <c r="AV26" s="41">
        <v>9114697821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0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148643875</v>
      </c>
      <c r="CX26" s="41">
        <v>15897906</v>
      </c>
      <c r="CY26" s="41">
        <v>38460307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6619</v>
      </c>
      <c r="DH26" s="41">
        <v>140280329</v>
      </c>
      <c r="DI26" s="41">
        <v>140280329</v>
      </c>
      <c r="DJ26" s="41">
        <v>105754</v>
      </c>
      <c r="DK26" s="41">
        <v>105754</v>
      </c>
      <c r="DL26" s="41">
        <v>140386083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5754652</v>
      </c>
      <c r="DX26" s="41">
        <v>0</v>
      </c>
      <c r="DY26" s="41">
        <v>0</v>
      </c>
      <c r="DZ26" s="41">
        <v>0</v>
      </c>
      <c r="EA26" s="41">
        <v>9715246</v>
      </c>
      <c r="EB26" s="41">
        <v>402756351</v>
      </c>
      <c r="EC26" s="41">
        <v>198871803</v>
      </c>
      <c r="ED26" s="41">
        <v>32306471</v>
      </c>
      <c r="EE26" s="41">
        <v>15562805</v>
      </c>
      <c r="EF26" s="41">
        <v>0</v>
      </c>
      <c r="EG26" s="41">
        <v>23858620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-38819479</v>
      </c>
      <c r="EO26" s="41">
        <v>1221729146</v>
      </c>
      <c r="EP26" s="41">
        <v>140280329</v>
      </c>
      <c r="EQ26" s="41">
        <v>378129</v>
      </c>
      <c r="ER26" s="41">
        <v>105754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-25315743</v>
      </c>
      <c r="FB26" s="41">
        <v>0</v>
      </c>
      <c r="FC26" s="41">
        <v>446263724</v>
      </c>
      <c r="FD26" s="41">
        <v>25553000</v>
      </c>
      <c r="FE26" s="41">
        <v>6619</v>
      </c>
      <c r="FF26" s="41">
        <v>0</v>
      </c>
      <c r="FG26" s="41">
        <v>0</v>
      </c>
      <c r="FH26" s="41">
        <v>0</v>
      </c>
      <c r="FI26" s="41">
        <v>420717343</v>
      </c>
      <c r="FJ26" s="41">
        <v>5754652</v>
      </c>
      <c r="FK26" s="41">
        <v>0</v>
      </c>
      <c r="FL26" s="41">
        <v>0</v>
      </c>
      <c r="FM26" s="41">
        <v>426471995</v>
      </c>
      <c r="FN26" s="41">
        <v>0</v>
      </c>
      <c r="FO26" s="41">
        <v>0</v>
      </c>
      <c r="FP26" s="41">
        <v>0</v>
      </c>
      <c r="FQ26" s="41">
        <v>0</v>
      </c>
      <c r="FR26" s="92">
        <v>426471995</v>
      </c>
      <c r="FS26" s="41">
        <v>377153719</v>
      </c>
      <c r="FT26" s="41">
        <v>74990</v>
      </c>
      <c r="FU26" s="41">
        <v>0</v>
      </c>
      <c r="FV26" s="41">
        <v>0</v>
      </c>
      <c r="FW26" s="41">
        <v>0</v>
      </c>
      <c r="FX26" s="41">
        <v>0</v>
      </c>
      <c r="FY26" s="41">
        <v>9075871723</v>
      </c>
      <c r="FZ26" s="41">
        <v>0</v>
      </c>
      <c r="GA26" s="41">
        <v>188255359</v>
      </c>
      <c r="GB26" s="41">
        <v>377153719</v>
      </c>
      <c r="GC26" s="41">
        <v>377153719</v>
      </c>
      <c r="GD26" s="41">
        <v>74990</v>
      </c>
      <c r="GE26" s="41">
        <v>74990</v>
      </c>
      <c r="GF26" s="41">
        <v>377228709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507873646</v>
      </c>
      <c r="GP26" s="41">
        <v>368825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  <c r="GX26" s="41">
        <v>44809075</v>
      </c>
      <c r="GY26" s="41">
        <v>0</v>
      </c>
      <c r="GZ26" s="41">
        <v>9114691202</v>
      </c>
      <c r="HA26" s="41">
        <v>204611754</v>
      </c>
      <c r="HB26" s="41">
        <v>0</v>
      </c>
      <c r="HC26" s="41">
        <v>0</v>
      </c>
      <c r="HD26" s="41">
        <v>533189389</v>
      </c>
      <c r="HE26" s="41">
        <v>-16356395</v>
      </c>
      <c r="HF26" s="41">
        <v>6332598755</v>
      </c>
      <c r="HG26" s="41">
        <v>56297000</v>
      </c>
      <c r="HH26" s="41">
        <v>41255000</v>
      </c>
      <c r="HI26" s="41">
        <v>29277000</v>
      </c>
      <c r="HJ26" s="41">
        <v>143131000</v>
      </c>
      <c r="HK26" s="41">
        <v>0</v>
      </c>
      <c r="HL26" s="41">
        <v>6485445001</v>
      </c>
      <c r="HM26" s="41">
        <v>830390016</v>
      </c>
      <c r="HN26" s="41">
        <v>86281252</v>
      </c>
      <c r="HO26" s="41">
        <v>43143728</v>
      </c>
      <c r="HP26" s="41">
        <v>130644937</v>
      </c>
      <c r="HQ26" s="41">
        <v>47869276</v>
      </c>
      <c r="HR26" s="41">
        <v>0</v>
      </c>
      <c r="HS26" s="41">
        <v>0</v>
      </c>
      <c r="HT26" s="41">
        <v>1851800184</v>
      </c>
      <c r="HU26" s="41">
        <v>594853</v>
      </c>
      <c r="HV26" s="41">
        <v>1852395037</v>
      </c>
      <c r="HW26" s="41">
        <v>533019483</v>
      </c>
      <c r="HX26" s="41">
        <v>169906</v>
      </c>
      <c r="HY26" s="41">
        <v>533189389</v>
      </c>
      <c r="HZ26" s="41">
        <v>204611754</v>
      </c>
      <c r="IA26" s="41">
        <v>2590196180</v>
      </c>
      <c r="IB26" s="41">
        <v>0</v>
      </c>
      <c r="IC26" s="41">
        <v>65293784</v>
      </c>
      <c r="ID26" s="41">
        <v>9382500</v>
      </c>
      <c r="IE26" s="41">
        <v>533019483</v>
      </c>
      <c r="IF26" s="41">
        <v>169906</v>
      </c>
      <c r="IG26" s="41">
        <v>533189389</v>
      </c>
      <c r="IH26" s="41">
        <v>533189389</v>
      </c>
      <c r="II26" s="41">
        <v>204611754</v>
      </c>
      <c r="IJ26" s="41">
        <v>204611754</v>
      </c>
      <c r="IK26" s="41">
        <v>0</v>
      </c>
      <c r="IL26" s="41">
        <v>0</v>
      </c>
      <c r="IM26" s="41">
        <v>0</v>
      </c>
      <c r="IN26" s="41">
        <v>0</v>
      </c>
      <c r="IO26" s="41">
        <v>0</v>
      </c>
      <c r="IP26" s="41">
        <v>0</v>
      </c>
      <c r="IQ26" s="41">
        <v>0</v>
      </c>
      <c r="IR26" s="41">
        <v>0</v>
      </c>
      <c r="IS26" s="41">
        <v>0</v>
      </c>
      <c r="IT26" s="41">
        <v>0</v>
      </c>
      <c r="IU26" s="41">
        <v>0</v>
      </c>
      <c r="IV26" s="41">
        <v>16302000</v>
      </c>
      <c r="IW26" s="41">
        <v>5237105</v>
      </c>
      <c r="IX26" s="41">
        <v>1219957</v>
      </c>
      <c r="IY26" s="41">
        <v>0</v>
      </c>
      <c r="IZ26" s="41">
        <v>0</v>
      </c>
      <c r="JA26" s="42">
        <v>0</v>
      </c>
      <c r="JB26" s="42">
        <v>0</v>
      </c>
      <c r="JC26" s="29" t="str">
        <f t="shared" si="0"/>
        <v/>
      </c>
      <c r="JD26" s="30">
        <f t="shared" si="1"/>
        <v>-38819479</v>
      </c>
      <c r="JE26" s="29">
        <f t="shared" si="2"/>
        <v>5754652</v>
      </c>
      <c r="JF26" s="30" t="str">
        <f t="shared" si="3"/>
        <v/>
      </c>
    </row>
    <row r="27" spans="1:266" x14ac:dyDescent="0.45">
      <c r="A27">
        <v>26</v>
      </c>
      <c r="B27" t="s">
        <v>327</v>
      </c>
      <c r="C27" s="41">
        <v>1150853477</v>
      </c>
      <c r="D27" s="41">
        <v>616373</v>
      </c>
      <c r="E27" s="41">
        <v>1151469850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17554397</v>
      </c>
      <c r="Q27" s="41">
        <v>0</v>
      </c>
      <c r="R27" s="41">
        <v>0</v>
      </c>
      <c r="S27" s="41">
        <v>30976259</v>
      </c>
      <c r="T27" s="41">
        <v>5306828</v>
      </c>
      <c r="U27" s="41">
        <v>6311993758</v>
      </c>
      <c r="V27" s="41">
        <v>62843522</v>
      </c>
      <c r="W27" s="41">
        <v>0</v>
      </c>
      <c r="X27" s="41">
        <v>0</v>
      </c>
      <c r="Y27" s="41">
        <v>107733480</v>
      </c>
      <c r="Z27" s="41">
        <v>3681441519</v>
      </c>
      <c r="AA27" s="41">
        <v>63007777</v>
      </c>
      <c r="AB27" s="41">
        <v>3744449296</v>
      </c>
      <c r="AC27" s="41">
        <v>547053133</v>
      </c>
      <c r="AD27" s="41">
        <v>4650000</v>
      </c>
      <c r="AE27" s="41">
        <v>0</v>
      </c>
      <c r="AF27" s="41">
        <v>10412727</v>
      </c>
      <c r="AG27" s="41">
        <v>4321919697</v>
      </c>
      <c r="AH27" s="41">
        <v>17794</v>
      </c>
      <c r="AI27" s="41">
        <v>0</v>
      </c>
      <c r="AJ27" s="41">
        <v>17794</v>
      </c>
      <c r="AK27" s="41">
        <v>9843590</v>
      </c>
      <c r="AL27" s="41">
        <v>4331781081</v>
      </c>
      <c r="AM27" s="41">
        <v>0</v>
      </c>
      <c r="AN27" s="41">
        <v>0</v>
      </c>
      <c r="AO27" s="41">
        <v>0</v>
      </c>
      <c r="AP27" s="41">
        <v>0</v>
      </c>
      <c r="AQ27" s="41">
        <v>37109210</v>
      </c>
      <c r="AR27" s="41">
        <v>0</v>
      </c>
      <c r="AS27" s="41">
        <v>3342</v>
      </c>
      <c r="AT27" s="41">
        <v>3868831</v>
      </c>
      <c r="AU27" s="41">
        <v>0</v>
      </c>
      <c r="AV27" s="41">
        <v>6249150236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v>0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0</v>
      </c>
      <c r="CG27" s="41">
        <v>0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86988000</v>
      </c>
      <c r="CX27" s="41">
        <v>9923000</v>
      </c>
      <c r="CY27" s="41">
        <v>81189000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84712010</v>
      </c>
      <c r="DI27" s="41">
        <v>84712010</v>
      </c>
      <c r="DJ27" s="41">
        <v>97895</v>
      </c>
      <c r="DK27" s="41">
        <v>97895</v>
      </c>
      <c r="DL27" s="41">
        <v>84809905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62843522</v>
      </c>
      <c r="DX27" s="41">
        <v>0</v>
      </c>
      <c r="DY27" s="41">
        <v>0</v>
      </c>
      <c r="DZ27" s="41">
        <v>0</v>
      </c>
      <c r="EA27" s="41">
        <v>6262156</v>
      </c>
      <c r="EB27" s="41">
        <v>281516441</v>
      </c>
      <c r="EC27" s="41">
        <v>136795259</v>
      </c>
      <c r="ED27" s="41">
        <v>22438925</v>
      </c>
      <c r="EE27" s="41">
        <v>10292693</v>
      </c>
      <c r="EF27" s="41">
        <v>0</v>
      </c>
      <c r="EG27" s="41">
        <v>14884550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31870605</v>
      </c>
      <c r="EO27" s="41">
        <v>821590861</v>
      </c>
      <c r="EP27" s="41">
        <v>84712010</v>
      </c>
      <c r="EQ27" s="41">
        <v>444011</v>
      </c>
      <c r="ER27" s="41">
        <v>97895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  <c r="EY27" s="41">
        <v>0</v>
      </c>
      <c r="EZ27" s="41">
        <v>0</v>
      </c>
      <c r="FA27" s="41">
        <v>-5644790</v>
      </c>
      <c r="FB27" s="41">
        <v>0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0</v>
      </c>
      <c r="FJ27" s="41">
        <v>62843522</v>
      </c>
      <c r="FK27" s="41">
        <v>0</v>
      </c>
      <c r="FL27" s="41">
        <v>0</v>
      </c>
      <c r="FM27" s="41">
        <v>62843522</v>
      </c>
      <c r="FN27" s="41">
        <v>0</v>
      </c>
      <c r="FO27" s="41">
        <v>0</v>
      </c>
      <c r="FP27" s="41">
        <v>0</v>
      </c>
      <c r="FQ27" s="41">
        <v>0</v>
      </c>
      <c r="FR27" s="92">
        <v>62843522</v>
      </c>
      <c r="FS27" s="41">
        <v>244550606</v>
      </c>
      <c r="FT27" s="41">
        <v>74467</v>
      </c>
      <c r="FU27" s="41">
        <v>0</v>
      </c>
      <c r="FV27" s="41">
        <v>0</v>
      </c>
      <c r="FW27" s="41">
        <v>0</v>
      </c>
      <c r="FX27" s="41">
        <v>0</v>
      </c>
      <c r="FY27" s="41">
        <v>6281017499</v>
      </c>
      <c r="FZ27" s="41">
        <v>0</v>
      </c>
      <c r="GA27" s="41">
        <v>117541523</v>
      </c>
      <c r="GB27" s="41">
        <v>244550606</v>
      </c>
      <c r="GC27" s="41">
        <v>244550606</v>
      </c>
      <c r="GD27" s="41">
        <v>74467</v>
      </c>
      <c r="GE27" s="41">
        <v>74467</v>
      </c>
      <c r="GF27" s="41">
        <v>244625073</v>
      </c>
      <c r="GG27" s="41">
        <v>0</v>
      </c>
      <c r="GH27" s="41">
        <v>0</v>
      </c>
      <c r="GI27" s="41">
        <v>0</v>
      </c>
      <c r="GJ27" s="41">
        <v>0</v>
      </c>
      <c r="GK27" s="41">
        <v>0</v>
      </c>
      <c r="GL27" s="41">
        <v>0</v>
      </c>
      <c r="GM27" s="41">
        <v>0</v>
      </c>
      <c r="GN27" s="41">
        <v>0</v>
      </c>
      <c r="GO27" s="41">
        <v>333870167</v>
      </c>
      <c r="GP27" s="41">
        <v>469991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  <c r="GX27" s="41">
        <v>26964904</v>
      </c>
      <c r="GY27" s="41">
        <v>0</v>
      </c>
      <c r="GZ27" s="41">
        <v>6249146894</v>
      </c>
      <c r="HA27" s="41">
        <v>121770488</v>
      </c>
      <c r="HB27" s="41">
        <v>0</v>
      </c>
      <c r="HC27" s="41">
        <v>0</v>
      </c>
      <c r="HD27" s="41">
        <v>339514957</v>
      </c>
      <c r="HE27" s="41">
        <v>-4228965</v>
      </c>
      <c r="HF27" s="41">
        <v>4387459876</v>
      </c>
      <c r="HG27" s="41">
        <v>26998000</v>
      </c>
      <c r="HH27" s="41">
        <v>45349000</v>
      </c>
      <c r="HI27" s="41">
        <v>28442000</v>
      </c>
      <c r="HJ27" s="41">
        <v>112651000</v>
      </c>
      <c r="HK27" s="41">
        <v>0</v>
      </c>
      <c r="HL27" s="41">
        <v>4506373032</v>
      </c>
      <c r="HM27" s="41">
        <v>617867789</v>
      </c>
      <c r="HN27" s="41">
        <v>59160399</v>
      </c>
      <c r="HO27" s="41">
        <v>29193771</v>
      </c>
      <c r="HP27" s="41">
        <v>89245094</v>
      </c>
      <c r="HQ27" s="41">
        <v>32731618</v>
      </c>
      <c r="HR27" s="41">
        <v>14987</v>
      </c>
      <c r="HS27" s="41">
        <v>2807</v>
      </c>
      <c r="HT27" s="41">
        <v>1278575484</v>
      </c>
      <c r="HU27" s="41">
        <v>1793634</v>
      </c>
      <c r="HV27" s="41">
        <v>1280369118</v>
      </c>
      <c r="HW27" s="41">
        <v>339381693</v>
      </c>
      <c r="HX27" s="41">
        <v>133264</v>
      </c>
      <c r="HY27" s="41">
        <v>339514957</v>
      </c>
      <c r="HZ27" s="41">
        <v>121770488</v>
      </c>
      <c r="IA27" s="41">
        <v>1741654563</v>
      </c>
      <c r="IB27" s="41">
        <v>0</v>
      </c>
      <c r="IC27" s="41">
        <v>64074114</v>
      </c>
      <c r="ID27" s="41">
        <v>34825</v>
      </c>
      <c r="IE27" s="41">
        <v>339381693</v>
      </c>
      <c r="IF27" s="41">
        <v>133264</v>
      </c>
      <c r="IG27" s="41">
        <v>339514957</v>
      </c>
      <c r="IH27" s="41">
        <v>339514957</v>
      </c>
      <c r="II27" s="41">
        <v>121770488</v>
      </c>
      <c r="IJ27" s="41">
        <v>121770488</v>
      </c>
      <c r="IK27" s="41">
        <v>0</v>
      </c>
      <c r="IL27" s="41">
        <v>0</v>
      </c>
      <c r="IM27" s="41">
        <v>0</v>
      </c>
      <c r="IN27" s="41">
        <v>0</v>
      </c>
      <c r="IO27" s="41">
        <v>0</v>
      </c>
      <c r="IP27" s="41">
        <v>0</v>
      </c>
      <c r="IQ27" s="41">
        <v>0</v>
      </c>
      <c r="IR27" s="41">
        <v>0</v>
      </c>
      <c r="IS27" s="41">
        <v>0</v>
      </c>
      <c r="IT27" s="41">
        <v>0</v>
      </c>
      <c r="IU27" s="41">
        <v>0</v>
      </c>
      <c r="IV27" s="41">
        <v>11862000</v>
      </c>
      <c r="IW27" s="41">
        <v>3901692</v>
      </c>
      <c r="IX27" s="41">
        <v>890924</v>
      </c>
      <c r="IY27" s="41">
        <v>0</v>
      </c>
      <c r="IZ27" s="41">
        <v>0</v>
      </c>
      <c r="JA27" s="42">
        <v>0</v>
      </c>
      <c r="JB27" s="42">
        <v>0</v>
      </c>
      <c r="JC27" s="29">
        <f t="shared" si="0"/>
        <v>31870605</v>
      </c>
      <c r="JD27" s="30" t="str">
        <f t="shared" si="1"/>
        <v/>
      </c>
      <c r="JE27" s="29">
        <f t="shared" si="2"/>
        <v>62843522</v>
      </c>
      <c r="JF27" s="30" t="str">
        <f t="shared" si="3"/>
        <v/>
      </c>
    </row>
    <row r="28" spans="1:266" x14ac:dyDescent="0.45">
      <c r="A28">
        <v>27</v>
      </c>
      <c r="B28" t="s">
        <v>328</v>
      </c>
      <c r="C28" s="41">
        <v>1381233861</v>
      </c>
      <c r="D28" s="41">
        <v>171885</v>
      </c>
      <c r="E28" s="41">
        <v>1381405746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26966000</v>
      </c>
      <c r="Q28" s="41">
        <v>0</v>
      </c>
      <c r="R28" s="41">
        <v>0</v>
      </c>
      <c r="S28" s="41">
        <v>464182963</v>
      </c>
      <c r="T28" s="41">
        <v>27993132</v>
      </c>
      <c r="U28" s="41">
        <v>7644706067</v>
      </c>
      <c r="V28" s="41">
        <v>657339918</v>
      </c>
      <c r="W28" s="41">
        <v>257913081</v>
      </c>
      <c r="X28" s="41">
        <v>0</v>
      </c>
      <c r="Y28" s="41">
        <v>147821850</v>
      </c>
      <c r="Z28" s="41">
        <v>4040135822</v>
      </c>
      <c r="AA28" s="41">
        <v>78782370</v>
      </c>
      <c r="AB28" s="41">
        <v>4118918192</v>
      </c>
      <c r="AC28" s="41">
        <v>623595948</v>
      </c>
      <c r="AD28" s="41">
        <v>5000000</v>
      </c>
      <c r="AE28" s="41">
        <v>0</v>
      </c>
      <c r="AF28" s="41">
        <v>12338272</v>
      </c>
      <c r="AG28" s="41">
        <v>4780068427</v>
      </c>
      <c r="AH28" s="41">
        <v>0</v>
      </c>
      <c r="AI28" s="41">
        <v>0</v>
      </c>
      <c r="AJ28" s="41">
        <v>0</v>
      </c>
      <c r="AK28" s="41">
        <v>11117054</v>
      </c>
      <c r="AL28" s="41">
        <v>4791185481</v>
      </c>
      <c r="AM28" s="41">
        <v>0</v>
      </c>
      <c r="AN28" s="41">
        <v>0</v>
      </c>
      <c r="AO28" s="41">
        <v>0</v>
      </c>
      <c r="AP28" s="41">
        <v>0</v>
      </c>
      <c r="AQ28" s="41">
        <v>28601192</v>
      </c>
      <c r="AR28" s="41">
        <v>0</v>
      </c>
      <c r="AS28" s="41">
        <v>0</v>
      </c>
      <c r="AT28" s="41">
        <v>4927331</v>
      </c>
      <c r="AU28" s="41">
        <v>0</v>
      </c>
      <c r="AV28" s="41">
        <v>6987366149</v>
      </c>
      <c r="AW28" s="41">
        <v>0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0</v>
      </c>
      <c r="BT28" s="41">
        <v>0</v>
      </c>
      <c r="BU28" s="41">
        <v>0</v>
      </c>
      <c r="BV28" s="41">
        <v>0</v>
      </c>
      <c r="BW28" s="41">
        <v>0</v>
      </c>
      <c r="BX28" s="41">
        <v>0</v>
      </c>
      <c r="BY28" s="41">
        <v>0</v>
      </c>
      <c r="BZ28" s="41">
        <v>0</v>
      </c>
      <c r="CA28" s="41">
        <v>0</v>
      </c>
      <c r="CB28" s="41">
        <v>0</v>
      </c>
      <c r="CC28" s="41">
        <v>0</v>
      </c>
      <c r="CD28" s="41">
        <v>0</v>
      </c>
      <c r="CE28" s="41">
        <v>0</v>
      </c>
      <c r="CF28" s="41">
        <v>0</v>
      </c>
      <c r="CG28" s="41">
        <v>0</v>
      </c>
      <c r="CH28" s="41">
        <v>0</v>
      </c>
      <c r="CI28" s="41">
        <v>0</v>
      </c>
      <c r="CJ28" s="41">
        <v>0</v>
      </c>
      <c r="CK28" s="41">
        <v>0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0</v>
      </c>
      <c r="CU28" s="41">
        <v>0</v>
      </c>
      <c r="CV28" s="41">
        <v>0</v>
      </c>
      <c r="CW28" s="41">
        <v>135410951</v>
      </c>
      <c r="CX28" s="41">
        <v>12821333</v>
      </c>
      <c r="CY28" s="41">
        <v>111615000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818</v>
      </c>
      <c r="DH28" s="41">
        <v>108054651</v>
      </c>
      <c r="DI28" s="41">
        <v>108054651</v>
      </c>
      <c r="DJ28" s="41">
        <v>36263</v>
      </c>
      <c r="DK28" s="41">
        <v>36263</v>
      </c>
      <c r="DL28" s="41">
        <v>108090914</v>
      </c>
      <c r="DM28" s="41">
        <v>0</v>
      </c>
      <c r="DN28" s="41">
        <v>0</v>
      </c>
      <c r="DO28" s="41">
        <v>0</v>
      </c>
      <c r="DP28" s="41">
        <v>0</v>
      </c>
      <c r="DQ28" s="41">
        <v>0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657339918</v>
      </c>
      <c r="DX28" s="41">
        <v>0</v>
      </c>
      <c r="DY28" s="41">
        <v>0</v>
      </c>
      <c r="DZ28" s="41">
        <v>0</v>
      </c>
      <c r="EA28" s="41">
        <v>6545147</v>
      </c>
      <c r="EB28" s="41">
        <v>329860692</v>
      </c>
      <c r="EC28" s="41">
        <v>160745536</v>
      </c>
      <c r="ED28" s="41">
        <v>0</v>
      </c>
      <c r="EE28" s="41">
        <v>0</v>
      </c>
      <c r="EF28" s="41">
        <v>0</v>
      </c>
      <c r="EG28" s="41">
        <v>19841318</v>
      </c>
      <c r="EH28" s="41">
        <v>0</v>
      </c>
      <c r="EI28" s="41">
        <v>0</v>
      </c>
      <c r="EJ28" s="41">
        <v>0</v>
      </c>
      <c r="EK28" s="41">
        <v>0</v>
      </c>
      <c r="EL28" s="41">
        <v>0</v>
      </c>
      <c r="EM28" s="41">
        <v>0</v>
      </c>
      <c r="EN28" s="41">
        <v>193157773</v>
      </c>
      <c r="EO28" s="41">
        <v>980289172</v>
      </c>
      <c r="EP28" s="41">
        <v>108054651</v>
      </c>
      <c r="EQ28" s="41">
        <v>105141</v>
      </c>
      <c r="ER28" s="41">
        <v>36263</v>
      </c>
      <c r="ES28" s="41">
        <v>0</v>
      </c>
      <c r="ET28" s="41">
        <v>0</v>
      </c>
      <c r="EU28" s="41">
        <v>0</v>
      </c>
      <c r="EV28" s="41">
        <v>0</v>
      </c>
      <c r="EW28" s="41">
        <v>0</v>
      </c>
      <c r="EX28" s="41">
        <v>0</v>
      </c>
      <c r="EY28" s="41">
        <v>0</v>
      </c>
      <c r="EZ28" s="41">
        <v>0</v>
      </c>
      <c r="FA28" s="41">
        <v>-93499187</v>
      </c>
      <c r="FB28" s="41">
        <v>0</v>
      </c>
      <c r="FC28" s="41">
        <v>257912263</v>
      </c>
      <c r="FD28" s="41">
        <v>0</v>
      </c>
      <c r="FE28" s="41">
        <v>818</v>
      </c>
      <c r="FF28" s="41">
        <v>0</v>
      </c>
      <c r="FG28" s="41">
        <v>0</v>
      </c>
      <c r="FH28" s="41">
        <v>0</v>
      </c>
      <c r="FI28" s="41">
        <v>257913081</v>
      </c>
      <c r="FJ28" s="41">
        <v>657339918</v>
      </c>
      <c r="FK28" s="41">
        <v>0</v>
      </c>
      <c r="FL28" s="41">
        <v>0</v>
      </c>
      <c r="FM28" s="41">
        <v>915252999</v>
      </c>
      <c r="FN28" s="41">
        <v>0</v>
      </c>
      <c r="FO28" s="41">
        <v>0</v>
      </c>
      <c r="FP28" s="41">
        <v>0</v>
      </c>
      <c r="FQ28" s="41">
        <v>0</v>
      </c>
      <c r="FR28" s="92">
        <v>915252999</v>
      </c>
      <c r="FS28" s="41">
        <v>292890038</v>
      </c>
      <c r="FT28" s="41">
        <v>30481</v>
      </c>
      <c r="FU28" s="41">
        <v>0</v>
      </c>
      <c r="FV28" s="41">
        <v>0</v>
      </c>
      <c r="FW28" s="41">
        <v>0</v>
      </c>
      <c r="FX28" s="41">
        <v>0</v>
      </c>
      <c r="FY28" s="41">
        <v>7180523104</v>
      </c>
      <c r="FZ28" s="41">
        <v>0</v>
      </c>
      <c r="GA28" s="41">
        <v>108090914</v>
      </c>
      <c r="GB28" s="41">
        <v>292890038</v>
      </c>
      <c r="GC28" s="41">
        <v>292890038</v>
      </c>
      <c r="GD28" s="41">
        <v>30481</v>
      </c>
      <c r="GE28" s="41">
        <v>30481</v>
      </c>
      <c r="GF28" s="41">
        <v>292920519</v>
      </c>
      <c r="GG28" s="41">
        <v>0</v>
      </c>
      <c r="GH28" s="41">
        <v>0</v>
      </c>
      <c r="GI28" s="41">
        <v>0</v>
      </c>
      <c r="GJ28" s="41">
        <v>0</v>
      </c>
      <c r="GK28" s="41">
        <v>0</v>
      </c>
      <c r="GL28" s="41">
        <v>0</v>
      </c>
      <c r="GM28" s="41">
        <v>0</v>
      </c>
      <c r="GN28" s="41">
        <v>0</v>
      </c>
      <c r="GO28" s="41">
        <v>292920519</v>
      </c>
      <c r="GP28" s="41">
        <v>374697</v>
      </c>
      <c r="GQ28" s="41">
        <v>0</v>
      </c>
      <c r="GR28" s="41">
        <v>0</v>
      </c>
      <c r="GS28" s="41">
        <v>0</v>
      </c>
      <c r="GT28" s="41">
        <v>0</v>
      </c>
      <c r="GU28" s="41">
        <v>0</v>
      </c>
      <c r="GV28" s="41">
        <v>0</v>
      </c>
      <c r="GW28" s="41">
        <v>0</v>
      </c>
      <c r="GX28" s="41">
        <v>44069612</v>
      </c>
      <c r="GY28" s="41">
        <v>0</v>
      </c>
      <c r="GZ28" s="41">
        <v>6987365331</v>
      </c>
      <c r="HA28" s="41">
        <v>147360592</v>
      </c>
      <c r="HB28" s="41">
        <v>0</v>
      </c>
      <c r="HC28" s="41">
        <v>0</v>
      </c>
      <c r="HD28" s="41">
        <v>386419706</v>
      </c>
      <c r="HE28" s="41">
        <v>-39269678</v>
      </c>
      <c r="HF28" s="41">
        <v>4851713895</v>
      </c>
      <c r="HG28" s="41">
        <v>45991000</v>
      </c>
      <c r="HH28" s="41">
        <v>16565000</v>
      </c>
      <c r="HI28" s="41">
        <v>44471000</v>
      </c>
      <c r="HJ28" s="41">
        <v>131013000</v>
      </c>
      <c r="HK28" s="41">
        <v>0</v>
      </c>
      <c r="HL28" s="41">
        <v>4989272042</v>
      </c>
      <c r="HM28" s="41">
        <v>781852184</v>
      </c>
      <c r="HN28" s="41">
        <v>0</v>
      </c>
      <c r="HO28" s="41">
        <v>0</v>
      </c>
      <c r="HP28" s="41">
        <v>0</v>
      </c>
      <c r="HQ28" s="41">
        <v>0</v>
      </c>
      <c r="HR28" s="41">
        <v>0</v>
      </c>
      <c r="HS28" s="41">
        <v>0</v>
      </c>
      <c r="HT28" s="41">
        <v>1432172818</v>
      </c>
      <c r="HU28" s="41">
        <v>267749</v>
      </c>
      <c r="HV28" s="41">
        <v>1432440567</v>
      </c>
      <c r="HW28" s="41">
        <v>386319998</v>
      </c>
      <c r="HX28" s="41">
        <v>99708</v>
      </c>
      <c r="HY28" s="41">
        <v>386419706</v>
      </c>
      <c r="HZ28" s="41">
        <v>147360592</v>
      </c>
      <c r="IA28" s="41">
        <v>1966220865</v>
      </c>
      <c r="IB28" s="41">
        <v>0</v>
      </c>
      <c r="IC28" s="41">
        <v>72670804</v>
      </c>
      <c r="ID28" s="41">
        <v>4539000</v>
      </c>
      <c r="IE28" s="41">
        <v>386319998</v>
      </c>
      <c r="IF28" s="41">
        <v>99708</v>
      </c>
      <c r="IG28" s="41">
        <v>386419706</v>
      </c>
      <c r="IH28" s="41">
        <v>386419706</v>
      </c>
      <c r="II28" s="41">
        <v>147360592</v>
      </c>
      <c r="IJ28" s="41">
        <v>147360592</v>
      </c>
      <c r="IK28" s="41">
        <v>0</v>
      </c>
      <c r="IL28" s="41">
        <v>0</v>
      </c>
      <c r="IM28" s="41">
        <v>0</v>
      </c>
      <c r="IN28" s="41">
        <v>0</v>
      </c>
      <c r="IO28" s="41">
        <v>0</v>
      </c>
      <c r="IP28" s="41">
        <v>0</v>
      </c>
      <c r="IQ28" s="41">
        <v>0</v>
      </c>
      <c r="IR28" s="41">
        <v>0</v>
      </c>
      <c r="IS28" s="41">
        <v>0</v>
      </c>
      <c r="IT28" s="41">
        <v>0</v>
      </c>
      <c r="IU28" s="41">
        <v>0</v>
      </c>
      <c r="IV28" s="41">
        <v>23986000</v>
      </c>
      <c r="IW28" s="41">
        <v>4432672</v>
      </c>
      <c r="IX28" s="41">
        <v>0</v>
      </c>
      <c r="IY28" s="41">
        <v>0</v>
      </c>
      <c r="IZ28" s="41">
        <v>0</v>
      </c>
      <c r="JA28" s="42">
        <v>0</v>
      </c>
      <c r="JB28" s="42">
        <v>0</v>
      </c>
      <c r="JC28" s="29">
        <f t="shared" si="0"/>
        <v>193157773</v>
      </c>
      <c r="JD28" s="30" t="str">
        <f t="shared" si="1"/>
        <v/>
      </c>
      <c r="JE28" s="29">
        <f t="shared" si="2"/>
        <v>657339918</v>
      </c>
      <c r="JF28" s="30" t="str">
        <f t="shared" si="3"/>
        <v/>
      </c>
    </row>
    <row r="29" spans="1:266" x14ac:dyDescent="0.45">
      <c r="A29">
        <v>28</v>
      </c>
      <c r="B29" t="s">
        <v>329</v>
      </c>
      <c r="C29" s="41">
        <v>9595521986</v>
      </c>
      <c r="D29" s="41">
        <v>0</v>
      </c>
      <c r="E29" s="41">
        <v>9595521986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121000</v>
      </c>
      <c r="M29" s="41">
        <v>0</v>
      </c>
      <c r="N29" s="41">
        <v>0</v>
      </c>
      <c r="O29" s="41">
        <v>0</v>
      </c>
      <c r="P29" s="41">
        <v>508118079</v>
      </c>
      <c r="Q29" s="41">
        <v>0</v>
      </c>
      <c r="R29" s="41">
        <v>0</v>
      </c>
      <c r="S29" s="41">
        <v>1495721748</v>
      </c>
      <c r="T29" s="41">
        <v>102711510</v>
      </c>
      <c r="U29" s="41">
        <v>56224172586</v>
      </c>
      <c r="V29" s="41">
        <v>1609514023</v>
      </c>
      <c r="W29" s="41">
        <v>3824365000</v>
      </c>
      <c r="X29" s="41">
        <v>0</v>
      </c>
      <c r="Y29" s="41">
        <v>838763118</v>
      </c>
      <c r="Z29" s="41">
        <v>31295908048</v>
      </c>
      <c r="AA29" s="41">
        <v>673948476</v>
      </c>
      <c r="AB29" s="41">
        <v>31969856524</v>
      </c>
      <c r="AC29" s="41">
        <v>4936548256</v>
      </c>
      <c r="AD29" s="41">
        <v>37600000</v>
      </c>
      <c r="AE29" s="41">
        <v>0</v>
      </c>
      <c r="AF29" s="41">
        <v>91697117</v>
      </c>
      <c r="AG29" s="41">
        <v>37193870941</v>
      </c>
      <c r="AH29" s="41">
        <v>29841</v>
      </c>
      <c r="AI29" s="41">
        <v>0</v>
      </c>
      <c r="AJ29" s="41">
        <v>29841</v>
      </c>
      <c r="AK29" s="41">
        <v>82510366</v>
      </c>
      <c r="AL29" s="41">
        <v>37276411148</v>
      </c>
      <c r="AM29" s="41">
        <v>0</v>
      </c>
      <c r="AN29" s="41">
        <v>0</v>
      </c>
      <c r="AO29" s="41">
        <v>0</v>
      </c>
      <c r="AP29" s="41">
        <v>0</v>
      </c>
      <c r="AQ29" s="41">
        <v>67654295</v>
      </c>
      <c r="AR29" s="41">
        <v>0</v>
      </c>
      <c r="AS29" s="41">
        <v>0</v>
      </c>
      <c r="AT29" s="41">
        <v>54442082</v>
      </c>
      <c r="AU29" s="41">
        <v>0</v>
      </c>
      <c r="AV29" s="41">
        <v>54614658563</v>
      </c>
      <c r="AW29" s="41">
        <v>0</v>
      </c>
      <c r="AX29" s="41">
        <v>0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0</v>
      </c>
      <c r="BP29" s="41">
        <v>0</v>
      </c>
      <c r="BQ29" s="41">
        <v>0</v>
      </c>
      <c r="BR29" s="41">
        <v>0</v>
      </c>
      <c r="BS29" s="41">
        <v>0</v>
      </c>
      <c r="BT29" s="41">
        <v>0</v>
      </c>
      <c r="BU29" s="41">
        <v>0</v>
      </c>
      <c r="BV29" s="41">
        <v>0</v>
      </c>
      <c r="BW29" s="41">
        <v>0</v>
      </c>
      <c r="BX29" s="41">
        <v>0</v>
      </c>
      <c r="BY29" s="41">
        <v>0</v>
      </c>
      <c r="BZ29" s="41">
        <v>0</v>
      </c>
      <c r="CA29" s="41">
        <v>0</v>
      </c>
      <c r="CB29" s="41">
        <v>0</v>
      </c>
      <c r="CC29" s="41">
        <v>0</v>
      </c>
      <c r="CD29" s="41">
        <v>0</v>
      </c>
      <c r="CE29" s="41">
        <v>0</v>
      </c>
      <c r="CF29" s="41">
        <v>0</v>
      </c>
      <c r="CG29" s="41">
        <v>0</v>
      </c>
      <c r="CH29" s="41">
        <v>0</v>
      </c>
      <c r="CI29" s="41">
        <v>0</v>
      </c>
      <c r="CJ29" s="41">
        <v>0</v>
      </c>
      <c r="CK29" s="41">
        <v>0</v>
      </c>
      <c r="CL29" s="41">
        <v>0</v>
      </c>
      <c r="CM29" s="41">
        <v>0</v>
      </c>
      <c r="CN29" s="41">
        <v>0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850200834</v>
      </c>
      <c r="CX29" s="41">
        <v>103083162</v>
      </c>
      <c r="CY29" s="41">
        <v>742260337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748300000</v>
      </c>
      <c r="DH29" s="41">
        <v>822216779</v>
      </c>
      <c r="DI29" s="41">
        <v>822216779</v>
      </c>
      <c r="DJ29" s="41">
        <v>0</v>
      </c>
      <c r="DK29" s="41">
        <v>0</v>
      </c>
      <c r="DL29" s="41">
        <v>822216779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0</v>
      </c>
      <c r="DW29" s="41">
        <v>1609514023</v>
      </c>
      <c r="DX29" s="41">
        <v>0</v>
      </c>
      <c r="DY29" s="41">
        <v>0</v>
      </c>
      <c r="DZ29" s="41">
        <v>0</v>
      </c>
      <c r="EA29" s="41">
        <v>64786845</v>
      </c>
      <c r="EB29" s="41">
        <v>2928893312</v>
      </c>
      <c r="EC29" s="41">
        <v>1325675449</v>
      </c>
      <c r="ED29" s="41">
        <v>233920336</v>
      </c>
      <c r="EE29" s="41">
        <v>106705609</v>
      </c>
      <c r="EF29" s="41">
        <v>0</v>
      </c>
      <c r="EG29" s="41">
        <v>154624743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862092275</v>
      </c>
      <c r="EO29" s="41">
        <v>6746797500</v>
      </c>
      <c r="EP29" s="41">
        <v>822216779</v>
      </c>
      <c r="EQ29" s="41">
        <v>0</v>
      </c>
      <c r="ER29" s="41">
        <v>0</v>
      </c>
      <c r="ES29" s="41">
        <v>0</v>
      </c>
      <c r="ET29" s="41">
        <v>0</v>
      </c>
      <c r="EU29" s="41">
        <v>0</v>
      </c>
      <c r="EV29" s="41">
        <v>0</v>
      </c>
      <c r="EW29" s="41">
        <v>0</v>
      </c>
      <c r="EX29" s="41">
        <v>0</v>
      </c>
      <c r="EY29" s="41">
        <v>0</v>
      </c>
      <c r="EZ29" s="41">
        <v>0</v>
      </c>
      <c r="FA29" s="41">
        <v>-81383421</v>
      </c>
      <c r="FB29" s="41">
        <v>0</v>
      </c>
      <c r="FC29" s="41">
        <v>3076065000</v>
      </c>
      <c r="FD29" s="41">
        <v>0</v>
      </c>
      <c r="FE29" s="41">
        <v>748300000</v>
      </c>
      <c r="FF29" s="41">
        <v>0</v>
      </c>
      <c r="FG29" s="41">
        <v>0</v>
      </c>
      <c r="FH29" s="41">
        <v>0</v>
      </c>
      <c r="FI29" s="41">
        <v>3824365000</v>
      </c>
      <c r="FJ29" s="41">
        <v>1609514023</v>
      </c>
      <c r="FK29" s="41">
        <v>0</v>
      </c>
      <c r="FL29" s="41">
        <v>0</v>
      </c>
      <c r="FM29" s="41">
        <v>5433879023</v>
      </c>
      <c r="FN29" s="41">
        <v>0</v>
      </c>
      <c r="FO29" s="41">
        <v>0</v>
      </c>
      <c r="FP29" s="41">
        <v>0</v>
      </c>
      <c r="FQ29" s="41">
        <v>0</v>
      </c>
      <c r="FR29" s="92">
        <v>5433879023</v>
      </c>
      <c r="FS29" s="41">
        <v>2026507707</v>
      </c>
      <c r="FT29" s="41">
        <v>0</v>
      </c>
      <c r="FU29" s="41">
        <v>0</v>
      </c>
      <c r="FV29" s="41">
        <v>0</v>
      </c>
      <c r="FW29" s="41">
        <v>0</v>
      </c>
      <c r="FX29" s="41">
        <v>0</v>
      </c>
      <c r="FY29" s="41">
        <v>54728450838</v>
      </c>
      <c r="FZ29" s="41">
        <v>0</v>
      </c>
      <c r="GA29" s="41">
        <v>1162842724</v>
      </c>
      <c r="GB29" s="41">
        <v>2026507707</v>
      </c>
      <c r="GC29" s="41">
        <v>2026507707</v>
      </c>
      <c r="GD29" s="41">
        <v>0</v>
      </c>
      <c r="GE29" s="41">
        <v>0</v>
      </c>
      <c r="GF29" s="41">
        <v>2026507707</v>
      </c>
      <c r="GG29" s="41">
        <v>0</v>
      </c>
      <c r="GH29" s="41">
        <v>0</v>
      </c>
      <c r="GI29" s="41">
        <v>0</v>
      </c>
      <c r="GJ29" s="41">
        <v>0</v>
      </c>
      <c r="GK29" s="41">
        <v>0</v>
      </c>
      <c r="GL29" s="41">
        <v>0</v>
      </c>
      <c r="GM29" s="41">
        <v>0</v>
      </c>
      <c r="GN29" s="41">
        <v>0</v>
      </c>
      <c r="GO29" s="41">
        <v>2930958841</v>
      </c>
      <c r="GP29" s="41">
        <v>3544301</v>
      </c>
      <c r="GQ29" s="41">
        <v>0</v>
      </c>
      <c r="GR29" s="41">
        <v>0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  <c r="GX29" s="41">
        <v>202554721</v>
      </c>
      <c r="GY29" s="41">
        <v>0</v>
      </c>
      <c r="GZ29" s="41">
        <v>53866358563</v>
      </c>
      <c r="HA29" s="41">
        <v>1208997285</v>
      </c>
      <c r="HB29" s="41">
        <v>0</v>
      </c>
      <c r="HC29" s="41">
        <v>0</v>
      </c>
      <c r="HD29" s="41">
        <v>3012342262</v>
      </c>
      <c r="HE29" s="41">
        <v>-46154561</v>
      </c>
      <c r="HF29" s="41">
        <v>37737302296</v>
      </c>
      <c r="HG29" s="41">
        <v>218665000</v>
      </c>
      <c r="HH29" s="41">
        <v>224290000</v>
      </c>
      <c r="HI29" s="41">
        <v>208714000</v>
      </c>
      <c r="HJ29" s="41">
        <v>735493000</v>
      </c>
      <c r="HK29" s="41">
        <v>0</v>
      </c>
      <c r="HL29" s="41">
        <v>38537582141</v>
      </c>
      <c r="HM29" s="41">
        <v>6492514201</v>
      </c>
      <c r="HN29" s="41">
        <v>615396632</v>
      </c>
      <c r="HO29" s="41">
        <v>281226262</v>
      </c>
      <c r="HP29" s="41">
        <v>904451134</v>
      </c>
      <c r="HQ29" s="41">
        <v>340625945</v>
      </c>
      <c r="HR29" s="41">
        <v>29841</v>
      </c>
      <c r="HS29" s="41">
        <v>0</v>
      </c>
      <c r="HT29" s="41">
        <v>11137004689</v>
      </c>
      <c r="HU29" s="41">
        <v>79963</v>
      </c>
      <c r="HV29" s="41">
        <v>11137084652</v>
      </c>
      <c r="HW29" s="41">
        <v>3012315451</v>
      </c>
      <c r="HX29" s="41">
        <v>26811</v>
      </c>
      <c r="HY29" s="41">
        <v>3012342262</v>
      </c>
      <c r="HZ29" s="41">
        <v>1208997285</v>
      </c>
      <c r="IA29" s="41">
        <v>15358424199</v>
      </c>
      <c r="IB29" s="41">
        <v>0</v>
      </c>
      <c r="IC29" s="41">
        <v>270209016</v>
      </c>
      <c r="ID29" s="41">
        <v>68109000</v>
      </c>
      <c r="IE29" s="41">
        <v>3012315451</v>
      </c>
      <c r="IF29" s="41">
        <v>26811</v>
      </c>
      <c r="IG29" s="41">
        <v>3012342262</v>
      </c>
      <c r="IH29" s="41">
        <v>3012342262</v>
      </c>
      <c r="II29" s="41">
        <v>1208997285</v>
      </c>
      <c r="IJ29" s="41">
        <v>1208997285</v>
      </c>
      <c r="IK29" s="41">
        <v>0</v>
      </c>
      <c r="IL29" s="41">
        <v>0</v>
      </c>
      <c r="IM29" s="41">
        <v>0</v>
      </c>
      <c r="IN29" s="41">
        <v>0</v>
      </c>
      <c r="IO29" s="41">
        <v>0</v>
      </c>
      <c r="IP29" s="41">
        <v>0</v>
      </c>
      <c r="IQ29" s="41">
        <v>0</v>
      </c>
      <c r="IR29" s="41">
        <v>0</v>
      </c>
      <c r="IS29" s="41">
        <v>0</v>
      </c>
      <c r="IT29" s="41">
        <v>0</v>
      </c>
      <c r="IU29" s="41">
        <v>0</v>
      </c>
      <c r="IV29" s="41">
        <v>83824000</v>
      </c>
      <c r="IW29" s="41">
        <v>34283028</v>
      </c>
      <c r="IX29" s="41">
        <v>7828240</v>
      </c>
      <c r="IY29" s="41">
        <v>0</v>
      </c>
      <c r="IZ29" s="41">
        <v>0</v>
      </c>
      <c r="JA29" s="42">
        <v>0</v>
      </c>
      <c r="JB29" s="42">
        <v>0</v>
      </c>
      <c r="JC29" s="29">
        <f t="shared" si="0"/>
        <v>862092275</v>
      </c>
      <c r="JD29" s="30" t="str">
        <f t="shared" si="1"/>
        <v/>
      </c>
      <c r="JE29" s="29">
        <f t="shared" si="2"/>
        <v>1609514023</v>
      </c>
      <c r="JF29" s="30" t="str">
        <f t="shared" si="3"/>
        <v/>
      </c>
    </row>
    <row r="30" spans="1:266" x14ac:dyDescent="0.45">
      <c r="A30">
        <v>29</v>
      </c>
      <c r="B30" t="s">
        <v>330</v>
      </c>
      <c r="C30" s="41">
        <v>1340130968</v>
      </c>
      <c r="D30" s="41">
        <v>493</v>
      </c>
      <c r="E30" s="41">
        <v>1340131461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393000</v>
      </c>
      <c r="M30" s="41">
        <v>0</v>
      </c>
      <c r="N30" s="41">
        <v>0</v>
      </c>
      <c r="O30" s="41">
        <v>0</v>
      </c>
      <c r="P30" s="41">
        <v>68339769</v>
      </c>
      <c r="Q30" s="41">
        <v>0</v>
      </c>
      <c r="R30" s="41">
        <v>0</v>
      </c>
      <c r="S30" s="41">
        <v>85647757</v>
      </c>
      <c r="T30" s="41">
        <v>8101742</v>
      </c>
      <c r="U30" s="41">
        <v>7630834807</v>
      </c>
      <c r="V30" s="41">
        <v>18943782</v>
      </c>
      <c r="W30" s="41">
        <v>0</v>
      </c>
      <c r="X30" s="41">
        <v>100000000</v>
      </c>
      <c r="Y30" s="41">
        <v>145392658</v>
      </c>
      <c r="Z30" s="41">
        <v>4212404123</v>
      </c>
      <c r="AA30" s="41">
        <v>65675845</v>
      </c>
      <c r="AB30" s="41">
        <v>4278079968</v>
      </c>
      <c r="AC30" s="41">
        <v>669645081</v>
      </c>
      <c r="AD30" s="41">
        <v>5500000</v>
      </c>
      <c r="AE30" s="41">
        <v>0</v>
      </c>
      <c r="AF30" s="41">
        <v>13266721</v>
      </c>
      <c r="AG30" s="41">
        <v>5018710340</v>
      </c>
      <c r="AH30" s="41">
        <v>0</v>
      </c>
      <c r="AI30" s="41">
        <v>0</v>
      </c>
      <c r="AJ30" s="41">
        <v>0</v>
      </c>
      <c r="AK30" s="41">
        <v>10545213</v>
      </c>
      <c r="AL30" s="41">
        <v>5029255553</v>
      </c>
      <c r="AM30" s="41">
        <v>0</v>
      </c>
      <c r="AN30" s="41">
        <v>0</v>
      </c>
      <c r="AO30" s="41">
        <v>0</v>
      </c>
      <c r="AP30" s="41">
        <v>0</v>
      </c>
      <c r="AQ30" s="41">
        <v>24304542</v>
      </c>
      <c r="AR30" s="41">
        <v>0</v>
      </c>
      <c r="AS30" s="41">
        <v>50000000</v>
      </c>
      <c r="AT30" s="41">
        <v>157597596</v>
      </c>
      <c r="AU30" s="41">
        <v>0</v>
      </c>
      <c r="AV30" s="41">
        <v>7611891025</v>
      </c>
      <c r="AW30" s="41">
        <v>0</v>
      </c>
      <c r="AX30" s="41">
        <v>0</v>
      </c>
      <c r="AY30" s="41">
        <v>0</v>
      </c>
      <c r="AZ30" s="41">
        <v>0</v>
      </c>
      <c r="BA30" s="41">
        <v>0</v>
      </c>
      <c r="BB30" s="41">
        <v>0</v>
      </c>
      <c r="BC30" s="41">
        <v>0</v>
      </c>
      <c r="BD30" s="41">
        <v>0</v>
      </c>
      <c r="BE30" s="41">
        <v>0</v>
      </c>
      <c r="BF30" s="41">
        <v>0</v>
      </c>
      <c r="BG30" s="41">
        <v>0</v>
      </c>
      <c r="BH30" s="41">
        <v>0</v>
      </c>
      <c r="BI30" s="41">
        <v>0</v>
      </c>
      <c r="BJ30" s="41">
        <v>0</v>
      </c>
      <c r="BK30" s="41">
        <v>0</v>
      </c>
      <c r="BL30" s="41">
        <v>0</v>
      </c>
      <c r="BM30" s="41">
        <v>0</v>
      </c>
      <c r="BN30" s="41">
        <v>0</v>
      </c>
      <c r="BO30" s="41">
        <v>0</v>
      </c>
      <c r="BP30" s="41">
        <v>0</v>
      </c>
      <c r="BQ30" s="41">
        <v>0</v>
      </c>
      <c r="BR30" s="41">
        <v>0</v>
      </c>
      <c r="BS30" s="41">
        <v>0</v>
      </c>
      <c r="BT30" s="41">
        <v>0</v>
      </c>
      <c r="BU30" s="41">
        <v>0</v>
      </c>
      <c r="BV30" s="41">
        <v>0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0</v>
      </c>
      <c r="CE30" s="41">
        <v>0</v>
      </c>
      <c r="CF30" s="41">
        <v>0</v>
      </c>
      <c r="CG30" s="41">
        <v>0</v>
      </c>
      <c r="CH30" s="41">
        <v>0</v>
      </c>
      <c r="CI30" s="41">
        <v>0</v>
      </c>
      <c r="CJ30" s="41">
        <v>0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147724312</v>
      </c>
      <c r="CX30" s="41">
        <v>34585334</v>
      </c>
      <c r="CY30" s="41">
        <v>153108750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41">
        <v>102826432</v>
      </c>
      <c r="DI30" s="41">
        <v>102826432</v>
      </c>
      <c r="DJ30" s="41">
        <v>54</v>
      </c>
      <c r="DK30" s="41">
        <v>54</v>
      </c>
      <c r="DL30" s="41">
        <v>102826486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110063</v>
      </c>
      <c r="DV30" s="41">
        <v>0</v>
      </c>
      <c r="DW30" s="41">
        <v>18943782</v>
      </c>
      <c r="DX30" s="41">
        <v>0</v>
      </c>
      <c r="DY30" s="41">
        <v>0</v>
      </c>
      <c r="DZ30" s="41">
        <v>0</v>
      </c>
      <c r="EA30" s="41">
        <v>7570796</v>
      </c>
      <c r="EB30" s="41">
        <v>413878534</v>
      </c>
      <c r="EC30" s="41">
        <v>191675149</v>
      </c>
      <c r="ED30" s="41">
        <v>33360771</v>
      </c>
      <c r="EE30" s="41">
        <v>14556455</v>
      </c>
      <c r="EF30" s="41">
        <v>0</v>
      </c>
      <c r="EG30" s="41">
        <v>51878000</v>
      </c>
      <c r="EH30" s="41">
        <v>0</v>
      </c>
      <c r="EI30" s="41">
        <v>0</v>
      </c>
      <c r="EJ30" s="41">
        <v>0</v>
      </c>
      <c r="EK30" s="41">
        <v>0</v>
      </c>
      <c r="EL30" s="41">
        <v>0</v>
      </c>
      <c r="EM30" s="41">
        <v>0</v>
      </c>
      <c r="EN30" s="41">
        <v>-16703975</v>
      </c>
      <c r="EO30" s="41">
        <v>951273002</v>
      </c>
      <c r="EP30" s="41">
        <v>102826432</v>
      </c>
      <c r="EQ30" s="41">
        <v>350</v>
      </c>
      <c r="ER30" s="41">
        <v>54</v>
      </c>
      <c r="ES30" s="41">
        <v>0</v>
      </c>
      <c r="ET30" s="41">
        <v>0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-2061677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0</v>
      </c>
      <c r="FH30" s="41">
        <v>0</v>
      </c>
      <c r="FI30" s="41">
        <v>0</v>
      </c>
      <c r="FJ30" s="41">
        <v>18943782</v>
      </c>
      <c r="FK30" s="41">
        <v>0</v>
      </c>
      <c r="FL30" s="41">
        <v>0</v>
      </c>
      <c r="FM30" s="41">
        <v>18943782</v>
      </c>
      <c r="FN30" s="41">
        <v>0</v>
      </c>
      <c r="FO30" s="41">
        <v>100000000</v>
      </c>
      <c r="FP30" s="41">
        <v>0</v>
      </c>
      <c r="FQ30" s="41">
        <v>100000000</v>
      </c>
      <c r="FR30" s="92">
        <v>-81056218</v>
      </c>
      <c r="FS30" s="41">
        <v>286031534</v>
      </c>
      <c r="FT30" s="41">
        <v>89</v>
      </c>
      <c r="FU30" s="41">
        <v>0</v>
      </c>
      <c r="FV30" s="41">
        <v>0</v>
      </c>
      <c r="FW30" s="41">
        <v>0</v>
      </c>
      <c r="FX30" s="41">
        <v>0</v>
      </c>
      <c r="FY30" s="41">
        <v>7545187050</v>
      </c>
      <c r="FZ30" s="41">
        <v>0</v>
      </c>
      <c r="GA30" s="41">
        <v>150743712</v>
      </c>
      <c r="GB30" s="41">
        <v>286031534</v>
      </c>
      <c r="GC30" s="41">
        <v>286031534</v>
      </c>
      <c r="GD30" s="41">
        <v>89</v>
      </c>
      <c r="GE30" s="41">
        <v>89</v>
      </c>
      <c r="GF30" s="41">
        <v>286031623</v>
      </c>
      <c r="GG30" s="41">
        <v>0</v>
      </c>
      <c r="GH30" s="41">
        <v>0</v>
      </c>
      <c r="GI30" s="41">
        <v>0</v>
      </c>
      <c r="GJ30" s="41">
        <v>0</v>
      </c>
      <c r="GK30" s="41">
        <v>0</v>
      </c>
      <c r="GL30" s="41">
        <v>0</v>
      </c>
      <c r="GM30" s="41">
        <v>0</v>
      </c>
      <c r="GN30" s="41">
        <v>0</v>
      </c>
      <c r="GO30" s="41">
        <v>415885795</v>
      </c>
      <c r="GP30" s="41">
        <v>340570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  <c r="GX30" s="41">
        <v>49187571</v>
      </c>
      <c r="GY30" s="41">
        <v>0</v>
      </c>
      <c r="GZ30" s="41">
        <v>7561891025</v>
      </c>
      <c r="HA30" s="41">
        <v>155922757</v>
      </c>
      <c r="HB30" s="41">
        <v>0</v>
      </c>
      <c r="HC30" s="41">
        <v>207614</v>
      </c>
      <c r="HD30" s="41">
        <v>417947472</v>
      </c>
      <c r="HE30" s="41">
        <v>-5179045</v>
      </c>
      <c r="HF30" s="41">
        <v>5070851390</v>
      </c>
      <c r="HG30" s="41">
        <v>36098000</v>
      </c>
      <c r="HH30" s="41">
        <v>10481000</v>
      </c>
      <c r="HI30" s="41">
        <v>40329000</v>
      </c>
      <c r="HJ30" s="41">
        <v>99482000</v>
      </c>
      <c r="HK30" s="41">
        <v>0</v>
      </c>
      <c r="HL30" s="41">
        <v>5177904186</v>
      </c>
      <c r="HM30" s="41">
        <v>1018656661</v>
      </c>
      <c r="HN30" s="41">
        <v>86891266</v>
      </c>
      <c r="HO30" s="41">
        <v>40828954</v>
      </c>
      <c r="HP30" s="41">
        <v>129854172</v>
      </c>
      <c r="HQ30" s="41">
        <v>47917226</v>
      </c>
      <c r="HR30" s="41">
        <v>0</v>
      </c>
      <c r="HS30" s="41">
        <v>0</v>
      </c>
      <c r="HT30" s="41">
        <v>1573958814</v>
      </c>
      <c r="HU30" s="41">
        <v>205739</v>
      </c>
      <c r="HV30" s="41">
        <v>1574164553</v>
      </c>
      <c r="HW30" s="41">
        <v>417686889</v>
      </c>
      <c r="HX30" s="41">
        <v>52969</v>
      </c>
      <c r="HY30" s="41">
        <v>417739858</v>
      </c>
      <c r="HZ30" s="41">
        <v>155812694</v>
      </c>
      <c r="IA30" s="41">
        <v>2147717105</v>
      </c>
      <c r="IB30" s="41">
        <v>0</v>
      </c>
      <c r="IC30" s="41">
        <v>73492113</v>
      </c>
      <c r="ID30" s="41">
        <v>8436000</v>
      </c>
      <c r="IE30" s="41">
        <v>417686889</v>
      </c>
      <c r="IF30" s="41">
        <v>52969</v>
      </c>
      <c r="IG30" s="41">
        <v>417739858</v>
      </c>
      <c r="IH30" s="41">
        <v>417739858</v>
      </c>
      <c r="II30" s="41">
        <v>155812694</v>
      </c>
      <c r="IJ30" s="41">
        <v>155812694</v>
      </c>
      <c r="IK30" s="41">
        <v>0</v>
      </c>
      <c r="IL30" s="41">
        <v>50000000</v>
      </c>
      <c r="IM30" s="41">
        <v>100000000</v>
      </c>
      <c r="IN30" s="41">
        <v>100000000</v>
      </c>
      <c r="IO30" s="41">
        <v>0</v>
      </c>
      <c r="IP30" s="41">
        <v>0</v>
      </c>
      <c r="IQ30" s="41">
        <v>0</v>
      </c>
      <c r="IR30" s="41">
        <v>0</v>
      </c>
      <c r="IS30" s="41">
        <v>0</v>
      </c>
      <c r="IT30" s="41">
        <v>0</v>
      </c>
      <c r="IU30" s="41">
        <v>0</v>
      </c>
      <c r="IV30" s="41">
        <v>12574000</v>
      </c>
      <c r="IW30" s="41">
        <v>9344813</v>
      </c>
      <c r="IX30" s="41">
        <v>2133952</v>
      </c>
      <c r="IY30" s="41">
        <v>0</v>
      </c>
      <c r="IZ30" s="41">
        <v>0</v>
      </c>
      <c r="JA30" s="42">
        <v>0</v>
      </c>
      <c r="JB30" s="42">
        <v>0</v>
      </c>
      <c r="JC30" s="29" t="str">
        <f t="shared" si="0"/>
        <v/>
      </c>
      <c r="JD30" s="30">
        <f t="shared" si="1"/>
        <v>-16703975</v>
      </c>
      <c r="JE30" s="29">
        <f t="shared" si="2"/>
        <v>18943782</v>
      </c>
      <c r="JF30" s="30" t="str">
        <f t="shared" si="3"/>
        <v/>
      </c>
    </row>
    <row r="31" spans="1:266" x14ac:dyDescent="0.45">
      <c r="A31">
        <v>30</v>
      </c>
      <c r="B31" t="s">
        <v>331</v>
      </c>
      <c r="C31" s="41">
        <v>973593819</v>
      </c>
      <c r="D31" s="41">
        <v>0</v>
      </c>
      <c r="E31" s="41">
        <v>973593819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7111979</v>
      </c>
      <c r="Q31" s="41">
        <v>180000000</v>
      </c>
      <c r="R31" s="41">
        <v>0</v>
      </c>
      <c r="S31" s="41">
        <v>80315987</v>
      </c>
      <c r="T31" s="41">
        <v>12723585</v>
      </c>
      <c r="U31" s="41">
        <v>5693057855</v>
      </c>
      <c r="V31" s="41">
        <v>83598640</v>
      </c>
      <c r="W31" s="41">
        <v>364999235</v>
      </c>
      <c r="X31" s="41">
        <v>0</v>
      </c>
      <c r="Y31" s="41">
        <v>93416045</v>
      </c>
      <c r="Z31" s="41">
        <v>3166242850</v>
      </c>
      <c r="AA31" s="41">
        <v>54820248</v>
      </c>
      <c r="AB31" s="41">
        <v>3221063098</v>
      </c>
      <c r="AC31" s="41">
        <v>485883852</v>
      </c>
      <c r="AD31" s="41">
        <v>3750000</v>
      </c>
      <c r="AE31" s="41">
        <v>0</v>
      </c>
      <c r="AF31" s="41">
        <v>9483188</v>
      </c>
      <c r="AG31" s="41">
        <v>3734030264</v>
      </c>
      <c r="AH31" s="41">
        <v>0</v>
      </c>
      <c r="AI31" s="41">
        <v>0</v>
      </c>
      <c r="AJ31" s="41">
        <v>0</v>
      </c>
      <c r="AK31" s="41">
        <v>8551265</v>
      </c>
      <c r="AL31" s="41">
        <v>3742581529</v>
      </c>
      <c r="AM31" s="41">
        <v>0</v>
      </c>
      <c r="AN31" s="41">
        <v>0</v>
      </c>
      <c r="AO31" s="41">
        <v>0</v>
      </c>
      <c r="AP31" s="41">
        <v>0</v>
      </c>
      <c r="AQ31" s="41">
        <v>13986814</v>
      </c>
      <c r="AR31" s="41">
        <v>0</v>
      </c>
      <c r="AS31" s="41">
        <v>0</v>
      </c>
      <c r="AT31" s="41">
        <v>4136810</v>
      </c>
      <c r="AU31" s="41">
        <v>0</v>
      </c>
      <c r="AV31" s="41">
        <v>5609459215</v>
      </c>
      <c r="AW31" s="41">
        <v>0</v>
      </c>
      <c r="AX31" s="41">
        <v>0</v>
      </c>
      <c r="AY31" s="41">
        <v>0</v>
      </c>
      <c r="AZ31" s="41">
        <v>0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1">
        <v>0</v>
      </c>
      <c r="BK31" s="41">
        <v>0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0</v>
      </c>
      <c r="BS31" s="41">
        <v>0</v>
      </c>
      <c r="BT31" s="41">
        <v>0</v>
      </c>
      <c r="BU31" s="41">
        <v>0</v>
      </c>
      <c r="BV31" s="41">
        <v>0</v>
      </c>
      <c r="BW31" s="41">
        <v>0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93033535</v>
      </c>
      <c r="CX31" s="41">
        <v>9042297</v>
      </c>
      <c r="CY31" s="41">
        <v>91277613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69592909</v>
      </c>
      <c r="DH31" s="41">
        <v>93674707</v>
      </c>
      <c r="DI31" s="41">
        <v>93674707</v>
      </c>
      <c r="DJ31" s="41">
        <v>0</v>
      </c>
      <c r="DK31" s="41">
        <v>0</v>
      </c>
      <c r="DL31" s="41">
        <v>93674707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174419</v>
      </c>
      <c r="DV31" s="41">
        <v>0</v>
      </c>
      <c r="DW31" s="41">
        <v>83598640</v>
      </c>
      <c r="DX31" s="41">
        <v>0</v>
      </c>
      <c r="DY31" s="41">
        <v>0</v>
      </c>
      <c r="DZ31" s="41">
        <v>0</v>
      </c>
      <c r="EA31" s="41">
        <v>4627699</v>
      </c>
      <c r="EB31" s="41">
        <v>241574144</v>
      </c>
      <c r="EC31" s="41">
        <v>119529592</v>
      </c>
      <c r="ED31" s="41">
        <v>21741673</v>
      </c>
      <c r="EE31" s="41">
        <v>10757663</v>
      </c>
      <c r="EF31" s="41">
        <v>45730</v>
      </c>
      <c r="EG31" s="41">
        <v>13569956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-107124438</v>
      </c>
      <c r="EO31" s="41">
        <v>642417606</v>
      </c>
      <c r="EP31" s="41">
        <v>93674707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-2076280</v>
      </c>
      <c r="FB31" s="41">
        <v>0</v>
      </c>
      <c r="FC31" s="41">
        <v>475406326</v>
      </c>
      <c r="FD31" s="41">
        <v>180000000</v>
      </c>
      <c r="FE31" s="41">
        <v>69592909</v>
      </c>
      <c r="FF31" s="41">
        <v>0</v>
      </c>
      <c r="FG31" s="41">
        <v>0</v>
      </c>
      <c r="FH31" s="41">
        <v>0</v>
      </c>
      <c r="FI31" s="41">
        <v>364999235</v>
      </c>
      <c r="FJ31" s="41">
        <v>83598640</v>
      </c>
      <c r="FK31" s="41">
        <v>0</v>
      </c>
      <c r="FL31" s="41">
        <v>0</v>
      </c>
      <c r="FM31" s="41">
        <v>448597875</v>
      </c>
      <c r="FN31" s="41">
        <v>0</v>
      </c>
      <c r="FO31" s="41">
        <v>0</v>
      </c>
      <c r="FP31" s="41">
        <v>0</v>
      </c>
      <c r="FQ31" s="41">
        <v>0</v>
      </c>
      <c r="FR31" s="92">
        <v>448597875</v>
      </c>
      <c r="FS31" s="41">
        <v>237501506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5432741868</v>
      </c>
      <c r="FZ31" s="41">
        <v>0</v>
      </c>
      <c r="GA31" s="41">
        <v>126174043</v>
      </c>
      <c r="GB31" s="41">
        <v>237501506</v>
      </c>
      <c r="GC31" s="41">
        <v>237501506</v>
      </c>
      <c r="GD31" s="41">
        <v>0</v>
      </c>
      <c r="GE31" s="41">
        <v>0</v>
      </c>
      <c r="GF31" s="41">
        <v>237501506</v>
      </c>
      <c r="GG31" s="41">
        <v>0</v>
      </c>
      <c r="GH31" s="41">
        <v>0</v>
      </c>
      <c r="GI31" s="41">
        <v>0</v>
      </c>
      <c r="GJ31" s="41">
        <v>0</v>
      </c>
      <c r="GK31" s="41">
        <v>0</v>
      </c>
      <c r="GL31" s="41">
        <v>0</v>
      </c>
      <c r="GM31" s="41">
        <v>0</v>
      </c>
      <c r="GN31" s="41">
        <v>0</v>
      </c>
      <c r="GO31" s="41">
        <v>329667254</v>
      </c>
      <c r="GP31" s="41">
        <v>234440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  <c r="GX31" s="41">
        <v>33846979</v>
      </c>
      <c r="GY31" s="41">
        <v>0</v>
      </c>
      <c r="GZ31" s="41">
        <v>5539866306</v>
      </c>
      <c r="HA31" s="41">
        <v>129208214</v>
      </c>
      <c r="HB31" s="41">
        <v>0</v>
      </c>
      <c r="HC31" s="41">
        <v>346913</v>
      </c>
      <c r="HD31" s="41">
        <v>331743534</v>
      </c>
      <c r="HE31" s="41">
        <v>-3034171</v>
      </c>
      <c r="HF31" s="41">
        <v>3788479495</v>
      </c>
      <c r="HG31" s="41">
        <v>32117000</v>
      </c>
      <c r="HH31" s="41">
        <v>8764000</v>
      </c>
      <c r="HI31" s="41">
        <v>34470000</v>
      </c>
      <c r="HJ31" s="41">
        <v>88663000</v>
      </c>
      <c r="HK31" s="41">
        <v>0</v>
      </c>
      <c r="HL31" s="41">
        <v>3881770194</v>
      </c>
      <c r="HM31" s="41">
        <v>564654270</v>
      </c>
      <c r="HN31" s="41">
        <v>60393536</v>
      </c>
      <c r="HO31" s="41">
        <v>28687102</v>
      </c>
      <c r="HP31" s="41">
        <v>92165748</v>
      </c>
      <c r="HQ31" s="41">
        <v>32499336</v>
      </c>
      <c r="HR31" s="41">
        <v>0</v>
      </c>
      <c r="HS31" s="41">
        <v>0</v>
      </c>
      <c r="HT31" s="41">
        <v>1180993424</v>
      </c>
      <c r="HU31" s="41">
        <v>54289</v>
      </c>
      <c r="HV31" s="41">
        <v>1181047713</v>
      </c>
      <c r="HW31" s="41">
        <v>331372615</v>
      </c>
      <c r="HX31" s="41">
        <v>24006</v>
      </c>
      <c r="HY31" s="41">
        <v>331396621</v>
      </c>
      <c r="HZ31" s="41">
        <v>129033795</v>
      </c>
      <c r="IA31" s="41">
        <v>1641478129</v>
      </c>
      <c r="IB31" s="41">
        <v>0</v>
      </c>
      <c r="IC31" s="41">
        <v>47833793</v>
      </c>
      <c r="ID31" s="41">
        <v>10420000</v>
      </c>
      <c r="IE31" s="41">
        <v>331372615</v>
      </c>
      <c r="IF31" s="41">
        <v>24006</v>
      </c>
      <c r="IG31" s="41">
        <v>331396621</v>
      </c>
      <c r="IH31" s="41">
        <v>331396621</v>
      </c>
      <c r="II31" s="41">
        <v>129033795</v>
      </c>
      <c r="IJ31" s="41">
        <v>129033795</v>
      </c>
      <c r="IK31" s="41">
        <v>0</v>
      </c>
      <c r="IL31" s="41">
        <v>0</v>
      </c>
      <c r="IM31" s="41">
        <v>0</v>
      </c>
      <c r="IN31" s="41">
        <v>0</v>
      </c>
      <c r="IO31" s="41">
        <v>0</v>
      </c>
      <c r="IP31" s="41">
        <v>0</v>
      </c>
      <c r="IQ31" s="41">
        <v>0</v>
      </c>
      <c r="IR31" s="41">
        <v>0</v>
      </c>
      <c r="IS31" s="41">
        <v>0</v>
      </c>
      <c r="IT31" s="41">
        <v>0</v>
      </c>
      <c r="IU31" s="41">
        <v>0</v>
      </c>
      <c r="IV31" s="41">
        <v>13312000</v>
      </c>
      <c r="IW31" s="41">
        <v>3085110</v>
      </c>
      <c r="IX31" s="41">
        <v>3085110</v>
      </c>
      <c r="IY31" s="41">
        <v>0</v>
      </c>
      <c r="IZ31" s="41">
        <v>0</v>
      </c>
      <c r="JA31" s="42">
        <v>0</v>
      </c>
      <c r="JB31" s="42">
        <v>0</v>
      </c>
      <c r="JC31" s="29" t="str">
        <f t="shared" si="0"/>
        <v/>
      </c>
      <c r="JD31" s="30">
        <f t="shared" si="1"/>
        <v>-107124438</v>
      </c>
      <c r="JE31" s="29">
        <f t="shared" si="2"/>
        <v>83598640</v>
      </c>
      <c r="JF31" s="30" t="str">
        <f t="shared" si="3"/>
        <v/>
      </c>
    </row>
    <row r="32" spans="1:266" x14ac:dyDescent="0.45">
      <c r="A32">
        <v>31</v>
      </c>
      <c r="B32" t="s">
        <v>332</v>
      </c>
      <c r="C32" s="41">
        <v>1457572358</v>
      </c>
      <c r="D32" s="41">
        <v>139786</v>
      </c>
      <c r="E32" s="41">
        <v>1457712144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172000</v>
      </c>
      <c r="M32" s="41">
        <v>0</v>
      </c>
      <c r="N32" s="41">
        <v>0</v>
      </c>
      <c r="O32" s="41">
        <v>0</v>
      </c>
      <c r="P32" s="41">
        <v>12914352</v>
      </c>
      <c r="Q32" s="41">
        <v>58529631</v>
      </c>
      <c r="R32" s="41">
        <v>0</v>
      </c>
      <c r="S32" s="41">
        <v>180871473</v>
      </c>
      <c r="T32" s="41">
        <v>27301602</v>
      </c>
      <c r="U32" s="41">
        <v>7646396552</v>
      </c>
      <c r="V32" s="41">
        <v>111218620</v>
      </c>
      <c r="W32" s="41">
        <v>777429927</v>
      </c>
      <c r="X32" s="41">
        <v>0</v>
      </c>
      <c r="Y32" s="41">
        <v>115991674</v>
      </c>
      <c r="Z32" s="41">
        <v>4269507635</v>
      </c>
      <c r="AA32" s="41">
        <v>62468765</v>
      </c>
      <c r="AB32" s="41">
        <v>4331976400</v>
      </c>
      <c r="AC32" s="41">
        <v>637064460</v>
      </c>
      <c r="AD32" s="41">
        <v>4850000</v>
      </c>
      <c r="AE32" s="41">
        <v>0</v>
      </c>
      <c r="AF32" s="41">
        <v>13063100</v>
      </c>
      <c r="AG32" s="41">
        <v>5001761315</v>
      </c>
      <c r="AH32" s="41">
        <v>0</v>
      </c>
      <c r="AI32" s="41">
        <v>0</v>
      </c>
      <c r="AJ32" s="41">
        <v>0</v>
      </c>
      <c r="AK32" s="41">
        <v>11576411</v>
      </c>
      <c r="AL32" s="41">
        <v>5013337726</v>
      </c>
      <c r="AM32" s="41">
        <v>0</v>
      </c>
      <c r="AN32" s="41">
        <v>0</v>
      </c>
      <c r="AO32" s="41">
        <v>0</v>
      </c>
      <c r="AP32" s="41">
        <v>0</v>
      </c>
      <c r="AQ32" s="41">
        <v>4275189</v>
      </c>
      <c r="AR32" s="41">
        <v>0</v>
      </c>
      <c r="AS32" s="41">
        <v>0</v>
      </c>
      <c r="AT32" s="41">
        <v>4759737</v>
      </c>
      <c r="AU32" s="41">
        <v>0</v>
      </c>
      <c r="AV32" s="41">
        <v>7535177932</v>
      </c>
      <c r="AW32" s="41">
        <v>0</v>
      </c>
      <c r="AX32" s="41">
        <v>0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41">
        <v>0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0</v>
      </c>
      <c r="BV32" s="41">
        <v>0</v>
      </c>
      <c r="BW32" s="41">
        <v>0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0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101397030</v>
      </c>
      <c r="CX32" s="41">
        <v>9632920</v>
      </c>
      <c r="CY32" s="41">
        <v>98513000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91257873</v>
      </c>
      <c r="DH32" s="41">
        <v>105455736</v>
      </c>
      <c r="DI32" s="41">
        <v>105455736</v>
      </c>
      <c r="DJ32" s="41">
        <v>24621</v>
      </c>
      <c r="DK32" s="41">
        <v>24621</v>
      </c>
      <c r="DL32" s="41">
        <v>105480357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111218620</v>
      </c>
      <c r="DX32" s="41">
        <v>0</v>
      </c>
      <c r="DY32" s="41">
        <v>0</v>
      </c>
      <c r="DZ32" s="41">
        <v>0</v>
      </c>
      <c r="EA32" s="41">
        <v>6017295</v>
      </c>
      <c r="EB32" s="41">
        <v>328746142</v>
      </c>
      <c r="EC32" s="41">
        <v>165797536</v>
      </c>
      <c r="ED32" s="41">
        <v>0</v>
      </c>
      <c r="EE32" s="41">
        <v>0</v>
      </c>
      <c r="EF32" s="41">
        <v>0</v>
      </c>
      <c r="EG32" s="41">
        <v>14449380</v>
      </c>
      <c r="EH32" s="41">
        <v>0</v>
      </c>
      <c r="EI32" s="41">
        <v>0</v>
      </c>
      <c r="EJ32" s="41">
        <v>0</v>
      </c>
      <c r="EK32" s="41">
        <v>0</v>
      </c>
      <c r="EL32" s="41">
        <v>0</v>
      </c>
      <c r="EM32" s="41">
        <v>0</v>
      </c>
      <c r="EN32" s="41">
        <v>-36924611</v>
      </c>
      <c r="EO32" s="41">
        <v>1036699959</v>
      </c>
      <c r="EP32" s="41">
        <v>105455736</v>
      </c>
      <c r="EQ32" s="41">
        <v>92234</v>
      </c>
      <c r="ER32" s="41">
        <v>24621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-130121728</v>
      </c>
      <c r="FB32" s="41">
        <v>0</v>
      </c>
      <c r="FC32" s="41">
        <v>744701685</v>
      </c>
      <c r="FD32" s="41">
        <v>58529631</v>
      </c>
      <c r="FE32" s="41">
        <v>91257873</v>
      </c>
      <c r="FF32" s="41">
        <v>0</v>
      </c>
      <c r="FG32" s="41">
        <v>0</v>
      </c>
      <c r="FH32" s="41">
        <v>0</v>
      </c>
      <c r="FI32" s="41">
        <v>777429927</v>
      </c>
      <c r="FJ32" s="41">
        <v>111218620</v>
      </c>
      <c r="FK32" s="41">
        <v>0</v>
      </c>
      <c r="FL32" s="41">
        <v>0</v>
      </c>
      <c r="FM32" s="41">
        <v>888648547</v>
      </c>
      <c r="FN32" s="41">
        <v>0</v>
      </c>
      <c r="FO32" s="41">
        <v>0</v>
      </c>
      <c r="FP32" s="41">
        <v>0</v>
      </c>
      <c r="FQ32" s="41">
        <v>0</v>
      </c>
      <c r="FR32" s="92">
        <v>888648547</v>
      </c>
      <c r="FS32" s="41">
        <v>315416663</v>
      </c>
      <c r="FT32" s="41">
        <v>22931</v>
      </c>
      <c r="FU32" s="41">
        <v>0</v>
      </c>
      <c r="FV32" s="41">
        <v>0</v>
      </c>
      <c r="FW32" s="41">
        <v>0</v>
      </c>
      <c r="FX32" s="41">
        <v>0</v>
      </c>
      <c r="FY32" s="41">
        <v>7406995448</v>
      </c>
      <c r="FZ32" s="41">
        <v>0</v>
      </c>
      <c r="GA32" s="41">
        <v>105480357</v>
      </c>
      <c r="GB32" s="41">
        <v>315416663</v>
      </c>
      <c r="GC32" s="41">
        <v>315416663</v>
      </c>
      <c r="GD32" s="41">
        <v>22931</v>
      </c>
      <c r="GE32" s="41">
        <v>22931</v>
      </c>
      <c r="GF32" s="41">
        <v>315439594</v>
      </c>
      <c r="GG32" s="41">
        <v>0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315439594</v>
      </c>
      <c r="GP32" s="41">
        <v>357975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  <c r="GX32" s="41">
        <v>73367877</v>
      </c>
      <c r="GY32" s="41">
        <v>0</v>
      </c>
      <c r="GZ32" s="41">
        <v>7443920059</v>
      </c>
      <c r="HA32" s="41">
        <v>157185625</v>
      </c>
      <c r="HB32" s="41">
        <v>0</v>
      </c>
      <c r="HC32" s="41">
        <v>0</v>
      </c>
      <c r="HD32" s="41">
        <v>445561322</v>
      </c>
      <c r="HE32" s="41">
        <v>-51705268</v>
      </c>
      <c r="HF32" s="41">
        <v>5072408791</v>
      </c>
      <c r="HG32" s="41">
        <v>45536000</v>
      </c>
      <c r="HH32" s="41">
        <v>15268000</v>
      </c>
      <c r="HI32" s="41">
        <v>48170000</v>
      </c>
      <c r="HJ32" s="41">
        <v>122990000</v>
      </c>
      <c r="HK32" s="41">
        <v>0</v>
      </c>
      <c r="HL32" s="41">
        <v>5201416086</v>
      </c>
      <c r="HM32" s="41">
        <v>720393616</v>
      </c>
      <c r="HN32" s="41">
        <v>0</v>
      </c>
      <c r="HO32" s="41">
        <v>0</v>
      </c>
      <c r="HP32" s="41">
        <v>0</v>
      </c>
      <c r="HQ32" s="41">
        <v>0</v>
      </c>
      <c r="HR32" s="41">
        <v>0</v>
      </c>
      <c r="HS32" s="41">
        <v>0</v>
      </c>
      <c r="HT32" s="41">
        <v>1618555217</v>
      </c>
      <c r="HU32" s="41">
        <v>457692</v>
      </c>
      <c r="HV32" s="41">
        <v>1619012909</v>
      </c>
      <c r="HW32" s="41">
        <v>445429102</v>
      </c>
      <c r="HX32" s="41">
        <v>132220</v>
      </c>
      <c r="HY32" s="41">
        <v>445561322</v>
      </c>
      <c r="HZ32" s="41">
        <v>157185625</v>
      </c>
      <c r="IA32" s="41">
        <v>2221759856</v>
      </c>
      <c r="IB32" s="41">
        <v>0</v>
      </c>
      <c r="IC32" s="41">
        <v>77643066</v>
      </c>
      <c r="ID32" s="41">
        <v>10428000</v>
      </c>
      <c r="IE32" s="41">
        <v>445429102</v>
      </c>
      <c r="IF32" s="41">
        <v>132220</v>
      </c>
      <c r="IG32" s="41">
        <v>445561322</v>
      </c>
      <c r="IH32" s="41">
        <v>445561322</v>
      </c>
      <c r="II32" s="41">
        <v>157185625</v>
      </c>
      <c r="IJ32" s="41">
        <v>157185625</v>
      </c>
      <c r="IK32" s="41">
        <v>0</v>
      </c>
      <c r="IL32" s="41">
        <v>0</v>
      </c>
      <c r="IM32" s="41">
        <v>0</v>
      </c>
      <c r="IN32" s="41">
        <v>0</v>
      </c>
      <c r="IO32" s="41">
        <v>0</v>
      </c>
      <c r="IP32" s="41">
        <v>0</v>
      </c>
      <c r="IQ32" s="41">
        <v>0</v>
      </c>
      <c r="IR32" s="41">
        <v>0</v>
      </c>
      <c r="IS32" s="41">
        <v>0</v>
      </c>
      <c r="IT32" s="41">
        <v>0</v>
      </c>
      <c r="IU32" s="41">
        <v>0</v>
      </c>
      <c r="IV32" s="41">
        <v>14016000</v>
      </c>
      <c r="IW32" s="41">
        <v>3392636</v>
      </c>
      <c r="IX32" s="41">
        <v>0</v>
      </c>
      <c r="IY32" s="41">
        <v>0</v>
      </c>
      <c r="IZ32" s="41">
        <v>0</v>
      </c>
      <c r="JA32" s="42">
        <v>0</v>
      </c>
      <c r="JB32" s="42">
        <v>0</v>
      </c>
      <c r="JC32" s="29" t="str">
        <f t="shared" si="0"/>
        <v/>
      </c>
      <c r="JD32" s="30">
        <f t="shared" si="1"/>
        <v>-36924611</v>
      </c>
      <c r="JE32" s="29">
        <f t="shared" si="2"/>
        <v>111218620</v>
      </c>
      <c r="JF32" s="30" t="str">
        <f t="shared" si="3"/>
        <v/>
      </c>
    </row>
    <row r="33" spans="1:266" x14ac:dyDescent="0.45">
      <c r="A33">
        <v>32</v>
      </c>
      <c r="B33" t="s">
        <v>333</v>
      </c>
      <c r="C33" s="41">
        <v>622085358</v>
      </c>
      <c r="D33" s="41">
        <v>0</v>
      </c>
      <c r="E33" s="41">
        <v>622085358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191906</v>
      </c>
      <c r="M33" s="41">
        <v>0</v>
      </c>
      <c r="N33" s="41">
        <v>0</v>
      </c>
      <c r="O33" s="41">
        <v>0</v>
      </c>
      <c r="P33" s="41">
        <v>5018013</v>
      </c>
      <c r="Q33" s="41">
        <v>65533223</v>
      </c>
      <c r="R33" s="41">
        <v>0</v>
      </c>
      <c r="S33" s="41">
        <v>22488183</v>
      </c>
      <c r="T33" s="41">
        <v>2863237</v>
      </c>
      <c r="U33" s="41">
        <v>3149077681</v>
      </c>
      <c r="V33" s="41">
        <v>22097510</v>
      </c>
      <c r="W33" s="41">
        <v>527441249</v>
      </c>
      <c r="X33" s="41">
        <v>0</v>
      </c>
      <c r="Y33" s="41">
        <v>46381005</v>
      </c>
      <c r="Z33" s="41">
        <v>1831363641</v>
      </c>
      <c r="AA33" s="41">
        <v>23565879</v>
      </c>
      <c r="AB33" s="41">
        <v>1854929520</v>
      </c>
      <c r="AC33" s="41">
        <v>254266926</v>
      </c>
      <c r="AD33" s="41">
        <v>2100000</v>
      </c>
      <c r="AE33" s="41">
        <v>0</v>
      </c>
      <c r="AF33" s="41">
        <v>5920382</v>
      </c>
      <c r="AG33" s="41">
        <v>2119816817</v>
      </c>
      <c r="AH33" s="41">
        <v>0</v>
      </c>
      <c r="AI33" s="41">
        <v>0</v>
      </c>
      <c r="AJ33" s="41">
        <v>0</v>
      </c>
      <c r="AK33" s="41">
        <v>5194424</v>
      </c>
      <c r="AL33" s="41">
        <v>2125011241</v>
      </c>
      <c r="AM33" s="41">
        <v>0</v>
      </c>
      <c r="AN33" s="41">
        <v>0</v>
      </c>
      <c r="AO33" s="41">
        <v>0</v>
      </c>
      <c r="AP33" s="41">
        <v>0</v>
      </c>
      <c r="AQ33" s="41">
        <v>8946577</v>
      </c>
      <c r="AR33" s="41">
        <v>0</v>
      </c>
      <c r="AS33" s="41">
        <v>0</v>
      </c>
      <c r="AT33" s="41">
        <v>2372314</v>
      </c>
      <c r="AU33" s="41">
        <v>0</v>
      </c>
      <c r="AV33" s="41">
        <v>3126980171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0</v>
      </c>
      <c r="BL33" s="41">
        <v>0</v>
      </c>
      <c r="BM33" s="41">
        <v>0</v>
      </c>
      <c r="BN33" s="41">
        <v>0</v>
      </c>
      <c r="BO33" s="41">
        <v>0</v>
      </c>
      <c r="BP33" s="41">
        <v>0</v>
      </c>
      <c r="BQ33" s="41">
        <v>0</v>
      </c>
      <c r="BR33" s="41">
        <v>0</v>
      </c>
      <c r="BS33" s="41">
        <v>0</v>
      </c>
      <c r="BT33" s="41">
        <v>0</v>
      </c>
      <c r="BU33" s="41">
        <v>0</v>
      </c>
      <c r="BV33" s="41">
        <v>0</v>
      </c>
      <c r="BW33" s="41">
        <v>0</v>
      </c>
      <c r="BX33" s="41">
        <v>0</v>
      </c>
      <c r="BY33" s="41">
        <v>0</v>
      </c>
      <c r="BZ33" s="41">
        <v>0</v>
      </c>
      <c r="CA33" s="41">
        <v>0</v>
      </c>
      <c r="CB33" s="41">
        <v>0</v>
      </c>
      <c r="CC33" s="41">
        <v>0</v>
      </c>
      <c r="CD33" s="41">
        <v>0</v>
      </c>
      <c r="CE33" s="41">
        <v>0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0</v>
      </c>
      <c r="CL33" s="41">
        <v>0</v>
      </c>
      <c r="CM33" s="41">
        <v>0</v>
      </c>
      <c r="CN33" s="41">
        <v>0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44433233</v>
      </c>
      <c r="CX33" s="41">
        <v>1679993</v>
      </c>
      <c r="CY33" s="41">
        <v>8713000</v>
      </c>
      <c r="CZ33" s="41">
        <v>0</v>
      </c>
      <c r="DA33" s="41">
        <v>0</v>
      </c>
      <c r="DB33" s="41">
        <v>0</v>
      </c>
      <c r="DC33" s="41">
        <v>0</v>
      </c>
      <c r="DD33" s="41">
        <v>0</v>
      </c>
      <c r="DE33" s="41">
        <v>0</v>
      </c>
      <c r="DF33" s="41">
        <v>0</v>
      </c>
      <c r="DG33" s="41">
        <v>16980780</v>
      </c>
      <c r="DH33" s="41">
        <v>39206654</v>
      </c>
      <c r="DI33" s="41">
        <v>39206654</v>
      </c>
      <c r="DJ33" s="41">
        <v>0</v>
      </c>
      <c r="DK33" s="41">
        <v>0</v>
      </c>
      <c r="DL33" s="41">
        <v>39206654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0</v>
      </c>
      <c r="DU33" s="41">
        <v>0</v>
      </c>
      <c r="DV33" s="41">
        <v>0</v>
      </c>
      <c r="DW33" s="41">
        <v>22097510</v>
      </c>
      <c r="DX33" s="41">
        <v>0</v>
      </c>
      <c r="DY33" s="41">
        <v>0</v>
      </c>
      <c r="DZ33" s="41">
        <v>0</v>
      </c>
      <c r="EA33" s="41">
        <v>3022993</v>
      </c>
      <c r="EB33" s="41">
        <v>121440560</v>
      </c>
      <c r="EC33" s="41">
        <v>63764260</v>
      </c>
      <c r="ED33" s="41">
        <v>0</v>
      </c>
      <c r="EE33" s="41">
        <v>0</v>
      </c>
      <c r="EF33" s="41">
        <v>0</v>
      </c>
      <c r="EG33" s="41">
        <v>2519990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-48943116</v>
      </c>
      <c r="EO33" s="41">
        <v>448142997</v>
      </c>
      <c r="EP33" s="41">
        <v>39206654</v>
      </c>
      <c r="EQ33" s="41">
        <v>0</v>
      </c>
      <c r="ER33" s="41">
        <v>0</v>
      </c>
      <c r="ES33" s="41">
        <v>0</v>
      </c>
      <c r="ET33" s="41">
        <v>0</v>
      </c>
      <c r="EU33" s="41">
        <v>0</v>
      </c>
      <c r="EV33" s="41">
        <v>0</v>
      </c>
      <c r="EW33" s="41">
        <v>0</v>
      </c>
      <c r="EX33" s="41">
        <v>0</v>
      </c>
      <c r="EY33" s="41">
        <v>0</v>
      </c>
      <c r="EZ33" s="41">
        <v>0</v>
      </c>
      <c r="FA33" s="41">
        <v>-47889775</v>
      </c>
      <c r="FB33" s="41">
        <v>0</v>
      </c>
      <c r="FC33" s="41">
        <v>575993692</v>
      </c>
      <c r="FD33" s="41">
        <v>65533223</v>
      </c>
      <c r="FE33" s="41">
        <v>16980780</v>
      </c>
      <c r="FF33" s="41">
        <v>0</v>
      </c>
      <c r="FG33" s="41">
        <v>0</v>
      </c>
      <c r="FH33" s="41">
        <v>0</v>
      </c>
      <c r="FI33" s="41">
        <v>527441249</v>
      </c>
      <c r="FJ33" s="41">
        <v>22097510</v>
      </c>
      <c r="FK33" s="41">
        <v>0</v>
      </c>
      <c r="FL33" s="41">
        <v>0</v>
      </c>
      <c r="FM33" s="41">
        <v>549538759</v>
      </c>
      <c r="FN33" s="41">
        <v>0</v>
      </c>
      <c r="FO33" s="41">
        <v>0</v>
      </c>
      <c r="FP33" s="41">
        <v>0</v>
      </c>
      <c r="FQ33" s="41">
        <v>0</v>
      </c>
      <c r="FR33" s="92">
        <v>549538759</v>
      </c>
      <c r="FS33" s="41">
        <v>134735707</v>
      </c>
      <c r="FT33" s="41">
        <v>0</v>
      </c>
      <c r="FU33" s="41">
        <v>0</v>
      </c>
      <c r="FV33" s="41">
        <v>0</v>
      </c>
      <c r="FW33" s="41">
        <v>0</v>
      </c>
      <c r="FX33" s="41">
        <v>0</v>
      </c>
      <c r="FY33" s="41">
        <v>3061056275</v>
      </c>
      <c r="FZ33" s="41">
        <v>0</v>
      </c>
      <c r="GA33" s="41">
        <v>39206654</v>
      </c>
      <c r="GB33" s="41">
        <v>134735707</v>
      </c>
      <c r="GC33" s="41">
        <v>134735707</v>
      </c>
      <c r="GD33" s="41">
        <v>0</v>
      </c>
      <c r="GE33" s="41">
        <v>0</v>
      </c>
      <c r="GF33" s="41">
        <v>134735707</v>
      </c>
      <c r="GG33" s="41">
        <v>0</v>
      </c>
      <c r="GH33" s="41">
        <v>0</v>
      </c>
      <c r="GI33" s="41">
        <v>0</v>
      </c>
      <c r="GJ33" s="41">
        <v>0</v>
      </c>
      <c r="GK33" s="41">
        <v>0</v>
      </c>
      <c r="GL33" s="41">
        <v>0</v>
      </c>
      <c r="GM33" s="41">
        <v>0</v>
      </c>
      <c r="GN33" s="41">
        <v>0</v>
      </c>
      <c r="GO33" s="41">
        <v>134735707</v>
      </c>
      <c r="GP33" s="41">
        <v>79999</v>
      </c>
      <c r="GQ33" s="41">
        <v>0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  <c r="GX33" s="41">
        <v>20576182</v>
      </c>
      <c r="GY33" s="41">
        <v>0</v>
      </c>
      <c r="GZ33" s="41">
        <v>3109999391</v>
      </c>
      <c r="HA33" s="41">
        <v>54442665</v>
      </c>
      <c r="HB33" s="41">
        <v>0</v>
      </c>
      <c r="HC33" s="41">
        <v>0</v>
      </c>
      <c r="HD33" s="41">
        <v>182625482</v>
      </c>
      <c r="HE33" s="41">
        <v>-15236011</v>
      </c>
      <c r="HF33" s="41">
        <v>2141528149</v>
      </c>
      <c r="HG33" s="41">
        <v>15218000</v>
      </c>
      <c r="HH33" s="41">
        <v>7252000</v>
      </c>
      <c r="HI33" s="41">
        <v>16083000</v>
      </c>
      <c r="HJ33" s="41">
        <v>45507000</v>
      </c>
      <c r="HK33" s="41">
        <v>0</v>
      </c>
      <c r="HL33" s="41">
        <v>2190058142</v>
      </c>
      <c r="HM33" s="41">
        <v>245857632</v>
      </c>
      <c r="HN33" s="41">
        <v>0</v>
      </c>
      <c r="HO33" s="41">
        <v>0</v>
      </c>
      <c r="HP33" s="41">
        <v>0</v>
      </c>
      <c r="HQ33" s="41">
        <v>0</v>
      </c>
      <c r="HR33" s="41">
        <v>0</v>
      </c>
      <c r="HS33" s="41">
        <v>0</v>
      </c>
      <c r="HT33" s="41">
        <v>666648439</v>
      </c>
      <c r="HU33" s="41">
        <v>171486</v>
      </c>
      <c r="HV33" s="41">
        <v>666819925</v>
      </c>
      <c r="HW33" s="41">
        <v>182574531</v>
      </c>
      <c r="HX33" s="41">
        <v>50951</v>
      </c>
      <c r="HY33" s="41">
        <v>182625482</v>
      </c>
      <c r="HZ33" s="41">
        <v>54442665</v>
      </c>
      <c r="IA33" s="41">
        <v>903888072</v>
      </c>
      <c r="IB33" s="41">
        <v>0</v>
      </c>
      <c r="IC33" s="41">
        <v>29522759</v>
      </c>
      <c r="ID33" s="41">
        <v>2824000</v>
      </c>
      <c r="IE33" s="41">
        <v>182574531</v>
      </c>
      <c r="IF33" s="41">
        <v>50951</v>
      </c>
      <c r="IG33" s="41">
        <v>182625482</v>
      </c>
      <c r="IH33" s="41">
        <v>182625482</v>
      </c>
      <c r="II33" s="41">
        <v>54442665</v>
      </c>
      <c r="IJ33" s="41">
        <v>54442665</v>
      </c>
      <c r="IK33" s="41">
        <v>0</v>
      </c>
      <c r="IL33" s="41">
        <v>0</v>
      </c>
      <c r="IM33" s="41">
        <v>0</v>
      </c>
      <c r="IN33" s="41">
        <v>0</v>
      </c>
      <c r="IO33" s="41">
        <v>0</v>
      </c>
      <c r="IP33" s="41">
        <v>0</v>
      </c>
      <c r="IQ33" s="41">
        <v>0</v>
      </c>
      <c r="IR33" s="41">
        <v>0</v>
      </c>
      <c r="IS33" s="41">
        <v>0</v>
      </c>
      <c r="IT33" s="41">
        <v>0</v>
      </c>
      <c r="IU33" s="41">
        <v>0</v>
      </c>
      <c r="IV33" s="41">
        <v>6954000</v>
      </c>
      <c r="IW33" s="41">
        <v>808573</v>
      </c>
      <c r="IX33" s="41">
        <v>0</v>
      </c>
      <c r="IY33" s="41">
        <v>0</v>
      </c>
      <c r="IZ33" s="41">
        <v>0</v>
      </c>
      <c r="JA33" s="42">
        <v>0</v>
      </c>
      <c r="JB33" s="42">
        <v>0</v>
      </c>
      <c r="JC33" s="29" t="str">
        <f t="shared" si="0"/>
        <v/>
      </c>
      <c r="JD33" s="30">
        <f t="shared" si="1"/>
        <v>-48943116</v>
      </c>
      <c r="JE33" s="29">
        <f t="shared" si="2"/>
        <v>22097510</v>
      </c>
      <c r="JF33" s="30" t="str">
        <f t="shared" si="3"/>
        <v/>
      </c>
    </row>
    <row r="34" spans="1:266" x14ac:dyDescent="0.45">
      <c r="A34">
        <v>33</v>
      </c>
      <c r="B34" t="s">
        <v>334</v>
      </c>
      <c r="C34" s="41">
        <v>539436319</v>
      </c>
      <c r="D34" s="41">
        <v>0</v>
      </c>
      <c r="E34" s="41">
        <v>539436319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2100003</v>
      </c>
      <c r="Q34" s="41">
        <v>10000000</v>
      </c>
      <c r="R34" s="41">
        <v>0</v>
      </c>
      <c r="S34" s="41">
        <v>69058231</v>
      </c>
      <c r="T34" s="41">
        <v>1350164</v>
      </c>
      <c r="U34" s="41">
        <v>2800906905</v>
      </c>
      <c r="V34" s="41">
        <v>41611267</v>
      </c>
      <c r="W34" s="41">
        <v>10000000</v>
      </c>
      <c r="X34" s="41">
        <v>0</v>
      </c>
      <c r="Y34" s="41">
        <v>31969667</v>
      </c>
      <c r="Z34" s="41">
        <v>1640684134</v>
      </c>
      <c r="AA34" s="41">
        <v>17781807</v>
      </c>
      <c r="AB34" s="41">
        <v>1658465941</v>
      </c>
      <c r="AC34" s="41">
        <v>255607302</v>
      </c>
      <c r="AD34" s="41">
        <v>1600000</v>
      </c>
      <c r="AE34" s="41">
        <v>0</v>
      </c>
      <c r="AF34" s="41">
        <v>3200393</v>
      </c>
      <c r="AG34" s="41">
        <v>1920973636</v>
      </c>
      <c r="AH34" s="41">
        <v>0</v>
      </c>
      <c r="AI34" s="41">
        <v>0</v>
      </c>
      <c r="AJ34" s="41">
        <v>0</v>
      </c>
      <c r="AK34" s="41">
        <v>4456942</v>
      </c>
      <c r="AL34" s="41">
        <v>1925430578</v>
      </c>
      <c r="AM34" s="41">
        <v>0</v>
      </c>
      <c r="AN34" s="41">
        <v>0</v>
      </c>
      <c r="AO34" s="41">
        <v>0</v>
      </c>
      <c r="AP34" s="41">
        <v>0</v>
      </c>
      <c r="AQ34" s="41">
        <v>1275150</v>
      </c>
      <c r="AR34" s="41">
        <v>15577000</v>
      </c>
      <c r="AS34" s="41">
        <v>0</v>
      </c>
      <c r="AT34" s="41">
        <v>1667076</v>
      </c>
      <c r="AU34" s="41">
        <v>0</v>
      </c>
      <c r="AV34" s="41">
        <v>2759295638</v>
      </c>
      <c r="AW34" s="41">
        <v>0</v>
      </c>
      <c r="AX34" s="41">
        <v>0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0</v>
      </c>
      <c r="BL34" s="41">
        <v>0</v>
      </c>
      <c r="BM34" s="41">
        <v>0</v>
      </c>
      <c r="BN34" s="41">
        <v>0</v>
      </c>
      <c r="BO34" s="41">
        <v>0</v>
      </c>
      <c r="BP34" s="41">
        <v>0</v>
      </c>
      <c r="BQ34" s="41">
        <v>0</v>
      </c>
      <c r="BR34" s="41">
        <v>0</v>
      </c>
      <c r="BS34" s="41">
        <v>0</v>
      </c>
      <c r="BT34" s="41">
        <v>0</v>
      </c>
      <c r="BU34" s="41">
        <v>0</v>
      </c>
      <c r="BV34" s="41">
        <v>0</v>
      </c>
      <c r="BW34" s="41">
        <v>0</v>
      </c>
      <c r="BX34" s="41">
        <v>0</v>
      </c>
      <c r="BY34" s="41">
        <v>0</v>
      </c>
      <c r="BZ34" s="41">
        <v>0</v>
      </c>
      <c r="CA34" s="41">
        <v>0</v>
      </c>
      <c r="CB34" s="41">
        <v>0</v>
      </c>
      <c r="CC34" s="41">
        <v>0</v>
      </c>
      <c r="CD34" s="41">
        <v>0</v>
      </c>
      <c r="CE34" s="41">
        <v>0</v>
      </c>
      <c r="CF34" s="41">
        <v>0</v>
      </c>
      <c r="CG34" s="41">
        <v>0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31550893</v>
      </c>
      <c r="CX34" s="41">
        <v>1400000</v>
      </c>
      <c r="CY34" s="41">
        <v>9242000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29792516</v>
      </c>
      <c r="DI34" s="41">
        <v>29792516</v>
      </c>
      <c r="DJ34" s="41">
        <v>0</v>
      </c>
      <c r="DK34" s="41">
        <v>0</v>
      </c>
      <c r="DL34" s="41">
        <v>29792516</v>
      </c>
      <c r="DM34" s="41">
        <v>0</v>
      </c>
      <c r="DN34" s="41">
        <v>0</v>
      </c>
      <c r="DO34" s="41">
        <v>0</v>
      </c>
      <c r="DP34" s="41">
        <v>0</v>
      </c>
      <c r="DQ34" s="41">
        <v>0</v>
      </c>
      <c r="DR34" s="41">
        <v>0</v>
      </c>
      <c r="DS34" s="41">
        <v>0</v>
      </c>
      <c r="DT34" s="41">
        <v>0</v>
      </c>
      <c r="DU34" s="41">
        <v>169117</v>
      </c>
      <c r="DV34" s="41">
        <v>0</v>
      </c>
      <c r="DW34" s="41">
        <v>41611267</v>
      </c>
      <c r="DX34" s="41">
        <v>0</v>
      </c>
      <c r="DY34" s="41">
        <v>0</v>
      </c>
      <c r="DZ34" s="41">
        <v>0</v>
      </c>
      <c r="EA34" s="41">
        <v>2100003</v>
      </c>
      <c r="EB34" s="41">
        <v>86557323</v>
      </c>
      <c r="EC34" s="41">
        <v>46882076</v>
      </c>
      <c r="ED34" s="41">
        <v>6469200</v>
      </c>
      <c r="EE34" s="41">
        <v>2783420</v>
      </c>
      <c r="EF34" s="41">
        <v>0</v>
      </c>
      <c r="EG34" s="41">
        <v>2100000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0</v>
      </c>
      <c r="EN34" s="41">
        <v>-37446964</v>
      </c>
      <c r="EO34" s="41">
        <v>390325291</v>
      </c>
      <c r="EP34" s="41">
        <v>29792516</v>
      </c>
      <c r="EQ34" s="41">
        <v>0</v>
      </c>
      <c r="ER34" s="41">
        <v>0</v>
      </c>
      <c r="ES34" s="41">
        <v>0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0</v>
      </c>
      <c r="EZ34" s="41">
        <v>0</v>
      </c>
      <c r="FA34" s="41">
        <v>-10521978</v>
      </c>
      <c r="FB34" s="41">
        <v>0</v>
      </c>
      <c r="FC34" s="41">
        <v>20000000</v>
      </c>
      <c r="FD34" s="41">
        <v>10000000</v>
      </c>
      <c r="FE34" s="41">
        <v>0</v>
      </c>
      <c r="FF34" s="41">
        <v>0</v>
      </c>
      <c r="FG34" s="41">
        <v>0</v>
      </c>
      <c r="FH34" s="41">
        <v>0</v>
      </c>
      <c r="FI34" s="41">
        <v>10000000</v>
      </c>
      <c r="FJ34" s="41">
        <v>41611267</v>
      </c>
      <c r="FK34" s="41">
        <v>0</v>
      </c>
      <c r="FL34" s="41">
        <v>0</v>
      </c>
      <c r="FM34" s="41">
        <v>51611267</v>
      </c>
      <c r="FN34" s="41">
        <v>0</v>
      </c>
      <c r="FO34" s="41">
        <v>0</v>
      </c>
      <c r="FP34" s="41">
        <v>0</v>
      </c>
      <c r="FQ34" s="41">
        <v>0</v>
      </c>
      <c r="FR34" s="92">
        <v>51611267</v>
      </c>
      <c r="FS34" s="41">
        <v>119318512</v>
      </c>
      <c r="FT34" s="41">
        <v>0</v>
      </c>
      <c r="FU34" s="41">
        <v>0</v>
      </c>
      <c r="FV34" s="41">
        <v>0</v>
      </c>
      <c r="FW34" s="41">
        <v>0</v>
      </c>
      <c r="FX34" s="41">
        <v>0</v>
      </c>
      <c r="FY34" s="41">
        <v>2721848674</v>
      </c>
      <c r="FZ34" s="41">
        <v>0</v>
      </c>
      <c r="GA34" s="41">
        <v>39045136</v>
      </c>
      <c r="GB34" s="41">
        <v>119318512</v>
      </c>
      <c r="GC34" s="41">
        <v>119318512</v>
      </c>
      <c r="GD34" s="41">
        <v>0</v>
      </c>
      <c r="GE34" s="41">
        <v>0</v>
      </c>
      <c r="GF34" s="41">
        <v>119318512</v>
      </c>
      <c r="GG34" s="41">
        <v>0</v>
      </c>
      <c r="GH34" s="41">
        <v>0</v>
      </c>
      <c r="GI34" s="41">
        <v>0</v>
      </c>
      <c r="GJ34" s="41">
        <v>0</v>
      </c>
      <c r="GK34" s="41">
        <v>0</v>
      </c>
      <c r="GL34" s="41">
        <v>0</v>
      </c>
      <c r="GM34" s="41">
        <v>0</v>
      </c>
      <c r="GN34" s="41">
        <v>0</v>
      </c>
      <c r="GO34" s="41">
        <v>148552976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  <c r="GX34" s="41">
        <v>33629533</v>
      </c>
      <c r="GY34" s="41">
        <v>0</v>
      </c>
      <c r="GZ34" s="41">
        <v>2759295638</v>
      </c>
      <c r="HA34" s="41">
        <v>41629703</v>
      </c>
      <c r="HB34" s="41">
        <v>0</v>
      </c>
      <c r="HC34" s="41">
        <v>359775</v>
      </c>
      <c r="HD34" s="41">
        <v>159074954</v>
      </c>
      <c r="HE34" s="41">
        <v>-2584567</v>
      </c>
      <c r="HF34" s="41">
        <v>1945112785</v>
      </c>
      <c r="HG34" s="41">
        <v>15554000</v>
      </c>
      <c r="HH34" s="41">
        <v>22004000</v>
      </c>
      <c r="HI34" s="41">
        <v>10611000</v>
      </c>
      <c r="HJ34" s="41">
        <v>55535000</v>
      </c>
      <c r="HK34" s="41">
        <v>0</v>
      </c>
      <c r="HL34" s="41">
        <v>2002747788</v>
      </c>
      <c r="HM34" s="41">
        <v>178314403</v>
      </c>
      <c r="HN34" s="41">
        <v>18762693</v>
      </c>
      <c r="HO34" s="41">
        <v>10335067</v>
      </c>
      <c r="HP34" s="41">
        <v>29234464</v>
      </c>
      <c r="HQ34" s="41">
        <v>9252620</v>
      </c>
      <c r="HR34" s="41">
        <v>0</v>
      </c>
      <c r="HS34" s="41">
        <v>0</v>
      </c>
      <c r="HT34" s="41">
        <v>546609586</v>
      </c>
      <c r="HU34" s="41">
        <v>246723</v>
      </c>
      <c r="HV34" s="41">
        <v>546856309</v>
      </c>
      <c r="HW34" s="41">
        <v>158646020</v>
      </c>
      <c r="HX34" s="41">
        <v>69159</v>
      </c>
      <c r="HY34" s="41">
        <v>158715179</v>
      </c>
      <c r="HZ34" s="41">
        <v>41460586</v>
      </c>
      <c r="IA34" s="41">
        <v>747032074</v>
      </c>
      <c r="IB34" s="41">
        <v>0</v>
      </c>
      <c r="IC34" s="41">
        <v>34904683</v>
      </c>
      <c r="ID34" s="41">
        <v>2714560</v>
      </c>
      <c r="IE34" s="41">
        <v>158646020</v>
      </c>
      <c r="IF34" s="41">
        <v>69159</v>
      </c>
      <c r="IG34" s="41">
        <v>158715179</v>
      </c>
      <c r="IH34" s="41">
        <v>158715179</v>
      </c>
      <c r="II34" s="41">
        <v>41460586</v>
      </c>
      <c r="IJ34" s="41">
        <v>41460586</v>
      </c>
      <c r="IK34" s="41">
        <v>0</v>
      </c>
      <c r="IL34" s="41">
        <v>0</v>
      </c>
      <c r="IM34" s="41">
        <v>0</v>
      </c>
      <c r="IN34" s="41">
        <v>0</v>
      </c>
      <c r="IO34" s="41">
        <v>0</v>
      </c>
      <c r="IP34" s="41">
        <v>0</v>
      </c>
      <c r="IQ34" s="41">
        <v>0</v>
      </c>
      <c r="IR34" s="41">
        <v>0</v>
      </c>
      <c r="IS34" s="41">
        <v>0</v>
      </c>
      <c r="IT34" s="41">
        <v>0</v>
      </c>
      <c r="IU34" s="41">
        <v>0</v>
      </c>
      <c r="IV34" s="41">
        <v>7366000</v>
      </c>
      <c r="IW34" s="41">
        <v>582108</v>
      </c>
      <c r="IX34" s="41">
        <v>136704</v>
      </c>
      <c r="IY34" s="41">
        <v>0</v>
      </c>
      <c r="IZ34" s="41">
        <v>0</v>
      </c>
      <c r="JA34" s="42">
        <v>0</v>
      </c>
      <c r="JB34" s="42">
        <v>0</v>
      </c>
      <c r="JC34" s="29" t="str">
        <f t="shared" si="0"/>
        <v/>
      </c>
      <c r="JD34" s="30">
        <f t="shared" si="1"/>
        <v>-37446964</v>
      </c>
      <c r="JE34" s="29">
        <f t="shared" si="2"/>
        <v>41611267</v>
      </c>
      <c r="JF34" s="30" t="str">
        <f t="shared" si="3"/>
        <v/>
      </c>
    </row>
    <row r="35" spans="1:266" x14ac:dyDescent="0.45">
      <c r="A35">
        <v>34</v>
      </c>
      <c r="B35" t="s">
        <v>335</v>
      </c>
      <c r="C35" s="41">
        <v>294436555</v>
      </c>
      <c r="D35" s="41">
        <v>156348</v>
      </c>
      <c r="E35" s="41">
        <v>294592903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44000</v>
      </c>
      <c r="M35" s="41">
        <v>0</v>
      </c>
      <c r="N35" s="41">
        <v>0</v>
      </c>
      <c r="O35" s="41">
        <v>0</v>
      </c>
      <c r="P35" s="41">
        <v>1072744</v>
      </c>
      <c r="Q35" s="41">
        <v>23167000</v>
      </c>
      <c r="R35" s="41">
        <v>0</v>
      </c>
      <c r="S35" s="41">
        <v>147603455</v>
      </c>
      <c r="T35" s="41">
        <v>13861392</v>
      </c>
      <c r="U35" s="41">
        <v>1662366264</v>
      </c>
      <c r="V35" s="41">
        <v>124437012</v>
      </c>
      <c r="W35" s="41">
        <v>175744244</v>
      </c>
      <c r="X35" s="41">
        <v>0</v>
      </c>
      <c r="Y35" s="41">
        <v>21735934</v>
      </c>
      <c r="Z35" s="41">
        <v>852526150</v>
      </c>
      <c r="AA35" s="41">
        <v>7691748</v>
      </c>
      <c r="AB35" s="41">
        <v>860217898</v>
      </c>
      <c r="AC35" s="41">
        <v>134529884</v>
      </c>
      <c r="AD35" s="41">
        <v>1050000</v>
      </c>
      <c r="AE35" s="41">
        <v>0</v>
      </c>
      <c r="AF35" s="41">
        <v>2198082</v>
      </c>
      <c r="AG35" s="41">
        <v>999252614</v>
      </c>
      <c r="AH35" s="41">
        <v>0</v>
      </c>
      <c r="AI35" s="41">
        <v>0</v>
      </c>
      <c r="AJ35" s="41">
        <v>0</v>
      </c>
      <c r="AK35" s="41">
        <v>2075866</v>
      </c>
      <c r="AL35" s="41">
        <v>1001328480</v>
      </c>
      <c r="AM35" s="41">
        <v>0</v>
      </c>
      <c r="AN35" s="41">
        <v>0</v>
      </c>
      <c r="AO35" s="41">
        <v>0</v>
      </c>
      <c r="AP35" s="41">
        <v>0</v>
      </c>
      <c r="AQ35" s="41">
        <v>31244754</v>
      </c>
      <c r="AR35" s="41">
        <v>3176000</v>
      </c>
      <c r="AS35" s="41">
        <v>0</v>
      </c>
      <c r="AT35" s="41">
        <v>2530688</v>
      </c>
      <c r="AU35" s="41">
        <v>0</v>
      </c>
      <c r="AV35" s="41">
        <v>1537929252</v>
      </c>
      <c r="AW35" s="41">
        <v>0</v>
      </c>
      <c r="AX35" s="41">
        <v>0</v>
      </c>
      <c r="AY35" s="41">
        <v>0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  <c r="BG35" s="41">
        <v>0</v>
      </c>
      <c r="BH35" s="41">
        <v>0</v>
      </c>
      <c r="BI35" s="41">
        <v>0</v>
      </c>
      <c r="BJ35" s="41">
        <v>0</v>
      </c>
      <c r="BK35" s="41">
        <v>0</v>
      </c>
      <c r="BL35" s="41">
        <v>0</v>
      </c>
      <c r="BM35" s="41">
        <v>0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22171225</v>
      </c>
      <c r="CX35" s="41">
        <v>815153</v>
      </c>
      <c r="CY35" s="41">
        <v>12387500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21040225</v>
      </c>
      <c r="DI35" s="41">
        <v>21040225</v>
      </c>
      <c r="DJ35" s="41">
        <v>27776</v>
      </c>
      <c r="DK35" s="41">
        <v>27776</v>
      </c>
      <c r="DL35" s="41">
        <v>21068001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124437012</v>
      </c>
      <c r="DX35" s="41">
        <v>0</v>
      </c>
      <c r="DY35" s="41">
        <v>0</v>
      </c>
      <c r="DZ35" s="41">
        <v>0</v>
      </c>
      <c r="EA35" s="41">
        <v>1072744</v>
      </c>
      <c r="EB35" s="41">
        <v>69789478</v>
      </c>
      <c r="EC35" s="41">
        <v>33187046</v>
      </c>
      <c r="ED35" s="41">
        <v>5545455</v>
      </c>
      <c r="EE35" s="41">
        <v>2424478</v>
      </c>
      <c r="EF35" s="41">
        <v>33600</v>
      </c>
      <c r="EG35" s="41">
        <v>1223150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-46333443</v>
      </c>
      <c r="EO35" s="41">
        <v>210265060</v>
      </c>
      <c r="EP35" s="41">
        <v>21040225</v>
      </c>
      <c r="EQ35" s="41">
        <v>100114</v>
      </c>
      <c r="ER35" s="41">
        <v>27776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-6522596</v>
      </c>
      <c r="FB35" s="41">
        <v>0</v>
      </c>
      <c r="FC35" s="41">
        <v>198911244</v>
      </c>
      <c r="FD35" s="41">
        <v>23167000</v>
      </c>
      <c r="FE35" s="41">
        <v>0</v>
      </c>
      <c r="FF35" s="41">
        <v>0</v>
      </c>
      <c r="FG35" s="41">
        <v>0</v>
      </c>
      <c r="FH35" s="41">
        <v>0</v>
      </c>
      <c r="FI35" s="41">
        <v>175744244</v>
      </c>
      <c r="FJ35" s="41">
        <v>124437012</v>
      </c>
      <c r="FK35" s="41">
        <v>0</v>
      </c>
      <c r="FL35" s="41">
        <v>0</v>
      </c>
      <c r="FM35" s="41">
        <v>300181256</v>
      </c>
      <c r="FN35" s="41">
        <v>0</v>
      </c>
      <c r="FO35" s="41">
        <v>0</v>
      </c>
      <c r="FP35" s="41">
        <v>0</v>
      </c>
      <c r="FQ35" s="41">
        <v>0</v>
      </c>
      <c r="FR35" s="92">
        <v>300181256</v>
      </c>
      <c r="FS35" s="41">
        <v>63131270</v>
      </c>
      <c r="FT35" s="41">
        <v>28458</v>
      </c>
      <c r="FU35" s="41">
        <v>0</v>
      </c>
      <c r="FV35" s="41">
        <v>0</v>
      </c>
      <c r="FW35" s="41">
        <v>0</v>
      </c>
      <c r="FX35" s="41">
        <v>0</v>
      </c>
      <c r="FY35" s="41">
        <v>1491595809</v>
      </c>
      <c r="FZ35" s="41">
        <v>0</v>
      </c>
      <c r="GA35" s="41">
        <v>29037934</v>
      </c>
      <c r="GB35" s="41">
        <v>63131270</v>
      </c>
      <c r="GC35" s="41">
        <v>63131270</v>
      </c>
      <c r="GD35" s="41">
        <v>28458</v>
      </c>
      <c r="GE35" s="41">
        <v>28458</v>
      </c>
      <c r="GF35" s="41">
        <v>63159728</v>
      </c>
      <c r="GG35" s="41">
        <v>0</v>
      </c>
      <c r="GH35" s="41">
        <v>0</v>
      </c>
      <c r="GI35" s="41">
        <v>0</v>
      </c>
      <c r="GJ35" s="41">
        <v>0</v>
      </c>
      <c r="GK35" s="41">
        <v>0</v>
      </c>
      <c r="GL35" s="41">
        <v>0</v>
      </c>
      <c r="GM35" s="41">
        <v>0</v>
      </c>
      <c r="GN35" s="41">
        <v>0</v>
      </c>
      <c r="GO35" s="41">
        <v>85267841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  <c r="GX35" s="41">
        <v>24768390</v>
      </c>
      <c r="GY35" s="41">
        <v>0</v>
      </c>
      <c r="GZ35" s="41">
        <v>1537929252</v>
      </c>
      <c r="HA35" s="41">
        <v>32131809</v>
      </c>
      <c r="HB35" s="41">
        <v>0</v>
      </c>
      <c r="HC35" s="41">
        <v>0</v>
      </c>
      <c r="HD35" s="41">
        <v>91790437</v>
      </c>
      <c r="HE35" s="41">
        <v>-3093875</v>
      </c>
      <c r="HF35" s="41">
        <v>1010784306</v>
      </c>
      <c r="HG35" s="41">
        <v>11251000</v>
      </c>
      <c r="HH35" s="41">
        <v>6861000</v>
      </c>
      <c r="HI35" s="41">
        <v>9344000</v>
      </c>
      <c r="HJ35" s="41">
        <v>30898000</v>
      </c>
      <c r="HK35" s="41">
        <v>0</v>
      </c>
      <c r="HL35" s="41">
        <v>1042755050</v>
      </c>
      <c r="HM35" s="41">
        <v>140342464</v>
      </c>
      <c r="HN35" s="41">
        <v>14760386</v>
      </c>
      <c r="HO35" s="41">
        <v>7136529</v>
      </c>
      <c r="HP35" s="41">
        <v>22108113</v>
      </c>
      <c r="HQ35" s="41">
        <v>7969933</v>
      </c>
      <c r="HR35" s="41">
        <v>0</v>
      </c>
      <c r="HS35" s="41">
        <v>0</v>
      </c>
      <c r="HT35" s="41">
        <v>326781943</v>
      </c>
      <c r="HU35" s="41">
        <v>639817</v>
      </c>
      <c r="HV35" s="41">
        <v>327421760</v>
      </c>
      <c r="HW35" s="41">
        <v>91667366</v>
      </c>
      <c r="HX35" s="41">
        <v>123071</v>
      </c>
      <c r="HY35" s="41">
        <v>91790437</v>
      </c>
      <c r="HZ35" s="41">
        <v>32131809</v>
      </c>
      <c r="IA35" s="41">
        <v>451344006</v>
      </c>
      <c r="IB35" s="41">
        <v>0</v>
      </c>
      <c r="IC35" s="41">
        <v>56013144</v>
      </c>
      <c r="ID35" s="41">
        <v>1801000</v>
      </c>
      <c r="IE35" s="41">
        <v>91667366</v>
      </c>
      <c r="IF35" s="41">
        <v>123071</v>
      </c>
      <c r="IG35" s="41">
        <v>91790437</v>
      </c>
      <c r="IH35" s="41">
        <v>91790437</v>
      </c>
      <c r="II35" s="41">
        <v>32131809</v>
      </c>
      <c r="IJ35" s="41">
        <v>32131809</v>
      </c>
      <c r="IK35" s="41">
        <v>0</v>
      </c>
      <c r="IL35" s="41">
        <v>0</v>
      </c>
      <c r="IM35" s="41">
        <v>0</v>
      </c>
      <c r="IN35" s="41">
        <v>0</v>
      </c>
      <c r="IO35" s="41">
        <v>0</v>
      </c>
      <c r="IP35" s="41">
        <v>0</v>
      </c>
      <c r="IQ35" s="41">
        <v>0</v>
      </c>
      <c r="IR35" s="41">
        <v>0</v>
      </c>
      <c r="IS35" s="41">
        <v>0</v>
      </c>
      <c r="IT35" s="41">
        <v>0</v>
      </c>
      <c r="IU35" s="41">
        <v>0</v>
      </c>
      <c r="IV35" s="41">
        <v>3442000</v>
      </c>
      <c r="IW35" s="41">
        <v>919318</v>
      </c>
      <c r="IX35" s="41">
        <v>211198</v>
      </c>
      <c r="IY35" s="41">
        <v>0</v>
      </c>
      <c r="IZ35" s="41">
        <v>0</v>
      </c>
      <c r="JA35" s="42">
        <v>0</v>
      </c>
      <c r="JB35" s="42">
        <v>0</v>
      </c>
      <c r="JC35" s="29" t="str">
        <f t="shared" si="0"/>
        <v/>
      </c>
      <c r="JD35" s="30">
        <f t="shared" si="1"/>
        <v>-46333443</v>
      </c>
      <c r="JE35" s="29">
        <f t="shared" si="2"/>
        <v>124437012</v>
      </c>
      <c r="JF35" s="30" t="str">
        <f t="shared" si="3"/>
        <v/>
      </c>
    </row>
    <row r="36" spans="1:266" x14ac:dyDescent="0.45">
      <c r="A36">
        <v>35</v>
      </c>
      <c r="B36" t="s">
        <v>336</v>
      </c>
      <c r="C36" s="41">
        <v>324525307</v>
      </c>
      <c r="D36" s="41">
        <v>49600</v>
      </c>
      <c r="E36" s="41">
        <v>324574907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19000</v>
      </c>
      <c r="M36" s="41">
        <v>0</v>
      </c>
      <c r="N36" s="41">
        <v>0</v>
      </c>
      <c r="O36" s="41">
        <v>0</v>
      </c>
      <c r="P36" s="41">
        <v>24000</v>
      </c>
      <c r="Q36" s="41">
        <v>266210</v>
      </c>
      <c r="R36" s="41">
        <v>0</v>
      </c>
      <c r="S36" s="41">
        <v>9767676</v>
      </c>
      <c r="T36" s="41">
        <v>7243858</v>
      </c>
      <c r="U36" s="41">
        <v>1798100431</v>
      </c>
      <c r="V36" s="41">
        <v>6321971</v>
      </c>
      <c r="W36" s="41">
        <v>69521356</v>
      </c>
      <c r="X36" s="41">
        <v>0</v>
      </c>
      <c r="Y36" s="41">
        <v>14099043</v>
      </c>
      <c r="Z36" s="41">
        <v>1037470338</v>
      </c>
      <c r="AA36" s="41">
        <v>20202983</v>
      </c>
      <c r="AB36" s="41">
        <v>1057673321</v>
      </c>
      <c r="AC36" s="41">
        <v>159441954</v>
      </c>
      <c r="AD36" s="41">
        <v>1550000</v>
      </c>
      <c r="AE36" s="41">
        <v>0</v>
      </c>
      <c r="AF36" s="41">
        <v>3761496</v>
      </c>
      <c r="AG36" s="41">
        <v>1229685639</v>
      </c>
      <c r="AH36" s="41">
        <v>0</v>
      </c>
      <c r="AI36" s="41">
        <v>0</v>
      </c>
      <c r="AJ36" s="41">
        <v>0</v>
      </c>
      <c r="AK36" s="41">
        <v>3352512</v>
      </c>
      <c r="AL36" s="41">
        <v>1233038151</v>
      </c>
      <c r="AM36" s="41">
        <v>0</v>
      </c>
      <c r="AN36" s="41">
        <v>0</v>
      </c>
      <c r="AO36" s="41">
        <v>0</v>
      </c>
      <c r="AP36" s="41">
        <v>0</v>
      </c>
      <c r="AQ36" s="41">
        <v>3882281</v>
      </c>
      <c r="AR36" s="41">
        <v>0</v>
      </c>
      <c r="AS36" s="41">
        <v>164</v>
      </c>
      <c r="AT36" s="41">
        <v>2462128</v>
      </c>
      <c r="AU36" s="41">
        <v>0</v>
      </c>
      <c r="AV36" s="41">
        <v>1791778460</v>
      </c>
      <c r="AW36" s="41">
        <v>0</v>
      </c>
      <c r="AX36" s="41">
        <v>0</v>
      </c>
      <c r="AY36" s="41">
        <v>0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0</v>
      </c>
      <c r="BI36" s="41">
        <v>0</v>
      </c>
      <c r="BJ36" s="41">
        <v>0</v>
      </c>
      <c r="BK36" s="41">
        <v>0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v>0</v>
      </c>
      <c r="BR36" s="41">
        <v>0</v>
      </c>
      <c r="BS36" s="41">
        <v>0</v>
      </c>
      <c r="BT36" s="41">
        <v>0</v>
      </c>
      <c r="BU36" s="41">
        <v>0</v>
      </c>
      <c r="BV36" s="41">
        <v>0</v>
      </c>
      <c r="BW36" s="41">
        <v>0</v>
      </c>
      <c r="BX36" s="41">
        <v>0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0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14099043</v>
      </c>
      <c r="CX36" s="41">
        <v>4194000</v>
      </c>
      <c r="CY36" s="41">
        <v>28616000</v>
      </c>
      <c r="CZ36" s="41">
        <v>0</v>
      </c>
      <c r="DA36" s="41">
        <v>0</v>
      </c>
      <c r="DB36" s="41">
        <v>0</v>
      </c>
      <c r="DC36" s="41">
        <v>0</v>
      </c>
      <c r="DD36" s="41">
        <v>0</v>
      </c>
      <c r="DE36" s="41">
        <v>0</v>
      </c>
      <c r="DF36" s="41">
        <v>0</v>
      </c>
      <c r="DG36" s="41">
        <v>7156399</v>
      </c>
      <c r="DH36" s="41">
        <v>26162107</v>
      </c>
      <c r="DI36" s="41">
        <v>26162107</v>
      </c>
      <c r="DJ36" s="41">
        <v>9994</v>
      </c>
      <c r="DK36" s="41">
        <v>9994</v>
      </c>
      <c r="DL36" s="41">
        <v>26172101</v>
      </c>
      <c r="DM36" s="41">
        <v>0</v>
      </c>
      <c r="DN36" s="41">
        <v>0</v>
      </c>
      <c r="DO36" s="41">
        <v>0</v>
      </c>
      <c r="DP36" s="41">
        <v>0</v>
      </c>
      <c r="DQ36" s="41">
        <v>0</v>
      </c>
      <c r="DR36" s="41">
        <v>0</v>
      </c>
      <c r="DS36" s="41">
        <v>0</v>
      </c>
      <c r="DT36" s="41">
        <v>0</v>
      </c>
      <c r="DU36" s="41">
        <v>0</v>
      </c>
      <c r="DV36" s="41">
        <v>0</v>
      </c>
      <c r="DW36" s="41">
        <v>6321971</v>
      </c>
      <c r="DX36" s="41">
        <v>0</v>
      </c>
      <c r="DY36" s="41">
        <v>0</v>
      </c>
      <c r="DZ36" s="41">
        <v>0</v>
      </c>
      <c r="EA36" s="41">
        <v>2168450</v>
      </c>
      <c r="EB36" s="41">
        <v>92127977</v>
      </c>
      <c r="EC36" s="41">
        <v>42360245</v>
      </c>
      <c r="ED36" s="41">
        <v>7504063</v>
      </c>
      <c r="EE36" s="41">
        <v>3337539</v>
      </c>
      <c r="EF36" s="41">
        <v>0</v>
      </c>
      <c r="EG36" s="41">
        <v>7128000</v>
      </c>
      <c r="EH36" s="41">
        <v>0</v>
      </c>
      <c r="EI36" s="41">
        <v>0</v>
      </c>
      <c r="EJ36" s="41">
        <v>0</v>
      </c>
      <c r="EK36" s="41">
        <v>0</v>
      </c>
      <c r="EL36" s="41">
        <v>0</v>
      </c>
      <c r="EM36" s="41">
        <v>0</v>
      </c>
      <c r="EN36" s="41">
        <v>3444648</v>
      </c>
      <c r="EO36" s="41">
        <v>229267418</v>
      </c>
      <c r="EP36" s="41">
        <v>26162107</v>
      </c>
      <c r="EQ36" s="41">
        <v>29720</v>
      </c>
      <c r="ER36" s="41">
        <v>9994</v>
      </c>
      <c r="ES36" s="41">
        <v>0</v>
      </c>
      <c r="ET36" s="41">
        <v>0</v>
      </c>
      <c r="EU36" s="41">
        <v>0</v>
      </c>
      <c r="EV36" s="41">
        <v>0</v>
      </c>
      <c r="EW36" s="41">
        <v>0</v>
      </c>
      <c r="EX36" s="41">
        <v>0</v>
      </c>
      <c r="EY36" s="41">
        <v>0</v>
      </c>
      <c r="EZ36" s="41">
        <v>0</v>
      </c>
      <c r="FA36" s="41">
        <v>-4113098</v>
      </c>
      <c r="FB36" s="41">
        <v>0</v>
      </c>
      <c r="FC36" s="41">
        <v>62631167</v>
      </c>
      <c r="FD36" s="41">
        <v>266210</v>
      </c>
      <c r="FE36" s="41">
        <v>7156399</v>
      </c>
      <c r="FF36" s="41">
        <v>0</v>
      </c>
      <c r="FG36" s="41">
        <v>0</v>
      </c>
      <c r="FH36" s="41">
        <v>0</v>
      </c>
      <c r="FI36" s="41">
        <v>69521356</v>
      </c>
      <c r="FJ36" s="41">
        <v>6321971</v>
      </c>
      <c r="FK36" s="41">
        <v>0</v>
      </c>
      <c r="FL36" s="41">
        <v>0</v>
      </c>
      <c r="FM36" s="41">
        <v>75843327</v>
      </c>
      <c r="FN36" s="41">
        <v>0</v>
      </c>
      <c r="FO36" s="41">
        <v>0</v>
      </c>
      <c r="FP36" s="41">
        <v>0</v>
      </c>
      <c r="FQ36" s="41">
        <v>0</v>
      </c>
      <c r="FR36" s="92">
        <v>75843327</v>
      </c>
      <c r="FS36" s="41">
        <v>69095782</v>
      </c>
      <c r="FT36" s="41">
        <v>9886</v>
      </c>
      <c r="FU36" s="41">
        <v>0</v>
      </c>
      <c r="FV36" s="41">
        <v>0</v>
      </c>
      <c r="FW36" s="41">
        <v>0</v>
      </c>
      <c r="FX36" s="41">
        <v>0</v>
      </c>
      <c r="FY36" s="41">
        <v>1788066545</v>
      </c>
      <c r="FZ36" s="41">
        <v>0</v>
      </c>
      <c r="GA36" s="41">
        <v>37013703</v>
      </c>
      <c r="GB36" s="41">
        <v>69095782</v>
      </c>
      <c r="GC36" s="41">
        <v>69095782</v>
      </c>
      <c r="GD36" s="41">
        <v>9886</v>
      </c>
      <c r="GE36" s="41">
        <v>9886</v>
      </c>
      <c r="GF36" s="41">
        <v>69105668</v>
      </c>
      <c r="GG36" s="41">
        <v>0</v>
      </c>
      <c r="GH36" s="41">
        <v>0</v>
      </c>
      <c r="GI36" s="41">
        <v>0</v>
      </c>
      <c r="GJ36" s="41">
        <v>0</v>
      </c>
      <c r="GK36" s="41">
        <v>0</v>
      </c>
      <c r="GL36" s="41">
        <v>0</v>
      </c>
      <c r="GM36" s="41">
        <v>0</v>
      </c>
      <c r="GN36" s="41">
        <v>0</v>
      </c>
      <c r="GO36" s="41">
        <v>97650057</v>
      </c>
      <c r="GP36" s="41">
        <v>130868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  <c r="GX36" s="41">
        <v>14402150</v>
      </c>
      <c r="GY36" s="41">
        <v>0</v>
      </c>
      <c r="GZ36" s="41">
        <v>1784621897</v>
      </c>
      <c r="HA36" s="41">
        <v>39062838</v>
      </c>
      <c r="HB36" s="41">
        <v>0</v>
      </c>
      <c r="HC36" s="41">
        <v>0</v>
      </c>
      <c r="HD36" s="41">
        <v>101763155</v>
      </c>
      <c r="HE36" s="41">
        <v>-2049135</v>
      </c>
      <c r="HF36" s="41">
        <v>1240023277</v>
      </c>
      <c r="HG36" s="41">
        <v>11152000</v>
      </c>
      <c r="HH36" s="41">
        <v>9452000</v>
      </c>
      <c r="HI36" s="41">
        <v>8282000</v>
      </c>
      <c r="HJ36" s="41">
        <v>31652000</v>
      </c>
      <c r="HK36" s="41">
        <v>0</v>
      </c>
      <c r="HL36" s="41">
        <v>1273843727</v>
      </c>
      <c r="HM36" s="41">
        <v>182385053</v>
      </c>
      <c r="HN36" s="41">
        <v>19323878</v>
      </c>
      <c r="HO36" s="41">
        <v>9000480</v>
      </c>
      <c r="HP36" s="41">
        <v>28544389</v>
      </c>
      <c r="HQ36" s="41">
        <v>10841602</v>
      </c>
      <c r="HR36" s="41">
        <v>0</v>
      </c>
      <c r="HS36" s="41">
        <v>0</v>
      </c>
      <c r="HT36" s="41">
        <v>374448086</v>
      </c>
      <c r="HU36" s="41">
        <v>77065</v>
      </c>
      <c r="HV36" s="41">
        <v>374525151</v>
      </c>
      <c r="HW36" s="41">
        <v>101735201</v>
      </c>
      <c r="HX36" s="41">
        <v>27954</v>
      </c>
      <c r="HY36" s="41">
        <v>101763155</v>
      </c>
      <c r="HZ36" s="41">
        <v>39062838</v>
      </c>
      <c r="IA36" s="41">
        <v>515351144</v>
      </c>
      <c r="IB36" s="41">
        <v>0</v>
      </c>
      <c r="IC36" s="41">
        <v>18284431</v>
      </c>
      <c r="ID36" s="41">
        <v>1387000</v>
      </c>
      <c r="IE36" s="41">
        <v>101735201</v>
      </c>
      <c r="IF36" s="41">
        <v>27954</v>
      </c>
      <c r="IG36" s="41">
        <v>101763155</v>
      </c>
      <c r="IH36" s="41">
        <v>101763155</v>
      </c>
      <c r="II36" s="41">
        <v>39062838</v>
      </c>
      <c r="IJ36" s="41">
        <v>39062838</v>
      </c>
      <c r="IK36" s="41">
        <v>0</v>
      </c>
      <c r="IL36" s="41">
        <v>0</v>
      </c>
      <c r="IM36" s="41">
        <v>0</v>
      </c>
      <c r="IN36" s="41">
        <v>0</v>
      </c>
      <c r="IO36" s="41">
        <v>0</v>
      </c>
      <c r="IP36" s="41">
        <v>0</v>
      </c>
      <c r="IQ36" s="41">
        <v>0</v>
      </c>
      <c r="IR36" s="41">
        <v>0</v>
      </c>
      <c r="IS36" s="41">
        <v>0</v>
      </c>
      <c r="IT36" s="41">
        <v>0</v>
      </c>
      <c r="IU36" s="41">
        <v>0</v>
      </c>
      <c r="IV36" s="41">
        <v>2766000</v>
      </c>
      <c r="IW36" s="41">
        <v>963788</v>
      </c>
      <c r="IX36" s="41">
        <v>220031</v>
      </c>
      <c r="IY36" s="41">
        <v>0</v>
      </c>
      <c r="IZ36" s="41">
        <v>0</v>
      </c>
      <c r="JA36" s="42">
        <v>0</v>
      </c>
      <c r="JB36" s="42">
        <v>0</v>
      </c>
      <c r="JC36" s="29">
        <f t="shared" si="0"/>
        <v>3444648</v>
      </c>
      <c r="JD36" s="30" t="str">
        <f t="shared" si="1"/>
        <v/>
      </c>
      <c r="JE36" s="29">
        <f t="shared" si="2"/>
        <v>6321971</v>
      </c>
      <c r="JF36" s="30" t="str">
        <f t="shared" si="3"/>
        <v/>
      </c>
    </row>
    <row r="37" spans="1:266" x14ac:dyDescent="0.45">
      <c r="A37">
        <v>36</v>
      </c>
      <c r="B37" t="s">
        <v>337</v>
      </c>
      <c r="C37" s="41">
        <v>961857231</v>
      </c>
      <c r="D37" s="41">
        <v>22331</v>
      </c>
      <c r="E37" s="41">
        <v>961879562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7466934</v>
      </c>
      <c r="Q37" s="41">
        <v>0</v>
      </c>
      <c r="R37" s="41">
        <v>0</v>
      </c>
      <c r="S37" s="41">
        <v>68445652</v>
      </c>
      <c r="T37" s="41">
        <v>2782832</v>
      </c>
      <c r="U37" s="41">
        <v>4829133262</v>
      </c>
      <c r="V37" s="41">
        <v>55368943</v>
      </c>
      <c r="W37" s="41">
        <v>170365291</v>
      </c>
      <c r="X37" s="41">
        <v>0</v>
      </c>
      <c r="Y37" s="41">
        <v>78521954</v>
      </c>
      <c r="Z37" s="41">
        <v>2797720679</v>
      </c>
      <c r="AA37" s="41">
        <v>46451701</v>
      </c>
      <c r="AB37" s="41">
        <v>2844172380</v>
      </c>
      <c r="AC37" s="41">
        <v>398679104</v>
      </c>
      <c r="AD37" s="41">
        <v>2850000</v>
      </c>
      <c r="AE37" s="41">
        <v>0</v>
      </c>
      <c r="AF37" s="41">
        <v>8181644</v>
      </c>
      <c r="AG37" s="41">
        <v>3268349308</v>
      </c>
      <c r="AH37" s="41">
        <v>0</v>
      </c>
      <c r="AI37" s="41">
        <v>0</v>
      </c>
      <c r="AJ37" s="41">
        <v>0</v>
      </c>
      <c r="AK37" s="41">
        <v>7985888</v>
      </c>
      <c r="AL37" s="41">
        <v>3276335196</v>
      </c>
      <c r="AM37" s="41">
        <v>0</v>
      </c>
      <c r="AN37" s="41">
        <v>0</v>
      </c>
      <c r="AO37" s="41">
        <v>0</v>
      </c>
      <c r="AP37" s="41">
        <v>0</v>
      </c>
      <c r="AQ37" s="41">
        <v>23285155</v>
      </c>
      <c r="AR37" s="41">
        <v>0</v>
      </c>
      <c r="AS37" s="41">
        <v>0</v>
      </c>
      <c r="AT37" s="41">
        <v>3331300</v>
      </c>
      <c r="AU37" s="41">
        <v>0</v>
      </c>
      <c r="AV37" s="41">
        <v>4773764319</v>
      </c>
      <c r="AW37" s="41">
        <v>0</v>
      </c>
      <c r="AX37" s="41">
        <v>0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0</v>
      </c>
      <c r="BN37" s="41">
        <v>0</v>
      </c>
      <c r="BO37" s="41">
        <v>0</v>
      </c>
      <c r="BP37" s="41">
        <v>0</v>
      </c>
      <c r="BQ37" s="41">
        <v>0</v>
      </c>
      <c r="BR37" s="41">
        <v>0</v>
      </c>
      <c r="BS37" s="41">
        <v>0</v>
      </c>
      <c r="BT37" s="41">
        <v>0</v>
      </c>
      <c r="BU37" s="41">
        <v>0</v>
      </c>
      <c r="BV37" s="41">
        <v>0</v>
      </c>
      <c r="BW37" s="41">
        <v>0</v>
      </c>
      <c r="BX37" s="41">
        <v>0</v>
      </c>
      <c r="BY37" s="41">
        <v>0</v>
      </c>
      <c r="BZ37" s="41">
        <v>0</v>
      </c>
      <c r="CA37" s="41">
        <v>0</v>
      </c>
      <c r="CB37" s="41">
        <v>0</v>
      </c>
      <c r="CC37" s="41">
        <v>0</v>
      </c>
      <c r="CD37" s="41">
        <v>0</v>
      </c>
      <c r="CE37" s="41">
        <v>0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0</v>
      </c>
      <c r="CO37" s="41">
        <v>0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74625274</v>
      </c>
      <c r="CX37" s="41">
        <v>9240000</v>
      </c>
      <c r="CY37" s="41">
        <v>20057119</v>
      </c>
      <c r="CZ37" s="41">
        <v>0</v>
      </c>
      <c r="DA37" s="41">
        <v>0</v>
      </c>
      <c r="DB37" s="41">
        <v>0</v>
      </c>
      <c r="DC37" s="41">
        <v>0</v>
      </c>
      <c r="DD37" s="41">
        <v>0</v>
      </c>
      <c r="DE37" s="41">
        <v>0</v>
      </c>
      <c r="DF37" s="41">
        <v>0</v>
      </c>
      <c r="DG37" s="41">
        <v>25523979</v>
      </c>
      <c r="DH37" s="41">
        <v>65883789</v>
      </c>
      <c r="DI37" s="41">
        <v>65883789</v>
      </c>
      <c r="DJ37" s="41">
        <v>3403</v>
      </c>
      <c r="DK37" s="41">
        <v>3403</v>
      </c>
      <c r="DL37" s="41">
        <v>65887192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250540</v>
      </c>
      <c r="DV37" s="41">
        <v>0</v>
      </c>
      <c r="DW37" s="41">
        <v>55368943</v>
      </c>
      <c r="DX37" s="41">
        <v>0</v>
      </c>
      <c r="DY37" s="41">
        <v>0</v>
      </c>
      <c r="DZ37" s="41">
        <v>0</v>
      </c>
      <c r="EA37" s="41">
        <v>4491308</v>
      </c>
      <c r="EB37" s="41">
        <v>192635482</v>
      </c>
      <c r="EC37" s="41">
        <v>100575909</v>
      </c>
      <c r="ED37" s="41">
        <v>15621445</v>
      </c>
      <c r="EE37" s="41">
        <v>7194266</v>
      </c>
      <c r="EF37" s="41">
        <v>0</v>
      </c>
      <c r="EG37" s="41">
        <v>14280000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12447270</v>
      </c>
      <c r="EO37" s="41">
        <v>686007654</v>
      </c>
      <c r="EP37" s="41">
        <v>65883789</v>
      </c>
      <c r="EQ37" s="41">
        <v>15755</v>
      </c>
      <c r="ER37" s="41">
        <v>3403</v>
      </c>
      <c r="ES37" s="41">
        <v>0</v>
      </c>
      <c r="ET37" s="41">
        <v>0</v>
      </c>
      <c r="EU37" s="41">
        <v>0</v>
      </c>
      <c r="EV37" s="41">
        <v>0</v>
      </c>
      <c r="EW37" s="41">
        <v>0</v>
      </c>
      <c r="EX37" s="41">
        <v>0</v>
      </c>
      <c r="EY37" s="41">
        <v>0</v>
      </c>
      <c r="EZ37" s="41">
        <v>0</v>
      </c>
      <c r="FA37" s="41">
        <v>-3936059</v>
      </c>
      <c r="FB37" s="41">
        <v>0</v>
      </c>
      <c r="FC37" s="41">
        <v>144841312</v>
      </c>
      <c r="FD37" s="41">
        <v>0</v>
      </c>
      <c r="FE37" s="41">
        <v>25523979</v>
      </c>
      <c r="FF37" s="41">
        <v>0</v>
      </c>
      <c r="FG37" s="41">
        <v>0</v>
      </c>
      <c r="FH37" s="41">
        <v>0</v>
      </c>
      <c r="FI37" s="41">
        <v>170365291</v>
      </c>
      <c r="FJ37" s="41">
        <v>55368943</v>
      </c>
      <c r="FK37" s="41">
        <v>0</v>
      </c>
      <c r="FL37" s="41">
        <v>0</v>
      </c>
      <c r="FM37" s="41">
        <v>225734234</v>
      </c>
      <c r="FN37" s="41">
        <v>0</v>
      </c>
      <c r="FO37" s="41">
        <v>0</v>
      </c>
      <c r="FP37" s="41">
        <v>0</v>
      </c>
      <c r="FQ37" s="41">
        <v>0</v>
      </c>
      <c r="FR37" s="92">
        <v>225734234</v>
      </c>
      <c r="FS37" s="41">
        <v>209965788</v>
      </c>
      <c r="FT37" s="41">
        <v>3173</v>
      </c>
      <c r="FU37" s="41">
        <v>0</v>
      </c>
      <c r="FV37" s="41">
        <v>0</v>
      </c>
      <c r="FW37" s="41">
        <v>0</v>
      </c>
      <c r="FX37" s="41">
        <v>0</v>
      </c>
      <c r="FY37" s="41">
        <v>4760687610</v>
      </c>
      <c r="FZ37" s="41">
        <v>0</v>
      </c>
      <c r="GA37" s="41">
        <v>88702903</v>
      </c>
      <c r="GB37" s="41">
        <v>209965788</v>
      </c>
      <c r="GC37" s="41">
        <v>209965788</v>
      </c>
      <c r="GD37" s="41">
        <v>3173</v>
      </c>
      <c r="GE37" s="41">
        <v>3173</v>
      </c>
      <c r="GF37" s="41">
        <v>209968961</v>
      </c>
      <c r="GG37" s="41">
        <v>0</v>
      </c>
      <c r="GH37" s="41">
        <v>0</v>
      </c>
      <c r="GI37" s="41">
        <v>0</v>
      </c>
      <c r="GJ37" s="41">
        <v>0</v>
      </c>
      <c r="GK37" s="41">
        <v>0</v>
      </c>
      <c r="GL37" s="41">
        <v>0</v>
      </c>
      <c r="GM37" s="41">
        <v>0</v>
      </c>
      <c r="GN37" s="41">
        <v>0</v>
      </c>
      <c r="GO37" s="41">
        <v>274238447</v>
      </c>
      <c r="GP37" s="41">
        <v>186180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  <c r="GX37" s="41">
        <v>29185007</v>
      </c>
      <c r="GY37" s="41">
        <v>0</v>
      </c>
      <c r="GZ37" s="41">
        <v>4748240340</v>
      </c>
      <c r="HA37" s="41">
        <v>91174108</v>
      </c>
      <c r="HB37" s="41">
        <v>0</v>
      </c>
      <c r="HC37" s="41">
        <v>680770</v>
      </c>
      <c r="HD37" s="41">
        <v>278174506</v>
      </c>
      <c r="HE37" s="41">
        <v>-2471205</v>
      </c>
      <c r="HF37" s="41">
        <v>3310014983</v>
      </c>
      <c r="HG37" s="41">
        <v>25727000</v>
      </c>
      <c r="HH37" s="41">
        <v>14463000</v>
      </c>
      <c r="HI37" s="41">
        <v>22988000</v>
      </c>
      <c r="HJ37" s="41">
        <v>73778000</v>
      </c>
      <c r="HK37" s="41">
        <v>0</v>
      </c>
      <c r="HL37" s="41">
        <v>3388284291</v>
      </c>
      <c r="HM37" s="41">
        <v>407740925</v>
      </c>
      <c r="HN37" s="41">
        <v>41666257</v>
      </c>
      <c r="HO37" s="41">
        <v>21886192</v>
      </c>
      <c r="HP37" s="41">
        <v>64269486</v>
      </c>
      <c r="HQ37" s="41">
        <v>22815711</v>
      </c>
      <c r="HR37" s="41">
        <v>0</v>
      </c>
      <c r="HS37" s="41">
        <v>0</v>
      </c>
      <c r="HT37" s="41">
        <v>964139053</v>
      </c>
      <c r="HU37" s="41">
        <v>278417</v>
      </c>
      <c r="HV37" s="41">
        <v>964417470</v>
      </c>
      <c r="HW37" s="41">
        <v>277432701</v>
      </c>
      <c r="HX37" s="41">
        <v>61035</v>
      </c>
      <c r="HY37" s="41">
        <v>277493736</v>
      </c>
      <c r="HZ37" s="41">
        <v>90923568</v>
      </c>
      <c r="IA37" s="41">
        <v>1332834774</v>
      </c>
      <c r="IB37" s="41">
        <v>0</v>
      </c>
      <c r="IC37" s="41">
        <v>52470162</v>
      </c>
      <c r="ID37" s="41">
        <v>4746954</v>
      </c>
      <c r="IE37" s="41">
        <v>277432701</v>
      </c>
      <c r="IF37" s="41">
        <v>61035</v>
      </c>
      <c r="IG37" s="41">
        <v>277493736</v>
      </c>
      <c r="IH37" s="41">
        <v>277493736</v>
      </c>
      <c r="II37" s="41">
        <v>90923568</v>
      </c>
      <c r="IJ37" s="41">
        <v>90923568</v>
      </c>
      <c r="IK37" s="41">
        <v>0</v>
      </c>
      <c r="IL37" s="41">
        <v>0</v>
      </c>
      <c r="IM37" s="41">
        <v>0</v>
      </c>
      <c r="IN37" s="41">
        <v>0</v>
      </c>
      <c r="IO37" s="41">
        <v>0</v>
      </c>
      <c r="IP37" s="41">
        <v>0</v>
      </c>
      <c r="IQ37" s="41">
        <v>0</v>
      </c>
      <c r="IR37" s="41">
        <v>0</v>
      </c>
      <c r="IS37" s="41">
        <v>0</v>
      </c>
      <c r="IT37" s="41">
        <v>0</v>
      </c>
      <c r="IU37" s="41">
        <v>0</v>
      </c>
      <c r="IV37" s="41">
        <v>10600000</v>
      </c>
      <c r="IW37" s="41">
        <v>3140207</v>
      </c>
      <c r="IX37" s="41">
        <v>717037</v>
      </c>
      <c r="IY37" s="41">
        <v>0</v>
      </c>
      <c r="IZ37" s="41">
        <v>0</v>
      </c>
      <c r="JA37" s="42">
        <v>0</v>
      </c>
      <c r="JB37" s="42">
        <v>0</v>
      </c>
      <c r="JC37" s="29">
        <f t="shared" si="0"/>
        <v>12447270</v>
      </c>
      <c r="JD37" s="30" t="str">
        <f t="shared" si="1"/>
        <v/>
      </c>
      <c r="JE37" s="29">
        <f t="shared" si="2"/>
        <v>55368943</v>
      </c>
      <c r="JF37" s="30" t="str">
        <f t="shared" si="3"/>
        <v/>
      </c>
    </row>
    <row r="38" spans="1:266" x14ac:dyDescent="0.45">
      <c r="A38">
        <v>37</v>
      </c>
      <c r="B38" t="s">
        <v>338</v>
      </c>
      <c r="C38" s="41">
        <v>138313098</v>
      </c>
      <c r="D38" s="41">
        <v>0</v>
      </c>
      <c r="E38" s="41">
        <v>138313098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569049</v>
      </c>
      <c r="Q38" s="41">
        <v>0</v>
      </c>
      <c r="R38" s="41">
        <v>0</v>
      </c>
      <c r="S38" s="41">
        <v>32859</v>
      </c>
      <c r="T38" s="41">
        <v>949190</v>
      </c>
      <c r="U38" s="41">
        <v>819365977</v>
      </c>
      <c r="V38" s="41">
        <v>2071868</v>
      </c>
      <c r="W38" s="41">
        <v>117596340</v>
      </c>
      <c r="X38" s="41">
        <v>0</v>
      </c>
      <c r="Y38" s="41">
        <v>31478649</v>
      </c>
      <c r="Z38" s="41">
        <v>473795387</v>
      </c>
      <c r="AA38" s="41">
        <v>8060123</v>
      </c>
      <c r="AB38" s="41">
        <v>481855510</v>
      </c>
      <c r="AC38" s="41">
        <v>74692026</v>
      </c>
      <c r="AD38" s="41">
        <v>650000</v>
      </c>
      <c r="AE38" s="41">
        <v>0</v>
      </c>
      <c r="AF38" s="41">
        <v>1193196</v>
      </c>
      <c r="AG38" s="41">
        <v>559252646</v>
      </c>
      <c r="AH38" s="41">
        <v>0</v>
      </c>
      <c r="AI38" s="41">
        <v>0</v>
      </c>
      <c r="AJ38" s="41">
        <v>0</v>
      </c>
      <c r="AK38" s="41">
        <v>1207696</v>
      </c>
      <c r="AL38" s="41">
        <v>560460342</v>
      </c>
      <c r="AM38" s="41">
        <v>0</v>
      </c>
      <c r="AN38" s="41">
        <v>0</v>
      </c>
      <c r="AO38" s="41">
        <v>0</v>
      </c>
      <c r="AP38" s="41">
        <v>0</v>
      </c>
      <c r="AQ38" s="41">
        <v>1545802</v>
      </c>
      <c r="AR38" s="41">
        <v>0</v>
      </c>
      <c r="AS38" s="41">
        <v>0</v>
      </c>
      <c r="AT38" s="41">
        <v>226007</v>
      </c>
      <c r="AU38" s="41">
        <v>0</v>
      </c>
      <c r="AV38" s="41">
        <v>817294109</v>
      </c>
      <c r="AW38" s="41">
        <v>0</v>
      </c>
      <c r="AX38" s="41">
        <v>0</v>
      </c>
      <c r="AY38" s="41">
        <v>0</v>
      </c>
      <c r="AZ38" s="41">
        <v>0</v>
      </c>
      <c r="BA38" s="41">
        <v>0</v>
      </c>
      <c r="BB38" s="41">
        <v>0</v>
      </c>
      <c r="BC38" s="41">
        <v>0</v>
      </c>
      <c r="BD38" s="41">
        <v>0</v>
      </c>
      <c r="BE38" s="41">
        <v>0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0</v>
      </c>
      <c r="BL38" s="41">
        <v>0</v>
      </c>
      <c r="BM38" s="41">
        <v>0</v>
      </c>
      <c r="BN38" s="41">
        <v>0</v>
      </c>
      <c r="BO38" s="41">
        <v>0</v>
      </c>
      <c r="BP38" s="41">
        <v>0</v>
      </c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0</v>
      </c>
      <c r="CJ38" s="41">
        <v>0</v>
      </c>
      <c r="CK38" s="41">
        <v>0</v>
      </c>
      <c r="CL38" s="41">
        <v>0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29174980</v>
      </c>
      <c r="CX38" s="41">
        <v>560000</v>
      </c>
      <c r="CY38" s="41">
        <v>11455106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2193</v>
      </c>
      <c r="DH38" s="41">
        <v>11424371</v>
      </c>
      <c r="DI38" s="41">
        <v>11424371</v>
      </c>
      <c r="DJ38" s="41">
        <v>0</v>
      </c>
      <c r="DK38" s="41">
        <v>0</v>
      </c>
      <c r="DL38" s="41">
        <v>11424371</v>
      </c>
      <c r="DM38" s="41">
        <v>0</v>
      </c>
      <c r="DN38" s="41">
        <v>0</v>
      </c>
      <c r="DO38" s="41">
        <v>0</v>
      </c>
      <c r="DP38" s="41">
        <v>0</v>
      </c>
      <c r="DQ38" s="41">
        <v>0</v>
      </c>
      <c r="DR38" s="41">
        <v>0</v>
      </c>
      <c r="DS38" s="41">
        <v>0</v>
      </c>
      <c r="DT38" s="41">
        <v>0</v>
      </c>
      <c r="DU38" s="41">
        <v>251</v>
      </c>
      <c r="DV38" s="41">
        <v>0</v>
      </c>
      <c r="DW38" s="41">
        <v>2071868</v>
      </c>
      <c r="DX38" s="41">
        <v>0</v>
      </c>
      <c r="DY38" s="41">
        <v>0</v>
      </c>
      <c r="DZ38" s="41">
        <v>0</v>
      </c>
      <c r="EA38" s="41">
        <v>1040265</v>
      </c>
      <c r="EB38" s="41">
        <v>35171903</v>
      </c>
      <c r="EC38" s="41">
        <v>16188910</v>
      </c>
      <c r="ED38" s="41">
        <v>2965710</v>
      </c>
      <c r="EE38" s="41">
        <v>1292273</v>
      </c>
      <c r="EF38" s="41">
        <v>0</v>
      </c>
      <c r="EG38" s="41">
        <v>840000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2041202</v>
      </c>
      <c r="EO38" s="41">
        <v>94505305</v>
      </c>
      <c r="EP38" s="41">
        <v>11424371</v>
      </c>
      <c r="EQ38" s="41">
        <v>0</v>
      </c>
      <c r="ER38" s="41">
        <v>0</v>
      </c>
      <c r="ES38" s="41">
        <v>0</v>
      </c>
      <c r="ET38" s="41">
        <v>0</v>
      </c>
      <c r="EU38" s="41">
        <v>0</v>
      </c>
      <c r="EV38" s="41">
        <v>0</v>
      </c>
      <c r="EW38" s="41">
        <v>0</v>
      </c>
      <c r="EX38" s="41">
        <v>0</v>
      </c>
      <c r="EY38" s="41">
        <v>0</v>
      </c>
      <c r="EZ38" s="41">
        <v>0</v>
      </c>
      <c r="FA38" s="41">
        <v>1730525</v>
      </c>
      <c r="FB38" s="41">
        <v>0</v>
      </c>
      <c r="FC38" s="41">
        <v>117594147</v>
      </c>
      <c r="FD38" s="41">
        <v>0</v>
      </c>
      <c r="FE38" s="41">
        <v>2193</v>
      </c>
      <c r="FF38" s="41">
        <v>0</v>
      </c>
      <c r="FG38" s="41">
        <v>0</v>
      </c>
      <c r="FH38" s="41">
        <v>0</v>
      </c>
      <c r="FI38" s="41">
        <v>117596340</v>
      </c>
      <c r="FJ38" s="41">
        <v>2071868</v>
      </c>
      <c r="FK38" s="41">
        <v>0</v>
      </c>
      <c r="FL38" s="41">
        <v>0</v>
      </c>
      <c r="FM38" s="41">
        <v>119668208</v>
      </c>
      <c r="FN38" s="41">
        <v>0</v>
      </c>
      <c r="FO38" s="41">
        <v>0</v>
      </c>
      <c r="FP38" s="41">
        <v>0</v>
      </c>
      <c r="FQ38" s="41">
        <v>0</v>
      </c>
      <c r="FR38" s="92">
        <v>119668208</v>
      </c>
      <c r="FS38" s="41">
        <v>32383422</v>
      </c>
      <c r="FT38" s="41">
        <v>0</v>
      </c>
      <c r="FU38" s="41">
        <v>0</v>
      </c>
      <c r="FV38" s="41">
        <v>0</v>
      </c>
      <c r="FW38" s="41">
        <v>0</v>
      </c>
      <c r="FX38" s="41">
        <v>0</v>
      </c>
      <c r="FY38" s="41">
        <v>819333118</v>
      </c>
      <c r="FZ38" s="41">
        <v>0</v>
      </c>
      <c r="GA38" s="41">
        <v>15682354</v>
      </c>
      <c r="GB38" s="41">
        <v>32383422</v>
      </c>
      <c r="GC38" s="41">
        <v>32383422</v>
      </c>
      <c r="GD38" s="41">
        <v>0</v>
      </c>
      <c r="GE38" s="41">
        <v>0</v>
      </c>
      <c r="GF38" s="41">
        <v>32383422</v>
      </c>
      <c r="GG38" s="41">
        <v>0</v>
      </c>
      <c r="GH38" s="41">
        <v>0</v>
      </c>
      <c r="GI38" s="41">
        <v>0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44459290</v>
      </c>
      <c r="GP38" s="41">
        <v>21914</v>
      </c>
      <c r="GQ38" s="41">
        <v>0</v>
      </c>
      <c r="GR38" s="41">
        <v>0</v>
      </c>
      <c r="GS38" s="41">
        <v>0</v>
      </c>
      <c r="GT38" s="41">
        <v>0</v>
      </c>
      <c r="GU38" s="41">
        <v>0</v>
      </c>
      <c r="GV38" s="41">
        <v>0</v>
      </c>
      <c r="GW38" s="41">
        <v>0</v>
      </c>
      <c r="GX38" s="41">
        <v>7219700</v>
      </c>
      <c r="GY38" s="41">
        <v>0</v>
      </c>
      <c r="GZ38" s="41">
        <v>817291916</v>
      </c>
      <c r="HA38" s="41">
        <v>16293463</v>
      </c>
      <c r="HB38" s="41">
        <v>0</v>
      </c>
      <c r="HC38" s="41">
        <v>49156</v>
      </c>
      <c r="HD38" s="41">
        <v>42728765</v>
      </c>
      <c r="HE38" s="41">
        <v>-611109</v>
      </c>
      <c r="HF38" s="41">
        <v>565816068</v>
      </c>
      <c r="HG38" s="41">
        <v>6158000</v>
      </c>
      <c r="HH38" s="41">
        <v>7110000</v>
      </c>
      <c r="HI38" s="41">
        <v>4605000</v>
      </c>
      <c r="HJ38" s="41">
        <v>19481000</v>
      </c>
      <c r="HK38" s="41">
        <v>0</v>
      </c>
      <c r="HL38" s="41">
        <v>586337333</v>
      </c>
      <c r="HM38" s="41">
        <v>93733497</v>
      </c>
      <c r="HN38" s="41">
        <v>8258715</v>
      </c>
      <c r="HO38" s="41">
        <v>3801564</v>
      </c>
      <c r="HP38" s="41">
        <v>12075868</v>
      </c>
      <c r="HQ38" s="41">
        <v>4257983</v>
      </c>
      <c r="HR38" s="41">
        <v>0</v>
      </c>
      <c r="HS38" s="41">
        <v>0</v>
      </c>
      <c r="HT38" s="41">
        <v>157262595</v>
      </c>
      <c r="HU38" s="41">
        <v>0</v>
      </c>
      <c r="HV38" s="41">
        <v>157262595</v>
      </c>
      <c r="HW38" s="41">
        <v>42679609</v>
      </c>
      <c r="HX38" s="41">
        <v>0</v>
      </c>
      <c r="HY38" s="41">
        <v>42679609</v>
      </c>
      <c r="HZ38" s="41">
        <v>16293212</v>
      </c>
      <c r="IA38" s="41">
        <v>216235416</v>
      </c>
      <c r="IB38" s="41">
        <v>0</v>
      </c>
      <c r="IC38" s="41">
        <v>8765502</v>
      </c>
      <c r="ID38" s="41">
        <v>126000</v>
      </c>
      <c r="IE38" s="41">
        <v>42679609</v>
      </c>
      <c r="IF38" s="41">
        <v>0</v>
      </c>
      <c r="IG38" s="41">
        <v>42679609</v>
      </c>
      <c r="IH38" s="41">
        <v>42679609</v>
      </c>
      <c r="II38" s="41">
        <v>16293212</v>
      </c>
      <c r="IJ38" s="41">
        <v>16293212</v>
      </c>
      <c r="IK38" s="41">
        <v>0</v>
      </c>
      <c r="IL38" s="41">
        <v>0</v>
      </c>
      <c r="IM38" s="41">
        <v>0</v>
      </c>
      <c r="IN38" s="41">
        <v>0</v>
      </c>
      <c r="IO38" s="41">
        <v>0</v>
      </c>
      <c r="IP38" s="41">
        <v>0</v>
      </c>
      <c r="IQ38" s="41">
        <v>0</v>
      </c>
      <c r="IR38" s="41">
        <v>0</v>
      </c>
      <c r="IS38" s="41">
        <v>0</v>
      </c>
      <c r="IT38" s="41">
        <v>0</v>
      </c>
      <c r="IU38" s="41">
        <v>0</v>
      </c>
      <c r="IV38" s="41">
        <v>1608000</v>
      </c>
      <c r="IW38" s="41">
        <v>613549</v>
      </c>
      <c r="IX38" s="41">
        <v>15589</v>
      </c>
      <c r="IY38" s="41">
        <v>0</v>
      </c>
      <c r="IZ38" s="41">
        <v>0</v>
      </c>
      <c r="JA38" s="42">
        <v>0</v>
      </c>
      <c r="JB38" s="42">
        <v>0</v>
      </c>
      <c r="JC38" s="29">
        <f t="shared" si="0"/>
        <v>2041202</v>
      </c>
      <c r="JD38" s="30" t="str">
        <f t="shared" si="1"/>
        <v/>
      </c>
      <c r="JE38" s="29">
        <f t="shared" si="2"/>
        <v>2071868</v>
      </c>
      <c r="JF38" s="30" t="str">
        <f t="shared" si="3"/>
        <v/>
      </c>
    </row>
    <row r="39" spans="1:266" x14ac:dyDescent="0.45">
      <c r="A39">
        <v>38</v>
      </c>
      <c r="B39" t="s">
        <v>339</v>
      </c>
      <c r="C39" s="41">
        <v>1219647121</v>
      </c>
      <c r="D39" s="41">
        <v>961209</v>
      </c>
      <c r="E39" s="41">
        <v>1220608330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84000</v>
      </c>
      <c r="M39" s="41">
        <v>0</v>
      </c>
      <c r="N39" s="41">
        <v>0</v>
      </c>
      <c r="O39" s="41">
        <v>0</v>
      </c>
      <c r="P39" s="41">
        <v>5513337</v>
      </c>
      <c r="Q39" s="41">
        <v>0</v>
      </c>
      <c r="R39" s="41">
        <v>0</v>
      </c>
      <c r="S39" s="41">
        <v>110950776</v>
      </c>
      <c r="T39" s="41">
        <v>20631587</v>
      </c>
      <c r="U39" s="41">
        <v>6643848696</v>
      </c>
      <c r="V39" s="41">
        <v>156803761</v>
      </c>
      <c r="W39" s="41">
        <v>605305396</v>
      </c>
      <c r="X39" s="41">
        <v>0</v>
      </c>
      <c r="Y39" s="41">
        <v>104513248</v>
      </c>
      <c r="Z39" s="41">
        <v>3825615188</v>
      </c>
      <c r="AA39" s="41">
        <v>60350239</v>
      </c>
      <c r="AB39" s="41">
        <v>3885965427</v>
      </c>
      <c r="AC39" s="41">
        <v>583080652</v>
      </c>
      <c r="AD39" s="41">
        <v>4250000</v>
      </c>
      <c r="AE39" s="41">
        <v>0</v>
      </c>
      <c r="AF39" s="41">
        <v>10004129</v>
      </c>
      <c r="AG39" s="41">
        <v>4496449598</v>
      </c>
      <c r="AH39" s="41">
        <v>0</v>
      </c>
      <c r="AI39" s="41">
        <v>0</v>
      </c>
      <c r="AJ39" s="41">
        <v>0</v>
      </c>
      <c r="AK39" s="41">
        <v>9800645</v>
      </c>
      <c r="AL39" s="41">
        <v>4506250243</v>
      </c>
      <c r="AM39" s="41">
        <v>0</v>
      </c>
      <c r="AN39" s="41">
        <v>0</v>
      </c>
      <c r="AO39" s="41">
        <v>0</v>
      </c>
      <c r="AP39" s="41">
        <v>0</v>
      </c>
      <c r="AQ39" s="41">
        <v>29435989</v>
      </c>
      <c r="AR39" s="41">
        <v>0</v>
      </c>
      <c r="AS39" s="41">
        <v>0</v>
      </c>
      <c r="AT39" s="41">
        <v>7100752</v>
      </c>
      <c r="AU39" s="41">
        <v>0</v>
      </c>
      <c r="AV39" s="41">
        <v>6487044935</v>
      </c>
      <c r="AW39" s="41">
        <v>0</v>
      </c>
      <c r="AX39" s="41">
        <v>0</v>
      </c>
      <c r="AY39" s="41">
        <v>0</v>
      </c>
      <c r="AZ39" s="41">
        <v>0</v>
      </c>
      <c r="BA39" s="41">
        <v>0</v>
      </c>
      <c r="BB39" s="41">
        <v>0</v>
      </c>
      <c r="BC39" s="41">
        <v>0</v>
      </c>
      <c r="BD39" s="41">
        <v>0</v>
      </c>
      <c r="BE39" s="41">
        <v>0</v>
      </c>
      <c r="BF39" s="41">
        <v>0</v>
      </c>
      <c r="BG39" s="41">
        <v>0</v>
      </c>
      <c r="BH39" s="41">
        <v>0</v>
      </c>
      <c r="BI39" s="41">
        <v>0</v>
      </c>
      <c r="BJ39" s="41">
        <v>0</v>
      </c>
      <c r="BK39" s="41">
        <v>0</v>
      </c>
      <c r="BL39" s="41">
        <v>0</v>
      </c>
      <c r="BM39" s="41">
        <v>0</v>
      </c>
      <c r="BN39" s="41">
        <v>0</v>
      </c>
      <c r="BO39" s="41">
        <v>0</v>
      </c>
      <c r="BP39" s="41">
        <v>0</v>
      </c>
      <c r="BQ39" s="41">
        <v>0</v>
      </c>
      <c r="BR39" s="41">
        <v>0</v>
      </c>
      <c r="BS39" s="41">
        <v>0</v>
      </c>
      <c r="BT39" s="41">
        <v>0</v>
      </c>
      <c r="BU39" s="41">
        <v>0</v>
      </c>
      <c r="BV39" s="41">
        <v>0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0</v>
      </c>
      <c r="CI39" s="41">
        <v>0</v>
      </c>
      <c r="CJ39" s="41">
        <v>0</v>
      </c>
      <c r="CK39" s="41">
        <v>0</v>
      </c>
      <c r="CL39" s="41">
        <v>0</v>
      </c>
      <c r="CM39" s="41">
        <v>0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101730000</v>
      </c>
      <c r="CX39" s="41">
        <v>8676060</v>
      </c>
      <c r="CY39" s="41">
        <v>105911250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12007</v>
      </c>
      <c r="DH39" s="41">
        <v>88263726</v>
      </c>
      <c r="DI39" s="41">
        <v>88263726</v>
      </c>
      <c r="DJ39" s="41">
        <v>140485</v>
      </c>
      <c r="DK39" s="41">
        <v>140485</v>
      </c>
      <c r="DL39" s="41">
        <v>88404211</v>
      </c>
      <c r="DM39" s="41">
        <v>0</v>
      </c>
      <c r="DN39" s="41">
        <v>0</v>
      </c>
      <c r="DO39" s="41">
        <v>0</v>
      </c>
      <c r="DP39" s="41">
        <v>0</v>
      </c>
      <c r="DQ39" s="41">
        <v>0</v>
      </c>
      <c r="DR39" s="41">
        <v>0</v>
      </c>
      <c r="DS39" s="41">
        <v>0</v>
      </c>
      <c r="DT39" s="41">
        <v>0</v>
      </c>
      <c r="DU39" s="41">
        <v>411408</v>
      </c>
      <c r="DV39" s="41">
        <v>0</v>
      </c>
      <c r="DW39" s="41">
        <v>156803761</v>
      </c>
      <c r="DX39" s="41">
        <v>0</v>
      </c>
      <c r="DY39" s="41">
        <v>0</v>
      </c>
      <c r="DZ39" s="41">
        <v>0</v>
      </c>
      <c r="EA39" s="41">
        <v>5513337</v>
      </c>
      <c r="EB39" s="41">
        <v>290818204</v>
      </c>
      <c r="EC39" s="41">
        <v>140724688</v>
      </c>
      <c r="ED39" s="41">
        <v>23048594</v>
      </c>
      <c r="EE39" s="41">
        <v>10209406</v>
      </c>
      <c r="EF39" s="41">
        <v>0</v>
      </c>
      <c r="EG39" s="41">
        <v>13014090</v>
      </c>
      <c r="EH39" s="41">
        <v>0</v>
      </c>
      <c r="EI39" s="41">
        <v>0</v>
      </c>
      <c r="EJ39" s="41">
        <v>0</v>
      </c>
      <c r="EK39" s="41">
        <v>0</v>
      </c>
      <c r="EL39" s="41">
        <v>0</v>
      </c>
      <c r="EM39" s="41">
        <v>0</v>
      </c>
      <c r="EN39" s="41">
        <v>45864992</v>
      </c>
      <c r="EO39" s="41">
        <v>870929782</v>
      </c>
      <c r="EP39" s="41">
        <v>88263726</v>
      </c>
      <c r="EQ39" s="41">
        <v>711467</v>
      </c>
      <c r="ER39" s="41">
        <v>140485</v>
      </c>
      <c r="ES39" s="41">
        <v>0</v>
      </c>
      <c r="ET39" s="41">
        <v>0</v>
      </c>
      <c r="EU39" s="41">
        <v>0</v>
      </c>
      <c r="EV39" s="41">
        <v>0</v>
      </c>
      <c r="EW39" s="41">
        <v>0</v>
      </c>
      <c r="EX39" s="41">
        <v>0</v>
      </c>
      <c r="EY39" s="41">
        <v>0</v>
      </c>
      <c r="EZ39" s="41">
        <v>0</v>
      </c>
      <c r="FA39" s="41">
        <v>-884822</v>
      </c>
      <c r="FB39" s="41">
        <v>0</v>
      </c>
      <c r="FC39" s="41">
        <v>605293389</v>
      </c>
      <c r="FD39" s="41">
        <v>0</v>
      </c>
      <c r="FE39" s="41">
        <v>12007</v>
      </c>
      <c r="FF39" s="41">
        <v>0</v>
      </c>
      <c r="FG39" s="41">
        <v>0</v>
      </c>
      <c r="FH39" s="41">
        <v>0</v>
      </c>
      <c r="FI39" s="41">
        <v>605305396</v>
      </c>
      <c r="FJ39" s="41">
        <v>156803761</v>
      </c>
      <c r="FK39" s="41">
        <v>0</v>
      </c>
      <c r="FL39" s="41">
        <v>0</v>
      </c>
      <c r="FM39" s="41">
        <v>762109157</v>
      </c>
      <c r="FN39" s="41">
        <v>0</v>
      </c>
      <c r="FO39" s="41">
        <v>0</v>
      </c>
      <c r="FP39" s="41">
        <v>0</v>
      </c>
      <c r="FQ39" s="41">
        <v>0</v>
      </c>
      <c r="FR39" s="92">
        <v>762109157</v>
      </c>
      <c r="FS39" s="41">
        <v>260453613</v>
      </c>
      <c r="FT39" s="41">
        <v>109257</v>
      </c>
      <c r="FU39" s="41">
        <v>0</v>
      </c>
      <c r="FV39" s="41">
        <v>0</v>
      </c>
      <c r="FW39" s="41">
        <v>0</v>
      </c>
      <c r="FX39" s="41">
        <v>0</v>
      </c>
      <c r="FY39" s="41">
        <v>6532897920</v>
      </c>
      <c r="FZ39" s="41">
        <v>0</v>
      </c>
      <c r="GA39" s="41">
        <v>121662211</v>
      </c>
      <c r="GB39" s="41">
        <v>260453613</v>
      </c>
      <c r="GC39" s="41">
        <v>260453613</v>
      </c>
      <c r="GD39" s="41">
        <v>109257</v>
      </c>
      <c r="GE39" s="41">
        <v>109257</v>
      </c>
      <c r="GF39" s="41">
        <v>260562870</v>
      </c>
      <c r="GG39" s="41">
        <v>0</v>
      </c>
      <c r="GH39" s="41">
        <v>0</v>
      </c>
      <c r="GI39" s="41">
        <v>0</v>
      </c>
      <c r="GJ39" s="41">
        <v>0</v>
      </c>
      <c r="GK39" s="41">
        <v>0</v>
      </c>
      <c r="GL39" s="41">
        <v>0</v>
      </c>
      <c r="GM39" s="41">
        <v>0</v>
      </c>
      <c r="GN39" s="41">
        <v>0</v>
      </c>
      <c r="GO39" s="41">
        <v>352464550</v>
      </c>
      <c r="GP39" s="41">
        <v>135300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  <c r="GX39" s="41">
        <v>45545877</v>
      </c>
      <c r="GY39" s="41">
        <v>0</v>
      </c>
      <c r="GZ39" s="41">
        <v>6487032928</v>
      </c>
      <c r="HA39" s="41">
        <v>123206630</v>
      </c>
      <c r="HB39" s="41">
        <v>0</v>
      </c>
      <c r="HC39" s="41">
        <v>425281</v>
      </c>
      <c r="HD39" s="41">
        <v>353349372</v>
      </c>
      <c r="HE39" s="41">
        <v>-1544419</v>
      </c>
      <c r="HF39" s="41">
        <v>4547126775</v>
      </c>
      <c r="HG39" s="41">
        <v>31543000</v>
      </c>
      <c r="HH39" s="41">
        <v>9878000</v>
      </c>
      <c r="HI39" s="41">
        <v>29420000</v>
      </c>
      <c r="HJ39" s="41">
        <v>82751000</v>
      </c>
      <c r="HK39" s="41">
        <v>0</v>
      </c>
      <c r="HL39" s="41">
        <v>4635391112</v>
      </c>
      <c r="HM39" s="41">
        <v>656182891</v>
      </c>
      <c r="HN39" s="41">
        <v>61145370</v>
      </c>
      <c r="HO39" s="41">
        <v>30114797</v>
      </c>
      <c r="HP39" s="41">
        <v>91901680</v>
      </c>
      <c r="HQ39" s="41">
        <v>33258000</v>
      </c>
      <c r="HR39" s="41">
        <v>0</v>
      </c>
      <c r="HS39" s="41">
        <v>0</v>
      </c>
      <c r="HT39" s="41">
        <v>1310117958</v>
      </c>
      <c r="HU39" s="41">
        <v>1474548</v>
      </c>
      <c r="HV39" s="41">
        <v>1311592506</v>
      </c>
      <c r="HW39" s="41">
        <v>352717735</v>
      </c>
      <c r="HX39" s="41">
        <v>206356</v>
      </c>
      <c r="HY39" s="41">
        <v>352924091</v>
      </c>
      <c r="HZ39" s="41">
        <v>122795222</v>
      </c>
      <c r="IA39" s="41">
        <v>1787311819</v>
      </c>
      <c r="IB39" s="41">
        <v>0</v>
      </c>
      <c r="IC39" s="41">
        <v>74981866</v>
      </c>
      <c r="ID39" s="41">
        <v>6875000</v>
      </c>
      <c r="IE39" s="41">
        <v>352717735</v>
      </c>
      <c r="IF39" s="41">
        <v>206356</v>
      </c>
      <c r="IG39" s="41">
        <v>352924091</v>
      </c>
      <c r="IH39" s="41">
        <v>352924091</v>
      </c>
      <c r="II39" s="41">
        <v>122795222</v>
      </c>
      <c r="IJ39" s="41">
        <v>122795222</v>
      </c>
      <c r="IK39" s="41">
        <v>0</v>
      </c>
      <c r="IL39" s="41">
        <v>0</v>
      </c>
      <c r="IM39" s="41">
        <v>0</v>
      </c>
      <c r="IN39" s="41">
        <v>0</v>
      </c>
      <c r="IO39" s="41">
        <v>0</v>
      </c>
      <c r="IP39" s="41">
        <v>0</v>
      </c>
      <c r="IQ39" s="41">
        <v>0</v>
      </c>
      <c r="IR39" s="41">
        <v>0</v>
      </c>
      <c r="IS39" s="41">
        <v>0</v>
      </c>
      <c r="IT39" s="41">
        <v>0</v>
      </c>
      <c r="IU39" s="41">
        <v>0</v>
      </c>
      <c r="IV39" s="41">
        <v>11910000</v>
      </c>
      <c r="IW39" s="41">
        <v>2809352</v>
      </c>
      <c r="IX39" s="41">
        <v>641513</v>
      </c>
      <c r="IY39" s="41">
        <v>0</v>
      </c>
      <c r="IZ39" s="41">
        <v>0</v>
      </c>
      <c r="JA39" s="42">
        <v>0</v>
      </c>
      <c r="JB39" s="42">
        <v>0</v>
      </c>
      <c r="JC39" s="29">
        <f t="shared" si="0"/>
        <v>45864992</v>
      </c>
      <c r="JD39" s="30" t="str">
        <f t="shared" si="1"/>
        <v/>
      </c>
      <c r="JE39" s="29">
        <f t="shared" si="2"/>
        <v>156803761</v>
      </c>
      <c r="JF39" s="30" t="str">
        <f t="shared" si="3"/>
        <v/>
      </c>
    </row>
    <row r="40" spans="1:266" x14ac:dyDescent="0.45">
      <c r="A40">
        <v>39</v>
      </c>
      <c r="B40" t="s">
        <v>340</v>
      </c>
      <c r="C40" s="41">
        <v>379244525</v>
      </c>
      <c r="D40" s="41">
        <v>9880</v>
      </c>
      <c r="E40" s="41">
        <v>379254405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1400869</v>
      </c>
      <c r="Q40" s="41">
        <v>39834222</v>
      </c>
      <c r="R40" s="41">
        <v>0</v>
      </c>
      <c r="S40" s="41">
        <v>0</v>
      </c>
      <c r="T40" s="41">
        <v>173352</v>
      </c>
      <c r="U40" s="41">
        <v>2436314864</v>
      </c>
      <c r="V40" s="41">
        <v>510165</v>
      </c>
      <c r="W40" s="41">
        <v>0</v>
      </c>
      <c r="X40" s="41">
        <v>0</v>
      </c>
      <c r="Y40" s="41">
        <v>50803811</v>
      </c>
      <c r="Z40" s="41">
        <v>1387060515</v>
      </c>
      <c r="AA40" s="41">
        <v>21709572</v>
      </c>
      <c r="AB40" s="41">
        <v>1408770087</v>
      </c>
      <c r="AC40" s="41">
        <v>211252699</v>
      </c>
      <c r="AD40" s="41">
        <v>1400000</v>
      </c>
      <c r="AE40" s="41">
        <v>0</v>
      </c>
      <c r="AF40" s="41">
        <v>2646554</v>
      </c>
      <c r="AG40" s="41">
        <v>1629529340</v>
      </c>
      <c r="AH40" s="41">
        <v>0</v>
      </c>
      <c r="AI40" s="41">
        <v>0</v>
      </c>
      <c r="AJ40" s="41">
        <v>0</v>
      </c>
      <c r="AK40" s="41">
        <v>3480864</v>
      </c>
      <c r="AL40" s="41">
        <v>1633010204</v>
      </c>
      <c r="AM40" s="41">
        <v>0</v>
      </c>
      <c r="AN40" s="41">
        <v>0</v>
      </c>
      <c r="AO40" s="41">
        <v>0</v>
      </c>
      <c r="AP40" s="41">
        <v>0</v>
      </c>
      <c r="AQ40" s="41">
        <v>5732948</v>
      </c>
      <c r="AR40" s="41">
        <v>0</v>
      </c>
      <c r="AS40" s="41">
        <v>3833</v>
      </c>
      <c r="AT40" s="41">
        <v>843169</v>
      </c>
      <c r="AU40" s="41">
        <v>0</v>
      </c>
      <c r="AV40" s="41">
        <v>2435804699</v>
      </c>
      <c r="AW40" s="41">
        <v>0</v>
      </c>
      <c r="AX40" s="41">
        <v>0</v>
      </c>
      <c r="AY40" s="41">
        <v>0</v>
      </c>
      <c r="AZ40" s="41">
        <v>0</v>
      </c>
      <c r="BA40" s="41">
        <v>0</v>
      </c>
      <c r="BB40" s="41">
        <v>0</v>
      </c>
      <c r="BC40" s="41">
        <v>0</v>
      </c>
      <c r="BD40" s="41">
        <v>0</v>
      </c>
      <c r="BE40" s="41">
        <v>0</v>
      </c>
      <c r="BF40" s="41">
        <v>0</v>
      </c>
      <c r="BG40" s="41">
        <v>0</v>
      </c>
      <c r="BH40" s="41">
        <v>0</v>
      </c>
      <c r="BI40" s="41">
        <v>0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0</v>
      </c>
      <c r="BV40" s="41">
        <v>0</v>
      </c>
      <c r="BW40" s="41">
        <v>0</v>
      </c>
      <c r="BX40" s="41">
        <v>0</v>
      </c>
      <c r="BY40" s="41">
        <v>0</v>
      </c>
      <c r="BZ40" s="41">
        <v>0</v>
      </c>
      <c r="CA40" s="41">
        <v>0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44826937</v>
      </c>
      <c r="CX40" s="41">
        <v>3640000</v>
      </c>
      <c r="CY40" s="41">
        <v>164772316</v>
      </c>
      <c r="CZ40" s="41">
        <v>0</v>
      </c>
      <c r="DA40" s="41">
        <v>0</v>
      </c>
      <c r="DB40" s="41">
        <v>0</v>
      </c>
      <c r="DC40" s="41">
        <v>0</v>
      </c>
      <c r="DD40" s="41">
        <v>0</v>
      </c>
      <c r="DE40" s="41">
        <v>0</v>
      </c>
      <c r="DF40" s="41">
        <v>0</v>
      </c>
      <c r="DG40" s="41">
        <v>0</v>
      </c>
      <c r="DH40" s="41">
        <v>28304304</v>
      </c>
      <c r="DI40" s="41">
        <v>28304304</v>
      </c>
      <c r="DJ40" s="41">
        <v>1601</v>
      </c>
      <c r="DK40" s="41">
        <v>1601</v>
      </c>
      <c r="DL40" s="41">
        <v>28305905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0</v>
      </c>
      <c r="DT40" s="41">
        <v>0</v>
      </c>
      <c r="DU40" s="41">
        <v>0</v>
      </c>
      <c r="DV40" s="41">
        <v>0</v>
      </c>
      <c r="DW40" s="41">
        <v>510165</v>
      </c>
      <c r="DX40" s="41">
        <v>0</v>
      </c>
      <c r="DY40" s="41">
        <v>0</v>
      </c>
      <c r="DZ40" s="41">
        <v>0</v>
      </c>
      <c r="EA40" s="41">
        <v>1400869</v>
      </c>
      <c r="EB40" s="41">
        <v>96522578</v>
      </c>
      <c r="EC40" s="41">
        <v>45423852</v>
      </c>
      <c r="ED40" s="41">
        <v>0</v>
      </c>
      <c r="EE40" s="41">
        <v>0</v>
      </c>
      <c r="EF40" s="41">
        <v>0</v>
      </c>
      <c r="EG40" s="41">
        <v>5460000</v>
      </c>
      <c r="EH40" s="41">
        <v>0</v>
      </c>
      <c r="EI40" s="41">
        <v>0</v>
      </c>
      <c r="EJ40" s="41">
        <v>0</v>
      </c>
      <c r="EK40" s="41">
        <v>0</v>
      </c>
      <c r="EL40" s="41">
        <v>0</v>
      </c>
      <c r="EM40" s="41">
        <v>0</v>
      </c>
      <c r="EN40" s="41">
        <v>-39320224</v>
      </c>
      <c r="EO40" s="41">
        <v>270359931</v>
      </c>
      <c r="EP40" s="41">
        <v>28304304</v>
      </c>
      <c r="EQ40" s="41">
        <v>6502</v>
      </c>
      <c r="ER40" s="41">
        <v>1601</v>
      </c>
      <c r="ES40" s="41">
        <v>0</v>
      </c>
      <c r="ET40" s="41">
        <v>0</v>
      </c>
      <c r="EU40" s="41">
        <v>0</v>
      </c>
      <c r="EV40" s="41">
        <v>0</v>
      </c>
      <c r="EW40" s="41">
        <v>0</v>
      </c>
      <c r="EX40" s="41">
        <v>0</v>
      </c>
      <c r="EY40" s="41">
        <v>0</v>
      </c>
      <c r="EZ40" s="41">
        <v>0</v>
      </c>
      <c r="FA40" s="41">
        <v>-54512620</v>
      </c>
      <c r="FB40" s="41">
        <v>0</v>
      </c>
      <c r="FC40" s="41">
        <v>39834222</v>
      </c>
      <c r="FD40" s="41">
        <v>39834222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510165</v>
      </c>
      <c r="FK40" s="41">
        <v>0</v>
      </c>
      <c r="FL40" s="41">
        <v>0</v>
      </c>
      <c r="FM40" s="41">
        <v>510165</v>
      </c>
      <c r="FN40" s="41">
        <v>0</v>
      </c>
      <c r="FO40" s="41">
        <v>0</v>
      </c>
      <c r="FP40" s="41">
        <v>0</v>
      </c>
      <c r="FQ40" s="41">
        <v>0</v>
      </c>
      <c r="FR40" s="92">
        <v>510165</v>
      </c>
      <c r="FS40" s="41">
        <v>80580290</v>
      </c>
      <c r="FT40" s="41">
        <v>1777</v>
      </c>
      <c r="FU40" s="41">
        <v>0</v>
      </c>
      <c r="FV40" s="41">
        <v>0</v>
      </c>
      <c r="FW40" s="41">
        <v>0</v>
      </c>
      <c r="FX40" s="41">
        <v>0</v>
      </c>
      <c r="FY40" s="41">
        <v>2396480642</v>
      </c>
      <c r="FZ40" s="41">
        <v>0</v>
      </c>
      <c r="GA40" s="41">
        <v>28305905</v>
      </c>
      <c r="GB40" s="41">
        <v>80580290</v>
      </c>
      <c r="GC40" s="41">
        <v>80580290</v>
      </c>
      <c r="GD40" s="41">
        <v>1777</v>
      </c>
      <c r="GE40" s="41">
        <v>1777</v>
      </c>
      <c r="GF40" s="41">
        <v>80582067</v>
      </c>
      <c r="GG40" s="41">
        <v>0</v>
      </c>
      <c r="GH40" s="41">
        <v>0</v>
      </c>
      <c r="GI40" s="41">
        <v>0</v>
      </c>
      <c r="GJ40" s="41">
        <v>0</v>
      </c>
      <c r="GK40" s="41">
        <v>0</v>
      </c>
      <c r="GL40" s="41">
        <v>0</v>
      </c>
      <c r="GM40" s="41">
        <v>0</v>
      </c>
      <c r="GN40" s="41">
        <v>0</v>
      </c>
      <c r="GO40" s="41">
        <v>80582067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  <c r="GX40" s="41">
        <v>12793917</v>
      </c>
      <c r="GY40" s="41">
        <v>0</v>
      </c>
      <c r="GZ40" s="41">
        <v>2435800866</v>
      </c>
      <c r="HA40" s="41">
        <v>46621820</v>
      </c>
      <c r="HB40" s="41">
        <v>0</v>
      </c>
      <c r="HC40" s="41">
        <v>0</v>
      </c>
      <c r="HD40" s="41">
        <v>135094687</v>
      </c>
      <c r="HE40" s="41">
        <v>-18315915</v>
      </c>
      <c r="HF40" s="41">
        <v>1634932468</v>
      </c>
      <c r="HG40" s="41">
        <v>7528000</v>
      </c>
      <c r="HH40" s="41">
        <v>3164000</v>
      </c>
      <c r="HI40" s="41">
        <v>9594000</v>
      </c>
      <c r="HJ40" s="41">
        <v>23558000</v>
      </c>
      <c r="HK40" s="41">
        <v>0</v>
      </c>
      <c r="HL40" s="41">
        <v>1659891337</v>
      </c>
      <c r="HM40" s="41">
        <v>357161548</v>
      </c>
      <c r="HN40" s="41">
        <v>0</v>
      </c>
      <c r="HO40" s="41">
        <v>0</v>
      </c>
      <c r="HP40" s="41">
        <v>0</v>
      </c>
      <c r="HQ40" s="41">
        <v>0</v>
      </c>
      <c r="HR40" s="41">
        <v>0</v>
      </c>
      <c r="HS40" s="41">
        <v>0</v>
      </c>
      <c r="HT40" s="41">
        <v>542825310</v>
      </c>
      <c r="HU40" s="41">
        <v>0</v>
      </c>
      <c r="HV40" s="41">
        <v>542825310</v>
      </c>
      <c r="HW40" s="41">
        <v>135094687</v>
      </c>
      <c r="HX40" s="41">
        <v>0</v>
      </c>
      <c r="HY40" s="41">
        <v>135094687</v>
      </c>
      <c r="HZ40" s="41">
        <v>46621820</v>
      </c>
      <c r="IA40" s="41">
        <v>724541817</v>
      </c>
      <c r="IB40" s="41">
        <v>0</v>
      </c>
      <c r="IC40" s="41">
        <v>18526865</v>
      </c>
      <c r="ID40" s="41">
        <v>8075000</v>
      </c>
      <c r="IE40" s="41">
        <v>135094687</v>
      </c>
      <c r="IF40" s="41">
        <v>0</v>
      </c>
      <c r="IG40" s="41">
        <v>135094687</v>
      </c>
      <c r="IH40" s="41">
        <v>135094687</v>
      </c>
      <c r="II40" s="41">
        <v>46621820</v>
      </c>
      <c r="IJ40" s="41">
        <v>46621820</v>
      </c>
      <c r="IK40" s="41">
        <v>0</v>
      </c>
      <c r="IL40" s="41">
        <v>0</v>
      </c>
      <c r="IM40" s="41">
        <v>0</v>
      </c>
      <c r="IN40" s="41">
        <v>0</v>
      </c>
      <c r="IO40" s="41">
        <v>0</v>
      </c>
      <c r="IP40" s="41">
        <v>0</v>
      </c>
      <c r="IQ40" s="41">
        <v>0</v>
      </c>
      <c r="IR40" s="41">
        <v>0</v>
      </c>
      <c r="IS40" s="41">
        <v>0</v>
      </c>
      <c r="IT40" s="41">
        <v>0</v>
      </c>
      <c r="IU40" s="41">
        <v>0</v>
      </c>
      <c r="IV40" s="41">
        <v>3272000</v>
      </c>
      <c r="IW40" s="41">
        <v>574996</v>
      </c>
      <c r="IX40" s="41">
        <v>0</v>
      </c>
      <c r="IY40" s="41">
        <v>0</v>
      </c>
      <c r="IZ40" s="41">
        <v>0</v>
      </c>
      <c r="JA40" s="42">
        <v>0</v>
      </c>
      <c r="JB40" s="42">
        <v>0</v>
      </c>
      <c r="JC40" s="29" t="str">
        <f t="shared" si="0"/>
        <v/>
      </c>
      <c r="JD40" s="30">
        <f t="shared" si="1"/>
        <v>-39320224</v>
      </c>
      <c r="JE40" s="29">
        <f t="shared" si="2"/>
        <v>510165</v>
      </c>
      <c r="JF40" s="30" t="str">
        <f t="shared" si="3"/>
        <v/>
      </c>
    </row>
    <row r="41" spans="1:266" x14ac:dyDescent="0.45">
      <c r="A41">
        <v>40</v>
      </c>
      <c r="B41" t="s">
        <v>341</v>
      </c>
      <c r="C41" s="41">
        <v>315180925</v>
      </c>
      <c r="D41" s="41">
        <v>0</v>
      </c>
      <c r="E41" s="41">
        <v>315180925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42000</v>
      </c>
      <c r="M41" s="41">
        <v>0</v>
      </c>
      <c r="N41" s="41">
        <v>0</v>
      </c>
      <c r="O41" s="41">
        <v>0</v>
      </c>
      <c r="P41" s="41">
        <v>5330035</v>
      </c>
      <c r="Q41" s="41">
        <v>20000000</v>
      </c>
      <c r="R41" s="41">
        <v>0</v>
      </c>
      <c r="S41" s="41">
        <v>20879609</v>
      </c>
      <c r="T41" s="41">
        <v>5757600</v>
      </c>
      <c r="U41" s="41">
        <v>1503976454</v>
      </c>
      <c r="V41" s="41">
        <v>29955223</v>
      </c>
      <c r="W41" s="41">
        <v>85624505</v>
      </c>
      <c r="X41" s="41">
        <v>0</v>
      </c>
      <c r="Y41" s="41">
        <v>12754265</v>
      </c>
      <c r="Z41" s="41">
        <v>844013996</v>
      </c>
      <c r="AA41" s="41">
        <v>13710446</v>
      </c>
      <c r="AB41" s="41">
        <v>857724442</v>
      </c>
      <c r="AC41" s="41">
        <v>127589975</v>
      </c>
      <c r="AD41" s="41">
        <v>950000</v>
      </c>
      <c r="AE41" s="41">
        <v>0</v>
      </c>
      <c r="AF41" s="41">
        <v>2084481</v>
      </c>
      <c r="AG41" s="41">
        <v>990895013</v>
      </c>
      <c r="AH41" s="41">
        <v>0</v>
      </c>
      <c r="AI41" s="41">
        <v>0</v>
      </c>
      <c r="AJ41" s="41">
        <v>0</v>
      </c>
      <c r="AK41" s="41">
        <v>2199193</v>
      </c>
      <c r="AL41" s="41">
        <v>993094206</v>
      </c>
      <c r="AM41" s="41">
        <v>0</v>
      </c>
      <c r="AN41" s="41">
        <v>0</v>
      </c>
      <c r="AO41" s="41">
        <v>0</v>
      </c>
      <c r="AP41" s="41">
        <v>0</v>
      </c>
      <c r="AQ41" s="41">
        <v>2732634</v>
      </c>
      <c r="AR41" s="41">
        <v>0</v>
      </c>
      <c r="AS41" s="41">
        <v>2165</v>
      </c>
      <c r="AT41" s="41">
        <v>6842285</v>
      </c>
      <c r="AU41" s="41">
        <v>0</v>
      </c>
      <c r="AV41" s="41">
        <v>1474021231</v>
      </c>
      <c r="AW41" s="41">
        <v>0</v>
      </c>
      <c r="AX41" s="41">
        <v>0</v>
      </c>
      <c r="AY41" s="41">
        <v>0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41">
        <v>0</v>
      </c>
      <c r="BF41" s="41">
        <v>0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0</v>
      </c>
      <c r="BS41" s="41">
        <v>0</v>
      </c>
      <c r="BT41" s="41">
        <v>0</v>
      </c>
      <c r="BU41" s="41">
        <v>0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0</v>
      </c>
      <c r="CF41" s="41">
        <v>0</v>
      </c>
      <c r="CG41" s="41">
        <v>0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11942706</v>
      </c>
      <c r="CX41" s="41">
        <v>0</v>
      </c>
      <c r="CY41" s="41">
        <v>3687500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18538000</v>
      </c>
      <c r="DH41" s="41">
        <v>24203477</v>
      </c>
      <c r="DI41" s="41">
        <v>24203477</v>
      </c>
      <c r="DJ41" s="41">
        <v>0</v>
      </c>
      <c r="DK41" s="41">
        <v>0</v>
      </c>
      <c r="DL41" s="41">
        <v>24203477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29955223</v>
      </c>
      <c r="DX41" s="41">
        <v>0</v>
      </c>
      <c r="DY41" s="41">
        <v>0</v>
      </c>
      <c r="DZ41" s="41">
        <v>0</v>
      </c>
      <c r="EA41" s="41">
        <v>1233128</v>
      </c>
      <c r="EB41" s="41">
        <v>56065406</v>
      </c>
      <c r="EC41" s="41">
        <v>30221105</v>
      </c>
      <c r="ED41" s="41">
        <v>4598493</v>
      </c>
      <c r="EE41" s="41">
        <v>2271407</v>
      </c>
      <c r="EF41" s="41">
        <v>0</v>
      </c>
      <c r="EG41" s="41">
        <v>2508000</v>
      </c>
      <c r="EH41" s="41">
        <v>0</v>
      </c>
      <c r="EI41" s="41">
        <v>0</v>
      </c>
      <c r="EJ41" s="41">
        <v>0</v>
      </c>
      <c r="EK41" s="41">
        <v>0</v>
      </c>
      <c r="EL41" s="41">
        <v>0</v>
      </c>
      <c r="EM41" s="41">
        <v>0</v>
      </c>
      <c r="EN41" s="41">
        <v>7615779</v>
      </c>
      <c r="EO41" s="41">
        <v>223766341</v>
      </c>
      <c r="EP41" s="41">
        <v>24203477</v>
      </c>
      <c r="EQ41" s="41">
        <v>0</v>
      </c>
      <c r="ER41" s="41">
        <v>0</v>
      </c>
      <c r="ES41" s="41">
        <v>0</v>
      </c>
      <c r="ET41" s="41">
        <v>0</v>
      </c>
      <c r="EU41" s="41">
        <v>0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-4277805</v>
      </c>
      <c r="FB41" s="41">
        <v>0</v>
      </c>
      <c r="FC41" s="41">
        <v>87086505</v>
      </c>
      <c r="FD41" s="41">
        <v>20000000</v>
      </c>
      <c r="FE41" s="41">
        <v>18538000</v>
      </c>
      <c r="FF41" s="41">
        <v>0</v>
      </c>
      <c r="FG41" s="41">
        <v>0</v>
      </c>
      <c r="FH41" s="41">
        <v>0</v>
      </c>
      <c r="FI41" s="41">
        <v>85624505</v>
      </c>
      <c r="FJ41" s="41">
        <v>29955223</v>
      </c>
      <c r="FK41" s="41">
        <v>0</v>
      </c>
      <c r="FL41" s="41">
        <v>0</v>
      </c>
      <c r="FM41" s="41">
        <v>115579728</v>
      </c>
      <c r="FN41" s="41">
        <v>0</v>
      </c>
      <c r="FO41" s="41">
        <v>0</v>
      </c>
      <c r="FP41" s="41">
        <v>0</v>
      </c>
      <c r="FQ41" s="41">
        <v>0</v>
      </c>
      <c r="FR41" s="92">
        <v>115579728</v>
      </c>
      <c r="FS41" s="41">
        <v>67211107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1463096845</v>
      </c>
      <c r="FZ41" s="41">
        <v>0</v>
      </c>
      <c r="GA41" s="41">
        <v>31073377</v>
      </c>
      <c r="GB41" s="41">
        <v>67211107</v>
      </c>
      <c r="GC41" s="41">
        <v>67211107</v>
      </c>
      <c r="GD41" s="41">
        <v>0</v>
      </c>
      <c r="GE41" s="41">
        <v>0</v>
      </c>
      <c r="GF41" s="41">
        <v>67211107</v>
      </c>
      <c r="GG41" s="41">
        <v>0</v>
      </c>
      <c r="GH41" s="41">
        <v>0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85392861</v>
      </c>
      <c r="GP41" s="41">
        <v>38115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  <c r="GX41" s="41">
        <v>14977835</v>
      </c>
      <c r="GY41" s="41">
        <v>0</v>
      </c>
      <c r="GZ41" s="41">
        <v>1455481066</v>
      </c>
      <c r="HA41" s="41">
        <v>32712379</v>
      </c>
      <c r="HB41" s="41">
        <v>0</v>
      </c>
      <c r="HC41" s="41">
        <v>0</v>
      </c>
      <c r="HD41" s="41">
        <v>89670666</v>
      </c>
      <c r="HE41" s="41">
        <v>-1639002</v>
      </c>
      <c r="HF41" s="41">
        <v>1000560935</v>
      </c>
      <c r="HG41" s="41">
        <v>14409000</v>
      </c>
      <c r="HH41" s="41">
        <v>4974000</v>
      </c>
      <c r="HI41" s="41">
        <v>9544000</v>
      </c>
      <c r="HJ41" s="41">
        <v>32323000</v>
      </c>
      <c r="HK41" s="41">
        <v>0</v>
      </c>
      <c r="HL41" s="41">
        <v>1034117063</v>
      </c>
      <c r="HM41" s="41">
        <v>107999257</v>
      </c>
      <c r="HN41" s="41">
        <v>11598530</v>
      </c>
      <c r="HO41" s="41">
        <v>6416343</v>
      </c>
      <c r="HP41" s="41">
        <v>18181754</v>
      </c>
      <c r="HQ41" s="41">
        <v>6869900</v>
      </c>
      <c r="HR41" s="41">
        <v>0</v>
      </c>
      <c r="HS41" s="41">
        <v>0</v>
      </c>
      <c r="HT41" s="41">
        <v>301483796</v>
      </c>
      <c r="HU41" s="41">
        <v>0</v>
      </c>
      <c r="HV41" s="41">
        <v>301483796</v>
      </c>
      <c r="HW41" s="41">
        <v>89670666</v>
      </c>
      <c r="HX41" s="41">
        <v>0</v>
      </c>
      <c r="HY41" s="41">
        <v>89670666</v>
      </c>
      <c r="HZ41" s="41">
        <v>32712379</v>
      </c>
      <c r="IA41" s="41">
        <v>423866841</v>
      </c>
      <c r="IB41" s="41">
        <v>0</v>
      </c>
      <c r="IC41" s="41">
        <v>17710469</v>
      </c>
      <c r="ID41" s="41">
        <v>1213000</v>
      </c>
      <c r="IE41" s="41">
        <v>89670666</v>
      </c>
      <c r="IF41" s="41">
        <v>0</v>
      </c>
      <c r="IG41" s="41">
        <v>89670666</v>
      </c>
      <c r="IH41" s="41">
        <v>89670666</v>
      </c>
      <c r="II41" s="41">
        <v>32712379</v>
      </c>
      <c r="IJ41" s="41">
        <v>32712379</v>
      </c>
      <c r="IK41" s="41">
        <v>0</v>
      </c>
      <c r="IL41" s="41">
        <v>0</v>
      </c>
      <c r="IM41" s="41">
        <v>0</v>
      </c>
      <c r="IN41" s="41">
        <v>0</v>
      </c>
      <c r="IO41" s="41">
        <v>0</v>
      </c>
      <c r="IP41" s="41">
        <v>0</v>
      </c>
      <c r="IQ41" s="41">
        <v>0</v>
      </c>
      <c r="IR41" s="41">
        <v>0</v>
      </c>
      <c r="IS41" s="41">
        <v>0</v>
      </c>
      <c r="IT41" s="41">
        <v>0</v>
      </c>
      <c r="IU41" s="41">
        <v>0</v>
      </c>
      <c r="IV41" s="41">
        <v>3396000</v>
      </c>
      <c r="IW41" s="41">
        <v>752505</v>
      </c>
      <c r="IX41" s="41">
        <v>166881</v>
      </c>
      <c r="IY41" s="41">
        <v>0</v>
      </c>
      <c r="IZ41" s="41">
        <v>0</v>
      </c>
      <c r="JA41" s="42">
        <v>0</v>
      </c>
      <c r="JB41" s="42">
        <v>0</v>
      </c>
      <c r="JC41" s="29">
        <f t="shared" si="0"/>
        <v>7615779</v>
      </c>
      <c r="JD41" s="30" t="str">
        <f t="shared" si="1"/>
        <v/>
      </c>
      <c r="JE41" s="29">
        <f t="shared" si="2"/>
        <v>29955223</v>
      </c>
      <c r="JF41" s="30" t="str">
        <f t="shared" si="3"/>
        <v/>
      </c>
    </row>
    <row r="42" spans="1:266" x14ac:dyDescent="0.45">
      <c r="A42">
        <v>41</v>
      </c>
      <c r="B42" t="s">
        <v>342</v>
      </c>
      <c r="C42" s="41">
        <v>353977066</v>
      </c>
      <c r="D42" s="41">
        <v>177975</v>
      </c>
      <c r="E42" s="41">
        <v>354155041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1600000</v>
      </c>
      <c r="Q42" s="41">
        <v>5000000</v>
      </c>
      <c r="R42" s="41">
        <v>0</v>
      </c>
      <c r="S42" s="41">
        <v>26930059</v>
      </c>
      <c r="T42" s="41">
        <v>10161533</v>
      </c>
      <c r="U42" s="41">
        <v>1844146534</v>
      </c>
      <c r="V42" s="41">
        <v>829732</v>
      </c>
      <c r="W42" s="41">
        <v>73476401</v>
      </c>
      <c r="X42" s="41">
        <v>0</v>
      </c>
      <c r="Y42" s="41">
        <v>41184308</v>
      </c>
      <c r="Z42" s="41">
        <v>1080152285</v>
      </c>
      <c r="AA42" s="41">
        <v>12784652</v>
      </c>
      <c r="AB42" s="41">
        <v>1092936937</v>
      </c>
      <c r="AC42" s="41">
        <v>157359509</v>
      </c>
      <c r="AD42" s="41">
        <v>1050000</v>
      </c>
      <c r="AE42" s="41">
        <v>0</v>
      </c>
      <c r="AF42" s="41">
        <v>2372660</v>
      </c>
      <c r="AG42" s="41">
        <v>1256718523</v>
      </c>
      <c r="AH42" s="41">
        <v>0</v>
      </c>
      <c r="AI42" s="41">
        <v>0</v>
      </c>
      <c r="AJ42" s="41">
        <v>0</v>
      </c>
      <c r="AK42" s="41">
        <v>2661239</v>
      </c>
      <c r="AL42" s="41">
        <v>1259379762</v>
      </c>
      <c r="AM42" s="41">
        <v>0</v>
      </c>
      <c r="AN42" s="41">
        <v>0</v>
      </c>
      <c r="AO42" s="41">
        <v>0</v>
      </c>
      <c r="AP42" s="41">
        <v>0</v>
      </c>
      <c r="AQ42" s="41">
        <v>2487243</v>
      </c>
      <c r="AR42" s="41">
        <v>0</v>
      </c>
      <c r="AS42" s="41">
        <v>0</v>
      </c>
      <c r="AT42" s="41">
        <v>937755</v>
      </c>
      <c r="AU42" s="41">
        <v>0</v>
      </c>
      <c r="AV42" s="41">
        <v>1843316802</v>
      </c>
      <c r="AW42" s="41">
        <v>0</v>
      </c>
      <c r="AX42" s="41">
        <v>0</v>
      </c>
      <c r="AY42" s="41">
        <v>0</v>
      </c>
      <c r="AZ42" s="41">
        <v>0</v>
      </c>
      <c r="BA42" s="41">
        <v>0</v>
      </c>
      <c r="BB42" s="41">
        <v>0</v>
      </c>
      <c r="BC42" s="41">
        <v>0</v>
      </c>
      <c r="BD42" s="41">
        <v>0</v>
      </c>
      <c r="BE42" s="41">
        <v>0</v>
      </c>
      <c r="BF42" s="41">
        <v>0</v>
      </c>
      <c r="BG42" s="41">
        <v>0</v>
      </c>
      <c r="BH42" s="41">
        <v>0</v>
      </c>
      <c r="BI42" s="41">
        <v>0</v>
      </c>
      <c r="BJ42" s="41">
        <v>0</v>
      </c>
      <c r="BK42" s="41">
        <v>0</v>
      </c>
      <c r="BL42" s="41">
        <v>0</v>
      </c>
      <c r="BM42" s="41">
        <v>0</v>
      </c>
      <c r="BN42" s="41">
        <v>0</v>
      </c>
      <c r="BO42" s="41">
        <v>0</v>
      </c>
      <c r="BP42" s="41">
        <v>0</v>
      </c>
      <c r="BQ42" s="41">
        <v>0</v>
      </c>
      <c r="BR42" s="41">
        <v>0</v>
      </c>
      <c r="BS42" s="41">
        <v>0</v>
      </c>
      <c r="BT42" s="41">
        <v>0</v>
      </c>
      <c r="BU42" s="41">
        <v>0</v>
      </c>
      <c r="BV42" s="41">
        <v>0</v>
      </c>
      <c r="BW42" s="41">
        <v>0</v>
      </c>
      <c r="BX42" s="41">
        <v>0</v>
      </c>
      <c r="BY42" s="41">
        <v>0</v>
      </c>
      <c r="BZ42" s="41">
        <v>0</v>
      </c>
      <c r="CA42" s="41">
        <v>0</v>
      </c>
      <c r="CB42" s="41">
        <v>0</v>
      </c>
      <c r="CC42" s="41">
        <v>0</v>
      </c>
      <c r="CD42" s="41">
        <v>0</v>
      </c>
      <c r="CE42" s="41">
        <v>0</v>
      </c>
      <c r="CF42" s="41">
        <v>0</v>
      </c>
      <c r="CG42" s="41">
        <v>0</v>
      </c>
      <c r="CH42" s="41">
        <v>0</v>
      </c>
      <c r="CI42" s="41">
        <v>0</v>
      </c>
      <c r="CJ42" s="41">
        <v>0</v>
      </c>
      <c r="CK42" s="41">
        <v>0</v>
      </c>
      <c r="CL42" s="41">
        <v>0</v>
      </c>
      <c r="CM42" s="41">
        <v>0</v>
      </c>
      <c r="CN42" s="41">
        <v>0</v>
      </c>
      <c r="CO42" s="41">
        <v>0</v>
      </c>
      <c r="CP42" s="41">
        <v>0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41374000</v>
      </c>
      <c r="CX42" s="41">
        <v>4200000</v>
      </c>
      <c r="CY42" s="41">
        <v>4836000</v>
      </c>
      <c r="CZ42" s="41">
        <v>0</v>
      </c>
      <c r="DA42" s="41">
        <v>0</v>
      </c>
      <c r="DB42" s="41">
        <v>0</v>
      </c>
      <c r="DC42" s="41">
        <v>0</v>
      </c>
      <c r="DD42" s="41">
        <v>0</v>
      </c>
      <c r="DE42" s="41">
        <v>0</v>
      </c>
      <c r="DF42" s="41">
        <v>0</v>
      </c>
      <c r="DG42" s="41">
        <v>14098</v>
      </c>
      <c r="DH42" s="41">
        <v>26706302</v>
      </c>
      <c r="DI42" s="41">
        <v>26706302</v>
      </c>
      <c r="DJ42" s="41">
        <v>25058</v>
      </c>
      <c r="DK42" s="41">
        <v>25058</v>
      </c>
      <c r="DL42" s="41">
        <v>26731360</v>
      </c>
      <c r="DM42" s="41">
        <v>0</v>
      </c>
      <c r="DN42" s="41">
        <v>0</v>
      </c>
      <c r="DO42" s="41">
        <v>0</v>
      </c>
      <c r="DP42" s="41">
        <v>0</v>
      </c>
      <c r="DQ42" s="41">
        <v>0</v>
      </c>
      <c r="DR42" s="41">
        <v>0</v>
      </c>
      <c r="DS42" s="41">
        <v>0</v>
      </c>
      <c r="DT42" s="41">
        <v>0</v>
      </c>
      <c r="DU42" s="41">
        <v>0</v>
      </c>
      <c r="DV42" s="41">
        <v>0</v>
      </c>
      <c r="DW42" s="41">
        <v>829732</v>
      </c>
      <c r="DX42" s="41">
        <v>0</v>
      </c>
      <c r="DY42" s="41">
        <v>0</v>
      </c>
      <c r="DZ42" s="41">
        <v>0</v>
      </c>
      <c r="EA42" s="41">
        <v>1662192</v>
      </c>
      <c r="EB42" s="41">
        <v>72200860</v>
      </c>
      <c r="EC42" s="41">
        <v>35965320</v>
      </c>
      <c r="ED42" s="41">
        <v>6601526</v>
      </c>
      <c r="EE42" s="41">
        <v>2933399</v>
      </c>
      <c r="EF42" s="41">
        <v>0</v>
      </c>
      <c r="EG42" s="41">
        <v>2940000</v>
      </c>
      <c r="EH42" s="41">
        <v>0</v>
      </c>
      <c r="EI42" s="41">
        <v>0</v>
      </c>
      <c r="EJ42" s="41">
        <v>0</v>
      </c>
      <c r="EK42" s="41">
        <v>0</v>
      </c>
      <c r="EL42" s="41">
        <v>0</v>
      </c>
      <c r="EM42" s="41">
        <v>0</v>
      </c>
      <c r="EN42" s="41">
        <v>-31086229</v>
      </c>
      <c r="EO42" s="41">
        <v>250029083</v>
      </c>
      <c r="EP42" s="41">
        <v>26706302</v>
      </c>
      <c r="EQ42" s="41">
        <v>127931</v>
      </c>
      <c r="ER42" s="41">
        <v>25058</v>
      </c>
      <c r="ES42" s="41">
        <v>0</v>
      </c>
      <c r="ET42" s="41">
        <v>0</v>
      </c>
      <c r="EU42" s="41">
        <v>0</v>
      </c>
      <c r="EV42" s="41">
        <v>0</v>
      </c>
      <c r="EW42" s="41">
        <v>0</v>
      </c>
      <c r="EX42" s="41">
        <v>0</v>
      </c>
      <c r="EY42" s="41">
        <v>0</v>
      </c>
      <c r="EZ42" s="41">
        <v>0</v>
      </c>
      <c r="FA42" s="41">
        <v>-5795178</v>
      </c>
      <c r="FB42" s="41">
        <v>0</v>
      </c>
      <c r="FC42" s="41">
        <v>78462303</v>
      </c>
      <c r="FD42" s="41">
        <v>5000000</v>
      </c>
      <c r="FE42" s="41">
        <v>14098</v>
      </c>
      <c r="FF42" s="41">
        <v>0</v>
      </c>
      <c r="FG42" s="41">
        <v>0</v>
      </c>
      <c r="FH42" s="41">
        <v>0</v>
      </c>
      <c r="FI42" s="41">
        <v>73476401</v>
      </c>
      <c r="FJ42" s="41">
        <v>829732</v>
      </c>
      <c r="FK42" s="41">
        <v>0</v>
      </c>
      <c r="FL42" s="41">
        <v>0</v>
      </c>
      <c r="FM42" s="41">
        <v>74306133</v>
      </c>
      <c r="FN42" s="41">
        <v>0</v>
      </c>
      <c r="FO42" s="41">
        <v>0</v>
      </c>
      <c r="FP42" s="41">
        <v>0</v>
      </c>
      <c r="FQ42" s="41">
        <v>0</v>
      </c>
      <c r="FR42" s="92">
        <v>74306133</v>
      </c>
      <c r="FS42" s="41">
        <v>77241681</v>
      </c>
      <c r="FT42" s="41">
        <v>24986</v>
      </c>
      <c r="FU42" s="41">
        <v>0</v>
      </c>
      <c r="FV42" s="41">
        <v>0</v>
      </c>
      <c r="FW42" s="41">
        <v>0</v>
      </c>
      <c r="FX42" s="41">
        <v>0</v>
      </c>
      <c r="FY42" s="41">
        <v>1812216475</v>
      </c>
      <c r="FZ42" s="41">
        <v>0</v>
      </c>
      <c r="GA42" s="41">
        <v>36266285</v>
      </c>
      <c r="GB42" s="41">
        <v>77241681</v>
      </c>
      <c r="GC42" s="41">
        <v>77241681</v>
      </c>
      <c r="GD42" s="41">
        <v>24986</v>
      </c>
      <c r="GE42" s="41">
        <v>24986</v>
      </c>
      <c r="GF42" s="41">
        <v>77266667</v>
      </c>
      <c r="GG42" s="41">
        <v>0</v>
      </c>
      <c r="GH42" s="41">
        <v>0</v>
      </c>
      <c r="GI42" s="41">
        <v>0</v>
      </c>
      <c r="GJ42" s="41">
        <v>0</v>
      </c>
      <c r="GK42" s="41">
        <v>0</v>
      </c>
      <c r="GL42" s="41">
        <v>0</v>
      </c>
      <c r="GM42" s="41">
        <v>0</v>
      </c>
      <c r="GN42" s="41">
        <v>0</v>
      </c>
      <c r="GO42" s="41">
        <v>100789705</v>
      </c>
      <c r="GP42" s="41">
        <v>59417</v>
      </c>
      <c r="GQ42" s="41">
        <v>0</v>
      </c>
      <c r="GR42" s="41">
        <v>0</v>
      </c>
      <c r="GS42" s="41">
        <v>0</v>
      </c>
      <c r="GT42" s="41">
        <v>0</v>
      </c>
      <c r="GU42" s="41">
        <v>0</v>
      </c>
      <c r="GV42" s="41">
        <v>0</v>
      </c>
      <c r="GW42" s="41">
        <v>0</v>
      </c>
      <c r="GX42" s="41">
        <v>10945206</v>
      </c>
      <c r="GY42" s="41">
        <v>0</v>
      </c>
      <c r="GZ42" s="41">
        <v>1843302704</v>
      </c>
      <c r="HA42" s="41">
        <v>41123383</v>
      </c>
      <c r="HB42" s="41">
        <v>0</v>
      </c>
      <c r="HC42" s="41">
        <v>0</v>
      </c>
      <c r="HD42" s="41">
        <v>106584883</v>
      </c>
      <c r="HE42" s="41">
        <v>-4857098</v>
      </c>
      <c r="HF42" s="41">
        <v>1266171713</v>
      </c>
      <c r="HG42" s="41">
        <v>4332000</v>
      </c>
      <c r="HH42" s="41">
        <v>2742000</v>
      </c>
      <c r="HI42" s="41">
        <v>7202000</v>
      </c>
      <c r="HJ42" s="41">
        <v>18806000</v>
      </c>
      <c r="HK42" s="41">
        <v>0</v>
      </c>
      <c r="HL42" s="41">
        <v>1286639905</v>
      </c>
      <c r="HM42" s="41">
        <v>161259996</v>
      </c>
      <c r="HN42" s="41">
        <v>15465402</v>
      </c>
      <c r="HO42" s="41">
        <v>7799135</v>
      </c>
      <c r="HP42" s="41">
        <v>23523038</v>
      </c>
      <c r="HQ42" s="41">
        <v>9534925</v>
      </c>
      <c r="HR42" s="41">
        <v>0</v>
      </c>
      <c r="HS42" s="41">
        <v>0</v>
      </c>
      <c r="HT42" s="41">
        <v>370588591</v>
      </c>
      <c r="HU42" s="41">
        <v>115511</v>
      </c>
      <c r="HV42" s="41">
        <v>370704102</v>
      </c>
      <c r="HW42" s="41">
        <v>106562839</v>
      </c>
      <c r="HX42" s="41">
        <v>22044</v>
      </c>
      <c r="HY42" s="41">
        <v>106584883</v>
      </c>
      <c r="HZ42" s="41">
        <v>41123383</v>
      </c>
      <c r="IA42" s="41">
        <v>518412368</v>
      </c>
      <c r="IB42" s="41">
        <v>0</v>
      </c>
      <c r="IC42" s="41">
        <v>13432449</v>
      </c>
      <c r="ID42" s="41">
        <v>9956062</v>
      </c>
      <c r="IE42" s="41">
        <v>106562839</v>
      </c>
      <c r="IF42" s="41">
        <v>22044</v>
      </c>
      <c r="IG42" s="41">
        <v>106584883</v>
      </c>
      <c r="IH42" s="41">
        <v>106584883</v>
      </c>
      <c r="II42" s="41">
        <v>41123383</v>
      </c>
      <c r="IJ42" s="41">
        <v>41123383</v>
      </c>
      <c r="IK42" s="41">
        <v>0</v>
      </c>
      <c r="IL42" s="41">
        <v>0</v>
      </c>
      <c r="IM42" s="41">
        <v>0</v>
      </c>
      <c r="IN42" s="41">
        <v>0</v>
      </c>
      <c r="IO42" s="41">
        <v>0</v>
      </c>
      <c r="IP42" s="41">
        <v>0</v>
      </c>
      <c r="IQ42" s="41">
        <v>0</v>
      </c>
      <c r="IR42" s="41">
        <v>0</v>
      </c>
      <c r="IS42" s="41">
        <v>0</v>
      </c>
      <c r="IT42" s="41">
        <v>0</v>
      </c>
      <c r="IU42" s="41">
        <v>0</v>
      </c>
      <c r="IV42" s="41">
        <v>4530000</v>
      </c>
      <c r="IW42" s="41">
        <v>1083816</v>
      </c>
      <c r="IX42" s="41">
        <v>258501</v>
      </c>
      <c r="IY42" s="41">
        <v>0</v>
      </c>
      <c r="IZ42" s="41">
        <v>0</v>
      </c>
      <c r="JA42" s="42">
        <v>0</v>
      </c>
      <c r="JB42" s="42">
        <v>0</v>
      </c>
      <c r="JC42" s="29" t="str">
        <f t="shared" si="0"/>
        <v/>
      </c>
      <c r="JD42" s="30">
        <f t="shared" si="1"/>
        <v>-31086229</v>
      </c>
      <c r="JE42" s="29">
        <f t="shared" si="2"/>
        <v>829732</v>
      </c>
      <c r="JF42" s="30" t="str">
        <f t="shared" si="3"/>
        <v/>
      </c>
    </row>
    <row r="43" spans="1:266" x14ac:dyDescent="0.45">
      <c r="A43">
        <v>42</v>
      </c>
      <c r="B43" t="s">
        <v>343</v>
      </c>
      <c r="C43" s="41">
        <v>130791090</v>
      </c>
      <c r="D43" s="41">
        <v>0</v>
      </c>
      <c r="E43" s="41">
        <v>130791090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83000</v>
      </c>
      <c r="M43" s="41">
        <v>0</v>
      </c>
      <c r="N43" s="41">
        <v>0</v>
      </c>
      <c r="O43" s="41">
        <v>0</v>
      </c>
      <c r="P43" s="41">
        <v>606115</v>
      </c>
      <c r="Q43" s="41">
        <v>27000000</v>
      </c>
      <c r="R43" s="41">
        <v>0</v>
      </c>
      <c r="S43" s="41">
        <v>5357229</v>
      </c>
      <c r="T43" s="41">
        <v>49193</v>
      </c>
      <c r="U43" s="41">
        <v>786134557</v>
      </c>
      <c r="V43" s="41">
        <v>5818846</v>
      </c>
      <c r="W43" s="41">
        <v>36094581</v>
      </c>
      <c r="X43" s="41">
        <v>0</v>
      </c>
      <c r="Y43" s="41">
        <v>4515896</v>
      </c>
      <c r="Z43" s="41">
        <v>466919083</v>
      </c>
      <c r="AA43" s="41">
        <v>5680639</v>
      </c>
      <c r="AB43" s="41">
        <v>472599722</v>
      </c>
      <c r="AC43" s="41">
        <v>72139627</v>
      </c>
      <c r="AD43" s="41">
        <v>750000</v>
      </c>
      <c r="AE43" s="41">
        <v>0</v>
      </c>
      <c r="AF43" s="41">
        <v>788851</v>
      </c>
      <c r="AG43" s="41">
        <v>548025947</v>
      </c>
      <c r="AH43" s="41">
        <v>0</v>
      </c>
      <c r="AI43" s="41">
        <v>0</v>
      </c>
      <c r="AJ43" s="41">
        <v>0</v>
      </c>
      <c r="AK43" s="41">
        <v>1171791</v>
      </c>
      <c r="AL43" s="41">
        <v>549197738</v>
      </c>
      <c r="AM43" s="41">
        <v>0</v>
      </c>
      <c r="AN43" s="41">
        <v>0</v>
      </c>
      <c r="AO43" s="41">
        <v>0</v>
      </c>
      <c r="AP43" s="41">
        <v>0</v>
      </c>
      <c r="AQ43" s="41">
        <v>2980984</v>
      </c>
      <c r="AR43" s="41">
        <v>2047000</v>
      </c>
      <c r="AS43" s="41">
        <v>0</v>
      </c>
      <c r="AT43" s="41">
        <v>75247</v>
      </c>
      <c r="AU43" s="41">
        <v>0</v>
      </c>
      <c r="AV43" s="41">
        <v>780315711</v>
      </c>
      <c r="AW43" s="41">
        <v>0</v>
      </c>
      <c r="AX43" s="41">
        <v>0</v>
      </c>
      <c r="AY43" s="41">
        <v>0</v>
      </c>
      <c r="AZ43" s="41">
        <v>0</v>
      </c>
      <c r="BA43" s="41">
        <v>0</v>
      </c>
      <c r="BB43" s="41">
        <v>0</v>
      </c>
      <c r="BC43" s="41">
        <v>0</v>
      </c>
      <c r="BD43" s="41">
        <v>0</v>
      </c>
      <c r="BE43" s="41">
        <v>0</v>
      </c>
      <c r="BF43" s="41">
        <v>0</v>
      </c>
      <c r="BG43" s="41">
        <v>0</v>
      </c>
      <c r="BH43" s="41">
        <v>0</v>
      </c>
      <c r="BI43" s="41">
        <v>0</v>
      </c>
      <c r="BJ43" s="41">
        <v>0</v>
      </c>
      <c r="BK43" s="41">
        <v>0</v>
      </c>
      <c r="BL43" s="41">
        <v>0</v>
      </c>
      <c r="BM43" s="41">
        <v>0</v>
      </c>
      <c r="BN43" s="41">
        <v>0</v>
      </c>
      <c r="BO43" s="41">
        <v>0</v>
      </c>
      <c r="BP43" s="41">
        <v>0</v>
      </c>
      <c r="BQ43" s="41">
        <v>0</v>
      </c>
      <c r="BR43" s="41">
        <v>0</v>
      </c>
      <c r="BS43" s="41">
        <v>0</v>
      </c>
      <c r="BT43" s="41">
        <v>0</v>
      </c>
      <c r="BU43" s="41">
        <v>0</v>
      </c>
      <c r="BV43" s="41">
        <v>0</v>
      </c>
      <c r="BW43" s="41">
        <v>0</v>
      </c>
      <c r="BX43" s="41">
        <v>0</v>
      </c>
      <c r="BY43" s="41">
        <v>0</v>
      </c>
      <c r="BZ43" s="41">
        <v>0</v>
      </c>
      <c r="CA43" s="41">
        <v>0</v>
      </c>
      <c r="CB43" s="41">
        <v>0</v>
      </c>
      <c r="CC43" s="41">
        <v>0</v>
      </c>
      <c r="CD43" s="41">
        <v>0</v>
      </c>
      <c r="CE43" s="41">
        <v>0</v>
      </c>
      <c r="CF43" s="41">
        <v>0</v>
      </c>
      <c r="CG43" s="41">
        <v>0</v>
      </c>
      <c r="CH43" s="41">
        <v>0</v>
      </c>
      <c r="CI43" s="41">
        <v>0</v>
      </c>
      <c r="CJ43" s="41">
        <v>0</v>
      </c>
      <c r="CK43" s="41">
        <v>0</v>
      </c>
      <c r="CL43" s="41">
        <v>0</v>
      </c>
      <c r="CM43" s="41">
        <v>0</v>
      </c>
      <c r="CN43" s="41">
        <v>0</v>
      </c>
      <c r="CO43" s="41">
        <v>0</v>
      </c>
      <c r="CP43" s="41">
        <v>0</v>
      </c>
      <c r="CQ43" s="41">
        <v>0</v>
      </c>
      <c r="CR43" s="41">
        <v>0</v>
      </c>
      <c r="CS43" s="41">
        <v>0</v>
      </c>
      <c r="CT43" s="41">
        <v>0</v>
      </c>
      <c r="CU43" s="41">
        <v>0</v>
      </c>
      <c r="CV43" s="41">
        <v>0</v>
      </c>
      <c r="CW43" s="41">
        <v>4253148</v>
      </c>
      <c r="CX43" s="41">
        <v>1120000</v>
      </c>
      <c r="CY43" s="41">
        <v>7786000</v>
      </c>
      <c r="CZ43" s="41">
        <v>0</v>
      </c>
      <c r="DA43" s="41">
        <v>0</v>
      </c>
      <c r="DB43" s="41">
        <v>0</v>
      </c>
      <c r="DC43" s="41">
        <v>0</v>
      </c>
      <c r="DD43" s="41">
        <v>0</v>
      </c>
      <c r="DE43" s="41">
        <v>0</v>
      </c>
      <c r="DF43" s="41">
        <v>0</v>
      </c>
      <c r="DG43" s="41">
        <v>14393</v>
      </c>
      <c r="DH43" s="41">
        <v>10658186</v>
      </c>
      <c r="DI43" s="41">
        <v>10658186</v>
      </c>
      <c r="DJ43" s="41">
        <v>0</v>
      </c>
      <c r="DK43" s="41">
        <v>0</v>
      </c>
      <c r="DL43" s="41">
        <v>10658186</v>
      </c>
      <c r="DM43" s="41">
        <v>0</v>
      </c>
      <c r="DN43" s="41">
        <v>0</v>
      </c>
      <c r="DO43" s="41">
        <v>0</v>
      </c>
      <c r="DP43" s="41">
        <v>0</v>
      </c>
      <c r="DQ43" s="41">
        <v>0</v>
      </c>
      <c r="DR43" s="41">
        <v>0</v>
      </c>
      <c r="DS43" s="41">
        <v>0</v>
      </c>
      <c r="DT43" s="41">
        <v>0</v>
      </c>
      <c r="DU43" s="41">
        <v>0</v>
      </c>
      <c r="DV43" s="41">
        <v>0</v>
      </c>
      <c r="DW43" s="41">
        <v>5818846</v>
      </c>
      <c r="DX43" s="41">
        <v>0</v>
      </c>
      <c r="DY43" s="41">
        <v>0</v>
      </c>
      <c r="DZ43" s="41">
        <v>0</v>
      </c>
      <c r="EA43" s="41">
        <v>606115</v>
      </c>
      <c r="EB43" s="41">
        <v>22323011</v>
      </c>
      <c r="EC43" s="41">
        <v>12685449</v>
      </c>
      <c r="ED43" s="41">
        <v>2312195</v>
      </c>
      <c r="EE43" s="41">
        <v>1097953</v>
      </c>
      <c r="EF43" s="41">
        <v>0</v>
      </c>
      <c r="EG43" s="41">
        <v>1680000</v>
      </c>
      <c r="EH43" s="41">
        <v>0</v>
      </c>
      <c r="EI43" s="41">
        <v>0</v>
      </c>
      <c r="EJ43" s="41">
        <v>0</v>
      </c>
      <c r="EK43" s="41">
        <v>0</v>
      </c>
      <c r="EL43" s="41">
        <v>0</v>
      </c>
      <c r="EM43" s="41">
        <v>0</v>
      </c>
      <c r="EN43" s="41">
        <v>-26523990</v>
      </c>
      <c r="EO43" s="41">
        <v>85656002</v>
      </c>
      <c r="EP43" s="41">
        <v>10658186</v>
      </c>
      <c r="EQ43" s="41">
        <v>0</v>
      </c>
      <c r="ER43" s="41">
        <v>0</v>
      </c>
      <c r="ES43" s="41">
        <v>0</v>
      </c>
      <c r="ET43" s="41">
        <v>0</v>
      </c>
      <c r="EU43" s="41">
        <v>0</v>
      </c>
      <c r="EV43" s="41">
        <v>0</v>
      </c>
      <c r="EW43" s="41">
        <v>0</v>
      </c>
      <c r="EX43" s="41">
        <v>0</v>
      </c>
      <c r="EY43" s="41">
        <v>0</v>
      </c>
      <c r="EZ43" s="41">
        <v>0</v>
      </c>
      <c r="FA43" s="41">
        <v>-2489167</v>
      </c>
      <c r="FB43" s="41">
        <v>0</v>
      </c>
      <c r="FC43" s="41">
        <v>63080188</v>
      </c>
      <c r="FD43" s="41">
        <v>27000000</v>
      </c>
      <c r="FE43" s="41">
        <v>14393</v>
      </c>
      <c r="FF43" s="41">
        <v>0</v>
      </c>
      <c r="FG43" s="41">
        <v>0</v>
      </c>
      <c r="FH43" s="41">
        <v>0</v>
      </c>
      <c r="FI43" s="41">
        <v>36094581</v>
      </c>
      <c r="FJ43" s="41">
        <v>5818846</v>
      </c>
      <c r="FK43" s="41">
        <v>0</v>
      </c>
      <c r="FL43" s="41">
        <v>0</v>
      </c>
      <c r="FM43" s="41">
        <v>41913427</v>
      </c>
      <c r="FN43" s="41">
        <v>0</v>
      </c>
      <c r="FO43" s="41">
        <v>0</v>
      </c>
      <c r="FP43" s="41">
        <v>0</v>
      </c>
      <c r="FQ43" s="41">
        <v>0</v>
      </c>
      <c r="FR43" s="92">
        <v>41913427</v>
      </c>
      <c r="FS43" s="41">
        <v>34476902</v>
      </c>
      <c r="FT43" s="41">
        <v>0</v>
      </c>
      <c r="FU43" s="41">
        <v>0</v>
      </c>
      <c r="FV43" s="41">
        <v>0</v>
      </c>
      <c r="FW43" s="41">
        <v>0</v>
      </c>
      <c r="FX43" s="41">
        <v>0</v>
      </c>
      <c r="FY43" s="41">
        <v>753777328</v>
      </c>
      <c r="FZ43" s="41">
        <v>0</v>
      </c>
      <c r="GA43" s="41">
        <v>14068334</v>
      </c>
      <c r="GB43" s="41">
        <v>34476902</v>
      </c>
      <c r="GC43" s="41">
        <v>34476902</v>
      </c>
      <c r="GD43" s="41">
        <v>0</v>
      </c>
      <c r="GE43" s="41">
        <v>0</v>
      </c>
      <c r="GF43" s="41">
        <v>34476902</v>
      </c>
      <c r="GG43" s="41">
        <v>0</v>
      </c>
      <c r="GH43" s="41">
        <v>0</v>
      </c>
      <c r="GI43" s="41">
        <v>0</v>
      </c>
      <c r="GJ43" s="41">
        <v>0</v>
      </c>
      <c r="GK43" s="41">
        <v>0</v>
      </c>
      <c r="GL43" s="41">
        <v>0</v>
      </c>
      <c r="GM43" s="41">
        <v>0</v>
      </c>
      <c r="GN43" s="41">
        <v>0</v>
      </c>
      <c r="GO43" s="41">
        <v>43903368</v>
      </c>
      <c r="GP43" s="41">
        <v>67747</v>
      </c>
      <c r="GQ43" s="41">
        <v>0</v>
      </c>
      <c r="GR43" s="41">
        <v>0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  <c r="GX43" s="41">
        <v>5012165</v>
      </c>
      <c r="GY43" s="41">
        <v>0</v>
      </c>
      <c r="GZ43" s="41">
        <v>780301318</v>
      </c>
      <c r="HA43" s="41">
        <v>14819417</v>
      </c>
      <c r="HB43" s="41">
        <v>0</v>
      </c>
      <c r="HC43" s="41">
        <v>0</v>
      </c>
      <c r="HD43" s="41">
        <v>46392535</v>
      </c>
      <c r="HE43" s="41">
        <v>-751083</v>
      </c>
      <c r="HF43" s="41">
        <v>555192045</v>
      </c>
      <c r="HG43" s="41">
        <v>3905000</v>
      </c>
      <c r="HH43" s="41">
        <v>5025000</v>
      </c>
      <c r="HI43" s="41">
        <v>7003000</v>
      </c>
      <c r="HJ43" s="41">
        <v>17991000</v>
      </c>
      <c r="HK43" s="41">
        <v>0</v>
      </c>
      <c r="HL43" s="41">
        <v>573789160</v>
      </c>
      <c r="HM43" s="41">
        <v>49064885</v>
      </c>
      <c r="HN43" s="41">
        <v>5989293</v>
      </c>
      <c r="HO43" s="41">
        <v>3346915</v>
      </c>
      <c r="HP43" s="41">
        <v>9426466</v>
      </c>
      <c r="HQ43" s="41">
        <v>3410148</v>
      </c>
      <c r="HR43" s="41">
        <v>0</v>
      </c>
      <c r="HS43" s="41">
        <v>0</v>
      </c>
      <c r="HT43" s="41">
        <v>155259336</v>
      </c>
      <c r="HU43" s="41">
        <v>0</v>
      </c>
      <c r="HV43" s="41">
        <v>155259336</v>
      </c>
      <c r="HW43" s="41">
        <v>46392535</v>
      </c>
      <c r="HX43" s="41">
        <v>0</v>
      </c>
      <c r="HY43" s="41">
        <v>46392535</v>
      </c>
      <c r="HZ43" s="41">
        <v>14819417</v>
      </c>
      <c r="IA43" s="41">
        <v>216471288</v>
      </c>
      <c r="IB43" s="41">
        <v>0</v>
      </c>
      <c r="IC43" s="41">
        <v>7993149</v>
      </c>
      <c r="ID43" s="41">
        <v>1000</v>
      </c>
      <c r="IE43" s="41">
        <v>46392535</v>
      </c>
      <c r="IF43" s="41">
        <v>0</v>
      </c>
      <c r="IG43" s="41">
        <v>46392535</v>
      </c>
      <c r="IH43" s="41">
        <v>46392535</v>
      </c>
      <c r="II43" s="41">
        <v>14819417</v>
      </c>
      <c r="IJ43" s="41">
        <v>14819417</v>
      </c>
      <c r="IK43" s="41">
        <v>0</v>
      </c>
      <c r="IL43" s="41">
        <v>0</v>
      </c>
      <c r="IM43" s="41">
        <v>0</v>
      </c>
      <c r="IN43" s="41">
        <v>0</v>
      </c>
      <c r="IO43" s="41">
        <v>0</v>
      </c>
      <c r="IP43" s="41">
        <v>0</v>
      </c>
      <c r="IQ43" s="41">
        <v>0</v>
      </c>
      <c r="IR43" s="41">
        <v>0</v>
      </c>
      <c r="IS43" s="41">
        <v>0</v>
      </c>
      <c r="IT43" s="41">
        <v>0</v>
      </c>
      <c r="IU43" s="41">
        <v>0</v>
      </c>
      <c r="IV43" s="41">
        <v>2058000</v>
      </c>
      <c r="IW43" s="41">
        <v>291162</v>
      </c>
      <c r="IX43" s="41">
        <v>90258</v>
      </c>
      <c r="IY43" s="41">
        <v>0</v>
      </c>
      <c r="IZ43" s="41">
        <v>0</v>
      </c>
      <c r="JA43" s="42">
        <v>0</v>
      </c>
      <c r="JB43" s="42">
        <v>0</v>
      </c>
      <c r="JC43" s="29" t="str">
        <f t="shared" si="0"/>
        <v/>
      </c>
      <c r="JD43" s="30">
        <f t="shared" si="1"/>
        <v>-26523990</v>
      </c>
      <c r="JE43" s="29">
        <f t="shared" si="2"/>
        <v>5818846</v>
      </c>
      <c r="JF43" s="30" t="str">
        <f t="shared" si="3"/>
        <v/>
      </c>
    </row>
    <row r="44" spans="1:266" x14ac:dyDescent="0.45">
      <c r="A44">
        <v>43</v>
      </c>
      <c r="B44" t="s">
        <v>344</v>
      </c>
      <c r="C44" s="41">
        <v>1218358935</v>
      </c>
      <c r="D44" s="41">
        <v>305732</v>
      </c>
      <c r="E44" s="41">
        <v>1218664667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107539</v>
      </c>
      <c r="M44" s="41">
        <v>0</v>
      </c>
      <c r="N44" s="41">
        <v>0</v>
      </c>
      <c r="O44" s="41">
        <v>0</v>
      </c>
      <c r="P44" s="41">
        <v>10192237</v>
      </c>
      <c r="Q44" s="41">
        <v>70000000</v>
      </c>
      <c r="R44" s="41">
        <v>0</v>
      </c>
      <c r="S44" s="41">
        <v>216479558</v>
      </c>
      <c r="T44" s="41">
        <v>27049446</v>
      </c>
      <c r="U44" s="41">
        <v>6541200407</v>
      </c>
      <c r="V44" s="41">
        <v>156776244</v>
      </c>
      <c r="W44" s="41">
        <v>473135169</v>
      </c>
      <c r="X44" s="41">
        <v>0</v>
      </c>
      <c r="Y44" s="41">
        <v>87853757</v>
      </c>
      <c r="Z44" s="41">
        <v>3682638485</v>
      </c>
      <c r="AA44" s="41">
        <v>63603779</v>
      </c>
      <c r="AB44" s="41">
        <v>3746242264</v>
      </c>
      <c r="AC44" s="41">
        <v>568703909</v>
      </c>
      <c r="AD44" s="41">
        <v>4500000</v>
      </c>
      <c r="AE44" s="41">
        <v>0</v>
      </c>
      <c r="AF44" s="41">
        <v>9932010</v>
      </c>
      <c r="AG44" s="41">
        <v>4347853559</v>
      </c>
      <c r="AH44" s="41">
        <v>0</v>
      </c>
      <c r="AI44" s="41">
        <v>0</v>
      </c>
      <c r="AJ44" s="41">
        <v>0</v>
      </c>
      <c r="AK44" s="41">
        <v>9050491</v>
      </c>
      <c r="AL44" s="41">
        <v>4356904050</v>
      </c>
      <c r="AM44" s="41">
        <v>0</v>
      </c>
      <c r="AN44" s="41">
        <v>0</v>
      </c>
      <c r="AO44" s="41">
        <v>0</v>
      </c>
      <c r="AP44" s="41">
        <v>0</v>
      </c>
      <c r="AQ44" s="41">
        <v>11893443</v>
      </c>
      <c r="AR44" s="41">
        <v>0</v>
      </c>
      <c r="AS44" s="41">
        <v>0</v>
      </c>
      <c r="AT44" s="41">
        <v>3381687</v>
      </c>
      <c r="AU44" s="41">
        <v>0</v>
      </c>
      <c r="AV44" s="41">
        <v>6384424163</v>
      </c>
      <c r="AW44" s="41">
        <v>0</v>
      </c>
      <c r="AX44" s="41">
        <v>0</v>
      </c>
      <c r="AY44" s="41">
        <v>0</v>
      </c>
      <c r="AZ44" s="41">
        <v>0</v>
      </c>
      <c r="BA44" s="41">
        <v>0</v>
      </c>
      <c r="BB44" s="41">
        <v>0</v>
      </c>
      <c r="BC44" s="41">
        <v>0</v>
      </c>
      <c r="BD44" s="41">
        <v>0</v>
      </c>
      <c r="BE44" s="41">
        <v>0</v>
      </c>
      <c r="BF44" s="41">
        <v>0</v>
      </c>
      <c r="BG44" s="41">
        <v>0</v>
      </c>
      <c r="BH44" s="41">
        <v>0</v>
      </c>
      <c r="BI44" s="41">
        <v>0</v>
      </c>
      <c r="BJ44" s="41">
        <v>0</v>
      </c>
      <c r="BK44" s="41">
        <v>0</v>
      </c>
      <c r="BL44" s="41">
        <v>0</v>
      </c>
      <c r="BM44" s="41">
        <v>0</v>
      </c>
      <c r="BN44" s="41">
        <v>0</v>
      </c>
      <c r="BO44" s="41">
        <v>0</v>
      </c>
      <c r="BP44" s="41">
        <v>0</v>
      </c>
      <c r="BQ44" s="41">
        <v>0</v>
      </c>
      <c r="BR44" s="41">
        <v>0</v>
      </c>
      <c r="BS44" s="41">
        <v>0</v>
      </c>
      <c r="BT44" s="41">
        <v>0</v>
      </c>
      <c r="BU44" s="41">
        <v>0</v>
      </c>
      <c r="BV44" s="41">
        <v>0</v>
      </c>
      <c r="BW44" s="41">
        <v>0</v>
      </c>
      <c r="BX44" s="41">
        <v>0</v>
      </c>
      <c r="BY44" s="41">
        <v>0</v>
      </c>
      <c r="BZ44" s="41">
        <v>0</v>
      </c>
      <c r="CA44" s="41">
        <v>0</v>
      </c>
      <c r="CB44" s="41">
        <v>0</v>
      </c>
      <c r="CC44" s="41">
        <v>0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0</v>
      </c>
      <c r="CJ44" s="41">
        <v>0</v>
      </c>
      <c r="CK44" s="41">
        <v>0</v>
      </c>
      <c r="CL44" s="41">
        <v>0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81657752</v>
      </c>
      <c r="CX44" s="41">
        <v>12147593</v>
      </c>
      <c r="CY44" s="41">
        <v>39156250</v>
      </c>
      <c r="CZ44" s="41">
        <v>0</v>
      </c>
      <c r="DA44" s="41">
        <v>0</v>
      </c>
      <c r="DB44" s="41">
        <v>0</v>
      </c>
      <c r="DC44" s="41">
        <v>0</v>
      </c>
      <c r="DD44" s="41">
        <v>0</v>
      </c>
      <c r="DE44" s="41">
        <v>0</v>
      </c>
      <c r="DF44" s="41">
        <v>0</v>
      </c>
      <c r="DG44" s="41">
        <v>120078388</v>
      </c>
      <c r="DH44" s="41">
        <v>91281713</v>
      </c>
      <c r="DI44" s="41">
        <v>91281713</v>
      </c>
      <c r="DJ44" s="41">
        <v>63970</v>
      </c>
      <c r="DK44" s="41">
        <v>63970</v>
      </c>
      <c r="DL44" s="41">
        <v>91345683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41">
        <v>184294</v>
      </c>
      <c r="DV44" s="41">
        <v>0</v>
      </c>
      <c r="DW44" s="41">
        <v>156776244</v>
      </c>
      <c r="DX44" s="41">
        <v>0</v>
      </c>
      <c r="DY44" s="41">
        <v>0</v>
      </c>
      <c r="DZ44" s="41">
        <v>0</v>
      </c>
      <c r="EA44" s="41">
        <v>6771863</v>
      </c>
      <c r="EB44" s="41">
        <v>240155426</v>
      </c>
      <c r="EC44" s="41">
        <v>125153753</v>
      </c>
      <c r="ED44" s="41">
        <v>18900405</v>
      </c>
      <c r="EE44" s="41">
        <v>9093427</v>
      </c>
      <c r="EF44" s="41">
        <v>0</v>
      </c>
      <c r="EG44" s="41">
        <v>18221390</v>
      </c>
      <c r="EH44" s="41">
        <v>0</v>
      </c>
      <c r="EI44" s="41">
        <v>0</v>
      </c>
      <c r="EJ44" s="41">
        <v>0</v>
      </c>
      <c r="EK44" s="41">
        <v>0</v>
      </c>
      <c r="EL44" s="41">
        <v>0</v>
      </c>
      <c r="EM44" s="41">
        <v>0</v>
      </c>
      <c r="EN44" s="41">
        <v>-9624926</v>
      </c>
      <c r="EO44" s="41">
        <v>858626695</v>
      </c>
      <c r="EP44" s="41">
        <v>91281713</v>
      </c>
      <c r="EQ44" s="41">
        <v>186098</v>
      </c>
      <c r="ER44" s="41">
        <v>63970</v>
      </c>
      <c r="ES44" s="41">
        <v>0</v>
      </c>
      <c r="ET44" s="41">
        <v>0</v>
      </c>
      <c r="EU44" s="41">
        <v>0</v>
      </c>
      <c r="EV44" s="41">
        <v>0</v>
      </c>
      <c r="EW44" s="41">
        <v>0</v>
      </c>
      <c r="EX44" s="41">
        <v>0</v>
      </c>
      <c r="EY44" s="41">
        <v>0</v>
      </c>
      <c r="EZ44" s="41">
        <v>0</v>
      </c>
      <c r="FA44" s="41">
        <v>-8534060</v>
      </c>
      <c r="FB44" s="41">
        <v>0</v>
      </c>
      <c r="FC44" s="41">
        <v>423056781</v>
      </c>
      <c r="FD44" s="41">
        <v>70000000</v>
      </c>
      <c r="FE44" s="41">
        <v>120078388</v>
      </c>
      <c r="FF44" s="41">
        <v>0</v>
      </c>
      <c r="FG44" s="41">
        <v>0</v>
      </c>
      <c r="FH44" s="41">
        <v>0</v>
      </c>
      <c r="FI44" s="41">
        <v>473135169</v>
      </c>
      <c r="FJ44" s="41">
        <v>156776244</v>
      </c>
      <c r="FK44" s="41">
        <v>0</v>
      </c>
      <c r="FL44" s="41">
        <v>0</v>
      </c>
      <c r="FM44" s="41">
        <v>629911413</v>
      </c>
      <c r="FN44" s="41">
        <v>0</v>
      </c>
      <c r="FO44" s="41">
        <v>0</v>
      </c>
      <c r="FP44" s="41">
        <v>0</v>
      </c>
      <c r="FQ44" s="41">
        <v>0</v>
      </c>
      <c r="FR44" s="92">
        <v>629911413</v>
      </c>
      <c r="FS44" s="41">
        <v>268450527</v>
      </c>
      <c r="FT44" s="41">
        <v>55664</v>
      </c>
      <c r="FU44" s="41">
        <v>0</v>
      </c>
      <c r="FV44" s="41">
        <v>0</v>
      </c>
      <c r="FW44" s="41">
        <v>0</v>
      </c>
      <c r="FX44" s="41">
        <v>0</v>
      </c>
      <c r="FY44" s="41">
        <v>6254720849</v>
      </c>
      <c r="FZ44" s="41">
        <v>0</v>
      </c>
      <c r="GA44" s="41">
        <v>119339515</v>
      </c>
      <c r="GB44" s="41">
        <v>268450527</v>
      </c>
      <c r="GC44" s="41">
        <v>268450527</v>
      </c>
      <c r="GD44" s="41">
        <v>55664</v>
      </c>
      <c r="GE44" s="41">
        <v>55664</v>
      </c>
      <c r="GF44" s="41">
        <v>268506191</v>
      </c>
      <c r="GG44" s="41">
        <v>0</v>
      </c>
      <c r="GH44" s="41">
        <v>0</v>
      </c>
      <c r="GI44" s="41">
        <v>0</v>
      </c>
      <c r="GJ44" s="41">
        <v>0</v>
      </c>
      <c r="GK44" s="41">
        <v>0</v>
      </c>
      <c r="GL44" s="41">
        <v>0</v>
      </c>
      <c r="GM44" s="41">
        <v>0</v>
      </c>
      <c r="GN44" s="41">
        <v>0</v>
      </c>
      <c r="GO44" s="41">
        <v>349891761</v>
      </c>
      <c r="GP44" s="41">
        <v>253986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  <c r="GX44" s="41">
        <v>44137484</v>
      </c>
      <c r="GY44" s="41">
        <v>0</v>
      </c>
      <c r="GZ44" s="41">
        <v>6264345775</v>
      </c>
      <c r="HA44" s="41">
        <v>129282963</v>
      </c>
      <c r="HB44" s="41">
        <v>0</v>
      </c>
      <c r="HC44" s="41">
        <v>590979</v>
      </c>
      <c r="HD44" s="41">
        <v>358425821</v>
      </c>
      <c r="HE44" s="41">
        <v>-9943448</v>
      </c>
      <c r="HF44" s="41">
        <v>4400952329</v>
      </c>
      <c r="HG44" s="41">
        <v>26350000</v>
      </c>
      <c r="HH44" s="41">
        <v>16185000</v>
      </c>
      <c r="HI44" s="41">
        <v>32528000</v>
      </c>
      <c r="HJ44" s="41">
        <v>89693000</v>
      </c>
      <c r="HK44" s="41">
        <v>0</v>
      </c>
      <c r="HL44" s="41">
        <v>4497417192</v>
      </c>
      <c r="HM44" s="41">
        <v>511482005</v>
      </c>
      <c r="HN44" s="41">
        <v>52986635</v>
      </c>
      <c r="HO44" s="41">
        <v>27688153</v>
      </c>
      <c r="HP44" s="41">
        <v>81385570</v>
      </c>
      <c r="HQ44" s="41">
        <v>27993832</v>
      </c>
      <c r="HR44" s="41">
        <v>0</v>
      </c>
      <c r="HS44" s="41">
        <v>0</v>
      </c>
      <c r="HT44" s="41">
        <v>1270909304</v>
      </c>
      <c r="HU44" s="41">
        <v>566539</v>
      </c>
      <c r="HV44" s="41">
        <v>1271475843</v>
      </c>
      <c r="HW44" s="41">
        <v>357690328</v>
      </c>
      <c r="HX44" s="41">
        <v>144514</v>
      </c>
      <c r="HY44" s="41">
        <v>357834842</v>
      </c>
      <c r="HZ44" s="41">
        <v>129098669</v>
      </c>
      <c r="IA44" s="41">
        <v>1758409354</v>
      </c>
      <c r="IB44" s="41">
        <v>0</v>
      </c>
      <c r="IC44" s="41">
        <v>56030927</v>
      </c>
      <c r="ID44" s="41">
        <v>1766000</v>
      </c>
      <c r="IE44" s="41">
        <v>357690328</v>
      </c>
      <c r="IF44" s="41">
        <v>144514</v>
      </c>
      <c r="IG44" s="41">
        <v>357834842</v>
      </c>
      <c r="IH44" s="41">
        <v>357834842</v>
      </c>
      <c r="II44" s="41">
        <v>129098669</v>
      </c>
      <c r="IJ44" s="41">
        <v>129098669</v>
      </c>
      <c r="IK44" s="41">
        <v>0</v>
      </c>
      <c r="IL44" s="41">
        <v>0</v>
      </c>
      <c r="IM44" s="41">
        <v>0</v>
      </c>
      <c r="IN44" s="41">
        <v>0</v>
      </c>
      <c r="IO44" s="41">
        <v>0</v>
      </c>
      <c r="IP44" s="41">
        <v>0</v>
      </c>
      <c r="IQ44" s="41">
        <v>0</v>
      </c>
      <c r="IR44" s="41">
        <v>0</v>
      </c>
      <c r="IS44" s="41">
        <v>0</v>
      </c>
      <c r="IT44" s="41">
        <v>0</v>
      </c>
      <c r="IU44" s="41">
        <v>0</v>
      </c>
      <c r="IV44" s="41">
        <v>14630000</v>
      </c>
      <c r="IW44" s="41">
        <v>3018994</v>
      </c>
      <c r="IX44" s="41">
        <v>710782</v>
      </c>
      <c r="IY44" s="41">
        <v>0</v>
      </c>
      <c r="IZ44" s="41">
        <v>0</v>
      </c>
      <c r="JA44" s="42">
        <v>0</v>
      </c>
      <c r="JB44" s="42">
        <v>0</v>
      </c>
      <c r="JC44" s="29" t="str">
        <f t="shared" si="0"/>
        <v/>
      </c>
      <c r="JD44" s="30">
        <f t="shared" si="1"/>
        <v>-9624926</v>
      </c>
      <c r="JE44" s="29">
        <f t="shared" si="2"/>
        <v>156776244</v>
      </c>
      <c r="JF44" s="30" t="str">
        <f t="shared" si="3"/>
        <v/>
      </c>
    </row>
    <row r="45" spans="1:266" x14ac:dyDescent="0.45">
      <c r="A45" t="s">
        <v>345</v>
      </c>
      <c r="C45" s="1">
        <f>SUM(C2:C44)</f>
        <v>175603121562</v>
      </c>
      <c r="D45" s="1">
        <f t="shared" ref="D45:BO45" si="4">SUM(D2:D44)</f>
        <v>35396888</v>
      </c>
      <c r="E45" s="1">
        <f t="shared" si="4"/>
        <v>175638518450</v>
      </c>
      <c r="F45" s="1">
        <f t="shared" si="4"/>
        <v>0</v>
      </c>
      <c r="G45" s="1">
        <f t="shared" si="4"/>
        <v>0</v>
      </c>
      <c r="H45" s="1">
        <f t="shared" si="4"/>
        <v>0</v>
      </c>
      <c r="I45" s="1">
        <f t="shared" si="4"/>
        <v>0</v>
      </c>
      <c r="J45" s="1">
        <f t="shared" si="4"/>
        <v>0</v>
      </c>
      <c r="K45" s="1">
        <f t="shared" si="4"/>
        <v>0</v>
      </c>
      <c r="L45" s="1">
        <f t="shared" si="4"/>
        <v>23920486</v>
      </c>
      <c r="M45" s="1">
        <f t="shared" si="4"/>
        <v>0</v>
      </c>
      <c r="N45" s="1">
        <f t="shared" si="4"/>
        <v>0</v>
      </c>
      <c r="O45" s="1">
        <f t="shared" si="4"/>
        <v>0</v>
      </c>
      <c r="P45" s="1">
        <f t="shared" si="4"/>
        <v>3408251412</v>
      </c>
      <c r="Q45" s="1">
        <f t="shared" si="4"/>
        <v>3332282784</v>
      </c>
      <c r="R45" s="1">
        <f t="shared" si="4"/>
        <v>0</v>
      </c>
      <c r="S45" s="1">
        <f t="shared" si="4"/>
        <v>15181836158</v>
      </c>
      <c r="T45" s="1">
        <f t="shared" si="4"/>
        <v>2243643446</v>
      </c>
      <c r="U45" s="1">
        <f t="shared" si="4"/>
        <v>956042711594</v>
      </c>
      <c r="V45" s="1">
        <f t="shared" si="4"/>
        <v>15716199166</v>
      </c>
      <c r="W45" s="1">
        <f t="shared" si="4"/>
        <v>34326601466</v>
      </c>
      <c r="X45" s="1">
        <f t="shared" si="4"/>
        <v>100000000</v>
      </c>
      <c r="Y45" s="1">
        <f t="shared" si="4"/>
        <v>15699189170</v>
      </c>
      <c r="Z45" s="1">
        <f t="shared" si="4"/>
        <v>538290944730</v>
      </c>
      <c r="AA45" s="1">
        <f t="shared" si="4"/>
        <v>10686361607</v>
      </c>
      <c r="AB45" s="1">
        <f t="shared" si="4"/>
        <v>548977306337</v>
      </c>
      <c r="AC45" s="1">
        <f t="shared" si="4"/>
        <v>80809765527</v>
      </c>
      <c r="AD45" s="1">
        <f t="shared" si="4"/>
        <v>577400000</v>
      </c>
      <c r="AE45" s="1">
        <f t="shared" si="4"/>
        <v>0</v>
      </c>
      <c r="AF45" s="1">
        <f t="shared" si="4"/>
        <v>1594355724</v>
      </c>
      <c r="AG45" s="1">
        <f t="shared" si="4"/>
        <v>634559030849</v>
      </c>
      <c r="AH45" s="1">
        <f t="shared" si="4"/>
        <v>525784</v>
      </c>
      <c r="AI45" s="1">
        <f t="shared" si="4"/>
        <v>234964</v>
      </c>
      <c r="AJ45" s="1">
        <f t="shared" si="4"/>
        <v>760748</v>
      </c>
      <c r="AK45" s="1">
        <f t="shared" si="4"/>
        <v>1511315638</v>
      </c>
      <c r="AL45" s="1">
        <f t="shared" si="4"/>
        <v>636071107235</v>
      </c>
      <c r="AM45" s="1">
        <f t="shared" si="4"/>
        <v>0</v>
      </c>
      <c r="AN45" s="1">
        <f t="shared" si="4"/>
        <v>0</v>
      </c>
      <c r="AO45" s="1">
        <f t="shared" si="4"/>
        <v>0</v>
      </c>
      <c r="AP45" s="1">
        <f t="shared" si="4"/>
        <v>0</v>
      </c>
      <c r="AQ45" s="1">
        <f t="shared" si="4"/>
        <v>2195116652</v>
      </c>
      <c r="AR45" s="1">
        <f t="shared" si="4"/>
        <v>20800000</v>
      </c>
      <c r="AS45" s="1">
        <f t="shared" si="4"/>
        <v>51811205</v>
      </c>
      <c r="AT45" s="1">
        <f t="shared" si="4"/>
        <v>1103255314</v>
      </c>
      <c r="AU45" s="1">
        <f t="shared" si="4"/>
        <v>1355184095</v>
      </c>
      <c r="AV45" s="1">
        <f t="shared" si="4"/>
        <v>940326512428</v>
      </c>
      <c r="AW45" s="1">
        <f t="shared" si="4"/>
        <v>0</v>
      </c>
      <c r="AX45" s="1">
        <f t="shared" si="4"/>
        <v>0</v>
      </c>
      <c r="AY45" s="1">
        <f t="shared" si="4"/>
        <v>0</v>
      </c>
      <c r="AZ45" s="1">
        <f t="shared" si="4"/>
        <v>0</v>
      </c>
      <c r="BA45" s="1">
        <f t="shared" si="4"/>
        <v>0</v>
      </c>
      <c r="BB45" s="1">
        <f t="shared" si="4"/>
        <v>0</v>
      </c>
      <c r="BC45" s="1">
        <f t="shared" si="4"/>
        <v>0</v>
      </c>
      <c r="BD45" s="1">
        <f t="shared" si="4"/>
        <v>0</v>
      </c>
      <c r="BE45" s="1">
        <f t="shared" si="4"/>
        <v>0</v>
      </c>
      <c r="BF45" s="1">
        <f t="shared" si="4"/>
        <v>0</v>
      </c>
      <c r="BG45" s="1">
        <f t="shared" si="4"/>
        <v>0</v>
      </c>
      <c r="BH45" s="1">
        <f t="shared" si="4"/>
        <v>0</v>
      </c>
      <c r="BI45" s="1">
        <f t="shared" si="4"/>
        <v>0</v>
      </c>
      <c r="BJ45" s="1">
        <f t="shared" si="4"/>
        <v>0</v>
      </c>
      <c r="BK45" s="1">
        <f t="shared" si="4"/>
        <v>0</v>
      </c>
      <c r="BL45" s="1">
        <f t="shared" si="4"/>
        <v>0</v>
      </c>
      <c r="BM45" s="1">
        <f t="shared" si="4"/>
        <v>0</v>
      </c>
      <c r="BN45" s="1">
        <f t="shared" si="4"/>
        <v>0</v>
      </c>
      <c r="BO45" s="1">
        <f t="shared" si="4"/>
        <v>0</v>
      </c>
      <c r="BP45" s="1">
        <f t="shared" ref="BP45:EA45" si="5">SUM(BP2:BP44)</f>
        <v>0</v>
      </c>
      <c r="BQ45" s="1">
        <f t="shared" si="5"/>
        <v>0</v>
      </c>
      <c r="BR45" s="1">
        <f t="shared" si="5"/>
        <v>0</v>
      </c>
      <c r="BS45" s="1">
        <f t="shared" si="5"/>
        <v>0</v>
      </c>
      <c r="BT45" s="1">
        <f t="shared" si="5"/>
        <v>0</v>
      </c>
      <c r="BU45" s="1">
        <f t="shared" si="5"/>
        <v>0</v>
      </c>
      <c r="BV45" s="1">
        <f t="shared" si="5"/>
        <v>0</v>
      </c>
      <c r="BW45" s="1">
        <f t="shared" si="5"/>
        <v>0</v>
      </c>
      <c r="BX45" s="1">
        <f t="shared" si="5"/>
        <v>0</v>
      </c>
      <c r="BY45" s="1">
        <f t="shared" si="5"/>
        <v>0</v>
      </c>
      <c r="BZ45" s="1">
        <f t="shared" si="5"/>
        <v>0</v>
      </c>
      <c r="CA45" s="1">
        <f t="shared" si="5"/>
        <v>0</v>
      </c>
      <c r="CB45" s="1">
        <f t="shared" si="5"/>
        <v>0</v>
      </c>
      <c r="CC45" s="1">
        <f t="shared" si="5"/>
        <v>0</v>
      </c>
      <c r="CD45" s="1">
        <f t="shared" si="5"/>
        <v>0</v>
      </c>
      <c r="CE45" s="1">
        <f t="shared" si="5"/>
        <v>0</v>
      </c>
      <c r="CF45" s="1">
        <f t="shared" si="5"/>
        <v>0</v>
      </c>
      <c r="CG45" s="1">
        <f t="shared" si="5"/>
        <v>0</v>
      </c>
      <c r="CH45" s="1">
        <f t="shared" si="5"/>
        <v>0</v>
      </c>
      <c r="CI45" s="1">
        <f t="shared" si="5"/>
        <v>0</v>
      </c>
      <c r="CJ45" s="1">
        <f t="shared" si="5"/>
        <v>0</v>
      </c>
      <c r="CK45" s="1">
        <f t="shared" si="5"/>
        <v>0</v>
      </c>
      <c r="CL45" s="1">
        <f t="shared" si="5"/>
        <v>0</v>
      </c>
      <c r="CM45" s="1">
        <f t="shared" si="5"/>
        <v>0</v>
      </c>
      <c r="CN45" s="1">
        <f t="shared" si="5"/>
        <v>0</v>
      </c>
      <c r="CO45" s="1">
        <f t="shared" si="5"/>
        <v>0</v>
      </c>
      <c r="CP45" s="1">
        <f t="shared" si="5"/>
        <v>0</v>
      </c>
      <c r="CQ45" s="1">
        <f t="shared" si="5"/>
        <v>0</v>
      </c>
      <c r="CR45" s="1">
        <f t="shared" si="5"/>
        <v>0</v>
      </c>
      <c r="CS45" s="1">
        <f t="shared" si="5"/>
        <v>0</v>
      </c>
      <c r="CT45" s="1">
        <f t="shared" si="5"/>
        <v>0</v>
      </c>
      <c r="CU45" s="1">
        <f t="shared" si="5"/>
        <v>0</v>
      </c>
      <c r="CV45" s="1">
        <f t="shared" si="5"/>
        <v>0</v>
      </c>
      <c r="CW45" s="1">
        <f t="shared" si="5"/>
        <v>14692901008</v>
      </c>
      <c r="CX45" s="1">
        <f t="shared" si="5"/>
        <v>1727836393</v>
      </c>
      <c r="CY45" s="1">
        <f t="shared" si="5"/>
        <v>11698142463</v>
      </c>
      <c r="CZ45" s="1">
        <f t="shared" si="5"/>
        <v>0</v>
      </c>
      <c r="DA45" s="1">
        <f t="shared" si="5"/>
        <v>0</v>
      </c>
      <c r="DB45" s="1">
        <f t="shared" si="5"/>
        <v>0</v>
      </c>
      <c r="DC45" s="1">
        <f t="shared" si="5"/>
        <v>0</v>
      </c>
      <c r="DD45" s="1">
        <f t="shared" si="5"/>
        <v>0</v>
      </c>
      <c r="DE45" s="1">
        <f t="shared" si="5"/>
        <v>0</v>
      </c>
      <c r="DF45" s="1">
        <f t="shared" si="5"/>
        <v>0</v>
      </c>
      <c r="DG45" s="1">
        <f t="shared" si="5"/>
        <v>6040714342</v>
      </c>
      <c r="DH45" s="1">
        <f t="shared" si="5"/>
        <v>14651993274</v>
      </c>
      <c r="DI45" s="1">
        <f t="shared" si="5"/>
        <v>14651993274</v>
      </c>
      <c r="DJ45" s="1">
        <f t="shared" si="5"/>
        <v>5321566</v>
      </c>
      <c r="DK45" s="1">
        <f t="shared" si="5"/>
        <v>5321566</v>
      </c>
      <c r="DL45" s="1">
        <f t="shared" si="5"/>
        <v>14657314840</v>
      </c>
      <c r="DM45" s="1">
        <f t="shared" si="5"/>
        <v>0</v>
      </c>
      <c r="DN45" s="1">
        <f t="shared" si="5"/>
        <v>0</v>
      </c>
      <c r="DO45" s="1">
        <f t="shared" si="5"/>
        <v>0</v>
      </c>
      <c r="DP45" s="1">
        <f t="shared" si="5"/>
        <v>0</v>
      </c>
      <c r="DQ45" s="1">
        <f t="shared" si="5"/>
        <v>0</v>
      </c>
      <c r="DR45" s="1">
        <f t="shared" si="5"/>
        <v>0</v>
      </c>
      <c r="DS45" s="1">
        <f t="shared" si="5"/>
        <v>0</v>
      </c>
      <c r="DT45" s="1">
        <f t="shared" si="5"/>
        <v>0</v>
      </c>
      <c r="DU45" s="1">
        <f t="shared" si="5"/>
        <v>6276733</v>
      </c>
      <c r="DV45" s="1">
        <f t="shared" si="5"/>
        <v>0</v>
      </c>
      <c r="DW45" s="1">
        <f t="shared" si="5"/>
        <v>16740704580</v>
      </c>
      <c r="DX45" s="1">
        <f t="shared" si="5"/>
        <v>0</v>
      </c>
      <c r="DY45" s="1">
        <f t="shared" si="5"/>
        <v>0</v>
      </c>
      <c r="DZ45" s="1">
        <f t="shared" si="5"/>
        <v>0</v>
      </c>
      <c r="EA45" s="1">
        <f t="shared" si="5"/>
        <v>901843165</v>
      </c>
      <c r="EB45" s="1">
        <f t="shared" ref="EB45:GM45" si="6">SUM(EB2:EB44)</f>
        <v>43546121364</v>
      </c>
      <c r="EC45" s="1">
        <f t="shared" si="6"/>
        <v>21454437370</v>
      </c>
      <c r="ED45" s="1">
        <f t="shared" si="6"/>
        <v>3527132868</v>
      </c>
      <c r="EE45" s="1">
        <f t="shared" si="6"/>
        <v>1692252174</v>
      </c>
      <c r="EF45" s="1">
        <f t="shared" si="6"/>
        <v>418946</v>
      </c>
      <c r="EG45" s="1">
        <f t="shared" si="6"/>
        <v>2561424239</v>
      </c>
      <c r="EH45" s="1">
        <f t="shared" si="6"/>
        <v>0</v>
      </c>
      <c r="EI45" s="1">
        <f t="shared" si="6"/>
        <v>0</v>
      </c>
      <c r="EJ45" s="1">
        <f t="shared" si="6"/>
        <v>0</v>
      </c>
      <c r="EK45" s="1">
        <f t="shared" si="6"/>
        <v>0</v>
      </c>
      <c r="EL45" s="1">
        <f t="shared" si="6"/>
        <v>0</v>
      </c>
      <c r="EM45" s="1">
        <f t="shared" si="6"/>
        <v>0</v>
      </c>
      <c r="EN45" s="1">
        <f t="shared" si="6"/>
        <v>4649789866</v>
      </c>
      <c r="EO45" s="1">
        <f t="shared" si="6"/>
        <v>122298907372</v>
      </c>
      <c r="EP45" s="1">
        <f t="shared" si="6"/>
        <v>14651993274</v>
      </c>
      <c r="EQ45" s="1">
        <f t="shared" si="6"/>
        <v>25233814</v>
      </c>
      <c r="ER45" s="1">
        <f t="shared" si="6"/>
        <v>5321566</v>
      </c>
      <c r="ES45" s="1">
        <f t="shared" si="6"/>
        <v>0</v>
      </c>
      <c r="ET45" s="1">
        <f t="shared" si="6"/>
        <v>0</v>
      </c>
      <c r="EU45" s="1">
        <f t="shared" si="6"/>
        <v>0</v>
      </c>
      <c r="EV45" s="1">
        <f t="shared" si="6"/>
        <v>0</v>
      </c>
      <c r="EW45" s="1">
        <f t="shared" si="6"/>
        <v>0</v>
      </c>
      <c r="EX45" s="1">
        <f t="shared" si="6"/>
        <v>0</v>
      </c>
      <c r="EY45" s="1">
        <f t="shared" si="6"/>
        <v>0</v>
      </c>
      <c r="EZ45" s="1">
        <f t="shared" si="6"/>
        <v>0</v>
      </c>
      <c r="FA45" s="1">
        <f t="shared" si="6"/>
        <v>-1939769143</v>
      </c>
      <c r="FB45" s="1">
        <f t="shared" si="6"/>
        <v>0</v>
      </c>
      <c r="FC45" s="1">
        <f t="shared" si="6"/>
        <v>31618169908</v>
      </c>
      <c r="FD45" s="1">
        <f t="shared" si="6"/>
        <v>3332282784</v>
      </c>
      <c r="FE45" s="1">
        <f t="shared" si="6"/>
        <v>6040714342</v>
      </c>
      <c r="FF45" s="1">
        <f t="shared" si="6"/>
        <v>0</v>
      </c>
      <c r="FG45" s="1">
        <f t="shared" si="6"/>
        <v>0</v>
      </c>
      <c r="FH45" s="1">
        <f t="shared" si="6"/>
        <v>0</v>
      </c>
      <c r="FI45" s="1">
        <f t="shared" si="6"/>
        <v>34326601466</v>
      </c>
      <c r="FJ45" s="1">
        <f t="shared" si="6"/>
        <v>16740704580</v>
      </c>
      <c r="FK45" s="1">
        <f t="shared" si="6"/>
        <v>2161000</v>
      </c>
      <c r="FL45" s="1">
        <f t="shared" si="6"/>
        <v>0</v>
      </c>
      <c r="FM45" s="1">
        <f t="shared" si="6"/>
        <v>51069467046</v>
      </c>
      <c r="FN45" s="1">
        <f t="shared" si="6"/>
        <v>1024505414</v>
      </c>
      <c r="FO45" s="1">
        <f t="shared" si="6"/>
        <v>100000000</v>
      </c>
      <c r="FP45" s="1">
        <f t="shared" si="6"/>
        <v>0</v>
      </c>
      <c r="FQ45" s="1">
        <f t="shared" si="6"/>
        <v>1124505414</v>
      </c>
      <c r="FR45" s="91">
        <f t="shared" si="6"/>
        <v>49944961632</v>
      </c>
      <c r="FS45" s="1">
        <f t="shared" si="6"/>
        <v>38652220916</v>
      </c>
      <c r="FT45" s="1">
        <f t="shared" si="6"/>
        <v>4841508</v>
      </c>
      <c r="FU45" s="1">
        <f t="shared" si="6"/>
        <v>0</v>
      </c>
      <c r="FV45" s="1">
        <f t="shared" si="6"/>
        <v>0</v>
      </c>
      <c r="FW45" s="1">
        <f t="shared" si="6"/>
        <v>0</v>
      </c>
      <c r="FX45" s="1">
        <f t="shared" si="6"/>
        <v>0</v>
      </c>
      <c r="FY45" s="1">
        <f t="shared" si="6"/>
        <v>937528592652</v>
      </c>
      <c r="FZ45" s="1">
        <f t="shared" si="6"/>
        <v>0</v>
      </c>
      <c r="GA45" s="1">
        <f t="shared" si="6"/>
        <v>19876699882</v>
      </c>
      <c r="GB45" s="1">
        <f t="shared" si="6"/>
        <v>38652220916</v>
      </c>
      <c r="GC45" s="1">
        <f t="shared" si="6"/>
        <v>38652220916</v>
      </c>
      <c r="GD45" s="1">
        <f t="shared" si="6"/>
        <v>4841508</v>
      </c>
      <c r="GE45" s="1">
        <f t="shared" si="6"/>
        <v>4841508</v>
      </c>
      <c r="GF45" s="1">
        <f t="shared" si="6"/>
        <v>38657062424</v>
      </c>
      <c r="GG45" s="1">
        <f t="shared" si="6"/>
        <v>0</v>
      </c>
      <c r="GH45" s="1">
        <f t="shared" si="6"/>
        <v>0</v>
      </c>
      <c r="GI45" s="1">
        <f t="shared" si="6"/>
        <v>0</v>
      </c>
      <c r="GJ45" s="1">
        <f t="shared" si="6"/>
        <v>0</v>
      </c>
      <c r="GK45" s="1">
        <f t="shared" si="6"/>
        <v>0</v>
      </c>
      <c r="GL45" s="1">
        <f t="shared" si="6"/>
        <v>0</v>
      </c>
      <c r="GM45" s="1">
        <f t="shared" si="6"/>
        <v>0</v>
      </c>
      <c r="GN45" s="1">
        <f t="shared" ref="GN45:IY45" si="7">SUM(GN2:GN44)</f>
        <v>0</v>
      </c>
      <c r="GO45" s="1">
        <f t="shared" si="7"/>
        <v>52529017928</v>
      </c>
      <c r="GP45" s="1">
        <f t="shared" si="7"/>
        <v>38360076</v>
      </c>
      <c r="GQ45" s="1">
        <f t="shared" si="7"/>
        <v>0</v>
      </c>
      <c r="GR45" s="1">
        <f t="shared" si="7"/>
        <v>0</v>
      </c>
      <c r="GS45" s="1">
        <f t="shared" si="7"/>
        <v>0</v>
      </c>
      <c r="GT45" s="1">
        <f t="shared" si="7"/>
        <v>0</v>
      </c>
      <c r="GU45" s="1">
        <f t="shared" si="7"/>
        <v>0</v>
      </c>
      <c r="GV45" s="1">
        <f t="shared" si="7"/>
        <v>0</v>
      </c>
      <c r="GW45" s="1">
        <f t="shared" si="7"/>
        <v>0</v>
      </c>
      <c r="GX45" s="1">
        <f t="shared" si="7"/>
        <v>4571290294</v>
      </c>
      <c r="GY45" s="1">
        <f t="shared" si="7"/>
        <v>0</v>
      </c>
      <c r="GZ45" s="1">
        <f t="shared" si="7"/>
        <v>932878802786</v>
      </c>
      <c r="HA45" s="1">
        <f t="shared" si="7"/>
        <v>20864798535</v>
      </c>
      <c r="HB45" s="1">
        <f t="shared" si="7"/>
        <v>0</v>
      </c>
      <c r="HC45" s="1">
        <f t="shared" si="7"/>
        <v>14628926</v>
      </c>
      <c r="HD45" s="1">
        <f t="shared" si="7"/>
        <v>54468787071</v>
      </c>
      <c r="HE45" s="1">
        <f t="shared" si="7"/>
        <v>-988098653</v>
      </c>
      <c r="HF45" s="1">
        <f t="shared" si="7"/>
        <v>646977674223</v>
      </c>
      <c r="HG45" s="1">
        <f t="shared" si="7"/>
        <v>3515700000</v>
      </c>
      <c r="HH45" s="1">
        <f t="shared" si="7"/>
        <v>4804809000</v>
      </c>
      <c r="HI45" s="1">
        <f t="shared" si="7"/>
        <v>4595990676</v>
      </c>
      <c r="HJ45" s="1">
        <f t="shared" si="7"/>
        <v>14664035676</v>
      </c>
      <c r="HK45" s="1">
        <f t="shared" si="7"/>
        <v>0</v>
      </c>
      <c r="HL45" s="1">
        <f t="shared" si="7"/>
        <v>662543553064</v>
      </c>
      <c r="HM45" s="1">
        <f t="shared" si="7"/>
        <v>97078957206</v>
      </c>
      <c r="HN45" s="1">
        <f t="shared" si="7"/>
        <v>9219208592</v>
      </c>
      <c r="HO45" s="1">
        <f t="shared" si="7"/>
        <v>4528625254</v>
      </c>
      <c r="HP45" s="1">
        <f t="shared" si="7"/>
        <v>13871955504</v>
      </c>
      <c r="HQ45" s="1">
        <f t="shared" si="7"/>
        <v>5219385042</v>
      </c>
      <c r="HR45" s="1">
        <f t="shared" si="7"/>
        <v>513401</v>
      </c>
      <c r="HS45" s="1">
        <f t="shared" si="7"/>
        <v>12383</v>
      </c>
      <c r="HT45" s="1">
        <f t="shared" si="7"/>
        <v>197203225818</v>
      </c>
      <c r="HU45" s="1">
        <f t="shared" si="7"/>
        <v>43026195</v>
      </c>
      <c r="HV45" s="1">
        <f t="shared" si="7"/>
        <v>197246252013</v>
      </c>
      <c r="HW45" s="1">
        <f t="shared" si="7"/>
        <v>54444392639</v>
      </c>
      <c r="HX45" s="1">
        <f t="shared" si="7"/>
        <v>9765506</v>
      </c>
      <c r="HY45" s="1">
        <f t="shared" si="7"/>
        <v>54454158145</v>
      </c>
      <c r="HZ45" s="1">
        <f t="shared" si="7"/>
        <v>20858521802</v>
      </c>
      <c r="IA45" s="1">
        <f t="shared" si="7"/>
        <v>272558931960</v>
      </c>
      <c r="IB45" s="1">
        <f t="shared" si="7"/>
        <v>0</v>
      </c>
      <c r="IC45" s="1">
        <f t="shared" si="7"/>
        <v>6766406946</v>
      </c>
      <c r="ID45" s="1">
        <f t="shared" si="7"/>
        <v>659112161</v>
      </c>
      <c r="IE45" s="1">
        <f t="shared" si="7"/>
        <v>54444392639</v>
      </c>
      <c r="IF45" s="1">
        <f t="shared" si="7"/>
        <v>9765506</v>
      </c>
      <c r="IG45" s="1">
        <f t="shared" si="7"/>
        <v>54454158145</v>
      </c>
      <c r="IH45" s="1">
        <f t="shared" si="7"/>
        <v>54454158145</v>
      </c>
      <c r="II45" s="1">
        <f t="shared" si="7"/>
        <v>20858521802</v>
      </c>
      <c r="IJ45" s="1">
        <f t="shared" si="7"/>
        <v>20858521802</v>
      </c>
      <c r="IK45" s="1">
        <f t="shared" si="7"/>
        <v>0</v>
      </c>
      <c r="IL45" s="1">
        <f t="shared" si="7"/>
        <v>50000000</v>
      </c>
      <c r="IM45" s="1">
        <f t="shared" si="7"/>
        <v>100000000</v>
      </c>
      <c r="IN45" s="1">
        <f t="shared" si="7"/>
        <v>100000000</v>
      </c>
      <c r="IO45" s="1">
        <f t="shared" si="7"/>
        <v>0</v>
      </c>
      <c r="IP45" s="1">
        <f t="shared" si="7"/>
        <v>0</v>
      </c>
      <c r="IQ45" s="1">
        <f t="shared" si="7"/>
        <v>0</v>
      </c>
      <c r="IR45" s="1">
        <f t="shared" si="7"/>
        <v>0</v>
      </c>
      <c r="IS45" s="1">
        <f t="shared" si="7"/>
        <v>0</v>
      </c>
      <c r="IT45" s="1">
        <f t="shared" si="7"/>
        <v>0</v>
      </c>
      <c r="IU45" s="1">
        <f t="shared" si="7"/>
        <v>0</v>
      </c>
      <c r="IV45" s="1">
        <f t="shared" si="7"/>
        <v>1747536000</v>
      </c>
      <c r="IW45" s="1">
        <f t="shared" si="7"/>
        <v>551267196</v>
      </c>
      <c r="IX45" s="1">
        <f t="shared" si="7"/>
        <v>124121658</v>
      </c>
      <c r="IY45" s="1">
        <f t="shared" si="7"/>
        <v>0</v>
      </c>
      <c r="IZ45" s="1">
        <f t="shared" ref="IZ45:JB45" si="8">SUM(IZ2:IZ44)</f>
        <v>0</v>
      </c>
      <c r="JA45" s="1">
        <f t="shared" si="8"/>
        <v>0</v>
      </c>
      <c r="JB45" s="1">
        <f t="shared" si="8"/>
        <v>0</v>
      </c>
      <c r="JC45" s="31">
        <f>SUM(JC2:JC44)</f>
        <v>6693174020</v>
      </c>
      <c r="JD45" s="31">
        <f t="shared" ref="JD45:JF45" si="9">SUM(JD2:JD44)</f>
        <v>-2043384154</v>
      </c>
      <c r="JE45" s="31">
        <f t="shared" si="9"/>
        <v>16740704580</v>
      </c>
      <c r="JF45" s="31">
        <f t="shared" si="9"/>
        <v>-1024505414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260EE-EF04-4B84-8506-B18761643D32}">
  <sheetPr>
    <tabColor rgb="FFFFFF00"/>
    <pageSetUpPr fitToPage="1"/>
  </sheetPr>
  <dimension ref="A1:J51"/>
  <sheetViews>
    <sheetView zoomScale="80" zoomScaleNormal="80" workbookViewId="0">
      <pane xSplit="2" ySplit="1" topLeftCell="C19" activePane="bottomRight" state="frozen"/>
      <selection activeCell="JH17" sqref="JH17"/>
      <selection pane="topRight" activeCell="JH17" sqref="JH17"/>
      <selection pane="bottomLeft" activeCell="JH17" sqref="JH17"/>
      <selection pane="bottomRight" activeCell="JH17" sqref="JH17"/>
    </sheetView>
  </sheetViews>
  <sheetFormatPr defaultRowHeight="18" x14ac:dyDescent="0.45"/>
  <cols>
    <col min="1" max="1" width="11" bestFit="1" customWidth="1"/>
    <col min="2" max="2" width="13" bestFit="1" customWidth="1"/>
    <col min="3" max="4" width="32" style="1" bestFit="1" customWidth="1"/>
    <col min="6" max="6" width="15.69921875" customWidth="1"/>
    <col min="7" max="7" width="20.69921875" customWidth="1"/>
    <col min="9" max="9" width="70.69921875" customWidth="1"/>
  </cols>
  <sheetData>
    <row r="1" spans="1:10" x14ac:dyDescent="0.45">
      <c r="A1" t="s">
        <v>54</v>
      </c>
      <c r="B1" t="s">
        <v>55</v>
      </c>
      <c r="C1" s="80" t="s">
        <v>217</v>
      </c>
      <c r="D1" s="82" t="s">
        <v>396</v>
      </c>
      <c r="G1" s="86" t="s">
        <v>388</v>
      </c>
      <c r="I1" t="s">
        <v>395</v>
      </c>
      <c r="J1" s="86" t="s">
        <v>393</v>
      </c>
    </row>
    <row r="2" spans="1:10" x14ac:dyDescent="0.45">
      <c r="A2">
        <v>1</v>
      </c>
      <c r="B2" t="s">
        <v>302</v>
      </c>
      <c r="C2" s="81">
        <f>'【R6.3.6】市町村データ（貼り付け）'!FM2</f>
        <v>13505909372</v>
      </c>
      <c r="D2" s="83">
        <f>'【R6.3.6】市町村データ（貼り付け）'!FQ2</f>
        <v>0</v>
      </c>
      <c r="G2" s="87">
        <f>C2-D2</f>
        <v>13505909372</v>
      </c>
      <c r="H2" s="86" t="str">
        <f>IF(G2&gt;0,"＋","－")</f>
        <v>＋</v>
      </c>
      <c r="I2" s="87">
        <f>'【R6.3.6】市町村データ（貼り付け）'!FR2</f>
        <v>13505909372</v>
      </c>
      <c r="J2" s="87">
        <f>G2-I2</f>
        <v>0</v>
      </c>
    </row>
    <row r="3" spans="1:10" x14ac:dyDescent="0.45">
      <c r="A3">
        <v>2</v>
      </c>
      <c r="B3" t="s">
        <v>303</v>
      </c>
      <c r="C3" s="81">
        <f>'【R6.3.6】市町村データ（貼り付け）'!FM3</f>
        <v>6675936247</v>
      </c>
      <c r="D3" s="83">
        <f>'【R6.3.6】市町村データ（貼り付け）'!FQ3</f>
        <v>0</v>
      </c>
      <c r="G3" s="87">
        <f t="shared" ref="G3:G44" si="0">C3-D3</f>
        <v>6675936247</v>
      </c>
      <c r="H3" s="86" t="str">
        <f t="shared" ref="H3:H44" si="1">IF(G3&gt;0,"＋","－")</f>
        <v>＋</v>
      </c>
      <c r="I3" s="87">
        <f>'【R6.3.6】市町村データ（貼り付け）'!FR3</f>
        <v>6675936247</v>
      </c>
      <c r="J3" s="87">
        <f t="shared" ref="J3:J44" si="2">G3-I3</f>
        <v>0</v>
      </c>
    </row>
    <row r="4" spans="1:10" x14ac:dyDescent="0.45">
      <c r="A4">
        <v>3</v>
      </c>
      <c r="B4" t="s">
        <v>304</v>
      </c>
      <c r="C4" s="81">
        <f>'【R6.3.6】市町村データ（貼り付け）'!FM4</f>
        <v>713067963</v>
      </c>
      <c r="D4" s="83">
        <f>'【R6.3.6】市町村データ（貼り付け）'!FQ4</f>
        <v>0</v>
      </c>
      <c r="G4" s="87">
        <f t="shared" si="0"/>
        <v>713067963</v>
      </c>
      <c r="H4" s="86" t="str">
        <f t="shared" si="1"/>
        <v>＋</v>
      </c>
      <c r="I4" s="87">
        <f>'【R6.3.6】市町村データ（貼り付け）'!FR4</f>
        <v>713067963</v>
      </c>
      <c r="J4" s="87">
        <f t="shared" si="2"/>
        <v>0</v>
      </c>
    </row>
    <row r="5" spans="1:10" x14ac:dyDescent="0.45">
      <c r="A5">
        <v>4</v>
      </c>
      <c r="B5" t="s">
        <v>305</v>
      </c>
      <c r="C5" s="81">
        <f>'【R6.3.6】市町村データ（貼り付け）'!FM5</f>
        <v>921743682</v>
      </c>
      <c r="D5" s="83">
        <f>'【R6.3.6】市町村データ（貼り付け）'!FQ5</f>
        <v>0</v>
      </c>
      <c r="G5" s="87">
        <f t="shared" si="0"/>
        <v>921743682</v>
      </c>
      <c r="H5" s="86" t="str">
        <f t="shared" si="1"/>
        <v>＋</v>
      </c>
      <c r="I5" s="87">
        <f>'【R6.3.6】市町村データ（貼り付け）'!FR5</f>
        <v>921743682</v>
      </c>
      <c r="J5" s="87">
        <f t="shared" si="2"/>
        <v>0</v>
      </c>
    </row>
    <row r="6" spans="1:10" x14ac:dyDescent="0.45">
      <c r="A6">
        <v>5</v>
      </c>
      <c r="B6" t="s">
        <v>306</v>
      </c>
      <c r="C6" s="81">
        <f>'【R6.3.6】市町村データ（貼り付け）'!FM6</f>
        <v>546512550</v>
      </c>
      <c r="D6" s="83">
        <f>'【R6.3.6】市町村データ（貼り付け）'!FQ6</f>
        <v>0</v>
      </c>
      <c r="G6" s="87">
        <f t="shared" si="0"/>
        <v>546512550</v>
      </c>
      <c r="H6" s="86" t="str">
        <f t="shared" si="1"/>
        <v>＋</v>
      </c>
      <c r="I6" s="87">
        <f>'【R6.3.6】市町村データ（貼り付け）'!FR6</f>
        <v>546512550</v>
      </c>
      <c r="J6" s="87">
        <f t="shared" si="2"/>
        <v>0</v>
      </c>
    </row>
    <row r="7" spans="1:10" x14ac:dyDescent="0.45">
      <c r="A7">
        <v>6</v>
      </c>
      <c r="B7" t="s">
        <v>307</v>
      </c>
      <c r="C7" s="81">
        <f>'【R6.3.6】市町村データ（貼り付け）'!FM7</f>
        <v>1521207796</v>
      </c>
      <c r="D7" s="83">
        <f>'【R6.3.6】市町村データ（貼り付け）'!FQ7</f>
        <v>0</v>
      </c>
      <c r="G7" s="87">
        <f t="shared" si="0"/>
        <v>1521207796</v>
      </c>
      <c r="H7" s="86" t="str">
        <f t="shared" si="1"/>
        <v>＋</v>
      </c>
      <c r="I7" s="87">
        <f>'【R6.3.6】市町村データ（貼り付け）'!FR7</f>
        <v>1521207796</v>
      </c>
      <c r="J7" s="87">
        <f t="shared" si="2"/>
        <v>0</v>
      </c>
    </row>
    <row r="8" spans="1:10" x14ac:dyDescent="0.45">
      <c r="A8">
        <v>7</v>
      </c>
      <c r="B8" t="s">
        <v>308</v>
      </c>
      <c r="C8" s="81">
        <f>'【R6.3.6】市町村データ（貼り付け）'!FM8</f>
        <v>383847233</v>
      </c>
      <c r="D8" s="83">
        <f>'【R6.3.6】市町村データ（貼り付け）'!FQ8</f>
        <v>0</v>
      </c>
      <c r="G8" s="87">
        <f t="shared" si="0"/>
        <v>383847233</v>
      </c>
      <c r="H8" s="86" t="str">
        <f t="shared" si="1"/>
        <v>＋</v>
      </c>
      <c r="I8" s="87">
        <f>'【R6.3.6】市町村データ（貼り付け）'!FR8</f>
        <v>383847233</v>
      </c>
      <c r="J8" s="87">
        <f t="shared" si="2"/>
        <v>0</v>
      </c>
    </row>
    <row r="9" spans="1:10" x14ac:dyDescent="0.45">
      <c r="A9">
        <v>8</v>
      </c>
      <c r="B9" t="s">
        <v>309</v>
      </c>
      <c r="C9" s="81">
        <f>'【R6.3.6】市町村データ（貼り付け）'!FM9</f>
        <v>606368072</v>
      </c>
      <c r="D9" s="83">
        <f>'【R6.3.6】市町村データ（貼り付け）'!FQ9</f>
        <v>0</v>
      </c>
      <c r="G9" s="87">
        <f t="shared" si="0"/>
        <v>606368072</v>
      </c>
      <c r="H9" s="86" t="str">
        <f t="shared" si="1"/>
        <v>＋</v>
      </c>
      <c r="I9" s="87">
        <f>'【R6.3.6】市町村データ（貼り付け）'!FR9</f>
        <v>606368072</v>
      </c>
      <c r="J9" s="87">
        <f t="shared" si="2"/>
        <v>0</v>
      </c>
    </row>
    <row r="10" spans="1:10" x14ac:dyDescent="0.45">
      <c r="A10">
        <v>9</v>
      </c>
      <c r="B10" t="s">
        <v>310</v>
      </c>
      <c r="C10" s="81">
        <f>'【R6.3.6】市町村データ（貼り付け）'!FM10</f>
        <v>954237339</v>
      </c>
      <c r="D10" s="83">
        <f>'【R6.3.6】市町村データ（貼り付け）'!FQ10</f>
        <v>0</v>
      </c>
      <c r="G10" s="87">
        <f t="shared" si="0"/>
        <v>954237339</v>
      </c>
      <c r="H10" s="86" t="str">
        <f t="shared" si="1"/>
        <v>＋</v>
      </c>
      <c r="I10" s="87">
        <f>'【R6.3.6】市町村データ（貼り付け）'!FR10</f>
        <v>954237339</v>
      </c>
      <c r="J10" s="87">
        <f t="shared" si="2"/>
        <v>0</v>
      </c>
    </row>
    <row r="11" spans="1:10" x14ac:dyDescent="0.45">
      <c r="A11">
        <v>10</v>
      </c>
      <c r="B11" t="s">
        <v>311</v>
      </c>
      <c r="C11" s="81">
        <f>'【R6.3.6】市町村データ（貼り付け）'!FM11</f>
        <v>2493877476</v>
      </c>
      <c r="D11" s="83">
        <f>'【R6.3.6】市町村データ（貼り付け）'!FQ11</f>
        <v>0</v>
      </c>
      <c r="G11" s="87">
        <f t="shared" si="0"/>
        <v>2493877476</v>
      </c>
      <c r="H11" s="86" t="str">
        <f t="shared" si="1"/>
        <v>＋</v>
      </c>
      <c r="I11" s="87">
        <f>'【R6.3.6】市町村データ（貼り付け）'!FR11</f>
        <v>2493877476</v>
      </c>
      <c r="J11" s="87">
        <f t="shared" si="2"/>
        <v>0</v>
      </c>
    </row>
    <row r="12" spans="1:10" x14ac:dyDescent="0.45">
      <c r="A12">
        <v>11</v>
      </c>
      <c r="B12" t="s">
        <v>312</v>
      </c>
      <c r="C12" s="81">
        <f>'【R6.3.6】市町村データ（貼り付け）'!FM12</f>
        <v>1148373887</v>
      </c>
      <c r="D12" s="83">
        <f>'【R6.3.6】市町村データ（貼り付け）'!FQ12</f>
        <v>0</v>
      </c>
      <c r="G12" s="87">
        <f t="shared" si="0"/>
        <v>1148373887</v>
      </c>
      <c r="H12" s="86" t="str">
        <f t="shared" si="1"/>
        <v>＋</v>
      </c>
      <c r="I12" s="87">
        <f>'【R6.3.6】市町村データ（貼り付け）'!FR12</f>
        <v>1148373887</v>
      </c>
      <c r="J12" s="87">
        <f t="shared" si="2"/>
        <v>0</v>
      </c>
    </row>
    <row r="13" spans="1:10" x14ac:dyDescent="0.45">
      <c r="A13">
        <v>12</v>
      </c>
      <c r="B13" t="s">
        <v>313</v>
      </c>
      <c r="C13" s="81">
        <f>'【R6.3.6】市町村データ（貼り付け）'!FM13</f>
        <v>1162009936</v>
      </c>
      <c r="D13" s="83">
        <f>'【R6.3.6】市町村データ（貼り付け）'!FQ13</f>
        <v>0</v>
      </c>
      <c r="G13" s="87">
        <f t="shared" si="0"/>
        <v>1162009936</v>
      </c>
      <c r="H13" s="86" t="str">
        <f t="shared" si="1"/>
        <v>＋</v>
      </c>
      <c r="I13" s="87">
        <f>'【R6.3.6】市町村データ（貼り付け）'!FR13</f>
        <v>1162009936</v>
      </c>
      <c r="J13" s="87">
        <f t="shared" si="2"/>
        <v>0</v>
      </c>
    </row>
    <row r="14" spans="1:10" x14ac:dyDescent="0.45">
      <c r="A14">
        <v>13</v>
      </c>
      <c r="B14" t="s">
        <v>314</v>
      </c>
      <c r="C14" s="81">
        <f>'【R6.3.6】市町村データ（貼り付け）'!FM14</f>
        <v>1010801373</v>
      </c>
      <c r="D14" s="83">
        <f>'【R6.3.6】市町村データ（貼り付け）'!FQ14</f>
        <v>0</v>
      </c>
      <c r="G14" s="87">
        <f t="shared" si="0"/>
        <v>1010801373</v>
      </c>
      <c r="H14" s="86" t="str">
        <f t="shared" si="1"/>
        <v>＋</v>
      </c>
      <c r="I14" s="87">
        <f>'【R6.3.6】市町村データ（貼り付け）'!FR14</f>
        <v>1010801373</v>
      </c>
      <c r="J14" s="87">
        <f t="shared" si="2"/>
        <v>0</v>
      </c>
    </row>
    <row r="15" spans="1:10" x14ac:dyDescent="0.45">
      <c r="A15">
        <v>14</v>
      </c>
      <c r="B15" t="s">
        <v>315</v>
      </c>
      <c r="C15" s="81">
        <f>'【R6.3.6】市町村データ（貼り付け）'!FM15</f>
        <v>759429189</v>
      </c>
      <c r="D15" s="83">
        <f>'【R6.3.6】市町村データ（貼り付け）'!FQ15</f>
        <v>0</v>
      </c>
      <c r="G15" s="87">
        <f t="shared" si="0"/>
        <v>759429189</v>
      </c>
      <c r="H15" s="86" t="str">
        <f t="shared" si="1"/>
        <v>＋</v>
      </c>
      <c r="I15" s="87">
        <f>'【R6.3.6】市町村データ（貼り付け）'!FR15</f>
        <v>759429189</v>
      </c>
      <c r="J15" s="87">
        <f t="shared" si="2"/>
        <v>0</v>
      </c>
    </row>
    <row r="16" spans="1:10" x14ac:dyDescent="0.45">
      <c r="A16">
        <v>15</v>
      </c>
      <c r="B16" t="s">
        <v>316</v>
      </c>
      <c r="C16" s="81">
        <f>'【R6.3.6】市町村データ（貼り付け）'!FM16</f>
        <v>369905564</v>
      </c>
      <c r="D16" s="83">
        <f>'【R6.3.6】市町村データ（貼り付け）'!FQ16</f>
        <v>0</v>
      </c>
      <c r="G16" s="87">
        <f t="shared" si="0"/>
        <v>369905564</v>
      </c>
      <c r="H16" s="86" t="str">
        <f t="shared" si="1"/>
        <v>＋</v>
      </c>
      <c r="I16" s="87">
        <f>'【R6.3.6】市町村データ（貼り付け）'!FR16</f>
        <v>369905564</v>
      </c>
      <c r="J16" s="87">
        <f t="shared" si="2"/>
        <v>0</v>
      </c>
    </row>
    <row r="17" spans="1:10" x14ac:dyDescent="0.45">
      <c r="A17">
        <v>16</v>
      </c>
      <c r="B17" t="s">
        <v>317</v>
      </c>
      <c r="C17" s="81">
        <f>'【R6.3.6】市町村データ（貼り付け）'!FM17</f>
        <v>1032172208</v>
      </c>
      <c r="D17" s="83">
        <f>'【R6.3.6】市町村データ（貼り付け）'!FQ17</f>
        <v>0</v>
      </c>
      <c r="G17" s="87">
        <f t="shared" si="0"/>
        <v>1032172208</v>
      </c>
      <c r="H17" s="86" t="str">
        <f t="shared" si="1"/>
        <v>＋</v>
      </c>
      <c r="I17" s="87">
        <f>'【R6.3.6】市町村データ（貼り付け）'!FR17</f>
        <v>1032172208</v>
      </c>
      <c r="J17" s="87">
        <f t="shared" si="2"/>
        <v>0</v>
      </c>
    </row>
    <row r="18" spans="1:10" x14ac:dyDescent="0.45">
      <c r="A18">
        <v>17</v>
      </c>
      <c r="B18" t="s">
        <v>318</v>
      </c>
      <c r="C18" s="81">
        <f>'【R6.3.6】市町村データ（貼り付け）'!FM18</f>
        <v>911548525</v>
      </c>
      <c r="D18" s="83">
        <f>'【R6.3.6】市町村データ（貼り付け）'!FQ18</f>
        <v>0</v>
      </c>
      <c r="G18" s="87">
        <f t="shared" si="0"/>
        <v>911548525</v>
      </c>
      <c r="H18" s="86" t="str">
        <f t="shared" si="1"/>
        <v>＋</v>
      </c>
      <c r="I18" s="87">
        <f>'【R6.3.6】市町村データ（貼り付け）'!FR18</f>
        <v>911548525</v>
      </c>
      <c r="J18" s="87">
        <f t="shared" si="2"/>
        <v>0</v>
      </c>
    </row>
    <row r="19" spans="1:10" x14ac:dyDescent="0.45">
      <c r="A19">
        <v>18</v>
      </c>
      <c r="B19" t="s">
        <v>319</v>
      </c>
      <c r="C19" s="81">
        <f>'【R6.3.6】市町村データ（貼り付け）'!FM19</f>
        <v>0</v>
      </c>
      <c r="D19" s="83">
        <f>'【R6.3.6】市町村データ（貼り付け）'!FQ19</f>
        <v>1024505414</v>
      </c>
      <c r="G19" s="87">
        <f t="shared" si="0"/>
        <v>-1024505414</v>
      </c>
      <c r="H19" s="86" t="str">
        <f t="shared" si="1"/>
        <v>－</v>
      </c>
      <c r="I19" s="87">
        <f>'【R6.3.6】市町村データ（貼り付け）'!FR19</f>
        <v>-1024505414</v>
      </c>
      <c r="J19" s="87">
        <f t="shared" si="2"/>
        <v>0</v>
      </c>
    </row>
    <row r="20" spans="1:10" x14ac:dyDescent="0.45">
      <c r="A20">
        <v>19</v>
      </c>
      <c r="B20" t="s">
        <v>320</v>
      </c>
      <c r="C20" s="81">
        <f>'【R6.3.6】市町村データ（貼り付け）'!FM20</f>
        <v>1397963028</v>
      </c>
      <c r="D20" s="83">
        <f>'【R6.3.6】市町村データ（貼り付け）'!FQ20</f>
        <v>0</v>
      </c>
      <c r="G20" s="87">
        <f t="shared" si="0"/>
        <v>1397963028</v>
      </c>
      <c r="H20" s="86" t="str">
        <f t="shared" si="1"/>
        <v>＋</v>
      </c>
      <c r="I20" s="87">
        <f>'【R6.3.6】市町村データ（貼り付け）'!FR20</f>
        <v>1397963028</v>
      </c>
      <c r="J20" s="87">
        <f t="shared" si="2"/>
        <v>0</v>
      </c>
    </row>
    <row r="21" spans="1:10" x14ac:dyDescent="0.45">
      <c r="A21">
        <v>20</v>
      </c>
      <c r="B21" t="s">
        <v>321</v>
      </c>
      <c r="C21" s="81">
        <f>'【R6.3.6】市町村データ（貼り付け）'!FM21</f>
        <v>1240720919</v>
      </c>
      <c r="D21" s="83">
        <f>'【R6.3.6】市町村データ（貼り付け）'!FQ21</f>
        <v>0</v>
      </c>
      <c r="G21" s="87">
        <f t="shared" si="0"/>
        <v>1240720919</v>
      </c>
      <c r="H21" s="86" t="str">
        <f t="shared" si="1"/>
        <v>＋</v>
      </c>
      <c r="I21" s="87">
        <f>'【R6.3.6】市町村データ（貼り付け）'!FR21</f>
        <v>1240720919</v>
      </c>
      <c r="J21" s="87">
        <f t="shared" si="2"/>
        <v>0</v>
      </c>
    </row>
    <row r="22" spans="1:10" x14ac:dyDescent="0.45">
      <c r="A22">
        <v>21</v>
      </c>
      <c r="B22" t="s">
        <v>322</v>
      </c>
      <c r="C22" s="81">
        <f>'【R6.3.6】市町村データ（貼り付け）'!FM22</f>
        <v>519037704</v>
      </c>
      <c r="D22" s="83">
        <f>'【R6.3.6】市町村データ（貼り付け）'!FQ22</f>
        <v>0</v>
      </c>
      <c r="G22" s="87">
        <f t="shared" si="0"/>
        <v>519037704</v>
      </c>
      <c r="H22" s="86" t="str">
        <f t="shared" si="1"/>
        <v>＋</v>
      </c>
      <c r="I22" s="87">
        <f>'【R6.3.6】市町村データ（貼り付け）'!FR22</f>
        <v>519037704</v>
      </c>
      <c r="J22" s="87">
        <f t="shared" si="2"/>
        <v>0</v>
      </c>
    </row>
    <row r="23" spans="1:10" x14ac:dyDescent="0.45">
      <c r="A23">
        <v>22</v>
      </c>
      <c r="B23" t="s">
        <v>323</v>
      </c>
      <c r="C23" s="81">
        <f>'【R6.3.6】市町村データ（貼り付け）'!FM23</f>
        <v>511600037</v>
      </c>
      <c r="D23" s="83">
        <f>'【R6.3.6】市町村データ（貼り付け）'!FQ23</f>
        <v>0</v>
      </c>
      <c r="G23" s="87">
        <f t="shared" si="0"/>
        <v>511600037</v>
      </c>
      <c r="H23" s="86" t="str">
        <f t="shared" si="1"/>
        <v>＋</v>
      </c>
      <c r="I23" s="87">
        <f>'【R6.3.6】市町村データ（貼り付け）'!FR23</f>
        <v>511600037</v>
      </c>
      <c r="J23" s="87">
        <f t="shared" si="2"/>
        <v>0</v>
      </c>
    </row>
    <row r="24" spans="1:10" x14ac:dyDescent="0.45">
      <c r="A24">
        <v>23</v>
      </c>
      <c r="B24" t="s">
        <v>324</v>
      </c>
      <c r="C24" s="81">
        <f>'【R6.3.6】市町村データ（貼り付け）'!FM24</f>
        <v>1252721124</v>
      </c>
      <c r="D24" s="83">
        <f>'【R6.3.6】市町村データ（貼り付け）'!FQ24</f>
        <v>0</v>
      </c>
      <c r="G24" s="87">
        <f t="shared" si="0"/>
        <v>1252721124</v>
      </c>
      <c r="H24" s="86" t="str">
        <f t="shared" si="1"/>
        <v>＋</v>
      </c>
      <c r="I24" s="87">
        <f>'【R6.3.6】市町村データ（貼り付け）'!FR24</f>
        <v>1252721124</v>
      </c>
      <c r="J24" s="87">
        <f t="shared" si="2"/>
        <v>0</v>
      </c>
    </row>
    <row r="25" spans="1:10" x14ac:dyDescent="0.45">
      <c r="A25">
        <v>24</v>
      </c>
      <c r="B25" t="s">
        <v>325</v>
      </c>
      <c r="C25" s="81">
        <f>'【R6.3.6】市町村データ（貼り付け）'!FM25</f>
        <v>288931005</v>
      </c>
      <c r="D25" s="83">
        <f>'【R6.3.6】市町村データ（貼り付け）'!FQ25</f>
        <v>0</v>
      </c>
      <c r="G25" s="87">
        <f t="shared" si="0"/>
        <v>288931005</v>
      </c>
      <c r="H25" s="86" t="str">
        <f t="shared" si="1"/>
        <v>＋</v>
      </c>
      <c r="I25" s="87">
        <f>'【R6.3.6】市町村データ（貼り付け）'!FR25</f>
        <v>288931005</v>
      </c>
      <c r="J25" s="87">
        <f t="shared" si="2"/>
        <v>0</v>
      </c>
    </row>
    <row r="26" spans="1:10" x14ac:dyDescent="0.45">
      <c r="A26">
        <v>25</v>
      </c>
      <c r="B26" t="s">
        <v>326</v>
      </c>
      <c r="C26" s="81">
        <f>'【R6.3.6】市町村データ（貼り付け）'!FM26</f>
        <v>426471995</v>
      </c>
      <c r="D26" s="83">
        <f>'【R6.3.6】市町村データ（貼り付け）'!FQ26</f>
        <v>0</v>
      </c>
      <c r="G26" s="87">
        <f t="shared" si="0"/>
        <v>426471995</v>
      </c>
      <c r="H26" s="86" t="str">
        <f t="shared" si="1"/>
        <v>＋</v>
      </c>
      <c r="I26" s="87">
        <f>'【R6.3.6】市町村データ（貼り付け）'!FR26</f>
        <v>426471995</v>
      </c>
      <c r="J26" s="87">
        <f t="shared" si="2"/>
        <v>0</v>
      </c>
    </row>
    <row r="27" spans="1:10" x14ac:dyDescent="0.45">
      <c r="A27">
        <v>26</v>
      </c>
      <c r="B27" t="s">
        <v>327</v>
      </c>
      <c r="C27" s="81">
        <f>'【R6.3.6】市町村データ（貼り付け）'!FM27</f>
        <v>62843522</v>
      </c>
      <c r="D27" s="83">
        <f>'【R6.3.6】市町村データ（貼り付け）'!FQ27</f>
        <v>0</v>
      </c>
      <c r="G27" s="87">
        <f t="shared" si="0"/>
        <v>62843522</v>
      </c>
      <c r="H27" s="86" t="str">
        <f t="shared" si="1"/>
        <v>＋</v>
      </c>
      <c r="I27" s="87">
        <f>'【R6.3.6】市町村データ（貼り付け）'!FR27</f>
        <v>62843522</v>
      </c>
      <c r="J27" s="87">
        <f t="shared" si="2"/>
        <v>0</v>
      </c>
    </row>
    <row r="28" spans="1:10" x14ac:dyDescent="0.45">
      <c r="A28">
        <v>27</v>
      </c>
      <c r="B28" t="s">
        <v>328</v>
      </c>
      <c r="C28" s="81">
        <f>'【R6.3.6】市町村データ（貼り付け）'!FM28</f>
        <v>915252999</v>
      </c>
      <c r="D28" s="83">
        <f>'【R6.3.6】市町村データ（貼り付け）'!FQ28</f>
        <v>0</v>
      </c>
      <c r="G28" s="87">
        <f t="shared" si="0"/>
        <v>915252999</v>
      </c>
      <c r="H28" s="86" t="str">
        <f t="shared" si="1"/>
        <v>＋</v>
      </c>
      <c r="I28" s="87">
        <f>'【R6.3.6】市町村データ（貼り付け）'!FR28</f>
        <v>915252999</v>
      </c>
      <c r="J28" s="87">
        <f t="shared" si="2"/>
        <v>0</v>
      </c>
    </row>
    <row r="29" spans="1:10" x14ac:dyDescent="0.45">
      <c r="A29">
        <v>28</v>
      </c>
      <c r="B29" t="s">
        <v>329</v>
      </c>
      <c r="C29" s="81">
        <f>'【R6.3.6】市町村データ（貼り付け）'!FM29</f>
        <v>5433879023</v>
      </c>
      <c r="D29" s="83">
        <f>'【R6.3.6】市町村データ（貼り付け）'!FQ29</f>
        <v>0</v>
      </c>
      <c r="G29" s="87">
        <f t="shared" si="0"/>
        <v>5433879023</v>
      </c>
      <c r="H29" s="86" t="str">
        <f t="shared" si="1"/>
        <v>＋</v>
      </c>
      <c r="I29" s="87">
        <f>'【R6.3.6】市町村データ（貼り付け）'!FR29</f>
        <v>5433879023</v>
      </c>
      <c r="J29" s="87">
        <f t="shared" si="2"/>
        <v>0</v>
      </c>
    </row>
    <row r="30" spans="1:10" x14ac:dyDescent="0.45">
      <c r="A30">
        <v>29</v>
      </c>
      <c r="B30" t="s">
        <v>330</v>
      </c>
      <c r="C30" s="81">
        <f>'【R6.3.6】市町村データ（貼り付け）'!FM30</f>
        <v>18943782</v>
      </c>
      <c r="D30" s="83">
        <f>'【R6.3.6】市町村データ（貼り付け）'!FQ30</f>
        <v>100000000</v>
      </c>
      <c r="G30" s="87">
        <f t="shared" si="0"/>
        <v>-81056218</v>
      </c>
      <c r="H30" s="86" t="str">
        <f t="shared" si="1"/>
        <v>－</v>
      </c>
      <c r="I30" s="87">
        <f>'【R6.3.6】市町村データ（貼り付け）'!FR30</f>
        <v>-81056218</v>
      </c>
      <c r="J30" s="87">
        <f t="shared" si="2"/>
        <v>0</v>
      </c>
    </row>
    <row r="31" spans="1:10" x14ac:dyDescent="0.45">
      <c r="A31">
        <v>30</v>
      </c>
      <c r="B31" t="s">
        <v>331</v>
      </c>
      <c r="C31" s="81">
        <f>'【R6.3.6】市町村データ（貼り付け）'!FM31</f>
        <v>448597875</v>
      </c>
      <c r="D31" s="83">
        <f>'【R6.3.6】市町村データ（貼り付け）'!FQ31</f>
        <v>0</v>
      </c>
      <c r="G31" s="87">
        <f t="shared" si="0"/>
        <v>448597875</v>
      </c>
      <c r="H31" s="86" t="str">
        <f t="shared" si="1"/>
        <v>＋</v>
      </c>
      <c r="I31" s="87">
        <f>'【R6.3.6】市町村データ（貼り付け）'!FR31</f>
        <v>448597875</v>
      </c>
      <c r="J31" s="87">
        <f t="shared" si="2"/>
        <v>0</v>
      </c>
    </row>
    <row r="32" spans="1:10" x14ac:dyDescent="0.45">
      <c r="A32">
        <v>31</v>
      </c>
      <c r="B32" t="s">
        <v>332</v>
      </c>
      <c r="C32" s="81">
        <f>'【R6.3.6】市町村データ（貼り付け）'!FM32</f>
        <v>888648547</v>
      </c>
      <c r="D32" s="83">
        <f>'【R6.3.6】市町村データ（貼り付け）'!FQ32</f>
        <v>0</v>
      </c>
      <c r="G32" s="87">
        <f t="shared" si="0"/>
        <v>888648547</v>
      </c>
      <c r="H32" s="86" t="str">
        <f t="shared" si="1"/>
        <v>＋</v>
      </c>
      <c r="I32" s="87">
        <f>'【R6.3.6】市町村データ（貼り付け）'!FR32</f>
        <v>888648547</v>
      </c>
      <c r="J32" s="87">
        <f t="shared" si="2"/>
        <v>0</v>
      </c>
    </row>
    <row r="33" spans="1:10" x14ac:dyDescent="0.45">
      <c r="A33">
        <v>32</v>
      </c>
      <c r="B33" t="s">
        <v>333</v>
      </c>
      <c r="C33" s="81">
        <f>'【R6.3.6】市町村データ（貼り付け）'!FM33</f>
        <v>549538759</v>
      </c>
      <c r="D33" s="83">
        <f>'【R6.3.6】市町村データ（貼り付け）'!FQ33</f>
        <v>0</v>
      </c>
      <c r="G33" s="87">
        <f t="shared" si="0"/>
        <v>549538759</v>
      </c>
      <c r="H33" s="86" t="str">
        <f t="shared" si="1"/>
        <v>＋</v>
      </c>
      <c r="I33" s="87">
        <f>'【R6.3.6】市町村データ（貼り付け）'!FR33</f>
        <v>549538759</v>
      </c>
      <c r="J33" s="87">
        <f t="shared" si="2"/>
        <v>0</v>
      </c>
    </row>
    <row r="34" spans="1:10" x14ac:dyDescent="0.45">
      <c r="A34">
        <v>33</v>
      </c>
      <c r="B34" t="s">
        <v>334</v>
      </c>
      <c r="C34" s="81">
        <f>'【R6.3.6】市町村データ（貼り付け）'!FM34</f>
        <v>51611267</v>
      </c>
      <c r="D34" s="83">
        <f>'【R6.3.6】市町村データ（貼り付け）'!FQ34</f>
        <v>0</v>
      </c>
      <c r="G34" s="87">
        <f t="shared" si="0"/>
        <v>51611267</v>
      </c>
      <c r="H34" s="86" t="str">
        <f t="shared" si="1"/>
        <v>＋</v>
      </c>
      <c r="I34" s="87">
        <f>'【R6.3.6】市町村データ（貼り付け）'!FR34</f>
        <v>51611267</v>
      </c>
      <c r="J34" s="87">
        <f t="shared" si="2"/>
        <v>0</v>
      </c>
    </row>
    <row r="35" spans="1:10" x14ac:dyDescent="0.45">
      <c r="A35">
        <v>34</v>
      </c>
      <c r="B35" t="s">
        <v>335</v>
      </c>
      <c r="C35" s="81">
        <f>'【R6.3.6】市町村データ（貼り付け）'!FM35</f>
        <v>300181256</v>
      </c>
      <c r="D35" s="83">
        <f>'【R6.3.6】市町村データ（貼り付け）'!FQ35</f>
        <v>0</v>
      </c>
      <c r="G35" s="87">
        <f t="shared" si="0"/>
        <v>300181256</v>
      </c>
      <c r="H35" s="86" t="str">
        <f t="shared" si="1"/>
        <v>＋</v>
      </c>
      <c r="I35" s="87">
        <f>'【R6.3.6】市町村データ（貼り付け）'!FR35</f>
        <v>300181256</v>
      </c>
      <c r="J35" s="87">
        <f t="shared" si="2"/>
        <v>0</v>
      </c>
    </row>
    <row r="36" spans="1:10" x14ac:dyDescent="0.45">
      <c r="A36">
        <v>35</v>
      </c>
      <c r="B36" t="s">
        <v>336</v>
      </c>
      <c r="C36" s="81">
        <f>'【R6.3.6】市町村データ（貼り付け）'!FM36</f>
        <v>75843327</v>
      </c>
      <c r="D36" s="83">
        <f>'【R6.3.6】市町村データ（貼り付け）'!FQ36</f>
        <v>0</v>
      </c>
      <c r="G36" s="87">
        <f t="shared" si="0"/>
        <v>75843327</v>
      </c>
      <c r="H36" s="86" t="str">
        <f t="shared" si="1"/>
        <v>＋</v>
      </c>
      <c r="I36" s="87">
        <f>'【R6.3.6】市町村データ（貼り付け）'!FR36</f>
        <v>75843327</v>
      </c>
      <c r="J36" s="87">
        <f t="shared" si="2"/>
        <v>0</v>
      </c>
    </row>
    <row r="37" spans="1:10" x14ac:dyDescent="0.45">
      <c r="A37">
        <v>36</v>
      </c>
      <c r="B37" t="s">
        <v>337</v>
      </c>
      <c r="C37" s="81">
        <f>'【R6.3.6】市町村データ（貼り付け）'!FM37</f>
        <v>225734234</v>
      </c>
      <c r="D37" s="83">
        <f>'【R6.3.6】市町村データ（貼り付け）'!FQ37</f>
        <v>0</v>
      </c>
      <c r="G37" s="87">
        <f t="shared" si="0"/>
        <v>225734234</v>
      </c>
      <c r="H37" s="86" t="str">
        <f t="shared" si="1"/>
        <v>＋</v>
      </c>
      <c r="I37" s="87">
        <f>'【R6.3.6】市町村データ（貼り付け）'!FR37</f>
        <v>225734234</v>
      </c>
      <c r="J37" s="87">
        <f t="shared" si="2"/>
        <v>0</v>
      </c>
    </row>
    <row r="38" spans="1:10" x14ac:dyDescent="0.45">
      <c r="A38">
        <v>37</v>
      </c>
      <c r="B38" t="s">
        <v>338</v>
      </c>
      <c r="C38" s="81">
        <f>'【R6.3.6】市町村データ（貼り付け）'!FM38</f>
        <v>119668208</v>
      </c>
      <c r="D38" s="83">
        <f>'【R6.3.6】市町村データ（貼り付け）'!FQ38</f>
        <v>0</v>
      </c>
      <c r="G38" s="87">
        <f t="shared" si="0"/>
        <v>119668208</v>
      </c>
      <c r="H38" s="86" t="str">
        <f t="shared" si="1"/>
        <v>＋</v>
      </c>
      <c r="I38" s="87">
        <f>'【R6.3.6】市町村データ（貼り付け）'!FR38</f>
        <v>119668208</v>
      </c>
      <c r="J38" s="87">
        <f t="shared" si="2"/>
        <v>0</v>
      </c>
    </row>
    <row r="39" spans="1:10" x14ac:dyDescent="0.45">
      <c r="A39">
        <v>38</v>
      </c>
      <c r="B39" t="s">
        <v>339</v>
      </c>
      <c r="C39" s="81">
        <f>'【R6.3.6】市町村データ（貼り付け）'!FM39</f>
        <v>762109157</v>
      </c>
      <c r="D39" s="83">
        <f>'【R6.3.6】市町村データ（貼り付け）'!FQ39</f>
        <v>0</v>
      </c>
      <c r="G39" s="87">
        <f t="shared" si="0"/>
        <v>762109157</v>
      </c>
      <c r="H39" s="86" t="str">
        <f t="shared" si="1"/>
        <v>＋</v>
      </c>
      <c r="I39" s="87">
        <f>'【R6.3.6】市町村データ（貼り付け）'!FR39</f>
        <v>762109157</v>
      </c>
      <c r="J39" s="87">
        <f t="shared" si="2"/>
        <v>0</v>
      </c>
    </row>
    <row r="40" spans="1:10" x14ac:dyDescent="0.45">
      <c r="A40">
        <v>39</v>
      </c>
      <c r="B40" t="s">
        <v>340</v>
      </c>
      <c r="C40" s="81">
        <f>'【R6.3.6】市町村データ（貼り付け）'!FM40</f>
        <v>510165</v>
      </c>
      <c r="D40" s="83">
        <f>'【R6.3.6】市町村データ（貼り付け）'!FQ40</f>
        <v>0</v>
      </c>
      <c r="G40" s="87">
        <f t="shared" si="0"/>
        <v>510165</v>
      </c>
      <c r="H40" s="86" t="str">
        <f t="shared" si="1"/>
        <v>＋</v>
      </c>
      <c r="I40" s="87">
        <f>'【R6.3.6】市町村データ（貼り付け）'!FR40</f>
        <v>510165</v>
      </c>
      <c r="J40" s="87">
        <f t="shared" si="2"/>
        <v>0</v>
      </c>
    </row>
    <row r="41" spans="1:10" x14ac:dyDescent="0.45">
      <c r="A41">
        <v>40</v>
      </c>
      <c r="B41" t="s">
        <v>341</v>
      </c>
      <c r="C41" s="81">
        <f>'【R6.3.6】市町村データ（貼り付け）'!FM41</f>
        <v>115579728</v>
      </c>
      <c r="D41" s="83">
        <f>'【R6.3.6】市町村データ（貼り付け）'!FQ41</f>
        <v>0</v>
      </c>
      <c r="G41" s="87">
        <f t="shared" si="0"/>
        <v>115579728</v>
      </c>
      <c r="H41" s="86" t="str">
        <f t="shared" si="1"/>
        <v>＋</v>
      </c>
      <c r="I41" s="87">
        <f>'【R6.3.6】市町村データ（貼り付け）'!FR41</f>
        <v>115579728</v>
      </c>
      <c r="J41" s="87">
        <f t="shared" si="2"/>
        <v>0</v>
      </c>
    </row>
    <row r="42" spans="1:10" x14ac:dyDescent="0.45">
      <c r="A42">
        <v>41</v>
      </c>
      <c r="B42" t="s">
        <v>342</v>
      </c>
      <c r="C42" s="81">
        <f>'【R6.3.6】市町村データ（貼り付け）'!FM42</f>
        <v>74306133</v>
      </c>
      <c r="D42" s="83">
        <f>'【R6.3.6】市町村データ（貼り付け）'!FQ42</f>
        <v>0</v>
      </c>
      <c r="G42" s="87">
        <f t="shared" si="0"/>
        <v>74306133</v>
      </c>
      <c r="H42" s="86" t="str">
        <f t="shared" si="1"/>
        <v>＋</v>
      </c>
      <c r="I42" s="87">
        <f>'【R6.3.6】市町村データ（貼り付け）'!FR42</f>
        <v>74306133</v>
      </c>
      <c r="J42" s="87">
        <f t="shared" si="2"/>
        <v>0</v>
      </c>
    </row>
    <row r="43" spans="1:10" x14ac:dyDescent="0.45">
      <c r="A43">
        <v>42</v>
      </c>
      <c r="B43" t="s">
        <v>343</v>
      </c>
      <c r="C43" s="81">
        <f>'【R6.3.6】市町村データ（貼り付け）'!FM43</f>
        <v>41913427</v>
      </c>
      <c r="D43" s="83">
        <f>'【R6.3.6】市町村データ（貼り付け）'!FQ43</f>
        <v>0</v>
      </c>
      <c r="G43" s="87">
        <f t="shared" si="0"/>
        <v>41913427</v>
      </c>
      <c r="H43" s="86" t="str">
        <f t="shared" si="1"/>
        <v>＋</v>
      </c>
      <c r="I43" s="87">
        <f>'【R6.3.6】市町村データ（貼り付け）'!FR43</f>
        <v>41913427</v>
      </c>
      <c r="J43" s="87">
        <f t="shared" si="2"/>
        <v>0</v>
      </c>
    </row>
    <row r="44" spans="1:10" x14ac:dyDescent="0.45">
      <c r="A44">
        <v>43</v>
      </c>
      <c r="B44" t="s">
        <v>344</v>
      </c>
      <c r="C44" s="81">
        <f>'【R6.3.6】市町村データ（貼り付け）'!FM44</f>
        <v>629911413</v>
      </c>
      <c r="D44" s="83">
        <f>'【R6.3.6】市町村データ（貼り付け）'!FQ44</f>
        <v>0</v>
      </c>
      <c r="G44" s="87">
        <f t="shared" si="0"/>
        <v>629911413</v>
      </c>
      <c r="H44" s="86" t="str">
        <f t="shared" si="1"/>
        <v>＋</v>
      </c>
      <c r="I44" s="87">
        <f>'【R6.3.6】市町村データ（貼り付け）'!FR44</f>
        <v>629911413</v>
      </c>
      <c r="J44" s="87">
        <f t="shared" si="2"/>
        <v>0</v>
      </c>
    </row>
    <row r="45" spans="1:10" x14ac:dyDescent="0.45">
      <c r="A45" t="s">
        <v>345</v>
      </c>
      <c r="C45" s="84">
        <f t="shared" ref="C45:D45" si="3">SUM(C2:C44)</f>
        <v>51069467046</v>
      </c>
      <c r="D45" s="85">
        <f t="shared" si="3"/>
        <v>1124505414</v>
      </c>
      <c r="G45" s="88">
        <f>SUM(G2:G44)</f>
        <v>49944961632</v>
      </c>
    </row>
    <row r="46" spans="1:10" x14ac:dyDescent="0.45">
      <c r="G46" s="87"/>
    </row>
    <row r="47" spans="1:10" ht="18" customHeight="1" x14ac:dyDescent="0.45">
      <c r="F47" t="s">
        <v>390</v>
      </c>
      <c r="G47" s="88">
        <f>COUNTIF($H$2:$H$44,"＋")</f>
        <v>41</v>
      </c>
    </row>
    <row r="48" spans="1:10" ht="18" customHeight="1" x14ac:dyDescent="0.45">
      <c r="C48" s="1" ph="1"/>
      <c r="F48" t="s">
        <v>391</v>
      </c>
      <c r="G48" s="88">
        <f>COUNTIF($H$2:$H$44,"－")</f>
        <v>2</v>
      </c>
    </row>
    <row r="49" spans="6:7" ht="18" customHeight="1" x14ac:dyDescent="0.45">
      <c r="G49" s="87"/>
    </row>
    <row r="50" spans="6:7" ht="18" customHeight="1" x14ac:dyDescent="0.45">
      <c r="F50" t="s">
        <v>392</v>
      </c>
      <c r="G50" s="88">
        <f>SUMIF($H$2:$H$44,"＋",$G$2:$G$44)</f>
        <v>51050523264</v>
      </c>
    </row>
    <row r="51" spans="6:7" ht="18" customHeight="1" x14ac:dyDescent="0.45">
      <c r="F51" t="s">
        <v>389</v>
      </c>
      <c r="G51" s="88">
        <f>SUMIF($H$2:$H$44,"－",$G$2:$G$44)</f>
        <v>-1105561632</v>
      </c>
    </row>
  </sheetData>
  <phoneticPr fontId="1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決算概況</vt:lpstr>
      <vt:lpstr>【R6.3.6】市町村データ（貼り付け）</vt:lpstr>
      <vt:lpstr>市町村データ （純資産_自動計算）</vt:lpstr>
      <vt:lpstr>決算概況!Print_Area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岩下　桃子</cp:lastModifiedBy>
  <cp:lastPrinted>2024-03-13T05:06:32Z</cp:lastPrinted>
  <dcterms:created xsi:type="dcterms:W3CDTF">2020-04-22T04:44:04Z</dcterms:created>
  <dcterms:modified xsi:type="dcterms:W3CDTF">2024-03-13T05:06:44Z</dcterms:modified>
</cp:coreProperties>
</file>