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9.167.21\kokuho\11_国保制度\42_調整会議\02_広域化調整会議（親会）\第38回調整会議（R6.3.19）\03_資料\課長室長レク用資料\議題（２）①の資料\"/>
    </mc:Choice>
  </mc:AlternateContent>
  <xr:revisionPtr revIDLastSave="0" documentId="13_ncr:1_{4086B4F0-6088-4314-86BE-4E442B29199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調整要求後" sheetId="5" r:id="rId1"/>
  </sheets>
  <definedNames>
    <definedName name="_xlnm.Print_Area" localSheetId="0">調整要求後!$B$1:$K$69</definedName>
    <definedName name="_xlnm.Print_Titles" localSheetId="0">調整要求後!$4:$5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F9" i="5"/>
  <c r="F17" i="5"/>
  <c r="F26" i="5" l="1"/>
  <c r="F24" i="5"/>
  <c r="K20" i="5" l="1"/>
  <c r="F40" i="5"/>
  <c r="F39" i="5"/>
  <c r="F21" i="5"/>
  <c r="K39" i="5"/>
  <c r="K32" i="5"/>
  <c r="K27" i="5"/>
  <c r="K25" i="5"/>
  <c r="F27" i="5"/>
  <c r="F23" i="5" l="1"/>
  <c r="K48" i="5"/>
  <c r="F48" i="5"/>
  <c r="K67" i="5" l="1"/>
  <c r="K65" i="5"/>
  <c r="K59" i="5"/>
  <c r="K56" i="5"/>
  <c r="F45" i="5"/>
  <c r="K53" i="5"/>
  <c r="K50" i="5"/>
  <c r="F38" i="5"/>
  <c r="F37" i="5" s="1"/>
  <c r="K44" i="5"/>
  <c r="K42" i="5" s="1"/>
  <c r="F34" i="5"/>
  <c r="F31" i="5"/>
  <c r="K36" i="5"/>
  <c r="F25" i="5"/>
  <c r="K29" i="5"/>
  <c r="F22" i="5"/>
  <c r="K22" i="5"/>
  <c r="F8" i="5"/>
  <c r="F7" i="5" s="1"/>
  <c r="F6" i="5" s="1"/>
  <c r="K7" i="5"/>
  <c r="F16" i="5" l="1"/>
  <c r="K6" i="5"/>
  <c r="K69" i="5" s="1"/>
  <c r="F36" i="5"/>
  <c r="F69" i="5" l="1"/>
</calcChain>
</file>

<file path=xl/sharedStrings.xml><?xml version="1.0" encoding="utf-8"?>
<sst xmlns="http://schemas.openxmlformats.org/spreadsheetml/2006/main" count="106" uniqueCount="99">
  <si>
    <t>分担金及び負担金</t>
    <rPh sb="0" eb="3">
      <t>ブンタンキン</t>
    </rPh>
    <rPh sb="3" eb="4">
      <t>オヨ</t>
    </rPh>
    <rPh sb="5" eb="8">
      <t>フタンキン</t>
    </rPh>
    <phoneticPr fontId="0"/>
  </si>
  <si>
    <t>事業費納付金</t>
    <rPh sb="0" eb="2">
      <t>ジギョウ</t>
    </rPh>
    <rPh sb="2" eb="3">
      <t>ヒ</t>
    </rPh>
    <rPh sb="3" eb="6">
      <t>ノウフキン</t>
    </rPh>
    <phoneticPr fontId="0"/>
  </si>
  <si>
    <t>保険給付費等交付金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phoneticPr fontId="0"/>
  </si>
  <si>
    <t>普通交付金</t>
    <rPh sb="0" eb="2">
      <t>フツウ</t>
    </rPh>
    <rPh sb="2" eb="5">
      <t>コウフキン</t>
    </rPh>
    <phoneticPr fontId="0"/>
  </si>
  <si>
    <t>介護納付金分</t>
    <rPh sb="0" eb="2">
      <t>カイゴ</t>
    </rPh>
    <rPh sb="2" eb="5">
      <t>ノウフキン</t>
    </rPh>
    <rPh sb="5" eb="6">
      <t>ブン</t>
    </rPh>
    <phoneticPr fontId="0"/>
  </si>
  <si>
    <t>出産育児諸費</t>
    <rPh sb="0" eb="2">
      <t>シュッサン</t>
    </rPh>
    <rPh sb="2" eb="4">
      <t>イクジ</t>
    </rPh>
    <rPh sb="4" eb="6">
      <t>ショヒ</t>
    </rPh>
    <phoneticPr fontId="0"/>
  </si>
  <si>
    <t>その他保険給付費</t>
    <rPh sb="2" eb="3">
      <t>タ</t>
    </rPh>
    <rPh sb="3" eb="5">
      <t>ホケン</t>
    </rPh>
    <rPh sb="5" eb="7">
      <t>キュウフ</t>
    </rPh>
    <rPh sb="7" eb="8">
      <t>ヒ</t>
    </rPh>
    <phoneticPr fontId="0"/>
  </si>
  <si>
    <t>保険料減免分</t>
    <rPh sb="0" eb="3">
      <t>ホケンリョウ</t>
    </rPh>
    <rPh sb="3" eb="5">
      <t>ゲンメン</t>
    </rPh>
    <rPh sb="5" eb="6">
      <t>ブン</t>
    </rPh>
    <phoneticPr fontId="0"/>
  </si>
  <si>
    <t>特定健診等・保健事業分</t>
    <rPh sb="0" eb="2">
      <t>トクテイ</t>
    </rPh>
    <rPh sb="2" eb="4">
      <t>ケンシン</t>
    </rPh>
    <rPh sb="4" eb="5">
      <t>トウ</t>
    </rPh>
    <rPh sb="6" eb="8">
      <t>ホケン</t>
    </rPh>
    <rPh sb="8" eb="10">
      <t>ジギョウ</t>
    </rPh>
    <rPh sb="10" eb="11">
      <t>ブン</t>
    </rPh>
    <phoneticPr fontId="0"/>
  </si>
  <si>
    <t>審査支払手数料分</t>
    <rPh sb="0" eb="2">
      <t>シンサ</t>
    </rPh>
    <rPh sb="2" eb="4">
      <t>シハライ</t>
    </rPh>
    <rPh sb="4" eb="7">
      <t>テスウリョウ</t>
    </rPh>
    <rPh sb="7" eb="8">
      <t>ブン</t>
    </rPh>
    <phoneticPr fontId="0"/>
  </si>
  <si>
    <t>国庫支出金</t>
    <rPh sb="0" eb="2">
      <t>コッコ</t>
    </rPh>
    <rPh sb="2" eb="5">
      <t>シシュツキン</t>
    </rPh>
    <phoneticPr fontId="0"/>
  </si>
  <si>
    <t>療養給付費等負担金</t>
    <rPh sb="0" eb="2">
      <t>リョウヨウ</t>
    </rPh>
    <rPh sb="2" eb="4">
      <t>キュウフ</t>
    </rPh>
    <rPh sb="4" eb="5">
      <t>ヒ</t>
    </rPh>
    <rPh sb="5" eb="6">
      <t>トウ</t>
    </rPh>
    <rPh sb="6" eb="9">
      <t>フタンキン</t>
    </rPh>
    <phoneticPr fontId="0"/>
  </si>
  <si>
    <t>高額医療費負担金</t>
    <rPh sb="0" eb="2">
      <t>コウガク</t>
    </rPh>
    <rPh sb="2" eb="5">
      <t>イリョウヒ</t>
    </rPh>
    <rPh sb="5" eb="8">
      <t>フタンキン</t>
    </rPh>
    <phoneticPr fontId="0"/>
  </si>
  <si>
    <t>特別交付金</t>
    <rPh sb="0" eb="2">
      <t>トクベツ</t>
    </rPh>
    <rPh sb="2" eb="5">
      <t>コウフキン</t>
    </rPh>
    <phoneticPr fontId="0"/>
  </si>
  <si>
    <t>特別調整交付金</t>
    <rPh sb="0" eb="2">
      <t>トクベツ</t>
    </rPh>
    <rPh sb="2" eb="4">
      <t>チョウセイ</t>
    </rPh>
    <rPh sb="4" eb="7">
      <t>コウフキン</t>
    </rPh>
    <phoneticPr fontId="0"/>
  </si>
  <si>
    <t>特定健診等負担金</t>
    <rPh sb="0" eb="2">
      <t>トクテイ</t>
    </rPh>
    <rPh sb="2" eb="4">
      <t>ケンシン</t>
    </rPh>
    <rPh sb="4" eb="5">
      <t>トウ</t>
    </rPh>
    <rPh sb="5" eb="8">
      <t>フタンキン</t>
    </rPh>
    <phoneticPr fontId="0"/>
  </si>
  <si>
    <t>保険者努力支援制度交付金
（都道府県分）</t>
    <rPh sb="0" eb="3">
      <t>ホケンシャ</t>
    </rPh>
    <rPh sb="3" eb="5">
      <t>ドリョク</t>
    </rPh>
    <rPh sb="5" eb="7">
      <t>シエン</t>
    </rPh>
    <rPh sb="7" eb="9">
      <t>セイド</t>
    </rPh>
    <rPh sb="9" eb="12">
      <t>コウフキン</t>
    </rPh>
    <rPh sb="14" eb="18">
      <t>トドウフケン</t>
    </rPh>
    <rPh sb="18" eb="19">
      <t>ブン</t>
    </rPh>
    <phoneticPr fontId="0"/>
  </si>
  <si>
    <t>特別高額医療費共同事業負担金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フタンキン</t>
    </rPh>
    <phoneticPr fontId="0"/>
  </si>
  <si>
    <t>保険者努力支援制度交付金
（市町村分）</t>
    <rPh sb="0" eb="3">
      <t>ホケンシャ</t>
    </rPh>
    <rPh sb="3" eb="5">
      <t>ドリョク</t>
    </rPh>
    <rPh sb="5" eb="7">
      <t>シエン</t>
    </rPh>
    <rPh sb="7" eb="9">
      <t>セイド</t>
    </rPh>
    <rPh sb="9" eb="12">
      <t>コウフキン</t>
    </rPh>
    <rPh sb="14" eb="17">
      <t>シチョウソン</t>
    </rPh>
    <rPh sb="17" eb="18">
      <t>ブン</t>
    </rPh>
    <phoneticPr fontId="0"/>
  </si>
  <si>
    <t>普通調整交付金</t>
    <rPh sb="0" eb="2">
      <t>フツウ</t>
    </rPh>
    <rPh sb="2" eb="4">
      <t>チョウセイ</t>
    </rPh>
    <rPh sb="4" eb="7">
      <t>コウフキン</t>
    </rPh>
    <phoneticPr fontId="0"/>
  </si>
  <si>
    <t>都道府県繰入金</t>
    <rPh sb="0" eb="4">
      <t>トドウフケン</t>
    </rPh>
    <rPh sb="4" eb="6">
      <t>クリイレ</t>
    </rPh>
    <rPh sb="6" eb="7">
      <t>キン</t>
    </rPh>
    <phoneticPr fontId="0"/>
  </si>
  <si>
    <t>都道府県分</t>
    <rPh sb="0" eb="4">
      <t>トドウフケン</t>
    </rPh>
    <rPh sb="4" eb="5">
      <t>ブン</t>
    </rPh>
    <phoneticPr fontId="0"/>
  </si>
  <si>
    <t>特定健診負担金</t>
    <rPh sb="0" eb="2">
      <t>トクテイ</t>
    </rPh>
    <rPh sb="2" eb="4">
      <t>ケンシン</t>
    </rPh>
    <rPh sb="4" eb="7">
      <t>フタンキン</t>
    </rPh>
    <phoneticPr fontId="0"/>
  </si>
  <si>
    <t>市町村分</t>
    <rPh sb="0" eb="3">
      <t>シチョウソン</t>
    </rPh>
    <rPh sb="3" eb="4">
      <t>ブン</t>
    </rPh>
    <phoneticPr fontId="0"/>
  </si>
  <si>
    <t>保険者努力支援制度交付金</t>
    <rPh sb="0" eb="3">
      <t>ホケンシャ</t>
    </rPh>
    <rPh sb="3" eb="5">
      <t>ドリョク</t>
    </rPh>
    <rPh sb="5" eb="7">
      <t>シエン</t>
    </rPh>
    <rPh sb="7" eb="9">
      <t>セイド</t>
    </rPh>
    <rPh sb="9" eb="12">
      <t>コウフキン</t>
    </rPh>
    <phoneticPr fontId="0"/>
  </si>
  <si>
    <t>介護納付金</t>
    <rPh sb="0" eb="2">
      <t>カイゴ</t>
    </rPh>
    <rPh sb="2" eb="5">
      <t>ノウフキン</t>
    </rPh>
    <phoneticPr fontId="0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</si>
  <si>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0"/>
  </si>
  <si>
    <t>前期高齢者納付金</t>
    <rPh sb="0" eb="2">
      <t>ゼンキ</t>
    </rPh>
    <rPh sb="2" eb="5">
      <t>コウレイシャ</t>
    </rPh>
    <rPh sb="5" eb="8">
      <t>ノウフキン</t>
    </rPh>
    <phoneticPr fontId="0"/>
  </si>
  <si>
    <t>前期高齢者関係事務費拠出金</t>
    <rPh sb="0" eb="2">
      <t>ゼンキ</t>
    </rPh>
    <rPh sb="2" eb="5">
      <t>コウレイシャ</t>
    </rPh>
    <rPh sb="5" eb="7">
      <t>カンケイ</t>
    </rPh>
    <rPh sb="7" eb="10">
      <t>ジムヒ</t>
    </rPh>
    <rPh sb="10" eb="13">
      <t>キョシュツキン</t>
    </rPh>
    <phoneticPr fontId="0"/>
  </si>
  <si>
    <t>財政安定化基金補助金</t>
    <rPh sb="0" eb="2">
      <t>ザイセイ</t>
    </rPh>
    <rPh sb="2" eb="5">
      <t>アンテイカ</t>
    </rPh>
    <rPh sb="5" eb="7">
      <t>キキン</t>
    </rPh>
    <rPh sb="7" eb="10">
      <t>ホジョキン</t>
    </rPh>
    <phoneticPr fontId="0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</si>
  <si>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0"/>
  </si>
  <si>
    <t>後期高齢者支援金</t>
    <rPh sb="0" eb="2">
      <t>コウキ</t>
    </rPh>
    <rPh sb="2" eb="5">
      <t>コウレイシャ</t>
    </rPh>
    <rPh sb="5" eb="7">
      <t>シエン</t>
    </rPh>
    <rPh sb="7" eb="8">
      <t>キン</t>
    </rPh>
    <phoneticPr fontId="0"/>
  </si>
  <si>
    <t>療養給付費等交付金</t>
    <rPh sb="0" eb="2">
      <t>リョウヨウ</t>
    </rPh>
    <rPh sb="2" eb="4">
      <t>キュウフ</t>
    </rPh>
    <rPh sb="4" eb="5">
      <t>ヒ</t>
    </rPh>
    <rPh sb="5" eb="6">
      <t>トウ</t>
    </rPh>
    <rPh sb="6" eb="9">
      <t>コウフキン</t>
    </rPh>
    <phoneticPr fontId="0"/>
  </si>
  <si>
    <t>後期高齢者関係事務費拠出金</t>
    <rPh sb="0" eb="2">
      <t>コウキ</t>
    </rPh>
    <rPh sb="2" eb="5">
      <t>コウレイシャ</t>
    </rPh>
    <rPh sb="5" eb="7">
      <t>カンケイ</t>
    </rPh>
    <rPh sb="7" eb="10">
      <t>ジムヒ</t>
    </rPh>
    <rPh sb="10" eb="13">
      <t>キョシュツキン</t>
    </rPh>
    <phoneticPr fontId="0"/>
  </si>
  <si>
    <t>前期高齢者交付金</t>
    <rPh sb="0" eb="2">
      <t>ゼンキ</t>
    </rPh>
    <rPh sb="2" eb="5">
      <t>コウレイシャ</t>
    </rPh>
    <rPh sb="5" eb="8">
      <t>コウフキン</t>
    </rPh>
    <phoneticPr fontId="0"/>
  </si>
  <si>
    <t>共同事業交付金</t>
    <rPh sb="0" eb="2">
      <t>キョウドウ</t>
    </rPh>
    <rPh sb="2" eb="4">
      <t>ジギョウ</t>
    </rPh>
    <rPh sb="4" eb="7">
      <t>コウフキン</t>
    </rPh>
    <phoneticPr fontId="0"/>
  </si>
  <si>
    <t>特別高額医療費共同事業交付金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コウフキン</t>
    </rPh>
    <phoneticPr fontId="0"/>
  </si>
  <si>
    <t>病床転換支援金等</t>
    <rPh sb="0" eb="2">
      <t>ビョウショウ</t>
    </rPh>
    <rPh sb="2" eb="4">
      <t>テンカン</t>
    </rPh>
    <rPh sb="4" eb="6">
      <t>シエン</t>
    </rPh>
    <rPh sb="6" eb="7">
      <t>キン</t>
    </rPh>
    <rPh sb="7" eb="8">
      <t>トウ</t>
    </rPh>
    <phoneticPr fontId="0"/>
  </si>
  <si>
    <t>病床転換支援金</t>
    <rPh sb="0" eb="2">
      <t>ビョウショウ</t>
    </rPh>
    <rPh sb="2" eb="4">
      <t>テンカン</t>
    </rPh>
    <rPh sb="4" eb="6">
      <t>シエン</t>
    </rPh>
    <rPh sb="6" eb="7">
      <t>キン</t>
    </rPh>
    <phoneticPr fontId="0"/>
  </si>
  <si>
    <t>財産収入</t>
    <rPh sb="0" eb="2">
      <t>ザイサン</t>
    </rPh>
    <rPh sb="2" eb="4">
      <t>シュウニュウ</t>
    </rPh>
    <phoneticPr fontId="0"/>
  </si>
  <si>
    <t>利子及び配当金</t>
    <rPh sb="0" eb="2">
      <t>リシ</t>
    </rPh>
    <rPh sb="2" eb="3">
      <t>オヨ</t>
    </rPh>
    <rPh sb="4" eb="7">
      <t>ハイトウキン</t>
    </rPh>
    <phoneticPr fontId="0"/>
  </si>
  <si>
    <t>病床転換支援金関係事務費拠出金</t>
    <rPh sb="0" eb="2">
      <t>ビョウショウ</t>
    </rPh>
    <rPh sb="2" eb="4">
      <t>テンカン</t>
    </rPh>
    <rPh sb="4" eb="6">
      <t>シエン</t>
    </rPh>
    <rPh sb="6" eb="7">
      <t>キン</t>
    </rPh>
    <rPh sb="7" eb="9">
      <t>カンケイ</t>
    </rPh>
    <rPh sb="9" eb="12">
      <t>ジムヒ</t>
    </rPh>
    <rPh sb="12" eb="14">
      <t>キョシュツ</t>
    </rPh>
    <rPh sb="14" eb="15">
      <t>キン</t>
    </rPh>
    <phoneticPr fontId="0"/>
  </si>
  <si>
    <t>繰入金</t>
    <rPh sb="0" eb="2">
      <t>クリイレ</t>
    </rPh>
    <rPh sb="2" eb="3">
      <t>キン</t>
    </rPh>
    <phoneticPr fontId="0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</si>
  <si>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0"/>
  </si>
  <si>
    <t>総務費</t>
    <rPh sb="0" eb="3">
      <t>ソウムヒ</t>
    </rPh>
    <phoneticPr fontId="0"/>
  </si>
  <si>
    <t>一般管理費</t>
    <rPh sb="0" eb="2">
      <t>イッパン</t>
    </rPh>
    <rPh sb="2" eb="5">
      <t>カンリヒ</t>
    </rPh>
    <phoneticPr fontId="0"/>
  </si>
  <si>
    <t>事務費</t>
    <rPh sb="0" eb="2">
      <t>ジム</t>
    </rPh>
    <rPh sb="2" eb="3">
      <t>ヒ</t>
    </rPh>
    <phoneticPr fontId="0"/>
  </si>
  <si>
    <t>高額医療費繰入金</t>
    <rPh sb="0" eb="2">
      <t>コウガク</t>
    </rPh>
    <rPh sb="2" eb="5">
      <t>イリョウヒ</t>
    </rPh>
    <rPh sb="5" eb="7">
      <t>クリイレ</t>
    </rPh>
    <rPh sb="7" eb="8">
      <t>キン</t>
    </rPh>
    <phoneticPr fontId="0"/>
  </si>
  <si>
    <t>委託費等</t>
    <rPh sb="0" eb="2">
      <t>イタク</t>
    </rPh>
    <rPh sb="2" eb="3">
      <t>ヒ</t>
    </rPh>
    <rPh sb="3" eb="4">
      <t>トウ</t>
    </rPh>
    <phoneticPr fontId="0"/>
  </si>
  <si>
    <t>特定健診等繰入金</t>
    <rPh sb="0" eb="2">
      <t>トクテイ</t>
    </rPh>
    <rPh sb="2" eb="4">
      <t>ケンシン</t>
    </rPh>
    <rPh sb="4" eb="5">
      <t>トウ</t>
    </rPh>
    <rPh sb="5" eb="7">
      <t>クリイレ</t>
    </rPh>
    <rPh sb="7" eb="8">
      <t>キン</t>
    </rPh>
    <phoneticPr fontId="0"/>
  </si>
  <si>
    <t>職員給与等繰入金</t>
    <rPh sb="0" eb="2">
      <t>ショクイン</t>
    </rPh>
    <rPh sb="2" eb="4">
      <t>キュウヨ</t>
    </rPh>
    <rPh sb="4" eb="5">
      <t>トウ</t>
    </rPh>
    <rPh sb="5" eb="7">
      <t>クリイレ</t>
    </rPh>
    <rPh sb="7" eb="8">
      <t>キン</t>
    </rPh>
    <phoneticPr fontId="0"/>
  </si>
  <si>
    <t>国民健康保険団体連合会負担金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rPh sb="11" eb="14">
      <t>フタンキン</t>
    </rPh>
    <phoneticPr fontId="0"/>
  </si>
  <si>
    <t>その他一般会計繰入金</t>
    <rPh sb="2" eb="3">
      <t>タ</t>
    </rPh>
    <rPh sb="3" eb="5">
      <t>イッパン</t>
    </rPh>
    <rPh sb="5" eb="7">
      <t>カイケイ</t>
    </rPh>
    <rPh sb="7" eb="9">
      <t>クリイレ</t>
    </rPh>
    <rPh sb="9" eb="10">
      <t>キン</t>
    </rPh>
    <phoneticPr fontId="0"/>
  </si>
  <si>
    <t>運営協議会費</t>
    <rPh sb="0" eb="2">
      <t>ウンエイ</t>
    </rPh>
    <rPh sb="2" eb="5">
      <t>キョウギカイ</t>
    </rPh>
    <rPh sb="5" eb="6">
      <t>ヒ</t>
    </rPh>
    <phoneticPr fontId="0"/>
  </si>
  <si>
    <t>基金繰入金</t>
    <rPh sb="0" eb="2">
      <t>キキン</t>
    </rPh>
    <rPh sb="2" eb="4">
      <t>クリイレ</t>
    </rPh>
    <rPh sb="4" eb="5">
      <t>キン</t>
    </rPh>
    <phoneticPr fontId="0"/>
  </si>
  <si>
    <t>財政安定化基金繰入金</t>
    <rPh sb="0" eb="2">
      <t>ザイセイ</t>
    </rPh>
    <rPh sb="2" eb="5">
      <t>アンテイカ</t>
    </rPh>
    <rPh sb="5" eb="7">
      <t>キキン</t>
    </rPh>
    <rPh sb="7" eb="9">
      <t>クリイレ</t>
    </rPh>
    <rPh sb="9" eb="10">
      <t>キン</t>
    </rPh>
    <phoneticPr fontId="0"/>
  </si>
  <si>
    <t>共同事業拠出金</t>
    <rPh sb="0" eb="2">
      <t>キョウドウ</t>
    </rPh>
    <rPh sb="2" eb="4">
      <t>ジギョウ</t>
    </rPh>
    <rPh sb="4" eb="6">
      <t>キョシュツ</t>
    </rPh>
    <rPh sb="6" eb="7">
      <t>キン</t>
    </rPh>
    <phoneticPr fontId="0"/>
  </si>
  <si>
    <t>特別高額医療費共同事業事業費拠出金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3">
      <t>ジギョウ</t>
    </rPh>
    <rPh sb="13" eb="14">
      <t>ヒ</t>
    </rPh>
    <rPh sb="14" eb="17">
      <t>キョシュツキン</t>
    </rPh>
    <phoneticPr fontId="0"/>
  </si>
  <si>
    <t>特例基金繰入金</t>
    <rPh sb="0" eb="2">
      <t>トクレイ</t>
    </rPh>
    <rPh sb="2" eb="4">
      <t>キキン</t>
    </rPh>
    <rPh sb="4" eb="6">
      <t>クリイレ</t>
    </rPh>
    <rPh sb="6" eb="7">
      <t>キン</t>
    </rPh>
    <phoneticPr fontId="0"/>
  </si>
  <si>
    <t>特別高額医療費共同事業事務費拠出金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3">
      <t>ジム</t>
    </rPh>
    <rPh sb="13" eb="14">
      <t>ヒ</t>
    </rPh>
    <rPh sb="14" eb="17">
      <t>キョシュツキン</t>
    </rPh>
    <phoneticPr fontId="0"/>
  </si>
  <si>
    <t>財政安定化基金支出金</t>
    <rPh sb="0" eb="2">
      <t>ザイセイ</t>
    </rPh>
    <rPh sb="2" eb="5">
      <t>アンテイカ</t>
    </rPh>
    <rPh sb="5" eb="7">
      <t>キキン</t>
    </rPh>
    <rPh sb="7" eb="9">
      <t>シシュツ</t>
    </rPh>
    <rPh sb="9" eb="10">
      <t>キン</t>
    </rPh>
    <phoneticPr fontId="0"/>
  </si>
  <si>
    <t>財政安定化基金貸付金</t>
    <rPh sb="0" eb="2">
      <t>ザイセイ</t>
    </rPh>
    <rPh sb="2" eb="5">
      <t>アンテイカ</t>
    </rPh>
    <rPh sb="5" eb="7">
      <t>キキン</t>
    </rPh>
    <rPh sb="7" eb="9">
      <t>カシツケ</t>
    </rPh>
    <rPh sb="9" eb="10">
      <t>キン</t>
    </rPh>
    <phoneticPr fontId="0"/>
  </si>
  <si>
    <t>財政安定化基金交付金</t>
    <rPh sb="0" eb="2">
      <t>ザイセイ</t>
    </rPh>
    <rPh sb="2" eb="5">
      <t>アンテイカ</t>
    </rPh>
    <rPh sb="5" eb="7">
      <t>キキン</t>
    </rPh>
    <rPh sb="7" eb="9">
      <t>コウフ</t>
    </rPh>
    <rPh sb="9" eb="10">
      <t>キン</t>
    </rPh>
    <phoneticPr fontId="0"/>
  </si>
  <si>
    <t>基金積立金</t>
    <rPh sb="0" eb="2">
      <t>キキン</t>
    </rPh>
    <rPh sb="2" eb="4">
      <t>ツミタテ</t>
    </rPh>
    <rPh sb="4" eb="5">
      <t>キン</t>
    </rPh>
    <phoneticPr fontId="0"/>
  </si>
  <si>
    <t>財政安定化基金積立金（拠出金分）</t>
    <rPh sb="0" eb="2">
      <t>ザイセイ</t>
    </rPh>
    <rPh sb="2" eb="5">
      <t>アンテイカ</t>
    </rPh>
    <rPh sb="5" eb="7">
      <t>キキン</t>
    </rPh>
    <rPh sb="7" eb="9">
      <t>ツミタテ</t>
    </rPh>
    <rPh sb="9" eb="10">
      <t>キン</t>
    </rPh>
    <rPh sb="11" eb="14">
      <t>キョシュツキン</t>
    </rPh>
    <rPh sb="14" eb="15">
      <t>ブン</t>
    </rPh>
    <phoneticPr fontId="0"/>
  </si>
  <si>
    <t>財政安定化基金積立金（貸付返済分）</t>
    <rPh sb="0" eb="2">
      <t>ザイセイ</t>
    </rPh>
    <rPh sb="2" eb="5">
      <t>アンテイカ</t>
    </rPh>
    <rPh sb="5" eb="7">
      <t>キキン</t>
    </rPh>
    <rPh sb="7" eb="9">
      <t>ツミタテ</t>
    </rPh>
    <rPh sb="9" eb="10">
      <t>キン</t>
    </rPh>
    <rPh sb="11" eb="13">
      <t>カシツケ</t>
    </rPh>
    <rPh sb="13" eb="15">
      <t>ヘンサイ</t>
    </rPh>
    <rPh sb="15" eb="16">
      <t>ブン</t>
    </rPh>
    <phoneticPr fontId="0"/>
  </si>
  <si>
    <t>財政安定化基金積立金（預金利子分）</t>
    <rPh sb="0" eb="2">
      <t>ザイセイ</t>
    </rPh>
    <rPh sb="2" eb="5">
      <t>アンテイカ</t>
    </rPh>
    <rPh sb="5" eb="7">
      <t>キキン</t>
    </rPh>
    <rPh sb="7" eb="9">
      <t>ツミタテ</t>
    </rPh>
    <rPh sb="9" eb="10">
      <t>キン</t>
    </rPh>
    <rPh sb="11" eb="13">
      <t>ヨキン</t>
    </rPh>
    <rPh sb="13" eb="15">
      <t>リシ</t>
    </rPh>
    <rPh sb="15" eb="16">
      <t>ブン</t>
    </rPh>
    <phoneticPr fontId="0"/>
  </si>
  <si>
    <t>財政安定化基金積立金（積立分）</t>
    <rPh sb="0" eb="2">
      <t>ザイセイ</t>
    </rPh>
    <rPh sb="2" eb="5">
      <t>アンテイカ</t>
    </rPh>
    <rPh sb="5" eb="7">
      <t>キキン</t>
    </rPh>
    <rPh sb="7" eb="9">
      <t>ツミタテ</t>
    </rPh>
    <rPh sb="9" eb="10">
      <t>キン</t>
    </rPh>
    <rPh sb="11" eb="13">
      <t>ツミタテ</t>
    </rPh>
    <rPh sb="13" eb="14">
      <t>ブン</t>
    </rPh>
    <phoneticPr fontId="0"/>
  </si>
  <si>
    <t>一般会計繰出金</t>
    <rPh sb="0" eb="2">
      <t>イッパン</t>
    </rPh>
    <rPh sb="2" eb="4">
      <t>カイケイ</t>
    </rPh>
    <rPh sb="4" eb="6">
      <t>クリダ</t>
    </rPh>
    <rPh sb="6" eb="7">
      <t>キン</t>
    </rPh>
    <phoneticPr fontId="0"/>
  </si>
  <si>
    <t>葬祭諸費</t>
    <rPh sb="0" eb="2">
      <t>ソウサイ</t>
    </rPh>
    <rPh sb="2" eb="4">
      <t>ショヒ</t>
    </rPh>
    <phoneticPr fontId="2"/>
  </si>
  <si>
    <t>不正利得等回収受託事業</t>
    <rPh sb="0" eb="2">
      <t>フセイ</t>
    </rPh>
    <rPh sb="2" eb="4">
      <t>リトク</t>
    </rPh>
    <rPh sb="4" eb="5">
      <t>ナド</t>
    </rPh>
    <rPh sb="5" eb="7">
      <t>カイシュウ</t>
    </rPh>
    <rPh sb="7" eb="9">
      <t>ジュタク</t>
    </rPh>
    <rPh sb="9" eb="11">
      <t>ジギョウ</t>
    </rPh>
    <phoneticPr fontId="2"/>
  </si>
  <si>
    <t>保健事業費</t>
    <rPh sb="0" eb="2">
      <t>ホケン</t>
    </rPh>
    <rPh sb="2" eb="5">
      <t>ジギョウヒ</t>
    </rPh>
    <phoneticPr fontId="2"/>
  </si>
  <si>
    <t>健康づくり支援プラットフォーム事業費</t>
    <rPh sb="0" eb="2">
      <t>ケンコウ</t>
    </rPh>
    <rPh sb="5" eb="7">
      <t>シエン</t>
    </rPh>
    <rPh sb="15" eb="18">
      <t>ジギョウヒ</t>
    </rPh>
    <phoneticPr fontId="2"/>
  </si>
  <si>
    <t>繰出金</t>
    <rPh sb="0" eb="3">
      <t>クリダシキン</t>
    </rPh>
    <phoneticPr fontId="2"/>
  </si>
  <si>
    <t>予備費</t>
    <rPh sb="0" eb="3">
      <t>ヨビヒ</t>
    </rPh>
    <phoneticPr fontId="2"/>
  </si>
  <si>
    <t>単位：千円</t>
    <rPh sb="0" eb="2">
      <t>タンイ</t>
    </rPh>
    <rPh sb="3" eb="5">
      <t>センエン</t>
    </rPh>
    <phoneticPr fontId="2"/>
  </si>
  <si>
    <t>金　額</t>
    <rPh sb="0" eb="1">
      <t>キン</t>
    </rPh>
    <rPh sb="2" eb="3">
      <t>ガク</t>
    </rPh>
    <phoneticPr fontId="0"/>
  </si>
  <si>
    <t>１号繰入金</t>
    <rPh sb="1" eb="2">
      <t>ゴウ</t>
    </rPh>
    <rPh sb="2" eb="4">
      <t>クリイレ</t>
    </rPh>
    <rPh sb="4" eb="5">
      <t>キン</t>
    </rPh>
    <phoneticPr fontId="0"/>
  </si>
  <si>
    <t>２号繰入金</t>
    <rPh sb="1" eb="2">
      <t>ゴウ</t>
    </rPh>
    <rPh sb="2" eb="4">
      <t>クリイレ</t>
    </rPh>
    <rPh sb="4" eb="5">
      <t>キン</t>
    </rPh>
    <phoneticPr fontId="0"/>
  </si>
  <si>
    <t>職員費</t>
    <rPh sb="0" eb="2">
      <t>ショクイン</t>
    </rPh>
    <rPh sb="2" eb="3">
      <t>ヒ</t>
    </rPh>
    <phoneticPr fontId="2"/>
  </si>
  <si>
    <t>歳　　　入</t>
    <rPh sb="0" eb="1">
      <t>トシ</t>
    </rPh>
    <rPh sb="4" eb="5">
      <t>ニュウ</t>
    </rPh>
    <phoneticPr fontId="2"/>
  </si>
  <si>
    <t>歳　　　出</t>
    <rPh sb="0" eb="1">
      <t>トシ</t>
    </rPh>
    <rPh sb="4" eb="5">
      <t>デ</t>
    </rPh>
    <phoneticPr fontId="2"/>
  </si>
  <si>
    <t>合　　　計</t>
    <rPh sb="0" eb="1">
      <t>ゴウ</t>
    </rPh>
    <rPh sb="4" eb="5">
      <t>ケイ</t>
    </rPh>
    <phoneticPr fontId="2"/>
  </si>
  <si>
    <t>その他収入</t>
    <rPh sb="2" eb="3">
      <t>タ</t>
    </rPh>
    <rPh sb="3" eb="5">
      <t>シュウニュウ</t>
    </rPh>
    <phoneticPr fontId="0"/>
  </si>
  <si>
    <t>繰越金</t>
    <rPh sb="0" eb="2">
      <t>クリコシ</t>
    </rPh>
    <rPh sb="2" eb="3">
      <t>キン</t>
    </rPh>
    <phoneticPr fontId="0"/>
  </si>
  <si>
    <t>療養諸費（一般被保険者分）</t>
    <rPh sb="0" eb="2">
      <t>リョウヨウ</t>
    </rPh>
    <rPh sb="2" eb="4">
      <t>ショヒ</t>
    </rPh>
    <rPh sb="5" eb="7">
      <t>イッパン</t>
    </rPh>
    <rPh sb="7" eb="11">
      <t>ヒホケンシャ</t>
    </rPh>
    <rPh sb="11" eb="12">
      <t>ブン</t>
    </rPh>
    <phoneticPr fontId="0"/>
  </si>
  <si>
    <t>療養諸費（退職被保険者分）</t>
    <rPh sb="0" eb="2">
      <t>リョウヨウ</t>
    </rPh>
    <rPh sb="2" eb="4">
      <t>ショヒ</t>
    </rPh>
    <rPh sb="5" eb="7">
      <t>タイショク</t>
    </rPh>
    <rPh sb="7" eb="8">
      <t>ヒ</t>
    </rPh>
    <rPh sb="8" eb="11">
      <t>ホケンシャ</t>
    </rPh>
    <rPh sb="11" eb="12">
      <t>ブン</t>
    </rPh>
    <phoneticPr fontId="0"/>
  </si>
  <si>
    <t>療養給付費等負担金等償還金（諸支出金）</t>
    <rPh sb="0" eb="10">
      <t>リョウヨウナド</t>
    </rPh>
    <rPh sb="10" eb="13">
      <t>ショウカンキン</t>
    </rPh>
    <rPh sb="14" eb="15">
      <t>ショ</t>
    </rPh>
    <rPh sb="15" eb="17">
      <t>シシュツ</t>
    </rPh>
    <rPh sb="17" eb="18">
      <t>キン</t>
    </rPh>
    <phoneticPr fontId="2"/>
  </si>
  <si>
    <t>国民健康保険ヘルスアップ支援事業費等</t>
    <rPh sb="0" eb="2">
      <t>コクミン</t>
    </rPh>
    <rPh sb="2" eb="4">
      <t>ケンコウ</t>
    </rPh>
    <rPh sb="4" eb="6">
      <t>ホケン</t>
    </rPh>
    <rPh sb="12" eb="14">
      <t>シエン</t>
    </rPh>
    <rPh sb="14" eb="17">
      <t>ジギョウヒ</t>
    </rPh>
    <rPh sb="17" eb="18">
      <t>ナド</t>
    </rPh>
    <phoneticPr fontId="2"/>
  </si>
  <si>
    <t>出産育児交付金</t>
    <rPh sb="0" eb="2">
      <t>シュッサン</t>
    </rPh>
    <rPh sb="2" eb="4">
      <t>イクジ</t>
    </rPh>
    <rPh sb="4" eb="7">
      <t>コウフキン</t>
    </rPh>
    <phoneticPr fontId="2"/>
  </si>
  <si>
    <t>出産育児関係事務費拠出金</t>
    <rPh sb="0" eb="12">
      <t>シュッサン</t>
    </rPh>
    <phoneticPr fontId="2"/>
  </si>
  <si>
    <t>流行初期医療確保拠出金等</t>
    <rPh sb="0" eb="11">
      <t>リュウコウ</t>
    </rPh>
    <rPh sb="11" eb="12">
      <t>ナド</t>
    </rPh>
    <phoneticPr fontId="0"/>
  </si>
  <si>
    <t>流行初期医療確保拠出金</t>
    <rPh sb="0" eb="11">
      <t>リュウコウ</t>
    </rPh>
    <phoneticPr fontId="0"/>
  </si>
  <si>
    <t>流行初期医療確保関係事務費拠出金</t>
    <rPh sb="0" eb="2">
      <t>リュウコウ</t>
    </rPh>
    <rPh sb="2" eb="4">
      <t>ショキ</t>
    </rPh>
    <rPh sb="4" eb="6">
      <t>イリョウ</t>
    </rPh>
    <rPh sb="6" eb="8">
      <t>カクホ</t>
    </rPh>
    <rPh sb="8" eb="10">
      <t>カンケイ</t>
    </rPh>
    <rPh sb="10" eb="12">
      <t>ジム</t>
    </rPh>
    <rPh sb="12" eb="13">
      <t>ヒ</t>
    </rPh>
    <rPh sb="13" eb="16">
      <t>キョシュツキン</t>
    </rPh>
    <phoneticPr fontId="0"/>
  </si>
  <si>
    <t>一部負担金減免分</t>
    <rPh sb="0" eb="2">
      <t>イチブ</t>
    </rPh>
    <rPh sb="2" eb="5">
      <t>フタンキン</t>
    </rPh>
    <rPh sb="5" eb="7">
      <t>ゲンメン</t>
    </rPh>
    <rPh sb="7" eb="8">
      <t>ブン</t>
    </rPh>
    <phoneticPr fontId="0"/>
  </si>
  <si>
    <t>医療給付費分</t>
    <rPh sb="0" eb="2">
      <t>イリョウ</t>
    </rPh>
    <rPh sb="2" eb="4">
      <t>キュウフ</t>
    </rPh>
    <rPh sb="4" eb="5">
      <t>ヒ</t>
    </rPh>
    <rPh sb="5" eb="6">
      <t>フン</t>
    </rPh>
    <phoneticPr fontId="0"/>
  </si>
  <si>
    <r>
      <t>後期高齢者支援金</t>
    </r>
    <r>
      <rPr>
        <sz val="11"/>
        <color rgb="FFFF0000"/>
        <rFont val="游ゴシック"/>
        <family val="3"/>
        <charset val="128"/>
        <scheme val="minor"/>
      </rPr>
      <t>等</t>
    </r>
    <r>
      <rPr>
        <sz val="11"/>
        <color theme="1"/>
        <rFont val="游ゴシック"/>
        <family val="2"/>
        <charset val="128"/>
        <scheme val="minor"/>
      </rPr>
      <t>分</t>
    </r>
    <rPh sb="0" eb="2">
      <t>コウキ</t>
    </rPh>
    <rPh sb="2" eb="5">
      <t>コウレイシャ</t>
    </rPh>
    <rPh sb="5" eb="7">
      <t>シエン</t>
    </rPh>
    <rPh sb="7" eb="8">
      <t>キン</t>
    </rPh>
    <rPh sb="8" eb="9">
      <t>ナド</t>
    </rPh>
    <rPh sb="9" eb="10">
      <t>ブン</t>
    </rPh>
    <phoneticPr fontId="0"/>
  </si>
  <si>
    <t>令和６年度 国民健康保険特別会計 総括表</t>
    <rPh sb="0" eb="2">
      <t>レイワ</t>
    </rPh>
    <rPh sb="3" eb="5">
      <t>ネンド</t>
    </rPh>
    <rPh sb="6" eb="16">
      <t>コクミン</t>
    </rPh>
    <rPh sb="17" eb="20">
      <t>ソウカツヒョウ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</si>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</sst>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CC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3" fillId="0" borderId="1" xfId="1" applyFont="1" applyBorder="1">
      <alignment vertical="center"/>
    </xf>
    <xf numFmtId="38" fontId="0" fillId="0" borderId="0" xfId="1" applyFont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38" fontId="0" fillId="0" borderId="9" xfId="1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38" fontId="0" fillId="0" borderId="12" xfId="1" applyFont="1" applyBorder="1">
      <alignment vertical="center"/>
    </xf>
    <xf numFmtId="38" fontId="0" fillId="0" borderId="7" xfId="1" applyFont="1" applyBorder="1">
      <alignment vertical="center"/>
    </xf>
    <xf numFmtId="38" fontId="3" fillId="0" borderId="7" xfId="1" applyFont="1" applyBorder="1">
      <alignment vertical="center"/>
    </xf>
    <xf numFmtId="38" fontId="0" fillId="0" borderId="0" xfId="1" applyFont="1" applyBorder="1">
      <alignment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38" fontId="3" fillId="0" borderId="1" xfId="1" applyFon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5" xfId="0" applyFill="1" applyBorder="1">
      <alignment vertical="center"/>
    </xf>
    <xf numFmtId="38" fontId="0" fillId="0" borderId="7" xfId="1" applyFont="1" applyFill="1" applyBorder="1">
      <alignment vertical="center"/>
    </xf>
    <xf numFmtId="38" fontId="3" fillId="0" borderId="6" xfId="1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6" fillId="0" borderId="0" xfId="0" applyFont="1">
      <alignment vertical="center"/>
    </xf>
    <xf numFmtId="176" fontId="7" fillId="0" borderId="0" xfId="1" applyNumberFormat="1" applyFont="1">
      <alignment vertical="center"/>
    </xf>
    <xf numFmtId="0" fontId="0" fillId="2" borderId="0" xfId="0" applyFill="1">
      <alignment vertical="center"/>
    </xf>
    <xf numFmtId="0" fontId="0" fillId="2" borderId="19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12" xfId="0" applyFill="1" applyBorder="1">
      <alignment vertical="center"/>
    </xf>
    <xf numFmtId="38" fontId="3" fillId="4" borderId="5" xfId="1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6" xfId="0" applyFill="1" applyBorder="1">
      <alignment vertical="center"/>
    </xf>
    <xf numFmtId="38" fontId="3" fillId="4" borderId="6" xfId="1" applyFont="1" applyFill="1" applyBorder="1">
      <alignment vertical="center"/>
    </xf>
    <xf numFmtId="0" fontId="0" fillId="4" borderId="13" xfId="0" applyFill="1" applyBorder="1">
      <alignment vertical="center"/>
    </xf>
    <xf numFmtId="38" fontId="4" fillId="4" borderId="13" xfId="1" applyFont="1" applyFill="1" applyBorder="1">
      <alignment vertical="center"/>
    </xf>
    <xf numFmtId="0" fontId="0" fillId="4" borderId="21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9" xfId="0" applyFill="1" applyBorder="1">
      <alignment vertical="center"/>
    </xf>
    <xf numFmtId="38" fontId="4" fillId="4" borderId="22" xfId="1" applyFont="1" applyFill="1" applyBorder="1">
      <alignment vertical="center"/>
    </xf>
    <xf numFmtId="0" fontId="0" fillId="4" borderId="19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38" fontId="0" fillId="4" borderId="5" xfId="1" applyFont="1" applyFill="1" applyBorder="1">
      <alignment vertical="center"/>
    </xf>
    <xf numFmtId="0" fontId="0" fillId="2" borderId="23" xfId="0" applyFill="1" applyBorder="1">
      <alignment vertical="center"/>
    </xf>
    <xf numFmtId="38" fontId="4" fillId="5" borderId="14" xfId="1" applyFont="1" applyFill="1" applyBorder="1">
      <alignment vertical="center"/>
    </xf>
    <xf numFmtId="38" fontId="0" fillId="5" borderId="6" xfId="1" applyFont="1" applyFill="1" applyBorder="1">
      <alignment vertical="center"/>
    </xf>
    <xf numFmtId="38" fontId="4" fillId="5" borderId="13" xfId="1" applyFont="1" applyFill="1" applyBorder="1">
      <alignment vertical="center"/>
    </xf>
    <xf numFmtId="38" fontId="0" fillId="5" borderId="13" xfId="1" applyFont="1" applyFill="1" applyBorder="1">
      <alignment vertical="center"/>
    </xf>
    <xf numFmtId="38" fontId="4" fillId="5" borderId="5" xfId="1" applyFont="1" applyFill="1" applyBorder="1">
      <alignment vertical="center"/>
    </xf>
    <xf numFmtId="38" fontId="0" fillId="5" borderId="1" xfId="1" applyFont="1" applyFill="1" applyBorder="1">
      <alignment vertical="center"/>
    </xf>
    <xf numFmtId="38" fontId="0" fillId="5" borderId="5" xfId="1" applyFont="1" applyFill="1" applyBorder="1">
      <alignment vertical="center"/>
    </xf>
    <xf numFmtId="38" fontId="0" fillId="5" borderId="14" xfId="1" applyFont="1" applyFill="1" applyBorder="1">
      <alignment vertical="center"/>
    </xf>
    <xf numFmtId="38" fontId="4" fillId="5" borderId="1" xfId="1" applyFont="1" applyFill="1" applyBorder="1">
      <alignment vertical="center"/>
    </xf>
    <xf numFmtId="0" fontId="0" fillId="6" borderId="6" xfId="0" applyFill="1" applyBorder="1">
      <alignment vertical="center"/>
    </xf>
    <xf numFmtId="0" fontId="0" fillId="6" borderId="1" xfId="0" applyFill="1" applyBorder="1">
      <alignment vertical="center"/>
    </xf>
    <xf numFmtId="38" fontId="3" fillId="6" borderId="1" xfId="1" applyFont="1" applyFill="1" applyBorder="1">
      <alignment vertical="center"/>
    </xf>
    <xf numFmtId="0" fontId="0" fillId="6" borderId="7" xfId="0" applyFill="1" applyBorder="1">
      <alignment vertical="center"/>
    </xf>
    <xf numFmtId="0" fontId="0" fillId="6" borderId="5" xfId="0" applyFill="1" applyBorder="1">
      <alignment vertical="center"/>
    </xf>
    <xf numFmtId="38" fontId="3" fillId="6" borderId="6" xfId="1" applyFont="1" applyFill="1" applyBorder="1">
      <alignment vertical="center"/>
    </xf>
    <xf numFmtId="0" fontId="0" fillId="6" borderId="2" xfId="0" applyFill="1" applyBorder="1">
      <alignment vertical="center"/>
    </xf>
    <xf numFmtId="0" fontId="0" fillId="6" borderId="4" xfId="0" applyFill="1" applyBorder="1">
      <alignment vertical="center"/>
    </xf>
    <xf numFmtId="38" fontId="5" fillId="7" borderId="18" xfId="1" applyFont="1" applyFill="1" applyBorder="1" applyAlignment="1">
      <alignment horizontal="center" vertical="center"/>
    </xf>
    <xf numFmtId="38" fontId="5" fillId="7" borderId="15" xfId="1" applyFont="1" applyFill="1" applyBorder="1">
      <alignment vertical="center"/>
    </xf>
    <xf numFmtId="0" fontId="9" fillId="6" borderId="6" xfId="0" applyFont="1" applyFill="1" applyBorder="1">
      <alignment vertical="center"/>
    </xf>
    <xf numFmtId="0" fontId="9" fillId="6" borderId="1" xfId="0" applyFont="1" applyFill="1" applyBorder="1">
      <alignment vertical="center"/>
    </xf>
    <xf numFmtId="0" fontId="9" fillId="6" borderId="7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9" fillId="6" borderId="5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6600"/>
      <color rgb="FF66FF99"/>
      <color rgb="FF00FF00"/>
      <color rgb="FFFFFF99"/>
      <color rgb="FFFF66FF"/>
      <color rgb="FF00CC00"/>
      <color rgb="FF0000CC"/>
      <color rgb="FFFFFF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0</xdr:row>
      <xdr:rowOff>53340</xdr:rowOff>
    </xdr:from>
    <xdr:to>
      <xdr:col>10</xdr:col>
      <xdr:colOff>1377315</xdr:colOff>
      <xdr:row>1</xdr:row>
      <xdr:rowOff>139065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752A208-B708-4FD9-BAE1-DF5EE15A7480}"/>
            </a:ext>
          </a:extLst>
        </xdr:cNvPr>
        <xdr:cNvSpPr/>
      </xdr:nvSpPr>
      <xdr:spPr>
        <a:xfrm>
          <a:off x="9425940" y="53340"/>
          <a:ext cx="1019175" cy="337185"/>
        </a:xfrm>
        <a:prstGeom prst="rect">
          <a:avLst/>
        </a:prstGeom>
        <a:solidFill>
          <a:sysClr val="windowText" lastClr="000000">
            <a:alpha val="0"/>
          </a:sys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資料１０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050D-0551-4658-901C-8A1DD58BCB1E}">
  <sheetPr>
    <tabColor rgb="FFFF0000"/>
  </sheetPr>
  <dimension ref="A1:K74"/>
  <sheetViews>
    <sheetView tabSelected="1" view="pageBreakPreview" zoomScale="60" zoomScaleNormal="100" workbookViewId="0">
      <pane xSplit="1" ySplit="4" topLeftCell="B5" activePane="bottomRight" state="frozen"/>
      <selection activeCell="F16" sqref="F16"/>
      <selection pane="topRight" activeCell="F16" sqref="F16"/>
      <selection pane="bottomLeft" activeCell="F16" sqref="F16"/>
      <selection pane="bottomRight" activeCell="M2" sqref="M2"/>
    </sheetView>
  </sheetViews>
  <sheetFormatPr defaultRowHeight="18" x14ac:dyDescent="0.45"/>
  <cols>
    <col min="1" max="4" width="2.59765625" customWidth="1"/>
    <col min="5" max="5" width="40.59765625" customWidth="1"/>
    <col min="6" max="6" width="20.59765625" style="1" customWidth="1"/>
    <col min="7" max="7" width="1.59765625" style="1" customWidth="1"/>
    <col min="8" max="9" width="2.59765625" customWidth="1"/>
    <col min="10" max="10" width="40.59765625" customWidth="1"/>
    <col min="11" max="11" width="20.59765625" style="1" customWidth="1"/>
    <col min="12" max="12" width="2.59765625" customWidth="1"/>
  </cols>
  <sheetData>
    <row r="1" spans="1:11" ht="20.25" customHeight="1" x14ac:dyDescent="0.45"/>
    <row r="2" spans="1:11" ht="26.4" x14ac:dyDescent="0.45">
      <c r="A2" t="s">
        <v>98</v>
      </c>
      <c r="B2" s="32" t="s">
        <v>97</v>
      </c>
      <c r="J2" t="s">
        <v>98</v>
      </c>
      <c r="K2" s="33"/>
    </row>
    <row r="3" spans="1:11" ht="12" customHeight="1" x14ac:dyDescent="0.45">
      <c r="K3" s="4" t="s">
        <v>75</v>
      </c>
    </row>
    <row r="4" spans="1:11" ht="18" customHeight="1" x14ac:dyDescent="0.45">
      <c r="B4" s="81" t="s">
        <v>80</v>
      </c>
      <c r="C4" s="84"/>
      <c r="D4" s="84"/>
      <c r="E4" s="84"/>
      <c r="F4" s="72" t="s">
        <v>76</v>
      </c>
      <c r="G4" s="22"/>
      <c r="H4" s="81" t="s">
        <v>81</v>
      </c>
      <c r="I4" s="84"/>
      <c r="J4" s="84"/>
      <c r="K4" s="72" t="s">
        <v>76</v>
      </c>
    </row>
    <row r="5" spans="1:11" ht="3.6" customHeight="1" x14ac:dyDescent="0.45">
      <c r="B5" s="85"/>
      <c r="C5" s="85"/>
      <c r="D5" s="85"/>
      <c r="E5" s="85"/>
      <c r="F5" s="85"/>
      <c r="G5" s="16"/>
      <c r="H5" s="86"/>
      <c r="I5" s="86"/>
      <c r="J5" s="86"/>
      <c r="K5" s="86"/>
    </row>
    <row r="6" spans="1:11" ht="18" customHeight="1" x14ac:dyDescent="0.45">
      <c r="B6" s="64" t="s">
        <v>0</v>
      </c>
      <c r="C6" s="65"/>
      <c r="D6" s="65"/>
      <c r="E6" s="65"/>
      <c r="F6" s="66">
        <f>+F7</f>
        <v>279294658</v>
      </c>
      <c r="G6" s="14"/>
      <c r="H6" s="64" t="s">
        <v>2</v>
      </c>
      <c r="I6" s="65"/>
      <c r="J6" s="65"/>
      <c r="K6" s="66">
        <f>+K7+K22</f>
        <v>627049452</v>
      </c>
    </row>
    <row r="7" spans="1:11" ht="18" customHeight="1" x14ac:dyDescent="0.45">
      <c r="B7" s="67"/>
      <c r="C7" s="17" t="s">
        <v>1</v>
      </c>
      <c r="D7" s="17"/>
      <c r="E7" s="17"/>
      <c r="F7" s="23">
        <f>+F8+F12</f>
        <v>279294658</v>
      </c>
      <c r="G7" s="14"/>
      <c r="H7" s="67"/>
      <c r="I7" s="5" t="s">
        <v>3</v>
      </c>
      <c r="J7" s="2"/>
      <c r="K7" s="3">
        <f>SUM(K9:K21)</f>
        <v>620085852</v>
      </c>
    </row>
    <row r="8" spans="1:11" ht="18" hidden="1" customHeight="1" x14ac:dyDescent="0.45">
      <c r="B8" s="40"/>
      <c r="C8" s="36"/>
      <c r="D8" s="37"/>
      <c r="E8" s="38"/>
      <c r="F8" s="39">
        <f>SUM(F9:F11)</f>
        <v>279294658</v>
      </c>
      <c r="G8" s="15"/>
      <c r="H8" s="40"/>
      <c r="I8" s="40"/>
      <c r="J8" s="41"/>
      <c r="K8" s="42"/>
    </row>
    <row r="9" spans="1:11" ht="18" customHeight="1" x14ac:dyDescent="0.45">
      <c r="B9" s="67"/>
      <c r="C9" s="20"/>
      <c r="D9" s="29" t="s">
        <v>95</v>
      </c>
      <c r="E9" s="54"/>
      <c r="F9" s="55">
        <f>200394753+24090</f>
        <v>200418843</v>
      </c>
      <c r="G9" s="14"/>
      <c r="H9" s="67"/>
      <c r="I9" s="6"/>
      <c r="J9" s="24" t="s">
        <v>85</v>
      </c>
      <c r="K9" s="56">
        <v>598587263</v>
      </c>
    </row>
    <row r="10" spans="1:11" ht="18" customHeight="1" x14ac:dyDescent="0.45">
      <c r="B10" s="67"/>
      <c r="C10" s="20"/>
      <c r="D10" s="26" t="s">
        <v>96</v>
      </c>
      <c r="E10" s="35"/>
      <c r="F10" s="57">
        <f>57911784+4614</f>
        <v>57916398</v>
      </c>
      <c r="G10" s="14"/>
      <c r="H10" s="67"/>
      <c r="I10" s="6"/>
      <c r="J10" s="26" t="s">
        <v>86</v>
      </c>
      <c r="K10" s="58">
        <v>0</v>
      </c>
    </row>
    <row r="11" spans="1:11" ht="18" customHeight="1" x14ac:dyDescent="0.45">
      <c r="B11" s="67"/>
      <c r="C11" s="20"/>
      <c r="D11" s="27" t="s">
        <v>4</v>
      </c>
      <c r="E11" s="34"/>
      <c r="F11" s="59">
        <v>20959417</v>
      </c>
      <c r="G11" s="14"/>
      <c r="H11" s="67"/>
      <c r="I11" s="6"/>
      <c r="J11" s="26" t="s">
        <v>5</v>
      </c>
      <c r="K11" s="57">
        <v>3315922</v>
      </c>
    </row>
    <row r="12" spans="1:11" ht="18" hidden="1" customHeight="1" x14ac:dyDescent="0.45">
      <c r="B12" s="40"/>
      <c r="C12" s="36"/>
      <c r="D12" s="45"/>
      <c r="E12" s="46"/>
      <c r="F12" s="42"/>
      <c r="G12" s="14"/>
      <c r="H12" s="40"/>
      <c r="I12" s="40"/>
      <c r="J12" s="43"/>
      <c r="K12" s="44"/>
    </row>
    <row r="13" spans="1:11" ht="18" hidden="1" customHeight="1" x14ac:dyDescent="0.45">
      <c r="B13" s="40"/>
      <c r="C13" s="36"/>
      <c r="D13" s="37"/>
      <c r="E13" s="47"/>
      <c r="F13" s="48"/>
      <c r="G13" s="14"/>
      <c r="H13" s="40"/>
      <c r="I13" s="40"/>
      <c r="J13" s="43"/>
      <c r="K13" s="44"/>
    </row>
    <row r="14" spans="1:11" ht="18" hidden="1" customHeight="1" x14ac:dyDescent="0.45">
      <c r="B14" s="40"/>
      <c r="C14" s="36"/>
      <c r="D14" s="37"/>
      <c r="E14" s="49"/>
      <c r="F14" s="44"/>
      <c r="G14" s="14"/>
      <c r="H14" s="40"/>
      <c r="I14" s="40"/>
      <c r="J14" s="43"/>
      <c r="K14" s="44"/>
    </row>
    <row r="15" spans="1:11" ht="18" hidden="1" customHeight="1" x14ac:dyDescent="0.45">
      <c r="B15" s="50"/>
      <c r="C15" s="51"/>
      <c r="D15" s="52"/>
      <c r="E15" s="38"/>
      <c r="F15" s="53"/>
      <c r="G15" s="14"/>
      <c r="H15" s="40"/>
      <c r="I15" s="40"/>
      <c r="J15" s="43"/>
      <c r="K15" s="44"/>
    </row>
    <row r="16" spans="1:11" ht="18" customHeight="1" x14ac:dyDescent="0.45">
      <c r="B16" s="64" t="s">
        <v>10</v>
      </c>
      <c r="C16" s="65"/>
      <c r="D16" s="65"/>
      <c r="E16" s="65"/>
      <c r="F16" s="66">
        <f>SUM(F17:F22)+F25+F28</f>
        <v>243645365</v>
      </c>
      <c r="G16" s="15"/>
      <c r="H16" s="67"/>
      <c r="I16" s="6"/>
      <c r="J16" s="26" t="s">
        <v>69</v>
      </c>
      <c r="K16" s="58">
        <v>630800</v>
      </c>
    </row>
    <row r="17" spans="2:11" ht="18" customHeight="1" x14ac:dyDescent="0.45">
      <c r="B17" s="67"/>
      <c r="C17" s="28" t="s">
        <v>11</v>
      </c>
      <c r="D17" s="28"/>
      <c r="E17" s="28"/>
      <c r="F17" s="60">
        <f>111357669+36912686+13546050+1741121-1755504+1</f>
        <v>161802023</v>
      </c>
      <c r="G17" s="14"/>
      <c r="H17" s="67"/>
      <c r="I17" s="6"/>
      <c r="J17" s="26" t="s">
        <v>6</v>
      </c>
      <c r="K17" s="58">
        <v>1451234</v>
      </c>
    </row>
    <row r="18" spans="2:11" ht="18" customHeight="1" x14ac:dyDescent="0.45">
      <c r="B18" s="67"/>
      <c r="C18" s="28" t="s">
        <v>12</v>
      </c>
      <c r="D18" s="28"/>
      <c r="E18" s="28"/>
      <c r="F18" s="60">
        <v>9026503</v>
      </c>
      <c r="G18" s="14"/>
      <c r="H18" s="67"/>
      <c r="I18" s="6"/>
      <c r="J18" s="26" t="s">
        <v>7</v>
      </c>
      <c r="K18" s="58">
        <v>8916276</v>
      </c>
    </row>
    <row r="19" spans="2:11" ht="18" customHeight="1" x14ac:dyDescent="0.45">
      <c r="B19" s="67"/>
      <c r="C19" s="28" t="s">
        <v>15</v>
      </c>
      <c r="D19" s="28"/>
      <c r="E19" s="28"/>
      <c r="F19" s="60">
        <v>877752</v>
      </c>
      <c r="G19" s="14"/>
      <c r="H19" s="67"/>
      <c r="I19" s="6"/>
      <c r="J19" s="26" t="s">
        <v>94</v>
      </c>
      <c r="K19" s="58">
        <v>17630</v>
      </c>
    </row>
    <row r="20" spans="2:11" ht="18" customHeight="1" x14ac:dyDescent="0.45">
      <c r="B20" s="67"/>
      <c r="C20" s="28" t="s">
        <v>17</v>
      </c>
      <c r="D20" s="28"/>
      <c r="E20" s="28"/>
      <c r="F20" s="60">
        <v>559523</v>
      </c>
      <c r="G20" s="14"/>
      <c r="H20" s="67"/>
      <c r="I20" s="6"/>
      <c r="J20" s="26" t="s">
        <v>8</v>
      </c>
      <c r="K20" s="58">
        <f>7387193-1755504</f>
        <v>5631689</v>
      </c>
    </row>
    <row r="21" spans="2:11" ht="18" customHeight="1" x14ac:dyDescent="0.45">
      <c r="B21" s="67"/>
      <c r="C21" s="28" t="s">
        <v>19</v>
      </c>
      <c r="D21" s="28"/>
      <c r="E21" s="28"/>
      <c r="F21" s="60">
        <f>44428654+10152757+4016113</f>
        <v>58597524</v>
      </c>
      <c r="G21" s="14"/>
      <c r="H21" s="67"/>
      <c r="I21" s="7"/>
      <c r="J21" s="27" t="s">
        <v>9</v>
      </c>
      <c r="K21" s="61">
        <v>1535038</v>
      </c>
    </row>
    <row r="22" spans="2:11" ht="18" customHeight="1" x14ac:dyDescent="0.45">
      <c r="B22" s="67"/>
      <c r="C22" s="17" t="s">
        <v>14</v>
      </c>
      <c r="D22" s="18"/>
      <c r="E22" s="18"/>
      <c r="F22" s="19">
        <f>SUM(F23:F24)</f>
        <v>5693800</v>
      </c>
      <c r="G22" s="14"/>
      <c r="H22" s="67"/>
      <c r="I22" s="5" t="s">
        <v>13</v>
      </c>
      <c r="J22" s="18"/>
      <c r="K22" s="19">
        <f>SUM(K23:K27)</f>
        <v>6963600</v>
      </c>
    </row>
    <row r="23" spans="2:11" ht="18" customHeight="1" x14ac:dyDescent="0.45">
      <c r="B23" s="67"/>
      <c r="C23" s="20"/>
      <c r="D23" s="29" t="s">
        <v>21</v>
      </c>
      <c r="E23" s="29"/>
      <c r="F23" s="55">
        <f>23931+2566235</f>
        <v>2590166</v>
      </c>
      <c r="G23" s="14"/>
      <c r="H23" s="67"/>
      <c r="I23" s="6"/>
      <c r="J23" s="25" t="s">
        <v>14</v>
      </c>
      <c r="K23" s="56">
        <v>1299398</v>
      </c>
    </row>
    <row r="24" spans="2:11" ht="18" customHeight="1" x14ac:dyDescent="0.45">
      <c r="B24" s="67"/>
      <c r="C24" s="21"/>
      <c r="D24" s="27" t="s">
        <v>23</v>
      </c>
      <c r="E24" s="27"/>
      <c r="F24" s="59">
        <f>190300+2400662+512672</f>
        <v>3103634</v>
      </c>
      <c r="G24" s="14"/>
      <c r="H24" s="67"/>
      <c r="I24" s="6"/>
      <c r="J24" s="26" t="s">
        <v>16</v>
      </c>
      <c r="K24" s="58">
        <v>0</v>
      </c>
    </row>
    <row r="25" spans="2:11" ht="18" customHeight="1" x14ac:dyDescent="0.45">
      <c r="B25" s="67"/>
      <c r="C25" s="17" t="s">
        <v>24</v>
      </c>
      <c r="D25" s="18"/>
      <c r="E25" s="18"/>
      <c r="F25" s="19">
        <f>SUM(F26:F27)</f>
        <v>7088240</v>
      </c>
      <c r="G25" s="14"/>
      <c r="H25" s="67"/>
      <c r="I25" s="6"/>
      <c r="J25" s="26" t="s">
        <v>18</v>
      </c>
      <c r="K25" s="57">
        <f>951500+2957198</f>
        <v>3908698</v>
      </c>
    </row>
    <row r="26" spans="2:11" ht="18" customHeight="1" x14ac:dyDescent="0.45">
      <c r="B26" s="67"/>
      <c r="C26" s="20"/>
      <c r="D26" s="29" t="s">
        <v>21</v>
      </c>
      <c r="E26" s="29"/>
      <c r="F26" s="55">
        <f>95723+3786791</f>
        <v>3882514</v>
      </c>
      <c r="G26" s="14"/>
      <c r="H26" s="67"/>
      <c r="I26" s="6"/>
      <c r="J26" s="26" t="s">
        <v>20</v>
      </c>
      <c r="K26" s="58">
        <v>0</v>
      </c>
    </row>
    <row r="27" spans="2:11" ht="18" customHeight="1" x14ac:dyDescent="0.45">
      <c r="B27" s="67"/>
      <c r="C27" s="21"/>
      <c r="D27" s="27" t="s">
        <v>23</v>
      </c>
      <c r="E27" s="27"/>
      <c r="F27" s="59">
        <f>761200+2957198-512672</f>
        <v>3205726</v>
      </c>
      <c r="G27" s="14"/>
      <c r="H27" s="68"/>
      <c r="I27" s="7"/>
      <c r="J27" s="27" t="s">
        <v>22</v>
      </c>
      <c r="K27" s="61">
        <f>877752*2</f>
        <v>1755504</v>
      </c>
    </row>
    <row r="28" spans="2:11" ht="18" customHeight="1" x14ac:dyDescent="0.45">
      <c r="B28" s="68"/>
      <c r="C28" s="28" t="s">
        <v>29</v>
      </c>
      <c r="D28" s="28"/>
      <c r="E28" s="28"/>
      <c r="F28" s="60">
        <v>0</v>
      </c>
      <c r="G28" s="14"/>
      <c r="H28" s="65" t="s">
        <v>25</v>
      </c>
      <c r="I28" s="65"/>
      <c r="J28" s="65"/>
      <c r="K28" s="60">
        <v>42331407</v>
      </c>
    </row>
    <row r="29" spans="2:11" ht="18" customHeight="1" x14ac:dyDescent="0.45">
      <c r="B29" s="65" t="s">
        <v>32</v>
      </c>
      <c r="C29" s="65"/>
      <c r="D29" s="65"/>
      <c r="E29" s="65"/>
      <c r="F29" s="60">
        <v>0</v>
      </c>
      <c r="G29" s="14"/>
      <c r="H29" s="64" t="s">
        <v>26</v>
      </c>
      <c r="I29" s="64"/>
      <c r="J29" s="64"/>
      <c r="K29" s="69">
        <f>SUM(K30:K31)</f>
        <v>119819</v>
      </c>
    </row>
    <row r="30" spans="2:11" ht="18" customHeight="1" x14ac:dyDescent="0.45">
      <c r="B30" s="65" t="s">
        <v>34</v>
      </c>
      <c r="C30" s="65"/>
      <c r="D30" s="65"/>
      <c r="E30" s="65"/>
      <c r="F30" s="60">
        <v>208488345</v>
      </c>
      <c r="G30" s="14"/>
      <c r="H30" s="67"/>
      <c r="I30" s="29" t="s">
        <v>27</v>
      </c>
      <c r="J30" s="29"/>
      <c r="K30" s="62">
        <v>114301</v>
      </c>
    </row>
    <row r="31" spans="2:11" ht="18" customHeight="1" x14ac:dyDescent="0.45">
      <c r="B31" s="64" t="s">
        <v>35</v>
      </c>
      <c r="C31" s="65"/>
      <c r="D31" s="65"/>
      <c r="E31" s="65"/>
      <c r="F31" s="66">
        <f>SUM(F32)</f>
        <v>2926301</v>
      </c>
      <c r="G31" s="14"/>
      <c r="H31" s="68"/>
      <c r="I31" s="27" t="s">
        <v>28</v>
      </c>
      <c r="J31" s="27"/>
      <c r="K31" s="61">
        <v>5518</v>
      </c>
    </row>
    <row r="32" spans="2:11" ht="18" customHeight="1" x14ac:dyDescent="0.45">
      <c r="B32" s="68"/>
      <c r="C32" s="28" t="s">
        <v>36</v>
      </c>
      <c r="D32" s="28"/>
      <c r="E32" s="28"/>
      <c r="F32" s="60">
        <v>2926301</v>
      </c>
      <c r="G32" s="14"/>
      <c r="H32" s="64" t="s">
        <v>30</v>
      </c>
      <c r="I32" s="65"/>
      <c r="J32" s="65"/>
      <c r="K32" s="66">
        <f>SUM(K33:K35)</f>
        <v>115358868</v>
      </c>
    </row>
    <row r="33" spans="2:11" ht="18" customHeight="1" x14ac:dyDescent="0.45">
      <c r="B33" s="88" t="s">
        <v>89</v>
      </c>
      <c r="C33" s="89"/>
      <c r="D33" s="89"/>
      <c r="E33" s="90"/>
      <c r="F33" s="60">
        <v>34973</v>
      </c>
      <c r="G33" s="14"/>
      <c r="H33" s="67"/>
      <c r="I33" s="29" t="s">
        <v>31</v>
      </c>
      <c r="J33" s="29"/>
      <c r="K33" s="62">
        <v>115352143</v>
      </c>
    </row>
    <row r="34" spans="2:11" ht="18" customHeight="1" x14ac:dyDescent="0.45">
      <c r="B34" s="64" t="s">
        <v>39</v>
      </c>
      <c r="C34" s="65"/>
      <c r="D34" s="70"/>
      <c r="E34" s="71"/>
      <c r="F34" s="66">
        <f>SUM(F35)</f>
        <v>64306</v>
      </c>
      <c r="G34" s="14"/>
      <c r="H34" s="67"/>
      <c r="I34" s="26" t="s">
        <v>33</v>
      </c>
      <c r="J34" s="26"/>
      <c r="K34" s="58">
        <v>6725</v>
      </c>
    </row>
    <row r="35" spans="2:11" ht="18" customHeight="1" x14ac:dyDescent="0.45">
      <c r="B35" s="68"/>
      <c r="C35" s="28" t="s">
        <v>40</v>
      </c>
      <c r="D35" s="28"/>
      <c r="E35" s="28"/>
      <c r="F35" s="60">
        <v>64306</v>
      </c>
      <c r="G35" s="14"/>
      <c r="H35" s="68"/>
      <c r="I35" s="91" t="s">
        <v>90</v>
      </c>
      <c r="J35" s="92"/>
      <c r="K35" s="61">
        <v>0</v>
      </c>
    </row>
    <row r="36" spans="2:11" ht="18" customHeight="1" x14ac:dyDescent="0.45">
      <c r="B36" s="64" t="s">
        <v>42</v>
      </c>
      <c r="C36" s="65"/>
      <c r="D36" s="70"/>
      <c r="E36" s="71"/>
      <c r="F36" s="66">
        <f>+F37+F45</f>
        <v>55533413</v>
      </c>
      <c r="G36" s="14"/>
      <c r="H36" s="64" t="s">
        <v>37</v>
      </c>
      <c r="I36" s="65"/>
      <c r="J36" s="65"/>
      <c r="K36" s="66">
        <f>SUM(K37:K38)</f>
        <v>52</v>
      </c>
    </row>
    <row r="37" spans="2:11" ht="18" customHeight="1" x14ac:dyDescent="0.45">
      <c r="B37" s="67"/>
      <c r="C37" s="5" t="s">
        <v>43</v>
      </c>
      <c r="D37" s="18"/>
      <c r="E37" s="18"/>
      <c r="F37" s="19">
        <f>+F38+SUM(F41:F44)</f>
        <v>55533413</v>
      </c>
      <c r="G37" s="14"/>
      <c r="H37" s="67"/>
      <c r="I37" s="29" t="s">
        <v>38</v>
      </c>
      <c r="J37" s="29"/>
      <c r="K37" s="62">
        <v>0</v>
      </c>
    </row>
    <row r="38" spans="2:11" ht="18" customHeight="1" x14ac:dyDescent="0.45">
      <c r="B38" s="67"/>
      <c r="C38" s="6"/>
      <c r="D38" s="17" t="s">
        <v>20</v>
      </c>
      <c r="E38" s="18"/>
      <c r="F38" s="19">
        <f>SUM(F39:F40)</f>
        <v>45510864</v>
      </c>
      <c r="G38" s="14"/>
      <c r="H38" s="68"/>
      <c r="I38" s="27" t="s">
        <v>41</v>
      </c>
      <c r="J38" s="27"/>
      <c r="K38" s="59">
        <v>52</v>
      </c>
    </row>
    <row r="39" spans="2:11" ht="18" customHeight="1" x14ac:dyDescent="0.45">
      <c r="B39" s="67"/>
      <c r="C39" s="6"/>
      <c r="D39" s="20"/>
      <c r="E39" s="29" t="s">
        <v>77</v>
      </c>
      <c r="F39" s="62">
        <f>27839417+9228171+3386513</f>
        <v>40454101</v>
      </c>
      <c r="G39" s="14"/>
      <c r="H39" s="74" t="s">
        <v>91</v>
      </c>
      <c r="I39" s="75"/>
      <c r="J39" s="75"/>
      <c r="K39" s="66">
        <f>SUM(K40:K41)</f>
        <v>0</v>
      </c>
    </row>
    <row r="40" spans="2:11" ht="18" customHeight="1" x14ac:dyDescent="0.45">
      <c r="B40" s="67"/>
      <c r="C40" s="6"/>
      <c r="D40" s="21"/>
      <c r="E40" s="27" t="s">
        <v>78</v>
      </c>
      <c r="F40" s="61">
        <f>3479927+1153521+423314+1</f>
        <v>5056763</v>
      </c>
      <c r="G40" s="14"/>
      <c r="H40" s="76"/>
      <c r="I40" s="77" t="s">
        <v>92</v>
      </c>
      <c r="J40" s="77"/>
      <c r="K40" s="62">
        <v>0</v>
      </c>
    </row>
    <row r="41" spans="2:11" ht="18" customHeight="1" x14ac:dyDescent="0.45">
      <c r="B41" s="67"/>
      <c r="C41" s="6"/>
      <c r="D41" s="28" t="s">
        <v>47</v>
      </c>
      <c r="E41" s="28"/>
      <c r="F41" s="60">
        <v>9026503</v>
      </c>
      <c r="G41" s="14"/>
      <c r="H41" s="78"/>
      <c r="I41" s="79" t="s">
        <v>93</v>
      </c>
      <c r="J41" s="79"/>
      <c r="K41" s="59">
        <v>0</v>
      </c>
    </row>
    <row r="42" spans="2:11" ht="18" customHeight="1" x14ac:dyDescent="0.45">
      <c r="B42" s="67"/>
      <c r="C42" s="6"/>
      <c r="D42" s="28" t="s">
        <v>49</v>
      </c>
      <c r="E42" s="28"/>
      <c r="F42" s="60">
        <v>877752</v>
      </c>
      <c r="G42" s="14"/>
      <c r="H42" s="64" t="s">
        <v>44</v>
      </c>
      <c r="I42" s="65"/>
      <c r="J42" s="65"/>
      <c r="K42" s="66">
        <f>+K43+K44+SUM(K47:K49)</f>
        <v>117735</v>
      </c>
    </row>
    <row r="43" spans="2:11" ht="18" customHeight="1" x14ac:dyDescent="0.45">
      <c r="B43" s="67"/>
      <c r="C43" s="6"/>
      <c r="D43" s="28" t="s">
        <v>50</v>
      </c>
      <c r="E43" s="28"/>
      <c r="F43" s="63">
        <v>94652</v>
      </c>
      <c r="G43" s="14"/>
      <c r="H43" s="67"/>
      <c r="I43" s="30" t="s">
        <v>79</v>
      </c>
      <c r="J43" s="31"/>
      <c r="K43" s="63">
        <v>94652</v>
      </c>
    </row>
    <row r="44" spans="2:11" ht="18" customHeight="1" x14ac:dyDescent="0.45">
      <c r="B44" s="67"/>
      <c r="C44" s="7"/>
      <c r="D44" s="28" t="s">
        <v>52</v>
      </c>
      <c r="E44" s="28"/>
      <c r="F44" s="63">
        <v>23642</v>
      </c>
      <c r="G44" s="14"/>
      <c r="H44" s="67"/>
      <c r="I44" s="17" t="s">
        <v>45</v>
      </c>
      <c r="J44" s="17"/>
      <c r="K44" s="23">
        <f>SUM(K45:K46)</f>
        <v>15913</v>
      </c>
    </row>
    <row r="45" spans="2:11" ht="18" customHeight="1" x14ac:dyDescent="0.45">
      <c r="B45" s="67"/>
      <c r="C45" s="5" t="s">
        <v>54</v>
      </c>
      <c r="D45" s="18"/>
      <c r="E45" s="18"/>
      <c r="F45" s="19">
        <f>SUM(F46:F47)</f>
        <v>0</v>
      </c>
      <c r="G45" s="14"/>
      <c r="H45" s="67"/>
      <c r="I45" s="6"/>
      <c r="J45" s="29" t="s">
        <v>46</v>
      </c>
      <c r="K45" s="55">
        <v>6459</v>
      </c>
    </row>
    <row r="46" spans="2:11" ht="18" customHeight="1" x14ac:dyDescent="0.45">
      <c r="B46" s="67"/>
      <c r="C46" s="6"/>
      <c r="D46" s="29" t="s">
        <v>55</v>
      </c>
      <c r="E46" s="29"/>
      <c r="F46" s="62">
        <v>0</v>
      </c>
      <c r="G46" s="14"/>
      <c r="H46" s="67"/>
      <c r="I46" s="7"/>
      <c r="J46" s="27" t="s">
        <v>48</v>
      </c>
      <c r="K46" s="59">
        <v>9454</v>
      </c>
    </row>
    <row r="47" spans="2:11" ht="18" customHeight="1" x14ac:dyDescent="0.45">
      <c r="B47" s="68"/>
      <c r="C47" s="7"/>
      <c r="D47" s="27" t="s">
        <v>58</v>
      </c>
      <c r="E47" s="27"/>
      <c r="F47" s="61">
        <v>0</v>
      </c>
      <c r="G47" s="14"/>
      <c r="H47" s="67"/>
      <c r="I47" s="28" t="s">
        <v>51</v>
      </c>
      <c r="J47" s="28"/>
      <c r="K47" s="63">
        <v>5130</v>
      </c>
    </row>
    <row r="48" spans="2:11" ht="18" customHeight="1" x14ac:dyDescent="0.45">
      <c r="B48" s="65" t="s">
        <v>83</v>
      </c>
      <c r="C48" s="65"/>
      <c r="D48" s="65"/>
      <c r="E48" s="65"/>
      <c r="F48" s="63">
        <f>441+50000</f>
        <v>50441</v>
      </c>
      <c r="G48" s="14"/>
      <c r="H48" s="67"/>
      <c r="I48" s="28" t="s">
        <v>53</v>
      </c>
      <c r="J48" s="28"/>
      <c r="K48" s="63">
        <f>+ROUND((1599000)/1000,0)</f>
        <v>1599</v>
      </c>
    </row>
    <row r="49" spans="2:11" ht="18" customHeight="1" x14ac:dyDescent="0.45">
      <c r="B49" s="65" t="s">
        <v>84</v>
      </c>
      <c r="C49" s="65"/>
      <c r="D49" s="70"/>
      <c r="E49" s="71"/>
      <c r="F49" s="60">
        <v>600000</v>
      </c>
      <c r="G49" s="14"/>
      <c r="H49" s="68"/>
      <c r="I49" s="28" t="s">
        <v>70</v>
      </c>
      <c r="J49" s="28"/>
      <c r="K49" s="63">
        <v>441</v>
      </c>
    </row>
    <row r="50" spans="2:11" ht="18" customHeight="1" x14ac:dyDescent="0.45">
      <c r="B50" s="8"/>
      <c r="C50" s="9"/>
      <c r="D50" s="9"/>
      <c r="E50" s="9"/>
      <c r="F50" s="10"/>
      <c r="G50" s="14"/>
      <c r="H50" s="64" t="s">
        <v>71</v>
      </c>
      <c r="I50" s="65"/>
      <c r="J50" s="65"/>
      <c r="K50" s="66">
        <f>SUM(K51:K52)</f>
        <v>327664</v>
      </c>
    </row>
    <row r="51" spans="2:11" ht="18" customHeight="1" x14ac:dyDescent="0.45">
      <c r="B51" s="8"/>
      <c r="C51" s="9"/>
      <c r="D51" s="9"/>
      <c r="E51" s="9"/>
      <c r="F51" s="10"/>
      <c r="G51" s="14"/>
      <c r="H51" s="67"/>
      <c r="I51" s="28" t="s">
        <v>88</v>
      </c>
      <c r="J51" s="28"/>
      <c r="K51" s="63">
        <v>119654</v>
      </c>
    </row>
    <row r="52" spans="2:11" ht="18" customHeight="1" x14ac:dyDescent="0.45">
      <c r="B52" s="8"/>
      <c r="C52" s="9"/>
      <c r="D52" s="9"/>
      <c r="E52" s="9"/>
      <c r="F52" s="10"/>
      <c r="G52" s="14"/>
      <c r="H52" s="68"/>
      <c r="I52" s="28" t="s">
        <v>72</v>
      </c>
      <c r="J52" s="28"/>
      <c r="K52" s="63">
        <v>208010</v>
      </c>
    </row>
    <row r="53" spans="2:11" ht="18" customHeight="1" x14ac:dyDescent="0.45">
      <c r="B53" s="8"/>
      <c r="C53" s="9"/>
      <c r="D53" s="9"/>
      <c r="E53" s="9"/>
      <c r="F53" s="10"/>
      <c r="G53" s="14"/>
      <c r="H53" s="64" t="s">
        <v>56</v>
      </c>
      <c r="I53" s="65"/>
      <c r="J53" s="65"/>
      <c r="K53" s="66">
        <f>SUM(K54:K55)</f>
        <v>2927118</v>
      </c>
    </row>
    <row r="54" spans="2:11" ht="18" customHeight="1" x14ac:dyDescent="0.45">
      <c r="B54" s="8"/>
      <c r="C54" s="9"/>
      <c r="D54" s="9"/>
      <c r="E54" s="9"/>
      <c r="F54" s="10"/>
      <c r="G54" s="14"/>
      <c r="H54" s="67"/>
      <c r="I54" s="28" t="s">
        <v>57</v>
      </c>
      <c r="J54" s="28"/>
      <c r="K54" s="60">
        <v>2926301</v>
      </c>
    </row>
    <row r="55" spans="2:11" ht="18" customHeight="1" x14ac:dyDescent="0.45">
      <c r="B55" s="8"/>
      <c r="C55" s="9"/>
      <c r="D55" s="9"/>
      <c r="E55" s="9"/>
      <c r="F55" s="10"/>
      <c r="G55" s="14"/>
      <c r="H55" s="68"/>
      <c r="I55" s="28" t="s">
        <v>59</v>
      </c>
      <c r="J55" s="28"/>
      <c r="K55" s="63">
        <v>817</v>
      </c>
    </row>
    <row r="56" spans="2:11" ht="18" customHeight="1" x14ac:dyDescent="0.45">
      <c r="B56" s="8"/>
      <c r="C56" s="9"/>
      <c r="D56" s="9"/>
      <c r="E56" s="9"/>
      <c r="F56" s="10"/>
      <c r="G56" s="14"/>
      <c r="H56" s="64" t="s">
        <v>60</v>
      </c>
      <c r="I56" s="65"/>
      <c r="J56" s="65"/>
      <c r="K56" s="66">
        <f>SUM(K57:K58)</f>
        <v>0</v>
      </c>
    </row>
    <row r="57" spans="2:11" ht="18" customHeight="1" x14ac:dyDescent="0.45">
      <c r="B57" s="8"/>
      <c r="C57" s="9"/>
      <c r="D57" s="9"/>
      <c r="E57" s="9"/>
      <c r="F57" s="10"/>
      <c r="G57" s="14"/>
      <c r="H57" s="67"/>
      <c r="I57" s="28" t="s">
        <v>61</v>
      </c>
      <c r="J57" s="28"/>
      <c r="K57" s="60">
        <v>0</v>
      </c>
    </row>
    <row r="58" spans="2:11" ht="18" customHeight="1" x14ac:dyDescent="0.45">
      <c r="B58" s="8"/>
      <c r="C58" s="9"/>
      <c r="D58" s="9"/>
      <c r="E58" s="9"/>
      <c r="F58" s="10"/>
      <c r="G58" s="14"/>
      <c r="H58" s="68"/>
      <c r="I58" s="28" t="s">
        <v>62</v>
      </c>
      <c r="J58" s="28"/>
      <c r="K58" s="60">
        <v>0</v>
      </c>
    </row>
    <row r="59" spans="2:11" ht="18" customHeight="1" x14ac:dyDescent="0.45">
      <c r="B59" s="8"/>
      <c r="C59" s="9"/>
      <c r="D59" s="9"/>
      <c r="E59" s="9"/>
      <c r="F59" s="10"/>
      <c r="G59" s="14"/>
      <c r="H59" s="64" t="s">
        <v>63</v>
      </c>
      <c r="I59" s="65"/>
      <c r="J59" s="65"/>
      <c r="K59" s="66">
        <f>SUM(K60:K63)</f>
        <v>2375983</v>
      </c>
    </row>
    <row r="60" spans="2:11" ht="18" customHeight="1" x14ac:dyDescent="0.45">
      <c r="B60" s="8"/>
      <c r="C60" s="9"/>
      <c r="D60" s="9"/>
      <c r="E60" s="9"/>
      <c r="F60" s="10"/>
      <c r="G60" s="14"/>
      <c r="H60" s="67"/>
      <c r="I60" s="28" t="s">
        <v>64</v>
      </c>
      <c r="J60" s="28"/>
      <c r="K60" s="63">
        <v>0</v>
      </c>
    </row>
    <row r="61" spans="2:11" ht="18" customHeight="1" x14ac:dyDescent="0.45">
      <c r="B61" s="8"/>
      <c r="C61" s="9"/>
      <c r="D61" s="9"/>
      <c r="E61" s="9"/>
      <c r="F61" s="10"/>
      <c r="G61" s="14"/>
      <c r="H61" s="67"/>
      <c r="I61" s="28" t="s">
        <v>65</v>
      </c>
      <c r="J61" s="28"/>
      <c r="K61" s="60">
        <v>50000</v>
      </c>
    </row>
    <row r="62" spans="2:11" ht="18" customHeight="1" x14ac:dyDescent="0.45">
      <c r="B62" s="8"/>
      <c r="C62" s="9"/>
      <c r="D62" s="9"/>
      <c r="E62" s="9"/>
      <c r="F62" s="10"/>
      <c r="G62" s="14"/>
      <c r="H62" s="67"/>
      <c r="I62" s="28" t="s">
        <v>66</v>
      </c>
      <c r="J62" s="28"/>
      <c r="K62" s="60">
        <v>64306</v>
      </c>
    </row>
    <row r="63" spans="2:11" ht="18" customHeight="1" x14ac:dyDescent="0.45">
      <c r="B63" s="8"/>
      <c r="C63" s="9"/>
      <c r="D63" s="9"/>
      <c r="E63" s="9"/>
      <c r="F63" s="10"/>
      <c r="G63" s="14"/>
      <c r="H63" s="68"/>
      <c r="I63" s="28" t="s">
        <v>67</v>
      </c>
      <c r="J63" s="28"/>
      <c r="K63" s="60">
        <v>2261677</v>
      </c>
    </row>
    <row r="64" spans="2:11" ht="18" customHeight="1" x14ac:dyDescent="0.45">
      <c r="B64" s="8"/>
      <c r="C64" s="9"/>
      <c r="D64" s="9"/>
      <c r="E64" s="9"/>
      <c r="F64" s="10"/>
      <c r="G64" s="14"/>
      <c r="H64" s="65" t="s">
        <v>87</v>
      </c>
      <c r="I64" s="65"/>
      <c r="J64" s="65"/>
      <c r="K64" s="63">
        <v>28704</v>
      </c>
    </row>
    <row r="65" spans="2:11" ht="18" customHeight="1" x14ac:dyDescent="0.45">
      <c r="B65" s="8"/>
      <c r="C65" s="9"/>
      <c r="D65" s="9"/>
      <c r="E65" s="9"/>
      <c r="F65" s="10"/>
      <c r="G65" s="14"/>
      <c r="H65" s="64" t="s">
        <v>73</v>
      </c>
      <c r="I65" s="65"/>
      <c r="J65" s="65"/>
      <c r="K65" s="66">
        <f>SUM(K66)</f>
        <v>0</v>
      </c>
    </row>
    <row r="66" spans="2:11" ht="18" customHeight="1" x14ac:dyDescent="0.45">
      <c r="B66" s="8"/>
      <c r="C66" s="9"/>
      <c r="D66" s="9"/>
      <c r="E66" s="9"/>
      <c r="F66" s="10"/>
      <c r="G66" s="14"/>
      <c r="H66" s="68"/>
      <c r="I66" s="28" t="s">
        <v>68</v>
      </c>
      <c r="J66" s="28"/>
      <c r="K66" s="60">
        <v>0</v>
      </c>
    </row>
    <row r="67" spans="2:11" ht="18" customHeight="1" x14ac:dyDescent="0.45">
      <c r="B67" s="11"/>
      <c r="C67" s="12"/>
      <c r="D67" s="12"/>
      <c r="E67" s="12"/>
      <c r="F67" s="13"/>
      <c r="G67" s="14"/>
      <c r="H67" s="65" t="s">
        <v>74</v>
      </c>
      <c r="I67" s="65"/>
      <c r="J67" s="65"/>
      <c r="K67" s="63">
        <f>+ROUND((1000000)/1000,0)</f>
        <v>1000</v>
      </c>
    </row>
    <row r="68" spans="2:11" ht="10.050000000000001" customHeight="1" x14ac:dyDescent="0.45">
      <c r="B68" s="87"/>
      <c r="C68" s="87"/>
      <c r="D68" s="87"/>
      <c r="E68" s="87"/>
      <c r="F68" s="87"/>
      <c r="G68" s="16"/>
      <c r="H68" s="86"/>
      <c r="I68" s="86"/>
      <c r="J68" s="86"/>
      <c r="K68" s="86"/>
    </row>
    <row r="69" spans="2:11" ht="18" customHeight="1" x14ac:dyDescent="0.45">
      <c r="B69" s="80" t="s">
        <v>82</v>
      </c>
      <c r="C69" s="80"/>
      <c r="D69" s="80"/>
      <c r="E69" s="81"/>
      <c r="F69" s="73">
        <f>+F6+F16+F29+F30+F33+F31+F34+F36+F48+F49</f>
        <v>790637802</v>
      </c>
      <c r="G69" s="14"/>
      <c r="H69" s="82" t="s">
        <v>82</v>
      </c>
      <c r="I69" s="83"/>
      <c r="J69" s="83"/>
      <c r="K69" s="73">
        <f>+K6+K28+K29+K32+K36+K42+K50+K53+K56+K59+K64+K65+K67</f>
        <v>790637802</v>
      </c>
    </row>
    <row r="70" spans="2:11" x14ac:dyDescent="0.45">
      <c r="B70" s="9"/>
      <c r="C70" s="9"/>
      <c r="D70" s="9"/>
      <c r="E70" s="9"/>
      <c r="F70" s="16"/>
      <c r="G70" s="16"/>
      <c r="H70" s="9"/>
      <c r="I70" s="9"/>
      <c r="J70" s="9"/>
      <c r="K70" s="16"/>
    </row>
    <row r="71" spans="2:11" x14ac:dyDescent="0.45">
      <c r="G71" s="16"/>
    </row>
    <row r="72" spans="2:11" x14ac:dyDescent="0.45">
      <c r="G72" s="16"/>
    </row>
    <row r="73" spans="2:11" x14ac:dyDescent="0.45">
      <c r="G73" s="16"/>
    </row>
    <row r="74" spans="2:11" x14ac:dyDescent="0.45">
      <c r="G74" s="16"/>
    </row>
  </sheetData>
  <mergeCells count="10">
    <mergeCell ref="B69:E69"/>
    <mergeCell ref="H69:J69"/>
    <mergeCell ref="B4:E4"/>
    <mergeCell ref="H4:J4"/>
    <mergeCell ref="B5:F5"/>
    <mergeCell ref="H5:K5"/>
    <mergeCell ref="B68:F68"/>
    <mergeCell ref="H68:K68"/>
    <mergeCell ref="B33:E33"/>
    <mergeCell ref="I35:J35"/>
  </mergeCells>
  <phoneticPr fontId="2"/>
  <printOptions horizontalCentered="1"/>
  <pageMargins left="0.39370078740157483" right="0.39370078740157483" top="0.39370078740157483" bottom="0.19685039370078741" header="0.31496062992125984" footer="0.19685039370078741"/>
  <pageSetup paperSize="9" scale="81" fitToHeight="0" orientation="landscape" r:id="rId1"/>
  <headerFooter>
    <oddFooter>&amp;L&amp;12　　　総括表 &amp;P</oddFooter>
  </headerFooter>
  <rowBreaks count="1" manualBreakCount="1">
    <brk id="4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調整要求後</vt:lpstr>
      <vt:lpstr>調整要求後!Print_Area</vt:lpstr>
      <vt:lpstr>調整要求後!Print_Titles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岩下　桃子</cp:lastModifiedBy>
  <cp:lastPrinted>2024-03-07T00:30:42Z</cp:lastPrinted>
  <dcterms:created xsi:type="dcterms:W3CDTF">2019-05-19T23:54:06Z</dcterms:created>
  <dcterms:modified xsi:type="dcterms:W3CDTF">2024-03-12T02:13:23Z</dcterms:modified>
</cp:coreProperties>
</file>