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CA59F004-AA5A-409C-BBF9-870E1D07411B}"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8" l="1"/>
  <c r="G27" i="8" l="1"/>
  <c r="H25" i="8" s="1"/>
  <c r="G48" i="8" l="1"/>
  <c r="H46" i="8" s="1"/>
  <c r="G45" i="8"/>
  <c r="H43" i="8" s="1"/>
  <c r="G42" i="8"/>
  <c r="H40" i="8" s="1"/>
  <c r="G39" i="8"/>
  <c r="H37" i="8" s="1"/>
  <c r="G36" i="8"/>
  <c r="H34" i="8" s="1"/>
  <c r="G30" i="8"/>
  <c r="H28" i="8" s="1"/>
  <c r="H22" i="8"/>
  <c r="G21" i="8"/>
  <c r="H19" i="8" s="1"/>
  <c r="G18" i="8"/>
  <c r="H16" i="8" s="1"/>
  <c r="G15" i="8"/>
  <c r="H13" i="8" s="1"/>
  <c r="G6" i="8"/>
  <c r="H4" i="8" s="1"/>
  <c r="G12" i="8"/>
  <c r="H10" i="8" s="1"/>
  <c r="G9" i="8"/>
  <c r="H7" i="8" s="1"/>
  <c r="F19" i="7"/>
  <c r="L61" i="7" l="1"/>
  <c r="K61" i="7"/>
  <c r="J61" i="7"/>
  <c r="F23" i="7" l="1"/>
  <c r="E62" i="7" l="1"/>
  <c r="E61" i="7"/>
  <c r="N16" i="7"/>
  <c r="L10" i="7"/>
  <c r="F18" i="7" s="1"/>
  <c r="H14" i="8" l="1"/>
  <c r="H42" i="8"/>
  <c r="I40" i="8" s="1"/>
  <c r="F27" i="7"/>
  <c r="O16"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O23"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1" i="8" l="1"/>
  <c r="M33" i="8" s="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<sst xmlns="http://schemas.openxmlformats.org/spreadsheetml/2006/main" count="488" uniqueCount="217">
  <si>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</si>
  <si>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</si>
  <si>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</si>
  <si>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</si>
  <si>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</si>
  <si>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</si>
  <si>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</si>
  <si>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</si>
  <si>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</si>
  <si>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</si>
  <si>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</si>
  <si>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</si>
  <si>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</si>
  <si>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</si>
  <si>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</si>
  <si>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</si>
  <si>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</si>
  <si>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</si>
  <si>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</si>
  <si>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</si>
  <si>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</si>
  <si>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</si>
  <si>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</si>
  <si>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</si>
  <si>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</si>
  <si>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</si>
  <si>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</si>
  <si>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</si>
  <si>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</si>
  <si>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</si>
  <si>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</si>
  <si>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</si>
  <si>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</si>
  <si>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</si>
  <si>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</si>
  <si>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</si>
  <si>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</si>
  <si>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</si>
  <si>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</si>
  <si>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</si>
  <si>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</si>
  <si>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</si>
  <si>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</si>
  <si>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</si>
  <si>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</si>
  <si>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</si>
  <si>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</si>
  <si>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</si>
  <si>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</si>
  <si>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</si>
  <si>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</si>
  <si>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</si>
  <si>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</si>
  <si>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</si>
  <si>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</si>
  <si>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</si>
  <si>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</si>
  <si>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</si>
  <si>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</si>
  <si>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</si>
  <si>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</si>
  <si>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</si>
  <si>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</si>
  <si>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</si>
  <si>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</si>
  <si>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</si>
  <si>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</si>
  <si>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</si>
  <si>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</si>
  <si>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</si>
  <si>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</si>
  <si>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</si>
  <si>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</si>
  <si>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</si>
  <si>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</si>
  <si>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</si>
  <si>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</si>
  <si>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</si>
  <si>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</si>
  <si>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</si>
  <si>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</si>
  <si>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</si>
  <si>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</si>
  <si>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</si>
  <si>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</si>
  <si>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</si>
  <si>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</si>
  <si>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</si>
  <si>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</si>
  <si>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</si>
  <si>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</si>
  <si>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</si>
  <si>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</si>
  <si>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</si>
  <si>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</si>
  <si>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</si>
  <si>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</si>
  <si>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</si>
  <si>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</si>
  <si>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</si>
  <si>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</si>
  <si>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</si>
  <si>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</si>
  <si>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</si>
  <si>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</si>
  <si>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</si>
  <si>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</si>
  <si>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</si>
  <si>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</si>
  <si>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</si>
  <si>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</si>
  <si>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</si>
  <si>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</si>
  <si>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</si>
  <si>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</si>
  <si>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</si>
  <si>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</si>
  <si>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</si>
  <si>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</si>
  <si>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</si>
  <si>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</si>
  <si>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</si>
  <si>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</si>
  <si>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</si>
  <si>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</si>
  <si>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</si>
  <si>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</si>
  <si>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</si>
  <si>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</si>
  <si>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</si>
  <si>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</si>
  <si>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</si>
  <si>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</si>
  <si>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</si>
  <si>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</si>
  <si>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</si>
  <si>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</si>
  <si>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</si>
  <si>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</si>
  <si>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</si>
  <si>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</si>
  <si>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</si>
  <si>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</si>
  <si>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</si>
  <si>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</si>
  <si>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</si>
  <si>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</si>
  <si>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</si>
  <si>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</si>
  <si>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</si>
  <si>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</si>
  <si>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</si>
  <si>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</si>
  <si>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</si>
  <si>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</si>
  <si>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</si>
  <si>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</si>
  <si>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</si>
  <si>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</si>
  <si>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</si>
  <si>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大阪府</t>
    <rPh sb="0" eb="3">
      <t>オオサカフ</t>
    </rPh>
    <phoneticPr fontId="2"/>
  </si>
  <si>
    <t>河南町</t>
    <rPh sb="0" eb="3">
      <t>カナンチョウ</t>
    </rPh>
    <phoneticPr fontId="5"/>
  </si>
  <si>
    <t>　　　　　　　　　　　赤字解消・激変緩和措置計画（河南町）</t>
    <rPh sb="11" eb="13">
      <t>アカジ</t>
    </rPh>
    <rPh sb="13" eb="15">
      <t>カイショウ</t>
    </rPh>
    <rPh sb="16" eb="18">
      <t>ゲキヘン</t>
    </rPh>
    <rPh sb="18" eb="20">
      <t>カンワ</t>
    </rPh>
    <rPh sb="20" eb="22">
      <t>ソチ</t>
    </rPh>
    <rPh sb="22" eb="24">
      <t>ケイカク</t>
    </rPh>
    <rPh sb="25" eb="28">
      <t>カナンチョウ</t>
    </rPh>
    <phoneticPr fontId="4"/>
  </si>
  <si>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</si>
  <si>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　大阪府で一つの国保の考え方のもと「被保険者間の受益と負担の公平化」を図るため平成30年度に統一基準に円滑に移行する。
　しかしながら、保険料率等については被保険者に急激な負担とならないよう激変緩和期間が設けられており、医療分の保険料については、今後の標準保険料率及び決算剰余金等の状況を踏まえ、本町独自で激変緩和措置を講じ、令和6年度に統一する方針。</t>
    <rPh sb="1" eb="4">
      <t>オオサカフ</t>
    </rPh>
    <rPh sb="5" eb="6">
      <t>ヒト</t>
    </rPh>
    <rPh sb="8" eb="10">
      <t>コクホ</t>
    </rPh>
    <rPh sb="11" eb="12">
      <t>カンガ</t>
    </rPh>
    <rPh sb="13" eb="14">
      <t>カタ</t>
    </rPh>
    <rPh sb="18" eb="22">
      <t>ヒホケンシャ</t>
    </rPh>
    <rPh sb="22" eb="23">
      <t>カン</t>
    </rPh>
    <rPh sb="24" eb="26">
      <t>ジュエキ</t>
    </rPh>
    <rPh sb="27" eb="29">
      <t>フタン</t>
    </rPh>
    <rPh sb="30" eb="33">
      <t>コウヘイカ</t>
    </rPh>
    <rPh sb="35" eb="36">
      <t>ハカ</t>
    </rPh>
    <rPh sb="39" eb="41">
      <t>ヘイセイ</t>
    </rPh>
    <rPh sb="43" eb="45">
      <t>ネンド</t>
    </rPh>
    <rPh sb="46" eb="48">
      <t>トウイツ</t>
    </rPh>
    <rPh sb="48" eb="50">
      <t>キジュン</t>
    </rPh>
    <rPh sb="51" eb="53">
      <t>エンカツ</t>
    </rPh>
    <rPh sb="54" eb="56">
      <t>イコウ</t>
    </rPh>
    <rPh sb="68" eb="71">
      <t>ホケンリョウ</t>
    </rPh>
    <rPh sb="71" eb="72">
      <t>リツ</t>
    </rPh>
    <rPh sb="72" eb="73">
      <t>トウ</t>
    </rPh>
    <rPh sb="78" eb="82">
      <t>ヒホケンシャ</t>
    </rPh>
    <rPh sb="83" eb="85">
      <t>キュウゲキ</t>
    </rPh>
    <rPh sb="86" eb="88">
      <t>フタン</t>
    </rPh>
    <rPh sb="95" eb="97">
      <t>ゲキヘン</t>
    </rPh>
    <rPh sb="97" eb="99">
      <t>カンワ</t>
    </rPh>
    <rPh sb="99" eb="101">
      <t>キカン</t>
    </rPh>
    <rPh sb="102" eb="103">
      <t>モウ</t>
    </rPh>
    <rPh sb="110" eb="112">
      <t>イリョウ</t>
    </rPh>
    <rPh sb="112" eb="113">
      <t>ブン</t>
    </rPh>
    <rPh sb="114" eb="117">
      <t>ホケンリョウ</t>
    </rPh>
    <rPh sb="123" eb="125">
      <t>コンゴ</t>
    </rPh>
    <rPh sb="126" eb="128">
      <t>ヒョウジュン</t>
    </rPh>
    <rPh sb="128" eb="131">
      <t>ホケンリョウ</t>
    </rPh>
    <rPh sb="131" eb="132">
      <t>リツ</t>
    </rPh>
    <rPh sb="132" eb="133">
      <t>オヨ</t>
    </rPh>
    <rPh sb="134" eb="136">
      <t>ケッサン</t>
    </rPh>
    <rPh sb="136" eb="139">
      <t>ジョウヨキン</t>
    </rPh>
    <rPh sb="139" eb="140">
      <t>トウ</t>
    </rPh>
    <rPh sb="141" eb="143">
      <t>ジョウキョウ</t>
    </rPh>
    <rPh sb="144" eb="145">
      <t>フ</t>
    </rPh>
    <rPh sb="148" eb="150">
      <t>ホンチョウ</t>
    </rPh>
    <rPh sb="150" eb="152">
      <t>ドクジ</t>
    </rPh>
    <rPh sb="153" eb="155">
      <t>ゲキヘン</t>
    </rPh>
    <rPh sb="155" eb="157">
      <t>カンワ</t>
    </rPh>
    <rPh sb="157" eb="159">
      <t>ソチ</t>
    </rPh>
    <rPh sb="160" eb="161">
      <t>コウ</t>
    </rPh>
    <rPh sb="163" eb="165">
      <t>レイワ</t>
    </rPh>
    <rPh sb="166" eb="168">
      <t>ネンド</t>
    </rPh>
    <rPh sb="169" eb="171">
      <t>トウイツ</t>
    </rPh>
    <rPh sb="173" eb="175">
      <t>ホウシン</t>
    </rPh>
    <phoneticPr fontId="5"/>
  </si>
  <si>
    <t>料</t>
    <rPh sb="0" eb="1">
      <t>リョウ</t>
    </rPh>
    <phoneticPr fontId="5"/>
  </si>
  <si>
    <t>統一</t>
    <rPh sb="0" eb="2">
      <t>トウイツ</t>
    </rPh>
    <phoneticPr fontId="5"/>
  </si>
  <si>
    <t>7.03(50.06%)</t>
    <phoneticPr fontId="5"/>
  </si>
  <si>
    <t>7.31(49.95%)</t>
    <phoneticPr fontId="5"/>
  </si>
  <si>
    <t>7.53(49.94%)</t>
    <phoneticPr fontId="5"/>
  </si>
  <si>
    <t>8.11(47.62%)</t>
    <phoneticPr fontId="5"/>
  </si>
  <si>
    <t>8.33(49.20%)</t>
    <phoneticPr fontId="5"/>
  </si>
  <si>
    <t>8.56(48.19%)</t>
    <phoneticPr fontId="5"/>
  </si>
  <si>
    <t>統一</t>
    <rPh sb="0" eb="2">
      <t>トウイツ</t>
    </rPh>
    <phoneticPr fontId="5"/>
  </si>
  <si>
    <t>26,700(34.94%)</t>
    <phoneticPr fontId="5"/>
  </si>
  <si>
    <t>23,200(30.00%)</t>
    <phoneticPr fontId="5"/>
  </si>
  <si>
    <t>23,900(30.03%)</t>
    <phoneticPr fontId="5"/>
  </si>
  <si>
    <t>28,666(32.49%)</t>
    <phoneticPr fontId="5"/>
  </si>
  <si>
    <t>29,367(31.49%)</t>
    <phoneticPr fontId="5"/>
  </si>
  <si>
    <t>30,090(32.00%)</t>
    <phoneticPr fontId="5"/>
  </si>
  <si>
    <t>20,900(15.00%)</t>
    <phoneticPr fontId="5"/>
  </si>
  <si>
    <t>27,800(20.05%)</t>
    <phoneticPr fontId="5"/>
  </si>
  <si>
    <t>28,200(20.03%)</t>
    <phoneticPr fontId="5"/>
  </si>
  <si>
    <t>30,250(19.89%)</t>
    <phoneticPr fontId="5"/>
  </si>
  <si>
    <t>30,891(19.31%)</t>
    <phoneticPr fontId="5"/>
  </si>
  <si>
    <t>31,550(19.81%)</t>
    <phoneticPr fontId="5"/>
  </si>
  <si>
    <t>2.60(50.22%)</t>
    <phoneticPr fontId="5"/>
  </si>
  <si>
    <t>2.44(49.82%)</t>
    <phoneticPr fontId="5"/>
  </si>
  <si>
    <t>2.69(48.88%)</t>
    <phoneticPr fontId="5"/>
  </si>
  <si>
    <t>9,800(34.79%)</t>
    <phoneticPr fontId="5"/>
  </si>
  <si>
    <t>7,800(30.14%)</t>
    <phoneticPr fontId="5"/>
  </si>
  <si>
    <t>9,249(31.84%)</t>
    <phoneticPr fontId="5"/>
  </si>
  <si>
    <t>7,700(14.99%)</t>
    <phoneticPr fontId="5"/>
  </si>
  <si>
    <t>9,300(20.04%)</t>
    <phoneticPr fontId="5"/>
  </si>
  <si>
    <t>9,898(19.28%)</t>
    <phoneticPr fontId="5"/>
  </si>
  <si>
    <t>2.48(50.07%)</t>
    <phoneticPr fontId="5"/>
  </si>
  <si>
    <t>2.32(50.05%)</t>
    <phoneticPr fontId="5"/>
  </si>
  <si>
    <t>2.58(45.20%)</t>
    <phoneticPr fontId="5"/>
  </si>
  <si>
    <t>11,500(35.05%)</t>
    <phoneticPr fontId="5"/>
  </si>
  <si>
    <t>14,800(49.95%)</t>
    <phoneticPr fontId="5"/>
  </si>
  <si>
    <t>19,134(54.80%)</t>
    <phoneticPr fontId="5"/>
  </si>
  <si>
    <t>6,300(14.88%)</t>
    <phoneticPr fontId="5"/>
  </si>
  <si>
    <t>据え置き</t>
    <rPh sb="0" eb="1">
      <t>ス</t>
    </rPh>
    <rPh sb="2" eb="3">
      <t>オ</t>
    </rPh>
    <phoneticPr fontId="5"/>
  </si>
  <si>
    <t>有</t>
    <rPh sb="0" eb="1">
      <t>アリ</t>
    </rPh>
    <phoneticPr fontId="5"/>
  </si>
  <si>
    <t>７月</t>
    <rPh sb="1" eb="2">
      <t>ガツ</t>
    </rPh>
    <phoneticPr fontId="5"/>
  </si>
  <si>
    <t>9.00（52.84％）</t>
    <phoneticPr fontId="5"/>
  </si>
  <si>
    <t>31,910（29.17％）</t>
    <phoneticPr fontId="5"/>
  </si>
  <si>
    <t>32,624(17.99%)</t>
    <phoneticPr fontId="5"/>
  </si>
  <si>
    <t>　医療分の保険料については、今後の標準保険料率及び決算剰余金等の状況を踏まえ、本町独自で激変緩和措置を講じ、令和6年度に統一する方針。</t>
    <rPh sb="1" eb="3">
      <t>イリョウ</t>
    </rPh>
    <rPh sb="3" eb="4">
      <t>ブン</t>
    </rPh>
    <rPh sb="5" eb="8">
      <t>ホケンリョウ</t>
    </rPh>
    <rPh sb="14" eb="16">
      <t>コンゴ</t>
    </rPh>
    <rPh sb="17" eb="19">
      <t>ヒョウジュン</t>
    </rPh>
    <rPh sb="19" eb="22">
      <t>ホケンリョウ</t>
    </rPh>
    <rPh sb="22" eb="23">
      <t>リツ</t>
    </rPh>
    <rPh sb="23" eb="24">
      <t>オヨ</t>
    </rPh>
    <rPh sb="25" eb="27">
      <t>ケッサン</t>
    </rPh>
    <rPh sb="27" eb="30">
      <t>ジョウヨキン</t>
    </rPh>
    <rPh sb="30" eb="31">
      <t>トウ</t>
    </rPh>
    <rPh sb="32" eb="34">
      <t>ジョウキョウ</t>
    </rPh>
    <rPh sb="35" eb="36">
      <t>フ</t>
    </rPh>
    <rPh sb="39" eb="41">
      <t>ホンチョウ</t>
    </rPh>
    <rPh sb="41" eb="43">
      <t>ドクジ</t>
    </rPh>
    <rPh sb="44" eb="46">
      <t>ゲキヘン</t>
    </rPh>
    <rPh sb="46" eb="48">
      <t>カンワ</t>
    </rPh>
    <rPh sb="48" eb="50">
      <t>ソチ</t>
    </rPh>
    <rPh sb="51" eb="52">
      <t>コウ</t>
    </rPh>
    <rPh sb="54" eb="56">
      <t>レイワ</t>
    </rPh>
    <rPh sb="57" eb="59">
      <t>ネンド</t>
    </rPh>
    <rPh sb="60" eb="62">
      <t>トウイツ</t>
    </rPh>
    <rPh sb="64" eb="66">
      <t>ホウシン</t>
    </rPh>
    <phoneticPr fontId="5"/>
  </si>
  <si>
    <t>　令和元年度より標準保険料率とした。</t>
    <rPh sb="1" eb="3">
      <t>レイワ</t>
    </rPh>
    <rPh sb="3" eb="5">
      <t>ガンネン</t>
    </rPh>
    <rPh sb="5" eb="6">
      <t>ド</t>
    </rPh>
    <rPh sb="8" eb="10">
      <t>ヒョウジュン</t>
    </rPh>
    <rPh sb="10" eb="13">
      <t>ホケンリョウ</t>
    </rPh>
    <rPh sb="13" eb="14">
      <t>リツ</t>
    </rPh>
    <phoneticPr fontId="5"/>
  </si>
  <si>
    <t>　令和元年度より標準保険料率とした。</t>
    <phoneticPr fontId="5"/>
  </si>
  <si>
    <t>　令和2年度より統一済</t>
    <rPh sb="1" eb="3">
      <t>レイワ</t>
    </rPh>
    <rPh sb="4" eb="6">
      <t>ネンド</t>
    </rPh>
    <rPh sb="8" eb="10">
      <t>トウイツ</t>
    </rPh>
    <rPh sb="10" eb="11">
      <t>スミ</t>
    </rPh>
    <phoneticPr fontId="5"/>
  </si>
  <si>
    <t>　令和元年度より統一済</t>
    <rPh sb="1" eb="3">
      <t>レイワ</t>
    </rPh>
    <rPh sb="3" eb="5">
      <t>ガンネン</t>
    </rPh>
    <rPh sb="5" eb="6">
      <t>ド</t>
    </rPh>
    <rPh sb="8" eb="10">
      <t>トウイツ</t>
    </rPh>
    <rPh sb="10" eb="11">
      <t>スミ</t>
    </rPh>
    <phoneticPr fontId="5"/>
  </si>
  <si>
    <t>　令和3年度より統一済</t>
    <rPh sb="1" eb="3">
      <t>レイワ</t>
    </rPh>
    <rPh sb="4" eb="6">
      <t>ネンド</t>
    </rPh>
    <rPh sb="8" eb="10">
      <t>トウイツ</t>
    </rPh>
    <rPh sb="10" eb="11">
      <t>スミ</t>
    </rPh>
    <phoneticPr fontId="5"/>
  </si>
  <si>
    <t>河南町長　　森田　昌吾</t>
    <rPh sb="0" eb="3">
      <t>カナンチョウ</t>
    </rPh>
    <rPh sb="3" eb="4">
      <t>チョウ</t>
    </rPh>
    <rPh sb="6" eb="8">
      <t>モリタ</t>
    </rPh>
    <rPh sb="9" eb="11">
      <t>ショウゴ</t>
    </rPh>
    <phoneticPr fontId="5"/>
  </si>
  <si>
    <t xml:space="preserve">　平成28年度決算において保険料の負担軽減及び保険料の減免に充てたもの。
　法定外繰入については平成30年度当初予算で計上しておらず赤字解消済。
　今後統一までの間（激変緩和期間）においては決算剰余金等を財源に事業運営を図る。
</t>
    <rPh sb="1" eb="3">
      <t>ヘイセイ</t>
    </rPh>
    <rPh sb="5" eb="7">
      <t>ネンド</t>
    </rPh>
    <rPh sb="7" eb="9">
      <t>ケッサン</t>
    </rPh>
    <rPh sb="13" eb="16">
      <t>ホケンリョウ</t>
    </rPh>
    <rPh sb="17" eb="19">
      <t>フタン</t>
    </rPh>
    <rPh sb="19" eb="21">
      <t>ケイゲン</t>
    </rPh>
    <rPh sb="21" eb="22">
      <t>オヨ</t>
    </rPh>
    <rPh sb="23" eb="26">
      <t>ホケンリョウ</t>
    </rPh>
    <rPh sb="27" eb="29">
      <t>ゲンメン</t>
    </rPh>
    <rPh sb="30" eb="31">
      <t>ア</t>
    </rPh>
    <rPh sb="38" eb="40">
      <t>ホウテイ</t>
    </rPh>
    <rPh sb="40" eb="41">
      <t>ガイ</t>
    </rPh>
    <rPh sb="41" eb="43">
      <t>クリイレ</t>
    </rPh>
    <rPh sb="48" eb="50">
      <t>ヘイセイ</t>
    </rPh>
    <rPh sb="52" eb="54">
      <t>ネンド</t>
    </rPh>
    <rPh sb="54" eb="56">
      <t>トウショ</t>
    </rPh>
    <rPh sb="56" eb="58">
      <t>ヨサン</t>
    </rPh>
    <rPh sb="59" eb="61">
      <t>ケイジョウ</t>
    </rPh>
    <rPh sb="66" eb="68">
      <t>アカジ</t>
    </rPh>
    <rPh sb="68" eb="70">
      <t>カイショウ</t>
    </rPh>
    <rPh sb="70" eb="71">
      <t>スミ</t>
    </rPh>
    <rPh sb="74" eb="76">
      <t>コンゴ</t>
    </rPh>
    <rPh sb="76" eb="78">
      <t>トウイツ</t>
    </rPh>
    <rPh sb="81" eb="82">
      <t>カン</t>
    </rPh>
    <rPh sb="83" eb="85">
      <t>ゲキヘン</t>
    </rPh>
    <rPh sb="85" eb="87">
      <t>カンワ</t>
    </rPh>
    <rPh sb="87" eb="89">
      <t>キカン</t>
    </rPh>
    <rPh sb="95" eb="97">
      <t>ケッサン</t>
    </rPh>
    <rPh sb="97" eb="100">
      <t>ジョウヨキン</t>
    </rPh>
    <rPh sb="100" eb="101">
      <t>トウ</t>
    </rPh>
    <rPh sb="102" eb="104">
      <t>ザイゲン</t>
    </rPh>
    <rPh sb="105" eb="107">
      <t>ジギョウ</t>
    </rPh>
    <rPh sb="107" eb="109">
      <t>ウンエイ</t>
    </rPh>
    <rPh sb="110" eb="111">
      <t>ハカ</t>
    </rPh>
    <phoneticPr fontId="5"/>
  </si>
  <si>
    <t>令和６年８月２０日</t>
    <rPh sb="0" eb="2">
      <t>レイワ</t>
    </rPh>
    <rPh sb="3" eb="4">
      <t>ネン</t>
    </rPh>
    <rPh sb="5" eb="6">
      <t>ガツ</t>
    </rPh>
    <rPh sb="8" eb="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</si>
</sst>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30">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2" xfId="2" applyNumberFormat="1" applyFont="1" applyFill="1" applyBorder="1" applyAlignment="1" applyProtection="1">
      <alignment vertical="center"/>
    </xf>
    <xf numFmtId="176" fontId="28" fillId="3" borderId="66"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0" xfId="1" applyFont="1" applyFill="1" applyBorder="1" applyAlignment="1" applyProtection="1">
      <alignment horizontal="center" vertical="top" wrapText="1"/>
    </xf>
    <xf numFmtId="38" fontId="17" fillId="2" borderId="70" xfId="1" applyFont="1" applyFill="1" applyBorder="1" applyAlignment="1" applyProtection="1">
      <alignment horizontal="left" vertical="top" wrapText="1"/>
    </xf>
    <xf numFmtId="38" fontId="17" fillId="2" borderId="71"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0" xfId="1" applyFont="1" applyFill="1" applyBorder="1" applyAlignment="1" applyProtection="1">
      <alignment horizontal="center" vertical="center" wrapText="1"/>
    </xf>
    <xf numFmtId="0" fontId="8" fillId="2" borderId="12" xfId="2" applyFont="1" applyFill="1" applyBorder="1" applyProtection="1"/>
    <xf numFmtId="38" fontId="17" fillId="2" borderId="71"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3"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6" xfId="2" applyFont="1" applyFill="1" applyBorder="1" applyAlignment="1" applyProtection="1">
      <alignment horizontal="center"/>
    </xf>
    <xf numFmtId="0" fontId="21" fillId="2" borderId="87" xfId="2" applyFont="1" applyFill="1" applyBorder="1" applyAlignment="1" applyProtection="1">
      <alignment horizontal="center"/>
    </xf>
    <xf numFmtId="0" fontId="21" fillId="3" borderId="83"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6" xfId="2" applyFont="1" applyFill="1" applyBorder="1" applyAlignment="1" applyProtection="1">
      <alignment horizontal="center"/>
    </xf>
    <xf numFmtId="0" fontId="21" fillId="3" borderId="87"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2"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3" xfId="2" applyNumberFormat="1" applyFont="1" applyFill="1" applyBorder="1" applyAlignment="1" applyProtection="1">
      <alignment vertical="center"/>
    </xf>
    <xf numFmtId="177" fontId="17" fillId="2" borderId="94"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5"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3"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8" xfId="2" applyNumberFormat="1" applyFont="1" applyFill="1" applyBorder="1" applyAlignment="1" applyProtection="1">
      <alignment vertical="center"/>
    </xf>
    <xf numFmtId="177" fontId="21" fillId="2" borderId="84"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89" xfId="2" applyNumberFormat="1" applyFont="1" applyFill="1" applyBorder="1" applyAlignment="1" applyProtection="1">
      <alignment vertical="center"/>
    </xf>
    <xf numFmtId="178" fontId="21" fillId="2" borderId="85" xfId="2" applyNumberFormat="1" applyFont="1" applyFill="1" applyBorder="1" applyAlignment="1" applyProtection="1">
      <alignment vertical="center"/>
    </xf>
    <xf numFmtId="178" fontId="21" fillId="2" borderId="68" xfId="2" applyNumberFormat="1" applyFont="1" applyFill="1" applyBorder="1" applyAlignment="1" applyProtection="1">
      <alignment horizontal="right" vertical="center"/>
    </xf>
    <xf numFmtId="177" fontId="17" fillId="2" borderId="86" xfId="2" applyNumberFormat="1" applyFont="1" applyFill="1" applyBorder="1" applyAlignment="1" applyProtection="1">
      <alignment vertical="center"/>
    </xf>
    <xf numFmtId="177" fontId="17" fillId="2" borderId="96" xfId="1" applyNumberFormat="1" applyFont="1" applyFill="1" applyBorder="1" applyAlignment="1" applyProtection="1">
      <alignment vertical="center"/>
    </xf>
    <xf numFmtId="177" fontId="17" fillId="2" borderId="94"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0" xfId="1" applyNumberFormat="1" applyFont="1" applyFill="1" applyBorder="1" applyAlignment="1" applyProtection="1">
      <alignment vertical="center"/>
    </xf>
    <xf numFmtId="177" fontId="21" fillId="2" borderId="94"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0" fontId="17" fillId="2" borderId="48" xfId="2" applyFont="1" applyFill="1" applyBorder="1" applyAlignment="1" applyProtection="1">
      <alignment horizontal="center" vertical="center" wrapText="1"/>
    </xf>
    <xf numFmtId="40" fontId="17" fillId="2" borderId="51" xfId="1" applyNumberFormat="1" applyFont="1" applyFill="1" applyBorder="1" applyAlignment="1" applyProtection="1">
      <alignment horizontal="center" vertical="center"/>
    </xf>
    <xf numFmtId="40" fontId="17" fillId="2" borderId="56" xfId="1" applyNumberFormat="1" applyFont="1" applyFill="1" applyBorder="1" applyAlignment="1" applyProtection="1">
      <alignment horizontal="center" vertical="center"/>
    </xf>
    <xf numFmtId="38" fontId="17" fillId="2" borderId="52" xfId="1" applyFont="1" applyFill="1" applyBorder="1" applyAlignment="1" applyProtection="1">
      <alignment horizontal="center" vertical="center"/>
    </xf>
    <xf numFmtId="38" fontId="17" fillId="2" borderId="55" xfId="1" applyFont="1" applyFill="1" applyBorder="1" applyAlignment="1" applyProtection="1">
      <alignment horizontal="center" vertical="center"/>
    </xf>
    <xf numFmtId="38" fontId="17" fillId="2" borderId="53" xfId="1" applyFont="1" applyFill="1" applyBorder="1" applyAlignment="1" applyProtection="1">
      <alignment horizontal="center" vertical="center"/>
    </xf>
    <xf numFmtId="38" fontId="17" fillId="2" borderId="54" xfId="1" applyFont="1" applyFill="1" applyBorder="1" applyAlignment="1" applyProtection="1">
      <alignment horizontal="center" vertical="center"/>
    </xf>
    <xf numFmtId="49" fontId="14" fillId="2" borderId="0" xfId="2" applyNumberFormat="1" applyFont="1" applyFill="1" applyProtection="1"/>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26" xfId="2" applyFont="1" applyFill="1" applyBorder="1" applyAlignment="1" applyProtection="1">
      <alignment horizontal="left" vertical="center"/>
    </xf>
    <xf numFmtId="0" fontId="17" fillId="2" borderId="11" xfId="2" applyFont="1" applyFill="1" applyBorder="1" applyAlignment="1" applyProtection="1">
      <alignment horizontal="left" vertical="center"/>
    </xf>
    <xf numFmtId="0" fontId="17" fillId="2" borderId="12" xfId="2" applyFont="1" applyFill="1" applyBorder="1" applyAlignment="1" applyProtection="1">
      <alignment horizontal="left" vertical="center"/>
    </xf>
    <xf numFmtId="0" fontId="17" fillId="2" borderId="0" xfId="2" applyFont="1" applyFill="1" applyBorder="1" applyAlignment="1" applyProtection="1">
      <alignment horizontal="left" vertical="center"/>
    </xf>
    <xf numFmtId="0" fontId="17" fillId="2" borderId="29" xfId="2" applyFont="1" applyFill="1" applyBorder="1" applyAlignment="1" applyProtection="1">
      <alignment horizontal="left" vertical="center"/>
    </xf>
    <xf numFmtId="0" fontId="17" fillId="2" borderId="30" xfId="2" applyFont="1" applyFill="1" applyBorder="1" applyAlignment="1" applyProtection="1">
      <alignment horizontal="left" vertical="center"/>
    </xf>
    <xf numFmtId="0" fontId="17" fillId="2" borderId="46" xfId="2" applyFont="1" applyFill="1" applyBorder="1" applyAlignment="1" applyProtection="1">
      <alignment horizontal="left" vertical="center"/>
    </xf>
    <xf numFmtId="0" fontId="17" fillId="2" borderId="47" xfId="2" applyFont="1" applyFill="1" applyBorder="1" applyAlignment="1" applyProtection="1">
      <alignment horizontal="left" vertical="center"/>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59" xfId="2" applyFont="1" applyFill="1" applyBorder="1" applyAlignment="1" applyProtection="1">
      <alignment horizontal="left"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3" borderId="63"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17" fillId="3" borderId="58" xfId="2" applyFont="1" applyFill="1" applyBorder="1" applyAlignment="1" applyProtection="1">
      <alignment horizontal="left" vertical="top" wrapText="1"/>
    </xf>
    <xf numFmtId="0" fontId="17" fillId="3" borderId="57"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3" xfId="2" applyFont="1" applyFill="1" applyBorder="1" applyAlignment="1" applyProtection="1">
      <alignment horizontal="left" vertical="top"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7"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7"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79" xfId="2" applyFont="1" applyFill="1" applyBorder="1" applyAlignment="1" applyProtection="1">
      <alignment horizontal="center" vertical="center" wrapText="1"/>
    </xf>
    <xf numFmtId="0" fontId="17" fillId="2" borderId="80"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26" xfId="2" applyFont="1" applyFill="1" applyBorder="1" applyAlignment="1" applyProtection="1">
      <alignment horizontal="left" vertical="center" wrapText="1"/>
    </xf>
    <xf numFmtId="0" fontId="17" fillId="2" borderId="1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0" xfId="2" applyFont="1" applyFill="1" applyBorder="1" applyAlignment="1" applyProtection="1">
      <alignment horizontal="left" vertical="center" wrapText="1"/>
    </xf>
    <xf numFmtId="0" fontId="17" fillId="2" borderId="29"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46" xfId="2" applyFont="1" applyFill="1" applyBorder="1" applyAlignment="1" applyProtection="1">
      <alignment horizontal="left" vertical="center" wrapText="1"/>
    </xf>
    <xf numFmtId="0" fontId="17" fillId="2" borderId="47" xfId="2" applyFont="1" applyFill="1" applyBorder="1" applyAlignment="1" applyProtection="1">
      <alignment horizontal="left" vertical="center" wrapText="1"/>
    </xf>
    <xf numFmtId="0" fontId="17" fillId="2" borderId="9" xfId="2" applyFont="1" applyFill="1" applyBorder="1" applyAlignment="1" applyProtection="1">
      <alignment horizontal="left" vertical="center" wrapText="1"/>
    </xf>
    <xf numFmtId="0" fontId="17" fillId="2" borderId="10" xfId="2" applyFont="1" applyFill="1" applyBorder="1" applyAlignment="1" applyProtection="1">
      <alignment horizontal="left" vertical="center" wrapText="1"/>
    </xf>
    <xf numFmtId="0" fontId="17" fillId="2" borderId="16" xfId="2" applyFont="1" applyFill="1" applyBorder="1" applyAlignment="1" applyProtection="1">
      <alignment horizontal="left" vertical="center" wrapText="1"/>
    </xf>
    <xf numFmtId="0" fontId="17" fillId="2" borderId="58"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81" xfId="2" applyFont="1" applyFill="1" applyBorder="1" applyAlignment="1" applyProtection="1">
      <alignment horizontal="center" vertical="center"/>
    </xf>
    <xf numFmtId="0" fontId="17" fillId="2" borderId="67"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1" xfId="2" applyFont="1" applyFill="1" applyBorder="1" applyAlignment="1" applyProtection="1">
      <alignment horizontal="center" vertical="center"/>
    </xf>
    <xf numFmtId="0" fontId="17" fillId="2" borderId="92" xfId="2" applyFont="1" applyFill="1" applyBorder="1" applyAlignment="1" applyProtection="1">
      <alignment horizontal="center" vertical="center"/>
    </xf>
    <xf numFmtId="0" fontId="17" fillId="2" borderId="31"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7" xfId="2" applyNumberFormat="1" applyFont="1" applyFill="1" applyBorder="1" applyAlignment="1" applyProtection="1">
      <alignment horizontal="center" vertical="center"/>
    </xf>
    <xf numFmtId="38" fontId="17" fillId="2" borderId="69"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C34" zoomScale="58" zoomScaleNormal="98" zoomScaleSheetLayoutView="58" workbookViewId="0">
      <selection activeCell="I61" sqref="I61"/>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6" t="s">
        <v>162</v>
      </c>
      <c r="D1" s="206"/>
      <c r="E1" s="206"/>
      <c r="F1" s="206"/>
      <c r="G1" s="206"/>
      <c r="H1" s="206"/>
      <c r="I1" s="206"/>
      <c r="J1" s="206"/>
      <c r="K1" s="206"/>
      <c r="L1" s="120"/>
      <c r="M1" s="53" t="s">
        <v>0</v>
      </c>
      <c r="N1" s="114" t="s">
        <v>135</v>
      </c>
      <c r="O1" s="188" t="s">
        <v>1</v>
      </c>
      <c r="P1" s="189"/>
      <c r="Q1" s="9"/>
    </row>
    <row r="2" spans="1:18" ht="35.25" customHeight="1" thickBot="1" x14ac:dyDescent="0.3">
      <c r="C2" s="31"/>
      <c r="D2" s="32"/>
      <c r="E2" s="32"/>
      <c r="F2" s="32"/>
      <c r="G2" s="32"/>
      <c r="H2" s="32"/>
      <c r="I2" s="32"/>
      <c r="J2" s="32"/>
      <c r="K2" s="32"/>
      <c r="L2" s="121"/>
      <c r="M2" s="142" t="s">
        <v>160</v>
      </c>
      <c r="N2" s="143">
        <v>41</v>
      </c>
      <c r="O2" s="190" t="s">
        <v>161</v>
      </c>
      <c r="P2" s="191"/>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192" t="s">
        <v>59</v>
      </c>
      <c r="G4" s="192"/>
      <c r="H4" s="192"/>
      <c r="I4" s="192"/>
      <c r="J4" s="192"/>
      <c r="K4" s="192"/>
      <c r="L4" s="192"/>
      <c r="M4" s="106"/>
    </row>
    <row r="5" spans="1:18" s="15" customFormat="1" ht="21" customHeight="1" thickBot="1" x14ac:dyDescent="0.2">
      <c r="A5" s="193"/>
      <c r="B5" s="193"/>
      <c r="C5" s="194" t="s">
        <v>2</v>
      </c>
      <c r="D5" s="195"/>
      <c r="E5" s="195"/>
      <c r="F5" s="195"/>
      <c r="G5" s="195"/>
      <c r="H5" s="195"/>
      <c r="I5" s="195"/>
      <c r="J5" s="195"/>
      <c r="K5" s="195"/>
      <c r="L5" s="196"/>
      <c r="M5" s="123"/>
      <c r="O5" s="34"/>
    </row>
    <row r="6" spans="1:18" ht="18" customHeight="1" thickBot="1" x14ac:dyDescent="0.25">
      <c r="A6" s="193"/>
      <c r="B6" s="193"/>
      <c r="C6" s="197" t="s">
        <v>3</v>
      </c>
      <c r="D6" s="198"/>
      <c r="E6" s="198"/>
      <c r="F6" s="198"/>
      <c r="G6" s="198"/>
      <c r="H6" s="198"/>
      <c r="I6" s="194" t="s">
        <v>4</v>
      </c>
      <c r="J6" s="195"/>
      <c r="K6" s="199"/>
      <c r="L6" s="47"/>
      <c r="M6" s="122"/>
      <c r="N6" s="34"/>
      <c r="O6" s="34"/>
      <c r="Q6" s="9"/>
    </row>
    <row r="7" spans="1:18" s="15" customFormat="1" ht="41.25" customHeight="1" x14ac:dyDescent="0.15">
      <c r="A7" s="193"/>
      <c r="B7" s="193"/>
      <c r="C7" s="200" t="s">
        <v>5</v>
      </c>
      <c r="D7" s="230" t="s">
        <v>6</v>
      </c>
      <c r="E7" s="202" t="s">
        <v>7</v>
      </c>
      <c r="F7" s="202" t="s">
        <v>8</v>
      </c>
      <c r="G7" s="202" t="s">
        <v>9</v>
      </c>
      <c r="H7" s="204" t="s">
        <v>10</v>
      </c>
      <c r="I7" s="200" t="s">
        <v>11</v>
      </c>
      <c r="J7" s="202" t="s">
        <v>12</v>
      </c>
      <c r="K7" s="224" t="s">
        <v>13</v>
      </c>
      <c r="L7" s="226" t="s">
        <v>14</v>
      </c>
      <c r="M7" s="227"/>
      <c r="N7" s="46"/>
      <c r="O7" s="34"/>
    </row>
    <row r="8" spans="1:18" s="15" customFormat="1" ht="23.25" customHeight="1" x14ac:dyDescent="0.15">
      <c r="A8" s="193"/>
      <c r="B8" s="193"/>
      <c r="C8" s="201"/>
      <c r="D8" s="231"/>
      <c r="E8" s="203"/>
      <c r="F8" s="203"/>
      <c r="G8" s="203"/>
      <c r="H8" s="205"/>
      <c r="I8" s="201"/>
      <c r="J8" s="203"/>
      <c r="K8" s="225"/>
      <c r="L8" s="226"/>
      <c r="M8" s="227"/>
      <c r="N8" s="46"/>
      <c r="O8" s="34"/>
    </row>
    <row r="9" spans="1:18" s="16" customFormat="1" ht="23.25" customHeight="1" x14ac:dyDescent="0.15">
      <c r="A9" s="193"/>
      <c r="B9" s="193"/>
      <c r="C9" s="35" t="s">
        <v>15</v>
      </c>
      <c r="D9" s="36" t="s">
        <v>16</v>
      </c>
      <c r="E9" s="37" t="s">
        <v>17</v>
      </c>
      <c r="F9" s="37" t="s">
        <v>18</v>
      </c>
      <c r="G9" s="37" t="s">
        <v>19</v>
      </c>
      <c r="H9" s="38" t="s">
        <v>20</v>
      </c>
      <c r="I9" s="35" t="s">
        <v>21</v>
      </c>
      <c r="J9" s="37" t="s">
        <v>22</v>
      </c>
      <c r="K9" s="48" t="s">
        <v>23</v>
      </c>
      <c r="L9" s="49" t="s">
        <v>24</v>
      </c>
      <c r="M9" s="123"/>
      <c r="N9" s="46"/>
      <c r="O9" s="34"/>
    </row>
    <row r="10" spans="1:18" ht="23.25" customHeight="1" thickBot="1" x14ac:dyDescent="0.25">
      <c r="A10" s="27"/>
      <c r="B10" s="28"/>
      <c r="C10" s="144">
        <v>0</v>
      </c>
      <c r="D10" s="39">
        <v>0</v>
      </c>
      <c r="E10" s="146">
        <v>0</v>
      </c>
      <c r="F10" s="146">
        <v>0</v>
      </c>
      <c r="G10" s="146">
        <v>0</v>
      </c>
      <c r="H10" s="147">
        <v>0</v>
      </c>
      <c r="I10" s="144">
        <v>3629812</v>
      </c>
      <c r="J10" s="146"/>
      <c r="K10" s="148">
        <v>0</v>
      </c>
      <c r="L10" s="149">
        <f>SUM(C10:K10)</f>
        <v>3629812</v>
      </c>
      <c r="M10" s="124"/>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8" t="s">
        <v>26</v>
      </c>
      <c r="D12" s="229"/>
      <c r="E12" s="229"/>
      <c r="F12" s="229"/>
      <c r="G12" s="229"/>
      <c r="H12" s="229"/>
      <c r="I12" s="229"/>
      <c r="J12" s="229"/>
      <c r="K12" s="229"/>
      <c r="L12" s="229"/>
      <c r="M12" s="229"/>
      <c r="N12" s="229"/>
      <c r="O12" s="116" t="s">
        <v>56</v>
      </c>
      <c r="P12" s="115"/>
      <c r="Q12" s="9"/>
      <c r="R12" s="18"/>
    </row>
    <row r="13" spans="1:18" ht="24.75" customHeight="1" x14ac:dyDescent="0.2">
      <c r="C13" s="200" t="s">
        <v>27</v>
      </c>
      <c r="D13" s="230" t="s">
        <v>28</v>
      </c>
      <c r="E13" s="230" t="s">
        <v>29</v>
      </c>
      <c r="F13" s="230" t="s">
        <v>30</v>
      </c>
      <c r="G13" s="232" t="s">
        <v>31</v>
      </c>
      <c r="H13" s="232" t="s">
        <v>32</v>
      </c>
      <c r="I13" s="234" t="s">
        <v>33</v>
      </c>
      <c r="J13" s="42" t="s">
        <v>34</v>
      </c>
      <c r="K13" s="42" t="s">
        <v>34</v>
      </c>
      <c r="L13" s="42" t="s">
        <v>34</v>
      </c>
      <c r="M13" s="98" t="s">
        <v>34</v>
      </c>
      <c r="N13" s="88" t="s">
        <v>14</v>
      </c>
      <c r="O13" s="117"/>
      <c r="P13" s="118"/>
    </row>
    <row r="14" spans="1:18" ht="38.25" customHeight="1" x14ac:dyDescent="0.2">
      <c r="C14" s="201"/>
      <c r="D14" s="231"/>
      <c r="E14" s="231"/>
      <c r="F14" s="231"/>
      <c r="G14" s="233"/>
      <c r="H14" s="233"/>
      <c r="I14" s="235"/>
      <c r="J14" s="43" t="s">
        <v>35</v>
      </c>
      <c r="K14" s="43" t="s">
        <v>36</v>
      </c>
      <c r="L14" s="44" t="s">
        <v>124</v>
      </c>
      <c r="M14" s="103" t="s">
        <v>34</v>
      </c>
      <c r="N14" s="89"/>
      <c r="O14" s="117"/>
      <c r="P14" s="118"/>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4" t="s">
        <v>125</v>
      </c>
      <c r="N15" s="119" t="s">
        <v>127</v>
      </c>
      <c r="O15" s="90" t="s">
        <v>126</v>
      </c>
      <c r="P15" s="118"/>
    </row>
    <row r="16" spans="1:18" ht="24.75" customHeight="1" thickBot="1" x14ac:dyDescent="0.25">
      <c r="C16" s="144">
        <v>40420</v>
      </c>
      <c r="D16" s="145">
        <v>1329768</v>
      </c>
      <c r="E16" s="145">
        <v>0</v>
      </c>
      <c r="F16" s="145">
        <v>0</v>
      </c>
      <c r="G16" s="146">
        <v>0</v>
      </c>
      <c r="H16" s="146">
        <v>0</v>
      </c>
      <c r="I16" s="145">
        <v>0</v>
      </c>
      <c r="J16" s="146">
        <v>0</v>
      </c>
      <c r="K16" s="146">
        <v>0</v>
      </c>
      <c r="L16" s="147">
        <v>0</v>
      </c>
      <c r="M16" s="150">
        <v>0</v>
      </c>
      <c r="N16" s="151">
        <f>SUM(C16:M16)</f>
        <v>1370188</v>
      </c>
      <c r="O16" s="151">
        <f>L10+N16</f>
        <v>5000000</v>
      </c>
      <c r="P16" s="118"/>
    </row>
    <row r="17" spans="3:19" ht="45" customHeight="1" thickBot="1" x14ac:dyDescent="0.25">
      <c r="F17" s="19" t="s">
        <v>45</v>
      </c>
      <c r="K17" s="19"/>
    </row>
    <row r="18" spans="3:19" ht="47.25" customHeight="1" thickBot="1" x14ac:dyDescent="0.25">
      <c r="C18" s="236" t="s">
        <v>113</v>
      </c>
      <c r="D18" s="237"/>
      <c r="E18" s="238"/>
      <c r="F18" s="61">
        <f>ROUND($L$10/1000,0)</f>
        <v>3630</v>
      </c>
      <c r="G18" s="6"/>
      <c r="H18" s="239" t="s">
        <v>163</v>
      </c>
      <c r="I18" s="240"/>
      <c r="J18" s="240"/>
      <c r="K18" s="240"/>
      <c r="L18" s="240"/>
      <c r="M18" s="240"/>
      <c r="N18" s="240"/>
      <c r="O18" s="240"/>
      <c r="P18" s="241"/>
      <c r="Q18" s="9"/>
      <c r="S18" s="11"/>
    </row>
    <row r="19" spans="3:19" ht="50.25" customHeight="1" thickBot="1" x14ac:dyDescent="0.25">
      <c r="C19" s="245" t="s">
        <v>114</v>
      </c>
      <c r="D19" s="246"/>
      <c r="E19" s="247"/>
      <c r="F19" s="62">
        <f>ROUND(($C$10+SUM($E$10:$K$10)+$C$16+$G$16+$H$16+$J$16+$K$16+$L$16)/1000,0)</f>
        <v>3670</v>
      </c>
      <c r="H19" s="242"/>
      <c r="I19" s="243"/>
      <c r="J19" s="243"/>
      <c r="K19" s="243"/>
      <c r="L19" s="243"/>
      <c r="M19" s="243"/>
      <c r="N19" s="243"/>
      <c r="O19" s="243"/>
      <c r="P19" s="244"/>
      <c r="Q19" s="9"/>
      <c r="R19" s="11"/>
    </row>
    <row r="20" spans="3:19" ht="33" customHeight="1" thickBot="1" x14ac:dyDescent="0.35">
      <c r="C20" s="54"/>
      <c r="D20" s="54"/>
      <c r="E20" s="54"/>
      <c r="F20" s="55"/>
      <c r="H20" s="60" t="s">
        <v>46</v>
      </c>
      <c r="I20" s="97"/>
      <c r="J20" s="97"/>
      <c r="K20" s="97"/>
      <c r="L20" s="97"/>
      <c r="M20" s="97"/>
      <c r="N20" s="97"/>
      <c r="O20" s="97"/>
    </row>
    <row r="21" spans="3:19" ht="32.25" customHeight="1" thickBot="1" x14ac:dyDescent="0.35">
      <c r="C21" s="60" t="s">
        <v>47</v>
      </c>
      <c r="E21" s="21"/>
      <c r="F21" s="22" t="s">
        <v>48</v>
      </c>
      <c r="H21" s="207" t="s">
        <v>215</v>
      </c>
      <c r="I21" s="208"/>
      <c r="J21" s="208"/>
      <c r="K21" s="208"/>
      <c r="L21" s="208"/>
      <c r="M21" s="208"/>
      <c r="N21" s="208"/>
      <c r="O21" s="208"/>
      <c r="P21" s="209"/>
    </row>
    <row r="22" spans="3:19" ht="44.25" customHeight="1" x14ac:dyDescent="0.25">
      <c r="C22" s="216" t="s">
        <v>139</v>
      </c>
      <c r="D22" s="128" t="s">
        <v>128</v>
      </c>
      <c r="E22" s="129" t="s">
        <v>129</v>
      </c>
      <c r="F22" s="130" t="s">
        <v>116</v>
      </c>
      <c r="H22" s="210"/>
      <c r="I22" s="211"/>
      <c r="J22" s="211"/>
      <c r="K22" s="211"/>
      <c r="L22" s="211"/>
      <c r="M22" s="211"/>
      <c r="N22" s="211"/>
      <c r="O22" s="211"/>
      <c r="P22" s="212"/>
      <c r="Q22" s="9"/>
    </row>
    <row r="23" spans="3:19" ht="33" customHeight="1" thickBot="1" x14ac:dyDescent="0.25">
      <c r="C23" s="217"/>
      <c r="D23" s="131">
        <v>0</v>
      </c>
      <c r="E23" s="132">
        <v>0</v>
      </c>
      <c r="F23" s="133">
        <f>IF(E23-D23&lt;=0,0,(E23-D23))</f>
        <v>0</v>
      </c>
      <c r="H23" s="210"/>
      <c r="I23" s="211"/>
      <c r="J23" s="211"/>
      <c r="K23" s="211"/>
      <c r="L23" s="211"/>
      <c r="M23" s="211"/>
      <c r="N23" s="211"/>
      <c r="O23" s="211"/>
      <c r="P23" s="212"/>
      <c r="Q23" s="9"/>
    </row>
    <row r="24" spans="3:19" ht="42" customHeight="1" x14ac:dyDescent="0.2">
      <c r="D24" s="127" t="s">
        <v>140</v>
      </c>
      <c r="H24" s="210"/>
      <c r="I24" s="211"/>
      <c r="J24" s="211"/>
      <c r="K24" s="211"/>
      <c r="L24" s="211"/>
      <c r="M24" s="211"/>
      <c r="N24" s="211"/>
      <c r="O24" s="211"/>
      <c r="P24" s="212"/>
    </row>
    <row r="25" spans="3:19" ht="33" customHeight="1" thickBot="1" x14ac:dyDescent="0.35">
      <c r="C25" s="60" t="s">
        <v>90</v>
      </c>
      <c r="D25" s="14"/>
      <c r="F25" s="22" t="s">
        <v>48</v>
      </c>
      <c r="H25" s="210"/>
      <c r="I25" s="211"/>
      <c r="J25" s="211"/>
      <c r="K25" s="211"/>
      <c r="L25" s="211"/>
      <c r="M25" s="211"/>
      <c r="N25" s="211"/>
      <c r="O25" s="211"/>
      <c r="P25" s="212"/>
    </row>
    <row r="26" spans="3:19" ht="48.75" customHeight="1" thickTop="1" thickBot="1" x14ac:dyDescent="0.25">
      <c r="C26" s="218" t="s">
        <v>112</v>
      </c>
      <c r="D26" s="219"/>
      <c r="E26" s="220"/>
      <c r="F26" s="64">
        <f>$F$18+$F$23</f>
        <v>3630</v>
      </c>
      <c r="G26" s="6"/>
      <c r="H26" s="210"/>
      <c r="I26" s="211"/>
      <c r="J26" s="211"/>
      <c r="K26" s="211"/>
      <c r="L26" s="211"/>
      <c r="M26" s="211"/>
      <c r="N26" s="211"/>
      <c r="O26" s="211"/>
      <c r="P26" s="212"/>
      <c r="Q26" s="9"/>
      <c r="R26" s="11"/>
    </row>
    <row r="27" spans="3:19" ht="48.75" customHeight="1" thickBot="1" x14ac:dyDescent="0.25">
      <c r="C27" s="221" t="s">
        <v>91</v>
      </c>
      <c r="D27" s="222"/>
      <c r="E27" s="223"/>
      <c r="F27" s="65">
        <f>F19+F23</f>
        <v>3670</v>
      </c>
      <c r="H27" s="213"/>
      <c r="I27" s="214"/>
      <c r="J27" s="214"/>
      <c r="K27" s="214"/>
      <c r="L27" s="214"/>
      <c r="M27" s="214"/>
      <c r="N27" s="214"/>
      <c r="O27" s="214"/>
      <c r="P27" s="215"/>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50"/>
      <c r="D30" s="251"/>
      <c r="E30" s="251"/>
      <c r="F30" s="251"/>
      <c r="G30" s="252"/>
      <c r="I30" s="250"/>
      <c r="J30" s="251"/>
      <c r="K30" s="251"/>
      <c r="L30" s="251"/>
      <c r="M30" s="251"/>
      <c r="N30" s="251"/>
      <c r="O30" s="251"/>
      <c r="P30" s="252"/>
      <c r="Q30" s="9"/>
    </row>
    <row r="31" spans="3:19" ht="21.75" customHeight="1" x14ac:dyDescent="0.2">
      <c r="C31" s="253"/>
      <c r="D31" s="254"/>
      <c r="E31" s="254"/>
      <c r="F31" s="254"/>
      <c r="G31" s="255"/>
      <c r="I31" s="253"/>
      <c r="J31" s="254"/>
      <c r="K31" s="254"/>
      <c r="L31" s="254"/>
      <c r="M31" s="254"/>
      <c r="N31" s="254"/>
      <c r="O31" s="254"/>
      <c r="P31" s="255"/>
      <c r="Q31" s="9"/>
    </row>
    <row r="32" spans="3:19" ht="21.75" customHeight="1" x14ac:dyDescent="0.2">
      <c r="C32" s="253"/>
      <c r="D32" s="254"/>
      <c r="E32" s="254"/>
      <c r="F32" s="254"/>
      <c r="G32" s="255"/>
      <c r="I32" s="253"/>
      <c r="J32" s="254"/>
      <c r="K32" s="254"/>
      <c r="L32" s="254"/>
      <c r="M32" s="254"/>
      <c r="N32" s="254"/>
      <c r="O32" s="254"/>
      <c r="P32" s="255"/>
      <c r="Q32" s="9"/>
    </row>
    <row r="33" spans="3:17" ht="21.75" customHeight="1" x14ac:dyDescent="0.2">
      <c r="C33" s="253"/>
      <c r="D33" s="254"/>
      <c r="E33" s="254"/>
      <c r="F33" s="254"/>
      <c r="G33" s="255"/>
      <c r="I33" s="253"/>
      <c r="J33" s="254"/>
      <c r="K33" s="254"/>
      <c r="L33" s="254"/>
      <c r="M33" s="254"/>
      <c r="N33" s="254"/>
      <c r="O33" s="254"/>
      <c r="P33" s="255"/>
      <c r="Q33" s="9"/>
    </row>
    <row r="34" spans="3:17" ht="21.75" customHeight="1" x14ac:dyDescent="0.2">
      <c r="C34" s="253"/>
      <c r="D34" s="254"/>
      <c r="E34" s="254"/>
      <c r="F34" s="254"/>
      <c r="G34" s="255"/>
      <c r="I34" s="253"/>
      <c r="J34" s="254"/>
      <c r="K34" s="254"/>
      <c r="L34" s="254"/>
      <c r="M34" s="254"/>
      <c r="N34" s="254"/>
      <c r="O34" s="254"/>
      <c r="P34" s="255"/>
      <c r="Q34" s="9"/>
    </row>
    <row r="35" spans="3:17" ht="21.75" customHeight="1" x14ac:dyDescent="0.2">
      <c r="C35" s="253"/>
      <c r="D35" s="254"/>
      <c r="E35" s="254"/>
      <c r="F35" s="254"/>
      <c r="G35" s="255"/>
      <c r="I35" s="253"/>
      <c r="J35" s="254"/>
      <c r="K35" s="254"/>
      <c r="L35" s="254"/>
      <c r="M35" s="254"/>
      <c r="N35" s="254"/>
      <c r="O35" s="254"/>
      <c r="P35" s="255"/>
      <c r="Q35" s="9"/>
    </row>
    <row r="36" spans="3:17" ht="21.75" customHeight="1" x14ac:dyDescent="0.2">
      <c r="C36" s="253"/>
      <c r="D36" s="254"/>
      <c r="E36" s="254"/>
      <c r="F36" s="254"/>
      <c r="G36" s="255"/>
      <c r="I36" s="253"/>
      <c r="J36" s="254"/>
      <c r="K36" s="254"/>
      <c r="L36" s="254"/>
      <c r="M36" s="254"/>
      <c r="N36" s="254"/>
      <c r="O36" s="254"/>
      <c r="P36" s="255"/>
      <c r="Q36" s="9"/>
    </row>
    <row r="37" spans="3:17" ht="21.75" customHeight="1" x14ac:dyDescent="0.2">
      <c r="C37" s="253"/>
      <c r="D37" s="254"/>
      <c r="E37" s="254"/>
      <c r="F37" s="254"/>
      <c r="G37" s="255"/>
      <c r="I37" s="253"/>
      <c r="J37" s="254"/>
      <c r="K37" s="254"/>
      <c r="L37" s="254"/>
      <c r="M37" s="254"/>
      <c r="N37" s="254"/>
      <c r="O37" s="254"/>
      <c r="P37" s="255"/>
      <c r="Q37" s="9"/>
    </row>
    <row r="38" spans="3:17" ht="21.75" customHeight="1" x14ac:dyDescent="0.2">
      <c r="C38" s="253"/>
      <c r="D38" s="254"/>
      <c r="E38" s="254"/>
      <c r="F38" s="254"/>
      <c r="G38" s="255"/>
      <c r="I38" s="253"/>
      <c r="J38" s="254"/>
      <c r="K38" s="254"/>
      <c r="L38" s="254"/>
      <c r="M38" s="254"/>
      <c r="N38" s="254"/>
      <c r="O38" s="254"/>
      <c r="P38" s="255"/>
      <c r="Q38" s="9"/>
    </row>
    <row r="39" spans="3:17" ht="21.75" customHeight="1" thickBot="1" x14ac:dyDescent="0.25">
      <c r="C39" s="256"/>
      <c r="D39" s="257"/>
      <c r="E39" s="257"/>
      <c r="F39" s="257"/>
      <c r="G39" s="258"/>
      <c r="I39" s="256"/>
      <c r="J39" s="257"/>
      <c r="K39" s="257"/>
      <c r="L39" s="257"/>
      <c r="M39" s="257"/>
      <c r="N39" s="257"/>
      <c r="O39" s="257"/>
      <c r="P39" s="258"/>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59"/>
      <c r="D43" s="260"/>
      <c r="E43" s="263" t="s">
        <v>49</v>
      </c>
      <c r="F43" s="63" t="s">
        <v>50</v>
      </c>
      <c r="G43" s="63" t="s">
        <v>51</v>
      </c>
      <c r="H43" s="63" t="s">
        <v>52</v>
      </c>
      <c r="I43" s="63" t="s">
        <v>53</v>
      </c>
      <c r="J43" s="63" t="s">
        <v>54</v>
      </c>
      <c r="K43" s="136" t="s">
        <v>55</v>
      </c>
      <c r="L43" s="134" t="s">
        <v>156</v>
      </c>
      <c r="M43" s="265" t="s">
        <v>56</v>
      </c>
      <c r="N43" s="267"/>
      <c r="P43" s="20"/>
    </row>
    <row r="44" spans="3:17" ht="19.5" customHeight="1" thickBot="1" x14ac:dyDescent="0.3">
      <c r="C44" s="261"/>
      <c r="D44" s="262"/>
      <c r="E44" s="264"/>
      <c r="F44" s="66" t="s">
        <v>130</v>
      </c>
      <c r="G44" s="66" t="s">
        <v>141</v>
      </c>
      <c r="H44" s="66" t="s">
        <v>145</v>
      </c>
      <c r="I44" s="66" t="s">
        <v>146</v>
      </c>
      <c r="J44" s="66" t="s">
        <v>147</v>
      </c>
      <c r="K44" s="137" t="s">
        <v>148</v>
      </c>
      <c r="L44" s="135" t="s">
        <v>155</v>
      </c>
      <c r="M44" s="266"/>
      <c r="N44" s="267"/>
      <c r="P44" s="20"/>
    </row>
    <row r="45" spans="3:17" ht="22.5" customHeight="1" x14ac:dyDescent="0.2">
      <c r="C45" s="268" t="s">
        <v>80</v>
      </c>
      <c r="D45" s="269"/>
      <c r="E45" s="67" t="s">
        <v>57</v>
      </c>
      <c r="F45" s="164">
        <f>'別紙 '!H4+'別紙 '!H7+'別紙 '!H10+'別紙 '!H13+'別紙 '!H16+'別紙 '!H19+'別紙 '!H22+'別紙 '!H25+'別紙 '!H28</f>
        <v>0</v>
      </c>
      <c r="G45" s="164">
        <f>'別紙 '!I4+'別紙 '!I7+'別紙 '!I10+'別紙 '!I13+'別紙 '!I16+'別紙 '!I19+'別紙 '!I22+'別紙 '!I25+'別紙 '!I28</f>
        <v>0</v>
      </c>
      <c r="H45" s="164">
        <f>'別紙 '!J4+'別紙 '!J7+'別紙 '!J10+'別紙 '!J13+'別紙 '!J16+'別紙 '!J19+'別紙 '!J22+'別紙 '!J25+'別紙 '!J28</f>
        <v>0</v>
      </c>
      <c r="I45" s="164">
        <f>'別紙 '!K4+'別紙 '!K7+'別紙 '!K10+'別紙 '!K13+'別紙 '!K16+'別紙 '!K19+'別紙 '!K22+'別紙 '!K25+'別紙 '!K28</f>
        <v>0</v>
      </c>
      <c r="J45" s="164">
        <f>'別紙 '!L4+'別紙 '!L7+'別紙 '!L10+'別紙 '!L13+'別紙 '!L16+'別紙 '!L19+'別紙 '!L22+'別紙 '!L25+'別紙 '!L28</f>
        <v>0</v>
      </c>
      <c r="K45" s="165">
        <f>'別紙 '!M4+'別紙 '!M7+'別紙 '!M10+'別紙 '!M13+'別紙 '!M16+'別紙 '!M19+'別紙 '!M22+'別紙 '!M25+'別紙 '!M28</f>
        <v>0</v>
      </c>
      <c r="L45" s="166">
        <f>'別紙 '!N4+'別紙 '!N7+'別紙 '!N10+'別紙 '!N13+'別紙 '!N16+'別紙 '!N19+'別紙 '!N22+'別紙 '!N25+'別紙 '!N28</f>
        <v>0</v>
      </c>
      <c r="M45" s="167">
        <f>'別紙 '!O4+'別紙 '!O7+'別紙 '!O10+'別紙 '!O13+'別紙 '!O16+'別紙 '!O19+'別紙 '!O22+'別紙 '!O25+'別紙 '!O28</f>
        <v>0</v>
      </c>
      <c r="N45" s="125"/>
      <c r="P45" s="20"/>
    </row>
    <row r="46" spans="3:17" ht="22.5" customHeight="1" x14ac:dyDescent="0.2">
      <c r="C46" s="268"/>
      <c r="D46" s="269"/>
      <c r="E46" s="159" t="s">
        <v>57</v>
      </c>
      <c r="F46" s="168" t="str">
        <f>IF(F45=0,"",F45/$E47)</f>
        <v/>
      </c>
      <c r="G46" s="168" t="str">
        <f t="shared" ref="G46:L46" si="0">IF(G45=0,"",G45/$E$47)</f>
        <v/>
      </c>
      <c r="H46" s="169" t="str">
        <f t="shared" si="0"/>
        <v/>
      </c>
      <c r="I46" s="168" t="str">
        <f t="shared" si="0"/>
        <v/>
      </c>
      <c r="J46" s="168" t="str">
        <f t="shared" si="0"/>
        <v/>
      </c>
      <c r="K46" s="170" t="str">
        <f t="shared" si="0"/>
        <v/>
      </c>
      <c r="L46" s="171" t="str">
        <f t="shared" si="0"/>
        <v/>
      </c>
      <c r="M46" s="172" t="str">
        <f>IF(M45=0,"",M45/E47)</f>
        <v/>
      </c>
      <c r="N46" s="126"/>
      <c r="P46" s="20"/>
    </row>
    <row r="47" spans="3:17" ht="22.5" customHeight="1" thickBot="1" x14ac:dyDescent="0.3">
      <c r="C47" s="248" t="s">
        <v>58</v>
      </c>
      <c r="D47" s="249"/>
      <c r="E47" s="176">
        <v>0</v>
      </c>
      <c r="F47" s="176">
        <f t="shared" ref="F47:J47" si="1">E47-F45</f>
        <v>0</v>
      </c>
      <c r="G47" s="176">
        <f>F47-G45</f>
        <v>0</v>
      </c>
      <c r="H47" s="176">
        <f>G47-H45</f>
        <v>0</v>
      </c>
      <c r="I47" s="176">
        <f t="shared" si="1"/>
        <v>0</v>
      </c>
      <c r="J47" s="176">
        <f t="shared" si="1"/>
        <v>0</v>
      </c>
      <c r="K47" s="177">
        <f>J47-K45</f>
        <v>0</v>
      </c>
      <c r="L47" s="178">
        <f>K47-L45</f>
        <v>0</v>
      </c>
      <c r="M47" s="179">
        <f>L47</f>
        <v>0</v>
      </c>
      <c r="N47" s="125"/>
      <c r="P47" s="20"/>
    </row>
    <row r="48" spans="3:17" ht="22.5" customHeight="1" x14ac:dyDescent="0.2">
      <c r="C48" s="270" t="s">
        <v>81</v>
      </c>
      <c r="D48" s="271"/>
      <c r="E48" s="67" t="s">
        <v>57</v>
      </c>
      <c r="F48" s="164"/>
      <c r="G48" s="164"/>
      <c r="H48" s="164"/>
      <c r="I48" s="164"/>
      <c r="J48" s="164"/>
      <c r="K48" s="165"/>
      <c r="L48" s="166"/>
      <c r="M48" s="167">
        <f>SUM(F48:L48)</f>
        <v>0</v>
      </c>
      <c r="N48" s="125"/>
      <c r="P48" s="20"/>
    </row>
    <row r="49" spans="3:18" ht="22.5" customHeight="1" x14ac:dyDescent="0.2">
      <c r="C49" s="272"/>
      <c r="D49" s="273"/>
      <c r="E49" s="68" t="s">
        <v>57</v>
      </c>
      <c r="F49" s="168"/>
      <c r="G49" s="168"/>
      <c r="H49" s="169"/>
      <c r="I49" s="168"/>
      <c r="J49" s="168"/>
      <c r="K49" s="170"/>
      <c r="L49" s="171"/>
      <c r="M49" s="172"/>
      <c r="N49" s="126"/>
      <c r="P49" s="20"/>
    </row>
    <row r="50" spans="3:18" ht="22.5" customHeight="1" thickBot="1" x14ac:dyDescent="0.3">
      <c r="C50" s="248" t="s">
        <v>58</v>
      </c>
      <c r="D50" s="249"/>
      <c r="E50" s="176">
        <f>F$23</f>
        <v>0</v>
      </c>
      <c r="F50" s="176">
        <f t="shared" ref="F50" si="2">E50-F48</f>
        <v>0</v>
      </c>
      <c r="G50" s="176">
        <f>F50-G48</f>
        <v>0</v>
      </c>
      <c r="H50" s="176">
        <f>G50-H48</f>
        <v>0</v>
      </c>
      <c r="I50" s="176">
        <f t="shared" ref="I50:J50" si="3">H50-I48</f>
        <v>0</v>
      </c>
      <c r="J50" s="176">
        <f t="shared" si="3"/>
        <v>0</v>
      </c>
      <c r="K50" s="177">
        <f>I50-K48</f>
        <v>0</v>
      </c>
      <c r="L50" s="178">
        <f>K50-L48</f>
        <v>0</v>
      </c>
      <c r="M50" s="179">
        <f>L50</f>
        <v>0</v>
      </c>
      <c r="N50" s="125"/>
      <c r="P50" s="25"/>
    </row>
    <row r="51" spans="3:18" ht="22.5" customHeight="1" x14ac:dyDescent="0.2">
      <c r="C51" s="268" t="s">
        <v>82</v>
      </c>
      <c r="D51" s="269"/>
      <c r="E51" s="67" t="s">
        <v>57</v>
      </c>
      <c r="F51" s="164">
        <f>F45+F48</f>
        <v>0</v>
      </c>
      <c r="G51" s="164">
        <f t="shared" ref="G51:M51" si="4">G45+G48</f>
        <v>0</v>
      </c>
      <c r="H51" s="164">
        <f t="shared" si="4"/>
        <v>0</v>
      </c>
      <c r="I51" s="164">
        <f t="shared" si="4"/>
        <v>0</v>
      </c>
      <c r="J51" s="164">
        <f t="shared" si="4"/>
        <v>0</v>
      </c>
      <c r="K51" s="165">
        <f>K45+K48</f>
        <v>0</v>
      </c>
      <c r="L51" s="166">
        <f>L45+L48</f>
        <v>0</v>
      </c>
      <c r="M51" s="167">
        <f t="shared" si="4"/>
        <v>0</v>
      </c>
      <c r="N51" s="125"/>
      <c r="P51" s="20"/>
    </row>
    <row r="52" spans="3:18" ht="22.5" customHeight="1" x14ac:dyDescent="0.2">
      <c r="C52" s="268"/>
      <c r="D52" s="269"/>
      <c r="E52" s="68" t="s">
        <v>57</v>
      </c>
      <c r="F52" s="168" t="str">
        <f>IF(F51=0,"",F51/$E$53)</f>
        <v/>
      </c>
      <c r="G52" s="168" t="str">
        <f t="shared" ref="G52:L52" si="5">IF(G51=0,"",G51/$E$53)</f>
        <v/>
      </c>
      <c r="H52" s="169" t="str">
        <f t="shared" si="5"/>
        <v/>
      </c>
      <c r="I52" s="168" t="str">
        <f t="shared" si="5"/>
        <v/>
      </c>
      <c r="J52" s="168" t="str">
        <f t="shared" si="5"/>
        <v/>
      </c>
      <c r="K52" s="170" t="str">
        <f t="shared" si="5"/>
        <v/>
      </c>
      <c r="L52" s="171" t="str">
        <f t="shared" si="5"/>
        <v/>
      </c>
      <c r="M52" s="172" t="str">
        <f>IF(M51=0,"",M51/E53)</f>
        <v/>
      </c>
      <c r="N52" s="126"/>
      <c r="P52" s="20"/>
    </row>
    <row r="53" spans="3:18" ht="22.5" customHeight="1" thickBot="1" x14ac:dyDescent="0.3">
      <c r="C53" s="248" t="s">
        <v>58</v>
      </c>
      <c r="D53" s="249"/>
      <c r="E53" s="176">
        <f>E47+E50</f>
        <v>0</v>
      </c>
      <c r="F53" s="176">
        <f t="shared" ref="F53" si="6">E53-F51</f>
        <v>0</v>
      </c>
      <c r="G53" s="176">
        <f>F53-G51</f>
        <v>0</v>
      </c>
      <c r="H53" s="176">
        <f>G53-H51</f>
        <v>0</v>
      </c>
      <c r="I53" s="176">
        <f t="shared" ref="I53:J53" si="7">H53-I51</f>
        <v>0</v>
      </c>
      <c r="J53" s="176">
        <f t="shared" si="7"/>
        <v>0</v>
      </c>
      <c r="K53" s="177">
        <f>J53-K51</f>
        <v>0</v>
      </c>
      <c r="L53" s="178">
        <f>K53-L51</f>
        <v>0</v>
      </c>
      <c r="M53" s="179">
        <f>L53</f>
        <v>0</v>
      </c>
      <c r="N53" s="125"/>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74"/>
      <c r="D56" s="275"/>
      <c r="E56" s="278" t="s">
        <v>49</v>
      </c>
      <c r="F56" s="77" t="s">
        <v>50</v>
      </c>
      <c r="G56" s="77" t="s">
        <v>51</v>
      </c>
      <c r="H56" s="77" t="s">
        <v>52</v>
      </c>
      <c r="I56" s="77" t="s">
        <v>53</v>
      </c>
      <c r="J56" s="77" t="s">
        <v>54</v>
      </c>
      <c r="K56" s="140" t="s">
        <v>55</v>
      </c>
      <c r="L56" s="138" t="s">
        <v>157</v>
      </c>
      <c r="M56" s="280" t="s">
        <v>56</v>
      </c>
      <c r="N56" s="267"/>
      <c r="P56" s="20"/>
    </row>
    <row r="57" spans="3:18" ht="19.5" customHeight="1" thickBot="1" x14ac:dyDescent="0.3">
      <c r="C57" s="276"/>
      <c r="D57" s="277"/>
      <c r="E57" s="279"/>
      <c r="F57" s="78" t="s">
        <v>130</v>
      </c>
      <c r="G57" s="78" t="s">
        <v>141</v>
      </c>
      <c r="H57" s="78" t="s">
        <v>145</v>
      </c>
      <c r="I57" s="78" t="s">
        <v>146</v>
      </c>
      <c r="J57" s="78" t="s">
        <v>147</v>
      </c>
      <c r="K57" s="141" t="s">
        <v>148</v>
      </c>
      <c r="L57" s="139" t="s">
        <v>155</v>
      </c>
      <c r="M57" s="281"/>
      <c r="N57" s="267"/>
      <c r="P57" s="20"/>
    </row>
    <row r="58" spans="3:18" s="69" customFormat="1" ht="22.5" customHeight="1" x14ac:dyDescent="0.25">
      <c r="C58" s="268" t="s">
        <v>80</v>
      </c>
      <c r="D58" s="269"/>
      <c r="E58" s="67" t="s">
        <v>57</v>
      </c>
      <c r="F58" s="164">
        <f>'別紙 '!H4+'別紙 '!H10+'別紙 '!H13+'別紙 '!H16+'別紙 '!H19+'別紙 '!H22+'別紙 '!H25+'別紙 '!H28+'別紙 '!H31+'別紙 '!H34+'別紙 '!H37+'別紙 '!H40+'別紙 '!H43+'別紙 '!H46</f>
        <v>0</v>
      </c>
      <c r="G58" s="164">
        <f>'別紙 '!I4+'別紙 '!I10+'別紙 '!I13+'別紙 '!I16+'別紙 '!I19+'別紙 '!I22+'別紙 '!I25+'別紙 '!I28+'別紙 '!I31+'別紙 '!I34+'別紙 '!I37+'別紙 '!I40+'別紙 '!I43+'別紙 '!I46</f>
        <v>0</v>
      </c>
      <c r="H58" s="164">
        <f>'別紙 '!J4+'別紙 '!J10+'別紙 '!J13+'別紙 '!J16+'別紙 '!J19+'別紙 '!J22+'別紙 '!J25+'別紙 '!J28+'別紙 '!J31+'別紙 '!J34+'別紙 '!J37+'別紙 '!J40+'別紙 '!J43+'別紙 '!J46</f>
        <v>0</v>
      </c>
      <c r="I58" s="164">
        <f>'別紙 '!K4+'別紙 '!K10+'別紙 '!K13+'別紙 '!K16+'別紙 '!K19+'別紙 '!K22+'別紙 '!K25+'別紙 '!K28+'別紙 '!K31+'別紙 '!K34+'別紙 '!K37+'別紙 '!K40+'別紙 '!K43+'別紙 '!K46</f>
        <v>0</v>
      </c>
      <c r="J58" s="164">
        <f>'別紙 '!L4+'別紙 '!L10+'別紙 '!L13+'別紙 '!L16+'別紙 '!L19+'別紙 '!L22+'別紙 '!L25+'別紙 '!L28+'別紙 '!L31+'別紙 '!L34+'別紙 '!L37+'別紙 '!L40+'別紙 '!L43+'別紙 '!L46</f>
        <v>0</v>
      </c>
      <c r="K58" s="165">
        <f>'別紙 '!M4+'別紙 '!M10+'別紙 '!M13+'別紙 '!M16+'別紙 '!M19+'別紙 '!M22+'別紙 '!M25+'別紙 '!M28+'別紙 '!M31+'別紙 '!M34+'別紙 '!M37+'別紙 '!M40+'別紙 '!M43+'別紙 '!M46</f>
        <v>0</v>
      </c>
      <c r="L58" s="166">
        <f>'別紙 '!N4+'別紙 '!N10+'別紙 '!N13+'別紙 '!N16+'別紙 '!N19+'別紙 '!N22+'別紙 '!N25+'別紙 '!N28+'別紙 '!N31+'別紙 '!N34+'別紙 '!N37+'別紙 '!N40+'別紙 '!N43+'別紙 '!N46</f>
        <v>0</v>
      </c>
      <c r="M58" s="167">
        <f>'別紙 '!O4+'別紙 '!O10+'別紙 '!O13+'別紙 '!O16+'別紙 '!O19+'別紙 '!O22+'別紙 '!O25+'別紙 '!O28+'別紙 '!O31+'別紙 '!O34+'別紙 '!O37+'別紙 '!O40+'別紙 '!O43+'別紙 '!O46</f>
        <v>0</v>
      </c>
      <c r="N58" s="125"/>
      <c r="P58" s="70"/>
      <c r="Q58" s="71"/>
    </row>
    <row r="59" spans="3:18" s="69" customFormat="1" ht="22.5" customHeight="1" x14ac:dyDescent="0.25">
      <c r="C59" s="268"/>
      <c r="D59" s="269"/>
      <c r="E59" s="68" t="s">
        <v>57</v>
      </c>
      <c r="F59" s="168" t="str">
        <f t="shared" ref="F59:L59" si="8">IF(F58=0,"",F58/$E60)</f>
        <v/>
      </c>
      <c r="G59" s="168" t="str">
        <f t="shared" si="8"/>
        <v/>
      </c>
      <c r="H59" s="169" t="str">
        <f t="shared" si="8"/>
        <v/>
      </c>
      <c r="I59" s="168" t="str">
        <f t="shared" si="8"/>
        <v/>
      </c>
      <c r="J59" s="168" t="str">
        <f t="shared" si="8"/>
        <v/>
      </c>
      <c r="K59" s="170" t="str">
        <f t="shared" si="8"/>
        <v/>
      </c>
      <c r="L59" s="171" t="str">
        <f t="shared" si="8"/>
        <v/>
      </c>
      <c r="M59" s="172" t="str">
        <f>IF(M58=0,"",M58/E60)</f>
        <v/>
      </c>
      <c r="N59" s="126"/>
      <c r="P59" s="70"/>
      <c r="Q59" s="71"/>
    </row>
    <row r="60" spans="3:18" s="69" customFormat="1" ht="22.5" customHeight="1" thickBot="1" x14ac:dyDescent="0.3">
      <c r="C60" s="248" t="s">
        <v>58</v>
      </c>
      <c r="D60" s="249"/>
      <c r="E60" s="176">
        <v>0</v>
      </c>
      <c r="F60" s="176">
        <f t="shared" ref="F60" si="9">E60-F58</f>
        <v>0</v>
      </c>
      <c r="G60" s="176">
        <f>F60-G58</f>
        <v>0</v>
      </c>
      <c r="H60" s="176">
        <f>G60-H58</f>
        <v>0</v>
      </c>
      <c r="I60" s="176">
        <f t="shared" ref="I60:J60" si="10">H60-I58</f>
        <v>0</v>
      </c>
      <c r="J60" s="176">
        <f t="shared" si="10"/>
        <v>0</v>
      </c>
      <c r="K60" s="177">
        <f>J60-K58</f>
        <v>0</v>
      </c>
      <c r="L60" s="178">
        <f>K60-L58</f>
        <v>0</v>
      </c>
      <c r="M60" s="179">
        <f>L60</f>
        <v>0</v>
      </c>
      <c r="N60" s="125"/>
      <c r="P60" s="70"/>
      <c r="Q60" s="71"/>
    </row>
    <row r="61" spans="3:18" s="69" customFormat="1" ht="22.5" customHeight="1" x14ac:dyDescent="0.25">
      <c r="C61" s="270" t="s">
        <v>81</v>
      </c>
      <c r="D61" s="271"/>
      <c r="E61" s="67" t="str">
        <f>E48</f>
        <v>-</v>
      </c>
      <c r="F61" s="164">
        <f t="shared" ref="F61:M61" si="11">F48</f>
        <v>0</v>
      </c>
      <c r="G61" s="164">
        <f t="shared" si="11"/>
        <v>0</v>
      </c>
      <c r="H61" s="164">
        <f t="shared" si="11"/>
        <v>0</v>
      </c>
      <c r="I61" s="164">
        <f t="shared" si="11"/>
        <v>0</v>
      </c>
      <c r="J61" s="164">
        <f>J48</f>
        <v>0</v>
      </c>
      <c r="K61" s="165">
        <f>K48</f>
        <v>0</v>
      </c>
      <c r="L61" s="166">
        <f>L48</f>
        <v>0</v>
      </c>
      <c r="M61" s="167">
        <f t="shared" si="11"/>
        <v>0</v>
      </c>
      <c r="N61" s="125"/>
      <c r="P61" s="70"/>
      <c r="Q61" s="71"/>
    </row>
    <row r="62" spans="3:18" s="69" customFormat="1" ht="22.5" customHeight="1" x14ac:dyDescent="0.25">
      <c r="C62" s="272"/>
      <c r="D62" s="273"/>
      <c r="E62" s="68" t="str">
        <f t="shared" ref="E62:M63" si="12">E49</f>
        <v>-</v>
      </c>
      <c r="F62" s="168"/>
      <c r="G62" s="168"/>
      <c r="H62" s="169"/>
      <c r="I62" s="168"/>
      <c r="J62" s="168"/>
      <c r="K62" s="170"/>
      <c r="L62" s="171"/>
      <c r="M62" s="172"/>
      <c r="N62" s="126"/>
      <c r="P62" s="70"/>
      <c r="Q62" s="71"/>
    </row>
    <row r="63" spans="3:18" s="69" customFormat="1" ht="22.5" customHeight="1" thickBot="1" x14ac:dyDescent="0.3">
      <c r="C63" s="248" t="s">
        <v>58</v>
      </c>
      <c r="D63" s="249"/>
      <c r="E63" s="176">
        <f t="shared" si="12"/>
        <v>0</v>
      </c>
      <c r="F63" s="176">
        <f t="shared" si="12"/>
        <v>0</v>
      </c>
      <c r="G63" s="176">
        <f t="shared" si="12"/>
        <v>0</v>
      </c>
      <c r="H63" s="176">
        <f t="shared" si="12"/>
        <v>0</v>
      </c>
      <c r="I63" s="176">
        <f t="shared" si="12"/>
        <v>0</v>
      </c>
      <c r="J63" s="176">
        <f t="shared" si="12"/>
        <v>0</v>
      </c>
      <c r="K63" s="177">
        <f t="shared" ref="K63" si="13">K50</f>
        <v>0</v>
      </c>
      <c r="L63" s="178">
        <f>L50</f>
        <v>0</v>
      </c>
      <c r="M63" s="179">
        <f t="shared" si="12"/>
        <v>0</v>
      </c>
      <c r="N63" s="125"/>
      <c r="P63" s="4"/>
      <c r="Q63" s="71"/>
    </row>
    <row r="64" spans="3:18" s="69" customFormat="1" ht="22.5" customHeight="1" x14ac:dyDescent="0.25">
      <c r="C64" s="268" t="s">
        <v>82</v>
      </c>
      <c r="D64" s="269"/>
      <c r="E64" s="67" t="s">
        <v>57</v>
      </c>
      <c r="F64" s="164">
        <f>F58+F61</f>
        <v>0</v>
      </c>
      <c r="G64" s="164">
        <f t="shared" ref="G64:M64" si="14">G58+G61</f>
        <v>0</v>
      </c>
      <c r="H64" s="164">
        <f t="shared" si="14"/>
        <v>0</v>
      </c>
      <c r="I64" s="164">
        <f t="shared" si="14"/>
        <v>0</v>
      </c>
      <c r="J64" s="164">
        <f t="shared" si="14"/>
        <v>0</v>
      </c>
      <c r="K64" s="165">
        <f>K58+K61</f>
        <v>0</v>
      </c>
      <c r="L64" s="166">
        <f t="shared" si="14"/>
        <v>0</v>
      </c>
      <c r="M64" s="167">
        <f t="shared" si="14"/>
        <v>0</v>
      </c>
      <c r="N64" s="125"/>
      <c r="P64" s="70"/>
      <c r="Q64" s="71"/>
    </row>
    <row r="65" spans="3:17" s="69" customFormat="1" ht="22.5" customHeight="1" x14ac:dyDescent="0.25">
      <c r="C65" s="268"/>
      <c r="D65" s="269"/>
      <c r="E65" s="68" t="s">
        <v>57</v>
      </c>
      <c r="F65" s="168" t="str">
        <f t="shared" ref="F65" si="15">IF(F64=0,"",F64/$E66)</f>
        <v/>
      </c>
      <c r="G65" s="168" t="str">
        <f t="shared" ref="G65" si="16">IF(G64=0,"",G64/$E66)</f>
        <v/>
      </c>
      <c r="H65" s="169" t="str">
        <f t="shared" ref="H65" si="17">IF(H64=0,"",H64/$E66)</f>
        <v/>
      </c>
      <c r="I65" s="168" t="str">
        <f t="shared" ref="I65" si="18">IF(I64=0,"",I64/$E66)</f>
        <v/>
      </c>
      <c r="J65" s="168" t="str">
        <f t="shared" ref="J65" si="19">IF(J64=0,"",J64/$E66)</f>
        <v/>
      </c>
      <c r="K65" s="170" t="str">
        <f t="shared" ref="K65" si="20">IF(K64=0,"",K64/$E66)</f>
        <v/>
      </c>
      <c r="L65" s="171" t="str">
        <f t="shared" ref="L65" si="21">IF(L64=0,"",L64/$E66)</f>
        <v/>
      </c>
      <c r="M65" s="172" t="str">
        <f>IF(M64=0,"",M64/E66)</f>
        <v/>
      </c>
      <c r="N65" s="126"/>
      <c r="P65" s="70"/>
      <c r="Q65" s="71"/>
    </row>
    <row r="66" spans="3:17" s="69" customFormat="1" ht="22.5" customHeight="1" thickBot="1" x14ac:dyDescent="0.3">
      <c r="C66" s="248" t="s">
        <v>58</v>
      </c>
      <c r="D66" s="249"/>
      <c r="E66" s="176">
        <f>E60+E63</f>
        <v>0</v>
      </c>
      <c r="F66" s="176">
        <f t="shared" ref="F66" si="22">E66-F64</f>
        <v>0</v>
      </c>
      <c r="G66" s="176">
        <f>F66-G64</f>
        <v>0</v>
      </c>
      <c r="H66" s="176">
        <f>G66-H64</f>
        <v>0</v>
      </c>
      <c r="I66" s="176">
        <f t="shared" ref="I66:J66" si="23">H66-I64</f>
        <v>0</v>
      </c>
      <c r="J66" s="176">
        <f t="shared" si="23"/>
        <v>0</v>
      </c>
      <c r="K66" s="177">
        <f>J66-K64</f>
        <v>0</v>
      </c>
      <c r="L66" s="178">
        <f>K66-L64</f>
        <v>0</v>
      </c>
      <c r="M66" s="179">
        <f>L66</f>
        <v>0</v>
      </c>
      <c r="N66" s="125"/>
      <c r="P66" s="70"/>
      <c r="Q66" s="71"/>
    </row>
    <row r="67" spans="3:17" ht="26.25" customHeight="1" x14ac:dyDescent="0.2">
      <c r="G67" s="282"/>
      <c r="H67" s="282"/>
      <c r="I67" s="282"/>
      <c r="J67" s="282"/>
      <c r="K67" s="282"/>
      <c r="L67" s="282"/>
      <c r="M67" s="107"/>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07" t="s">
        <v>164</v>
      </c>
      <c r="D70" s="208"/>
      <c r="E70" s="208"/>
      <c r="F70" s="208"/>
      <c r="G70" s="208"/>
      <c r="H70" s="208"/>
      <c r="I70" s="208"/>
      <c r="J70" s="208"/>
      <c r="K70" s="208"/>
      <c r="L70" s="208"/>
      <c r="M70" s="208"/>
      <c r="N70" s="208"/>
      <c r="O70" s="208"/>
      <c r="P70" s="209"/>
      <c r="Q70" s="9"/>
    </row>
    <row r="71" spans="3:17" ht="13.5" customHeight="1" x14ac:dyDescent="0.2">
      <c r="C71" s="210"/>
      <c r="D71" s="211"/>
      <c r="E71" s="211"/>
      <c r="F71" s="211"/>
      <c r="G71" s="211"/>
      <c r="H71" s="211"/>
      <c r="I71" s="211"/>
      <c r="J71" s="211"/>
      <c r="K71" s="211"/>
      <c r="L71" s="211"/>
      <c r="M71" s="211"/>
      <c r="N71" s="211"/>
      <c r="O71" s="211"/>
      <c r="P71" s="212"/>
      <c r="Q71" s="9"/>
    </row>
    <row r="72" spans="3:17" ht="13.5" customHeight="1" x14ac:dyDescent="0.2">
      <c r="C72" s="210"/>
      <c r="D72" s="211"/>
      <c r="E72" s="211"/>
      <c r="F72" s="211"/>
      <c r="G72" s="211"/>
      <c r="H72" s="211"/>
      <c r="I72" s="211"/>
      <c r="J72" s="211"/>
      <c r="K72" s="211"/>
      <c r="L72" s="211"/>
      <c r="M72" s="211"/>
      <c r="N72" s="211"/>
      <c r="O72" s="211"/>
      <c r="P72" s="212"/>
      <c r="Q72" s="9"/>
    </row>
    <row r="73" spans="3:17" ht="13.5" customHeight="1" x14ac:dyDescent="0.2">
      <c r="C73" s="210"/>
      <c r="D73" s="211"/>
      <c r="E73" s="211"/>
      <c r="F73" s="211"/>
      <c r="G73" s="211"/>
      <c r="H73" s="211"/>
      <c r="I73" s="211"/>
      <c r="J73" s="211"/>
      <c r="K73" s="211"/>
      <c r="L73" s="211"/>
      <c r="M73" s="211"/>
      <c r="N73" s="211"/>
      <c r="O73" s="211"/>
      <c r="P73" s="212"/>
      <c r="Q73" s="9"/>
    </row>
    <row r="74" spans="3:17" ht="13.5" customHeight="1" x14ac:dyDescent="0.2">
      <c r="C74" s="210"/>
      <c r="D74" s="211"/>
      <c r="E74" s="211"/>
      <c r="F74" s="211"/>
      <c r="G74" s="211"/>
      <c r="H74" s="211"/>
      <c r="I74" s="211"/>
      <c r="J74" s="211"/>
      <c r="K74" s="211"/>
      <c r="L74" s="211"/>
      <c r="M74" s="211"/>
      <c r="N74" s="211"/>
      <c r="O74" s="211"/>
      <c r="P74" s="212"/>
      <c r="Q74" s="9"/>
    </row>
    <row r="75" spans="3:17" ht="13.5" customHeight="1" x14ac:dyDescent="0.2">
      <c r="C75" s="210"/>
      <c r="D75" s="211"/>
      <c r="E75" s="211"/>
      <c r="F75" s="211"/>
      <c r="G75" s="211"/>
      <c r="H75" s="211"/>
      <c r="I75" s="211"/>
      <c r="J75" s="211"/>
      <c r="K75" s="211"/>
      <c r="L75" s="211"/>
      <c r="M75" s="211"/>
      <c r="N75" s="211"/>
      <c r="O75" s="211"/>
      <c r="P75" s="212"/>
      <c r="Q75" s="9"/>
    </row>
    <row r="76" spans="3:17" ht="13.5" customHeight="1" x14ac:dyDescent="0.2">
      <c r="C76" s="210"/>
      <c r="D76" s="211"/>
      <c r="E76" s="211"/>
      <c r="F76" s="211"/>
      <c r="G76" s="211"/>
      <c r="H76" s="211"/>
      <c r="I76" s="211"/>
      <c r="J76" s="211"/>
      <c r="K76" s="211"/>
      <c r="L76" s="211"/>
      <c r="M76" s="211"/>
      <c r="N76" s="211"/>
      <c r="O76" s="211"/>
      <c r="P76" s="212"/>
      <c r="Q76" s="9"/>
    </row>
    <row r="77" spans="3:17" ht="13.5" customHeight="1" x14ac:dyDescent="0.2">
      <c r="C77" s="210"/>
      <c r="D77" s="211"/>
      <c r="E77" s="211"/>
      <c r="F77" s="211"/>
      <c r="G77" s="211"/>
      <c r="H77" s="211"/>
      <c r="I77" s="211"/>
      <c r="J77" s="211"/>
      <c r="K77" s="211"/>
      <c r="L77" s="211"/>
      <c r="M77" s="211"/>
      <c r="N77" s="211"/>
      <c r="O77" s="211"/>
      <c r="P77" s="212"/>
      <c r="Q77" s="9"/>
    </row>
    <row r="78" spans="3:17" ht="13.5" customHeight="1" x14ac:dyDescent="0.2">
      <c r="C78" s="210"/>
      <c r="D78" s="211"/>
      <c r="E78" s="211"/>
      <c r="F78" s="211"/>
      <c r="G78" s="211"/>
      <c r="H78" s="211"/>
      <c r="I78" s="211"/>
      <c r="J78" s="211"/>
      <c r="K78" s="211"/>
      <c r="L78" s="211"/>
      <c r="M78" s="211"/>
      <c r="N78" s="211"/>
      <c r="O78" s="211"/>
      <c r="P78" s="212"/>
      <c r="Q78" s="9"/>
    </row>
    <row r="79" spans="3:17" ht="13.5" customHeight="1" x14ac:dyDescent="0.2">
      <c r="C79" s="210"/>
      <c r="D79" s="211"/>
      <c r="E79" s="211"/>
      <c r="F79" s="211"/>
      <c r="G79" s="211"/>
      <c r="H79" s="211"/>
      <c r="I79" s="211"/>
      <c r="J79" s="211"/>
      <c r="K79" s="211"/>
      <c r="L79" s="211"/>
      <c r="M79" s="211"/>
      <c r="N79" s="211"/>
      <c r="O79" s="211"/>
      <c r="P79" s="212"/>
      <c r="Q79" s="9"/>
    </row>
    <row r="80" spans="3:17" ht="14.25" customHeight="1" x14ac:dyDescent="0.2">
      <c r="C80" s="210"/>
      <c r="D80" s="211"/>
      <c r="E80" s="211"/>
      <c r="F80" s="211"/>
      <c r="G80" s="211"/>
      <c r="H80" s="211"/>
      <c r="I80" s="211"/>
      <c r="J80" s="211"/>
      <c r="K80" s="211"/>
      <c r="L80" s="211"/>
      <c r="M80" s="211"/>
      <c r="N80" s="211"/>
      <c r="O80" s="211"/>
      <c r="P80" s="212"/>
      <c r="Q80" s="9"/>
    </row>
    <row r="81" spans="3:17" ht="19.5" customHeight="1" thickBot="1" x14ac:dyDescent="0.25">
      <c r="C81" s="213"/>
      <c r="D81" s="214"/>
      <c r="E81" s="214"/>
      <c r="F81" s="214"/>
      <c r="G81" s="214"/>
      <c r="H81" s="214"/>
      <c r="I81" s="214"/>
      <c r="J81" s="214"/>
      <c r="K81" s="214"/>
      <c r="L81" s="214"/>
      <c r="M81" s="214"/>
      <c r="N81" s="214"/>
      <c r="O81" s="214"/>
      <c r="P81" s="215"/>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5"/>
      <c r="L83" s="22"/>
      <c r="M83" s="22"/>
      <c r="Q83" s="9"/>
    </row>
    <row r="84" spans="3:17" s="26" customFormat="1" ht="25.5" customHeight="1" x14ac:dyDescent="0.2">
      <c r="C84" s="110"/>
      <c r="D84" s="111"/>
      <c r="E84" s="51" t="s">
        <v>83</v>
      </c>
      <c r="F84" s="51" t="s">
        <v>149</v>
      </c>
      <c r="G84" s="51" t="s">
        <v>150</v>
      </c>
      <c r="H84" s="51" t="s">
        <v>151</v>
      </c>
      <c r="I84" s="51" t="s">
        <v>152</v>
      </c>
      <c r="J84" s="51" t="s">
        <v>153</v>
      </c>
      <c r="K84" s="98" t="s">
        <v>154</v>
      </c>
      <c r="L84" s="297" t="s">
        <v>155</v>
      </c>
      <c r="M84" s="299" t="s">
        <v>137</v>
      </c>
      <c r="N84" s="300"/>
      <c r="O84" s="300"/>
      <c r="P84" s="301"/>
    </row>
    <row r="85" spans="3:17" s="26" customFormat="1" ht="25.5" customHeight="1" thickBot="1" x14ac:dyDescent="0.25">
      <c r="C85" s="112"/>
      <c r="D85" s="113"/>
      <c r="E85" s="52" t="s">
        <v>131</v>
      </c>
      <c r="F85" s="52" t="s">
        <v>130</v>
      </c>
      <c r="G85" s="52" t="s">
        <v>142</v>
      </c>
      <c r="H85" s="52" t="s">
        <v>145</v>
      </c>
      <c r="I85" s="52" t="s">
        <v>146</v>
      </c>
      <c r="J85" s="52" t="s">
        <v>147</v>
      </c>
      <c r="K85" s="72" t="s">
        <v>158</v>
      </c>
      <c r="L85" s="298"/>
      <c r="M85" s="302"/>
      <c r="N85" s="303"/>
      <c r="O85" s="303"/>
      <c r="P85" s="304"/>
    </row>
    <row r="86" spans="3:17" s="73" customFormat="1" ht="60" customHeight="1" thickBot="1" x14ac:dyDescent="0.25">
      <c r="C86" s="108" t="s">
        <v>96</v>
      </c>
      <c r="D86" s="109"/>
      <c r="E86" s="180" t="s">
        <v>165</v>
      </c>
      <c r="F86" s="74" t="s">
        <v>166</v>
      </c>
      <c r="G86" s="74" t="s">
        <v>166</v>
      </c>
      <c r="H86" s="74" t="s">
        <v>166</v>
      </c>
      <c r="I86" s="74" t="s">
        <v>166</v>
      </c>
      <c r="J86" s="74" t="s">
        <v>166</v>
      </c>
      <c r="K86" s="74" t="s">
        <v>166</v>
      </c>
      <c r="L86" s="74" t="s">
        <v>166</v>
      </c>
      <c r="M86" s="305"/>
      <c r="N86" s="306"/>
      <c r="O86" s="306"/>
      <c r="P86" s="307"/>
    </row>
    <row r="87" spans="3:17" s="73" customFormat="1" ht="60" customHeight="1" x14ac:dyDescent="0.2">
      <c r="C87" s="283" t="s">
        <v>132</v>
      </c>
      <c r="D87" s="99" t="s">
        <v>97</v>
      </c>
      <c r="E87" s="181" t="s">
        <v>167</v>
      </c>
      <c r="F87" s="181" t="s">
        <v>168</v>
      </c>
      <c r="G87" s="181" t="s">
        <v>169</v>
      </c>
      <c r="H87" s="181" t="s">
        <v>170</v>
      </c>
      <c r="I87" s="181" t="s">
        <v>171</v>
      </c>
      <c r="J87" s="181" t="s">
        <v>172</v>
      </c>
      <c r="K87" s="182" t="s">
        <v>205</v>
      </c>
      <c r="L87" s="75" t="s">
        <v>173</v>
      </c>
      <c r="M87" s="207" t="s">
        <v>208</v>
      </c>
      <c r="N87" s="286"/>
      <c r="O87" s="286"/>
      <c r="P87" s="287"/>
    </row>
    <row r="88" spans="3:17" s="73" customFormat="1" ht="60" customHeight="1" x14ac:dyDescent="0.2">
      <c r="C88" s="284"/>
      <c r="D88" s="100" t="s">
        <v>98</v>
      </c>
      <c r="E88" s="183" t="s">
        <v>174</v>
      </c>
      <c r="F88" s="183" t="s">
        <v>175</v>
      </c>
      <c r="G88" s="183" t="s">
        <v>176</v>
      </c>
      <c r="H88" s="183" t="s">
        <v>177</v>
      </c>
      <c r="I88" s="183" t="s">
        <v>178</v>
      </c>
      <c r="J88" s="183" t="s">
        <v>179</v>
      </c>
      <c r="K88" s="184" t="s">
        <v>206</v>
      </c>
      <c r="L88" s="76" t="s">
        <v>173</v>
      </c>
      <c r="M88" s="288"/>
      <c r="N88" s="289"/>
      <c r="O88" s="289"/>
      <c r="P88" s="290"/>
    </row>
    <row r="89" spans="3:17" s="73" customFormat="1" ht="60" customHeight="1" x14ac:dyDescent="0.2">
      <c r="C89" s="284"/>
      <c r="D89" s="100" t="s">
        <v>99</v>
      </c>
      <c r="E89" s="183" t="s">
        <v>180</v>
      </c>
      <c r="F89" s="183" t="s">
        <v>181</v>
      </c>
      <c r="G89" s="183" t="s">
        <v>182</v>
      </c>
      <c r="H89" s="183" t="s">
        <v>183</v>
      </c>
      <c r="I89" s="183" t="s">
        <v>184</v>
      </c>
      <c r="J89" s="183" t="s">
        <v>185</v>
      </c>
      <c r="K89" s="184" t="s">
        <v>207</v>
      </c>
      <c r="L89" s="76" t="s">
        <v>173</v>
      </c>
      <c r="M89" s="288"/>
      <c r="N89" s="289"/>
      <c r="O89" s="289"/>
      <c r="P89" s="290"/>
    </row>
    <row r="90" spans="3:17" s="73" customFormat="1" ht="60" customHeight="1" thickBot="1" x14ac:dyDescent="0.25">
      <c r="C90" s="308"/>
      <c r="D90" s="101" t="s">
        <v>100</v>
      </c>
      <c r="E90" s="185">
        <v>540000</v>
      </c>
      <c r="F90" s="185">
        <v>580000</v>
      </c>
      <c r="G90" s="185">
        <v>580000</v>
      </c>
      <c r="H90" s="185">
        <v>610000</v>
      </c>
      <c r="I90" s="185" t="s">
        <v>173</v>
      </c>
      <c r="J90" s="185" t="s">
        <v>173</v>
      </c>
      <c r="K90" s="185" t="s">
        <v>173</v>
      </c>
      <c r="L90" s="101" t="s">
        <v>173</v>
      </c>
      <c r="M90" s="291"/>
      <c r="N90" s="292"/>
      <c r="O90" s="292"/>
      <c r="P90" s="293"/>
    </row>
    <row r="91" spans="3:17" s="73" customFormat="1" ht="60" customHeight="1" x14ac:dyDescent="0.2">
      <c r="C91" s="283" t="s">
        <v>133</v>
      </c>
      <c r="D91" s="99" t="s">
        <v>97</v>
      </c>
      <c r="E91" s="181" t="s">
        <v>186</v>
      </c>
      <c r="F91" s="181" t="s">
        <v>187</v>
      </c>
      <c r="G91" s="181" t="s">
        <v>188</v>
      </c>
      <c r="H91" s="99" t="s">
        <v>173</v>
      </c>
      <c r="I91" s="99" t="s">
        <v>173</v>
      </c>
      <c r="J91" s="99" t="s">
        <v>173</v>
      </c>
      <c r="K91" s="99" t="s">
        <v>173</v>
      </c>
      <c r="L91" s="99" t="s">
        <v>173</v>
      </c>
      <c r="M91" s="207" t="s">
        <v>209</v>
      </c>
      <c r="N91" s="286"/>
      <c r="O91" s="286"/>
      <c r="P91" s="287"/>
    </row>
    <row r="92" spans="3:17" s="73" customFormat="1" ht="60" customHeight="1" x14ac:dyDescent="0.2">
      <c r="C92" s="284"/>
      <c r="D92" s="100" t="s">
        <v>98</v>
      </c>
      <c r="E92" s="183" t="s">
        <v>189</v>
      </c>
      <c r="F92" s="183" t="s">
        <v>190</v>
      </c>
      <c r="G92" s="183" t="s">
        <v>191</v>
      </c>
      <c r="H92" s="100" t="s">
        <v>173</v>
      </c>
      <c r="I92" s="100" t="s">
        <v>173</v>
      </c>
      <c r="J92" s="100" t="s">
        <v>173</v>
      </c>
      <c r="K92" s="100" t="s">
        <v>173</v>
      </c>
      <c r="L92" s="100" t="s">
        <v>173</v>
      </c>
      <c r="M92" s="288"/>
      <c r="N92" s="289"/>
      <c r="O92" s="289"/>
      <c r="P92" s="290"/>
    </row>
    <row r="93" spans="3:17" s="73" customFormat="1" ht="60" customHeight="1" x14ac:dyDescent="0.2">
      <c r="C93" s="284"/>
      <c r="D93" s="100" t="s">
        <v>99</v>
      </c>
      <c r="E93" s="183" t="s">
        <v>192</v>
      </c>
      <c r="F93" s="183" t="s">
        <v>193</v>
      </c>
      <c r="G93" s="183" t="s">
        <v>194</v>
      </c>
      <c r="H93" s="100" t="s">
        <v>173</v>
      </c>
      <c r="I93" s="100" t="s">
        <v>173</v>
      </c>
      <c r="J93" s="100" t="s">
        <v>173</v>
      </c>
      <c r="K93" s="100" t="s">
        <v>173</v>
      </c>
      <c r="L93" s="100" t="s">
        <v>173</v>
      </c>
      <c r="M93" s="288"/>
      <c r="N93" s="289"/>
      <c r="O93" s="289"/>
      <c r="P93" s="290"/>
    </row>
    <row r="94" spans="3:17" s="73" customFormat="1" ht="60" customHeight="1" thickBot="1" x14ac:dyDescent="0.25">
      <c r="C94" s="285"/>
      <c r="D94" s="102" t="s">
        <v>100</v>
      </c>
      <c r="E94" s="186">
        <v>190000</v>
      </c>
      <c r="F94" s="186">
        <v>190000</v>
      </c>
      <c r="G94" s="186">
        <v>190000</v>
      </c>
      <c r="H94" s="102" t="s">
        <v>173</v>
      </c>
      <c r="I94" s="102" t="s">
        <v>173</v>
      </c>
      <c r="J94" s="102" t="s">
        <v>173</v>
      </c>
      <c r="K94" s="102" t="s">
        <v>173</v>
      </c>
      <c r="L94" s="102" t="s">
        <v>173</v>
      </c>
      <c r="M94" s="291"/>
      <c r="N94" s="292"/>
      <c r="O94" s="292"/>
      <c r="P94" s="293"/>
    </row>
    <row r="95" spans="3:17" s="26" customFormat="1" ht="25.5" customHeight="1" x14ac:dyDescent="0.2">
      <c r="C95" s="110"/>
      <c r="D95" s="111"/>
      <c r="E95" s="51" t="s">
        <v>83</v>
      </c>
      <c r="F95" s="51" t="s">
        <v>149</v>
      </c>
      <c r="G95" s="51" t="s">
        <v>150</v>
      </c>
      <c r="H95" s="51" t="s">
        <v>151</v>
      </c>
      <c r="I95" s="51" t="s">
        <v>152</v>
      </c>
      <c r="J95" s="51" t="s">
        <v>153</v>
      </c>
      <c r="K95" s="98" t="s">
        <v>154</v>
      </c>
      <c r="L95" s="297" t="s">
        <v>155</v>
      </c>
      <c r="M95" s="299" t="s">
        <v>137</v>
      </c>
      <c r="N95" s="300"/>
      <c r="O95" s="300"/>
      <c r="P95" s="301"/>
    </row>
    <row r="96" spans="3:17" s="26" customFormat="1" ht="25.5" customHeight="1" thickBot="1" x14ac:dyDescent="0.25">
      <c r="C96" s="112"/>
      <c r="D96" s="113"/>
      <c r="E96" s="52" t="s">
        <v>131</v>
      </c>
      <c r="F96" s="52" t="s">
        <v>130</v>
      </c>
      <c r="G96" s="52" t="s">
        <v>142</v>
      </c>
      <c r="H96" s="52" t="s">
        <v>145</v>
      </c>
      <c r="I96" s="52" t="s">
        <v>146</v>
      </c>
      <c r="J96" s="52" t="s">
        <v>147</v>
      </c>
      <c r="K96" s="72" t="s">
        <v>158</v>
      </c>
      <c r="L96" s="298"/>
      <c r="M96" s="302"/>
      <c r="N96" s="303"/>
      <c r="O96" s="303"/>
      <c r="P96" s="304"/>
    </row>
    <row r="97" spans="3:17" s="73" customFormat="1" ht="65.25" customHeight="1" x14ac:dyDescent="0.2">
      <c r="C97" s="283" t="s">
        <v>134</v>
      </c>
      <c r="D97" s="99" t="s">
        <v>97</v>
      </c>
      <c r="E97" s="99" t="s">
        <v>195</v>
      </c>
      <c r="F97" s="99" t="s">
        <v>196</v>
      </c>
      <c r="G97" s="99" t="s">
        <v>197</v>
      </c>
      <c r="H97" s="99" t="s">
        <v>173</v>
      </c>
      <c r="I97" s="99" t="s">
        <v>173</v>
      </c>
      <c r="J97" s="99" t="s">
        <v>173</v>
      </c>
      <c r="K97" s="99" t="s">
        <v>173</v>
      </c>
      <c r="L97" s="99" t="s">
        <v>173</v>
      </c>
      <c r="M97" s="207" t="s">
        <v>210</v>
      </c>
      <c r="N97" s="286"/>
      <c r="O97" s="286"/>
      <c r="P97" s="287"/>
    </row>
    <row r="98" spans="3:17" s="73" customFormat="1" ht="65.25" customHeight="1" x14ac:dyDescent="0.2">
      <c r="C98" s="284"/>
      <c r="D98" s="100" t="s">
        <v>98</v>
      </c>
      <c r="E98" s="100" t="s">
        <v>198</v>
      </c>
      <c r="F98" s="100" t="s">
        <v>199</v>
      </c>
      <c r="G98" s="100" t="s">
        <v>200</v>
      </c>
      <c r="H98" s="100" t="s">
        <v>173</v>
      </c>
      <c r="I98" s="100" t="s">
        <v>173</v>
      </c>
      <c r="J98" s="100" t="s">
        <v>173</v>
      </c>
      <c r="K98" s="100" t="s">
        <v>173</v>
      </c>
      <c r="L98" s="100" t="s">
        <v>173</v>
      </c>
      <c r="M98" s="288"/>
      <c r="N98" s="289"/>
      <c r="O98" s="289"/>
      <c r="P98" s="290"/>
    </row>
    <row r="99" spans="3:17" s="73" customFormat="1" ht="65.25" customHeight="1" x14ac:dyDescent="0.2">
      <c r="C99" s="284"/>
      <c r="D99" s="100" t="s">
        <v>99</v>
      </c>
      <c r="E99" s="100" t="s">
        <v>201</v>
      </c>
      <c r="F99" s="100" t="s">
        <v>173</v>
      </c>
      <c r="G99" s="100" t="s">
        <v>173</v>
      </c>
      <c r="H99" s="100" t="s">
        <v>173</v>
      </c>
      <c r="I99" s="100" t="s">
        <v>173</v>
      </c>
      <c r="J99" s="100" t="s">
        <v>173</v>
      </c>
      <c r="K99" s="100" t="s">
        <v>173</v>
      </c>
      <c r="L99" s="100" t="s">
        <v>173</v>
      </c>
      <c r="M99" s="288"/>
      <c r="N99" s="289"/>
      <c r="O99" s="289"/>
      <c r="P99" s="290"/>
    </row>
    <row r="100" spans="3:17" s="73" customFormat="1" ht="65.25" customHeight="1" thickBot="1" x14ac:dyDescent="0.25">
      <c r="C100" s="285"/>
      <c r="D100" s="102" t="s">
        <v>100</v>
      </c>
      <c r="E100" s="185">
        <v>160000</v>
      </c>
      <c r="F100" s="185">
        <v>160000</v>
      </c>
      <c r="G100" s="185">
        <v>160000</v>
      </c>
      <c r="H100" s="101" t="s">
        <v>173</v>
      </c>
      <c r="I100" s="101" t="s">
        <v>173</v>
      </c>
      <c r="J100" s="101" t="s">
        <v>173</v>
      </c>
      <c r="K100" s="101" t="s">
        <v>173</v>
      </c>
      <c r="L100" s="101" t="s">
        <v>173</v>
      </c>
      <c r="M100" s="291"/>
      <c r="N100" s="292"/>
      <c r="O100" s="292"/>
      <c r="P100" s="293"/>
    </row>
    <row r="101" spans="3:17" s="73" customFormat="1" ht="65.25" customHeight="1" thickBot="1" x14ac:dyDescent="0.25">
      <c r="C101" s="108" t="s">
        <v>101</v>
      </c>
      <c r="D101" s="109"/>
      <c r="E101" s="74" t="s">
        <v>202</v>
      </c>
      <c r="F101" s="74" t="s">
        <v>202</v>
      </c>
      <c r="G101" s="74" t="s">
        <v>202</v>
      </c>
      <c r="H101" s="74" t="s">
        <v>173</v>
      </c>
      <c r="I101" s="74" t="s">
        <v>173</v>
      </c>
      <c r="J101" s="74" t="s">
        <v>173</v>
      </c>
      <c r="K101" s="74" t="s">
        <v>173</v>
      </c>
      <c r="L101" s="74" t="s">
        <v>173</v>
      </c>
      <c r="M101" s="294" t="s">
        <v>211</v>
      </c>
      <c r="N101" s="295"/>
      <c r="O101" s="295"/>
      <c r="P101" s="296"/>
    </row>
    <row r="102" spans="3:17" s="73" customFormat="1" ht="65.25" customHeight="1" thickBot="1" x14ac:dyDescent="0.25">
      <c r="C102" s="108" t="s">
        <v>102</v>
      </c>
      <c r="D102" s="109"/>
      <c r="E102" s="74" t="s">
        <v>203</v>
      </c>
      <c r="F102" s="74" t="s">
        <v>203</v>
      </c>
      <c r="G102" s="74" t="s">
        <v>173</v>
      </c>
      <c r="H102" s="74" t="s">
        <v>173</v>
      </c>
      <c r="I102" s="74" t="s">
        <v>173</v>
      </c>
      <c r="J102" s="74" t="s">
        <v>173</v>
      </c>
      <c r="K102" s="74" t="s">
        <v>173</v>
      </c>
      <c r="L102" s="74" t="s">
        <v>173</v>
      </c>
      <c r="M102" s="294" t="s">
        <v>212</v>
      </c>
      <c r="N102" s="295"/>
      <c r="O102" s="295"/>
      <c r="P102" s="296"/>
    </row>
    <row r="103" spans="3:17" s="73" customFormat="1" ht="65.25" customHeight="1" thickBot="1" x14ac:dyDescent="0.25">
      <c r="C103" s="108" t="s">
        <v>103</v>
      </c>
      <c r="D103" s="109"/>
      <c r="E103" s="74" t="s">
        <v>204</v>
      </c>
      <c r="F103" s="74" t="s">
        <v>204</v>
      </c>
      <c r="G103" s="74" t="s">
        <v>173</v>
      </c>
      <c r="H103" s="74" t="s">
        <v>173</v>
      </c>
      <c r="I103" s="74" t="s">
        <v>173</v>
      </c>
      <c r="J103" s="74" t="s">
        <v>173</v>
      </c>
      <c r="K103" s="74" t="s">
        <v>173</v>
      </c>
      <c r="L103" s="74" t="s">
        <v>173</v>
      </c>
      <c r="M103" s="294" t="s">
        <v>212</v>
      </c>
      <c r="N103" s="295"/>
      <c r="O103" s="295"/>
      <c r="P103" s="296"/>
    </row>
    <row r="104" spans="3:17" s="73" customFormat="1" ht="65.25" customHeight="1" thickBot="1" x14ac:dyDescent="0.25">
      <c r="C104" s="108" t="s">
        <v>104</v>
      </c>
      <c r="D104" s="109"/>
      <c r="E104" s="74">
        <v>12</v>
      </c>
      <c r="F104" s="74">
        <v>12</v>
      </c>
      <c r="G104" s="74" t="s">
        <v>173</v>
      </c>
      <c r="H104" s="74" t="s">
        <v>173</v>
      </c>
      <c r="I104" s="74" t="s">
        <v>173</v>
      </c>
      <c r="J104" s="74" t="s">
        <v>173</v>
      </c>
      <c r="K104" s="74" t="s">
        <v>173</v>
      </c>
      <c r="L104" s="74" t="s">
        <v>173</v>
      </c>
      <c r="M104" s="294" t="s">
        <v>212</v>
      </c>
      <c r="N104" s="295"/>
      <c r="O104" s="295"/>
      <c r="P104" s="296"/>
    </row>
    <row r="105" spans="3:17" s="73" customFormat="1" ht="65.25" customHeight="1" thickBot="1" x14ac:dyDescent="0.25">
      <c r="C105" s="108" t="s">
        <v>111</v>
      </c>
      <c r="D105" s="109"/>
      <c r="E105" s="74" t="s">
        <v>202</v>
      </c>
      <c r="F105" s="74" t="s">
        <v>202</v>
      </c>
      <c r="G105" s="74" t="s">
        <v>202</v>
      </c>
      <c r="H105" s="74" t="s">
        <v>202</v>
      </c>
      <c r="I105" s="74" t="s">
        <v>173</v>
      </c>
      <c r="J105" s="74" t="s">
        <v>173</v>
      </c>
      <c r="K105" s="74" t="s">
        <v>173</v>
      </c>
      <c r="L105" s="33" t="s">
        <v>173</v>
      </c>
      <c r="M105" s="294" t="s">
        <v>213</v>
      </c>
      <c r="N105" s="295"/>
      <c r="O105" s="295"/>
      <c r="P105" s="296"/>
    </row>
    <row r="106" spans="3:17" ht="16.2" x14ac:dyDescent="0.2">
      <c r="I106" s="41"/>
      <c r="P106" s="11"/>
      <c r="Q106" s="9"/>
    </row>
    <row r="107" spans="3:17" ht="16.2" x14ac:dyDescent="0.2">
      <c r="I107" s="41"/>
      <c r="P107" s="11"/>
      <c r="Q107" s="9"/>
    </row>
    <row r="108" spans="3:17" ht="16.2" x14ac:dyDescent="0.2">
      <c r="I108" s="41"/>
      <c r="P108" s="11"/>
      <c r="Q108" s="9"/>
    </row>
    <row r="109" spans="3:17" s="91" customFormat="1" ht="23.4" x14ac:dyDescent="0.3">
      <c r="C109" s="92"/>
      <c r="D109" s="94"/>
      <c r="E109" s="94"/>
      <c r="F109" s="94"/>
      <c r="G109" s="94"/>
      <c r="H109" s="94"/>
      <c r="I109" s="95"/>
      <c r="J109" s="94"/>
      <c r="K109" s="94"/>
      <c r="L109" s="94"/>
      <c r="M109" s="94"/>
      <c r="N109" s="94"/>
      <c r="P109" s="93"/>
    </row>
    <row r="110" spans="3:17" s="91" customFormat="1" ht="23.4" x14ac:dyDescent="0.3">
      <c r="C110" s="92"/>
      <c r="D110" s="91" t="s">
        <v>84</v>
      </c>
      <c r="P110" s="93"/>
    </row>
    <row r="111" spans="3:17" s="91" customFormat="1" ht="23.4" x14ac:dyDescent="0.3">
      <c r="C111" s="92"/>
      <c r="P111" s="93"/>
    </row>
    <row r="112" spans="3:17" s="91" customFormat="1" ht="23.4" x14ac:dyDescent="0.3">
      <c r="C112" s="92"/>
      <c r="E112" s="187" t="s">
        <v>216</v>
      </c>
      <c r="P112" s="93"/>
    </row>
    <row r="113" spans="3:17" s="91" customFormat="1" ht="23.4" x14ac:dyDescent="0.3">
      <c r="C113" s="92"/>
      <c r="G113" s="91" t="s">
        <v>159</v>
      </c>
      <c r="P113" s="93"/>
    </row>
    <row r="114" spans="3:17" s="91" customFormat="1" ht="23.4" x14ac:dyDescent="0.3">
      <c r="C114" s="92"/>
      <c r="P114" s="93"/>
    </row>
    <row r="115" spans="3:17" s="91" customFormat="1" ht="23.4" x14ac:dyDescent="0.3">
      <c r="C115" s="92"/>
      <c r="P115" s="93"/>
    </row>
    <row r="116" spans="3:17" s="91" customFormat="1" ht="23.4" x14ac:dyDescent="0.3">
      <c r="C116" s="92"/>
      <c r="I116" s="91" t="s">
        <v>85</v>
      </c>
      <c r="J116" s="91" t="s">
        <v>161</v>
      </c>
      <c r="P116" s="93"/>
    </row>
    <row r="117" spans="3:17" s="91" customFormat="1" ht="23.4" x14ac:dyDescent="0.3">
      <c r="C117" s="92"/>
      <c r="Q117" s="93"/>
    </row>
    <row r="118" spans="3:17" s="91" customFormat="1" ht="23.4" x14ac:dyDescent="0.3">
      <c r="C118" s="92"/>
      <c r="I118" s="91" t="s">
        <v>86</v>
      </c>
      <c r="J118" s="91" t="s">
        <v>214</v>
      </c>
      <c r="L118" s="96"/>
      <c r="M118" s="96" t="s">
        <v>87</v>
      </c>
      <c r="Q118" s="93"/>
    </row>
    <row r="119" spans="3:17" ht="21" x14ac:dyDescent="0.25">
      <c r="C119" s="79"/>
      <c r="D119" s="80"/>
      <c r="E119" s="80"/>
      <c r="F119" s="80"/>
      <c r="G119" s="80"/>
      <c r="H119" s="80"/>
      <c r="I119" s="80"/>
      <c r="J119" s="80"/>
      <c r="K119" s="80"/>
    </row>
    <row r="120" spans="3:17" ht="21" x14ac:dyDescent="0.25">
      <c r="C120" s="79"/>
      <c r="D120" s="80"/>
      <c r="E120" s="80"/>
      <c r="F120" s="80"/>
      <c r="G120" s="80"/>
      <c r="H120" s="80"/>
      <c r="I120" s="80"/>
      <c r="J120" s="80"/>
      <c r="K120" s="80"/>
    </row>
    <row r="121" spans="3:17" ht="21" x14ac:dyDescent="0.25">
      <c r="C121" s="79"/>
      <c r="D121" s="80"/>
      <c r="E121" s="80"/>
      <c r="F121" s="80"/>
      <c r="G121" s="80"/>
      <c r="H121" s="80"/>
      <c r="I121" s="80"/>
      <c r="J121" s="80"/>
      <c r="K121" s="80"/>
    </row>
    <row r="122" spans="3:17" ht="21" x14ac:dyDescent="0.25">
      <c r="C122" s="79"/>
      <c r="D122" s="80"/>
      <c r="E122" s="80"/>
      <c r="F122" s="80"/>
      <c r="G122" s="80"/>
      <c r="H122" s="80"/>
      <c r="I122" s="80"/>
      <c r="J122" s="80"/>
      <c r="K122" s="80"/>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I18" sqref="I18"/>
    </sheetView>
  </sheetViews>
  <sheetFormatPr defaultColWidth="9" defaultRowHeight="13.2" x14ac:dyDescent="0.2"/>
  <cols>
    <col min="1" max="2" width="0" style="1" hidden="1" customWidth="1"/>
    <col min="3" max="3" width="21.6640625" style="86" customWidth="1"/>
    <col min="4" max="4" width="30.88671875" style="87"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4" t="s">
        <v>117</v>
      </c>
      <c r="D1" s="85"/>
      <c r="E1" s="81"/>
      <c r="F1" s="81"/>
      <c r="G1" s="7"/>
      <c r="H1" s="7"/>
      <c r="I1" s="8"/>
      <c r="J1" s="7"/>
      <c r="K1" s="7"/>
      <c r="L1" s="5"/>
      <c r="O1" s="82" t="s">
        <v>122</v>
      </c>
      <c r="P1" s="82"/>
      <c r="U1" s="2"/>
      <c r="V1" s="1"/>
    </row>
    <row r="2" spans="3:22" ht="22.5" customHeight="1" x14ac:dyDescent="0.2">
      <c r="C2" s="311"/>
      <c r="D2" s="312"/>
      <c r="E2" s="315" t="s">
        <v>74</v>
      </c>
      <c r="F2" s="317" t="s">
        <v>118</v>
      </c>
      <c r="G2" s="317" t="s">
        <v>49</v>
      </c>
      <c r="H2" s="51" t="s">
        <v>149</v>
      </c>
      <c r="I2" s="51" t="s">
        <v>150</v>
      </c>
      <c r="J2" s="51" t="s">
        <v>151</v>
      </c>
      <c r="K2" s="51" t="s">
        <v>152</v>
      </c>
      <c r="L2" s="51" t="s">
        <v>153</v>
      </c>
      <c r="M2" s="51" t="s">
        <v>154</v>
      </c>
      <c r="N2" s="161" t="s">
        <v>143</v>
      </c>
      <c r="O2" s="319" t="s">
        <v>56</v>
      </c>
      <c r="P2" s="309" t="s">
        <v>123</v>
      </c>
      <c r="U2" s="2"/>
      <c r="V2" s="1"/>
    </row>
    <row r="3" spans="3:22" ht="22.5" customHeight="1" thickBot="1" x14ac:dyDescent="0.25">
      <c r="C3" s="313"/>
      <c r="D3" s="314"/>
      <c r="E3" s="316"/>
      <c r="F3" s="318"/>
      <c r="G3" s="318"/>
      <c r="H3" s="56" t="s">
        <v>130</v>
      </c>
      <c r="I3" s="56" t="s">
        <v>141</v>
      </c>
      <c r="J3" s="56" t="s">
        <v>145</v>
      </c>
      <c r="K3" s="56" t="s">
        <v>146</v>
      </c>
      <c r="L3" s="56" t="s">
        <v>147</v>
      </c>
      <c r="M3" s="56" t="s">
        <v>148</v>
      </c>
      <c r="N3" s="162" t="s">
        <v>144</v>
      </c>
      <c r="O3" s="320"/>
      <c r="P3" s="310"/>
      <c r="U3" s="2"/>
      <c r="V3" s="1"/>
    </row>
    <row r="4" spans="3:22" ht="21.75" customHeight="1" x14ac:dyDescent="0.2">
      <c r="C4" s="207" t="s">
        <v>60</v>
      </c>
      <c r="D4" s="321"/>
      <c r="E4" s="324" t="s">
        <v>76</v>
      </c>
      <c r="F4" s="57" t="s">
        <v>119</v>
      </c>
      <c r="G4" s="57" t="s">
        <v>79</v>
      </c>
      <c r="H4" s="152">
        <f>G6/6</f>
        <v>0</v>
      </c>
      <c r="I4" s="152">
        <f>H6/5</f>
        <v>0</v>
      </c>
      <c r="J4" s="152">
        <f>I6/4</f>
        <v>0</v>
      </c>
      <c r="K4" s="152">
        <f>J6/3</f>
        <v>0</v>
      </c>
      <c r="L4" s="152">
        <f>K6/2</f>
        <v>0</v>
      </c>
      <c r="M4" s="156">
        <f>L6</f>
        <v>0</v>
      </c>
      <c r="N4" s="156">
        <f>M6</f>
        <v>0</v>
      </c>
      <c r="O4" s="157">
        <f>SUM(H4:N4)</f>
        <v>0</v>
      </c>
      <c r="P4" s="327"/>
      <c r="U4" s="2"/>
      <c r="V4" s="1"/>
    </row>
    <row r="5" spans="3:22" ht="21.75" customHeight="1" x14ac:dyDescent="0.2">
      <c r="C5" s="288"/>
      <c r="D5" s="322"/>
      <c r="E5" s="325"/>
      <c r="F5" s="58" t="s">
        <v>120</v>
      </c>
      <c r="G5" s="58" t="s">
        <v>78</v>
      </c>
      <c r="H5" s="160" t="str">
        <f>IF(G6=0,"",H4/$G6)</f>
        <v/>
      </c>
      <c r="I5" s="160" t="str">
        <f t="shared" ref="I5:N5" si="0">IF(H6=0,"",I4/$G6)</f>
        <v/>
      </c>
      <c r="J5" s="160" t="str">
        <f t="shared" si="0"/>
        <v/>
      </c>
      <c r="K5" s="160" t="str">
        <f t="shared" si="0"/>
        <v/>
      </c>
      <c r="L5" s="160" t="str">
        <f t="shared" si="0"/>
        <v/>
      </c>
      <c r="M5" s="160" t="str">
        <f t="shared" si="0"/>
        <v/>
      </c>
      <c r="N5" s="160" t="str">
        <f t="shared" si="0"/>
        <v/>
      </c>
      <c r="O5" s="163" t="str">
        <f>IF(G6=0,"",G6/O4)</f>
        <v/>
      </c>
      <c r="P5" s="328"/>
      <c r="U5" s="2"/>
      <c r="V5" s="1"/>
    </row>
    <row r="6" spans="3:22" ht="21.75" customHeight="1" thickBot="1" x14ac:dyDescent="0.25">
      <c r="C6" s="291"/>
      <c r="D6" s="323"/>
      <c r="E6" s="326"/>
      <c r="F6" s="83" t="s">
        <v>121</v>
      </c>
      <c r="G6" s="153">
        <f>ROUND('赤字解消 '!$C$10/1000,0)</f>
        <v>0</v>
      </c>
      <c r="H6" s="154">
        <f>G6-H4</f>
        <v>0</v>
      </c>
      <c r="I6" s="154">
        <f t="shared" ref="I6:M6" si="1">H6-I4</f>
        <v>0</v>
      </c>
      <c r="J6" s="154">
        <f t="shared" si="1"/>
        <v>0</v>
      </c>
      <c r="K6" s="154">
        <f t="shared" si="1"/>
        <v>0</v>
      </c>
      <c r="L6" s="154">
        <f t="shared" si="1"/>
        <v>0</v>
      </c>
      <c r="M6" s="155">
        <f t="shared" si="1"/>
        <v>0</v>
      </c>
      <c r="N6" s="155">
        <f>M6-N4</f>
        <v>0</v>
      </c>
      <c r="O6" s="158">
        <f>N6</f>
        <v>0</v>
      </c>
      <c r="P6" s="329"/>
      <c r="U6" s="2"/>
      <c r="V6" s="1"/>
    </row>
    <row r="7" spans="3:22" ht="21.75" customHeight="1" x14ac:dyDescent="0.2">
      <c r="C7" s="207" t="s">
        <v>61</v>
      </c>
      <c r="D7" s="321"/>
      <c r="E7" s="324" t="s">
        <v>75</v>
      </c>
      <c r="F7" s="57" t="s">
        <v>119</v>
      </c>
      <c r="G7" s="57" t="s">
        <v>79</v>
      </c>
      <c r="H7" s="152">
        <f>G9/6</f>
        <v>0</v>
      </c>
      <c r="I7" s="152">
        <f>H9/5</f>
        <v>0</v>
      </c>
      <c r="J7" s="152">
        <f>I9/4</f>
        <v>0</v>
      </c>
      <c r="K7" s="152">
        <v>0</v>
      </c>
      <c r="L7" s="152">
        <f>K9/2</f>
        <v>0</v>
      </c>
      <c r="M7" s="156">
        <f>L9</f>
        <v>0</v>
      </c>
      <c r="N7" s="156">
        <f>M9</f>
        <v>0</v>
      </c>
      <c r="O7" s="157">
        <f>SUM(H7:N7)</f>
        <v>0</v>
      </c>
      <c r="P7" s="327"/>
      <c r="U7" s="2"/>
      <c r="V7" s="1"/>
    </row>
    <row r="8" spans="3:22" ht="21.75" customHeight="1" x14ac:dyDescent="0.2">
      <c r="C8" s="288"/>
      <c r="D8" s="322"/>
      <c r="E8" s="325"/>
      <c r="F8" s="58" t="s">
        <v>120</v>
      </c>
      <c r="G8" s="58" t="s">
        <v>78</v>
      </c>
      <c r="H8" s="160" t="str">
        <f>IF(G9=0,"",H7/$G9)</f>
        <v/>
      </c>
      <c r="I8" s="160" t="str">
        <f t="shared" ref="I8:N8" si="2">IF(H9=0,"",I7/$G9)</f>
        <v/>
      </c>
      <c r="J8" s="160" t="str">
        <f t="shared" si="2"/>
        <v/>
      </c>
      <c r="K8" s="160" t="str">
        <f t="shared" si="2"/>
        <v/>
      </c>
      <c r="L8" s="160" t="str">
        <f t="shared" si="2"/>
        <v/>
      </c>
      <c r="M8" s="160" t="str">
        <f t="shared" si="2"/>
        <v/>
      </c>
      <c r="N8" s="160" t="str">
        <f t="shared" si="2"/>
        <v/>
      </c>
      <c r="O8" s="163" t="str">
        <f>IF(G9=0,"",G9/O7)</f>
        <v/>
      </c>
      <c r="P8" s="328"/>
      <c r="U8" s="2"/>
      <c r="V8" s="1"/>
    </row>
    <row r="9" spans="3:22" ht="21.75" customHeight="1" thickBot="1" x14ac:dyDescent="0.25">
      <c r="C9" s="291" t="s">
        <v>58</v>
      </c>
      <c r="D9" s="323"/>
      <c r="E9" s="326"/>
      <c r="F9" s="83" t="s">
        <v>121</v>
      </c>
      <c r="G9" s="153">
        <f>ROUND('赤字解消 '!$D$10/1000,0)</f>
        <v>0</v>
      </c>
      <c r="H9" s="154">
        <f>G9-H7</f>
        <v>0</v>
      </c>
      <c r="I9" s="154">
        <f t="shared" ref="I9:N9" si="3">H9-I7</f>
        <v>0</v>
      </c>
      <c r="J9" s="154">
        <f t="shared" si="3"/>
        <v>0</v>
      </c>
      <c r="K9" s="154">
        <f t="shared" si="3"/>
        <v>0</v>
      </c>
      <c r="L9" s="154">
        <f t="shared" si="3"/>
        <v>0</v>
      </c>
      <c r="M9" s="155">
        <f t="shared" si="3"/>
        <v>0</v>
      </c>
      <c r="N9" s="155">
        <f t="shared" si="3"/>
        <v>0</v>
      </c>
      <c r="O9" s="158">
        <f>N9</f>
        <v>0</v>
      </c>
      <c r="P9" s="329"/>
      <c r="U9" s="2"/>
      <c r="V9" s="1"/>
    </row>
    <row r="10" spans="3:22" ht="21.75" customHeight="1" x14ac:dyDescent="0.2">
      <c r="C10" s="207" t="s">
        <v>62</v>
      </c>
      <c r="D10" s="321"/>
      <c r="E10" s="324" t="s">
        <v>76</v>
      </c>
      <c r="F10" s="57" t="s">
        <v>119</v>
      </c>
      <c r="G10" s="57" t="s">
        <v>79</v>
      </c>
      <c r="H10" s="152">
        <f>G12/6</f>
        <v>0</v>
      </c>
      <c r="I10" s="152">
        <f>H12/5</f>
        <v>0</v>
      </c>
      <c r="J10" s="152">
        <f>I12/4</f>
        <v>0</v>
      </c>
      <c r="K10" s="152">
        <f>J12/3</f>
        <v>0</v>
      </c>
      <c r="L10" s="152">
        <f>K12/2</f>
        <v>0</v>
      </c>
      <c r="M10" s="156">
        <f>L12</f>
        <v>0</v>
      </c>
      <c r="N10" s="156">
        <f>M12</f>
        <v>0</v>
      </c>
      <c r="O10" s="157">
        <f>SUM(H10:N10)</f>
        <v>0</v>
      </c>
      <c r="P10" s="327"/>
      <c r="U10" s="2"/>
      <c r="V10" s="1"/>
    </row>
    <row r="11" spans="3:22" ht="21.75" customHeight="1" x14ac:dyDescent="0.2">
      <c r="C11" s="288"/>
      <c r="D11" s="322"/>
      <c r="E11" s="325"/>
      <c r="F11" s="58" t="s">
        <v>120</v>
      </c>
      <c r="G11" s="58" t="s">
        <v>78</v>
      </c>
      <c r="H11" s="160" t="str">
        <f>IF(G12=0,"",H10/$G12)</f>
        <v/>
      </c>
      <c r="I11" s="160" t="str">
        <f t="shared" ref="I11:N11" si="4">IF(H12=0,"",I10/$G12)</f>
        <v/>
      </c>
      <c r="J11" s="160" t="str">
        <f t="shared" si="4"/>
        <v/>
      </c>
      <c r="K11" s="160" t="str">
        <f t="shared" si="4"/>
        <v/>
      </c>
      <c r="L11" s="160" t="str">
        <f t="shared" si="4"/>
        <v/>
      </c>
      <c r="M11" s="160" t="str">
        <f t="shared" si="4"/>
        <v/>
      </c>
      <c r="N11" s="160" t="str">
        <f t="shared" si="4"/>
        <v/>
      </c>
      <c r="O11" s="163" t="str">
        <f>IF(G12=0,"",G12/O10)</f>
        <v/>
      </c>
      <c r="P11" s="328"/>
      <c r="U11" s="2"/>
      <c r="V11" s="1"/>
    </row>
    <row r="12" spans="3:22" ht="21.75" customHeight="1" thickBot="1" x14ac:dyDescent="0.25">
      <c r="C12" s="291" t="s">
        <v>58</v>
      </c>
      <c r="D12" s="323"/>
      <c r="E12" s="326"/>
      <c r="F12" s="83" t="s">
        <v>121</v>
      </c>
      <c r="G12" s="153">
        <f>ROUND('赤字解消 '!$E$10/1000,0)</f>
        <v>0</v>
      </c>
      <c r="H12" s="154">
        <f>G12-H10</f>
        <v>0</v>
      </c>
      <c r="I12" s="154">
        <f t="shared" ref="I12:N12" si="5">H12-I10</f>
        <v>0</v>
      </c>
      <c r="J12" s="154">
        <f t="shared" si="5"/>
        <v>0</v>
      </c>
      <c r="K12" s="154">
        <f t="shared" si="5"/>
        <v>0</v>
      </c>
      <c r="L12" s="154">
        <f t="shared" si="5"/>
        <v>0</v>
      </c>
      <c r="M12" s="155">
        <f t="shared" si="5"/>
        <v>0</v>
      </c>
      <c r="N12" s="155">
        <f t="shared" si="5"/>
        <v>0</v>
      </c>
      <c r="O12" s="158">
        <f>N12</f>
        <v>0</v>
      </c>
      <c r="P12" s="329"/>
      <c r="U12" s="2"/>
      <c r="V12" s="1"/>
    </row>
    <row r="13" spans="3:22" ht="21.75" customHeight="1" x14ac:dyDescent="0.2">
      <c r="C13" s="207" t="s">
        <v>63</v>
      </c>
      <c r="D13" s="321"/>
      <c r="E13" s="324" t="s">
        <v>76</v>
      </c>
      <c r="F13" s="57" t="s">
        <v>119</v>
      </c>
      <c r="G13" s="57" t="s">
        <v>79</v>
      </c>
      <c r="H13" s="152">
        <f>G15/6</f>
        <v>0</v>
      </c>
      <c r="I13" s="152">
        <f>H15/5</f>
        <v>0</v>
      </c>
      <c r="J13" s="152">
        <f>I15/4</f>
        <v>0</v>
      </c>
      <c r="K13" s="152">
        <f>J15/3</f>
        <v>0</v>
      </c>
      <c r="L13" s="152">
        <f>K15/2</f>
        <v>0</v>
      </c>
      <c r="M13" s="156">
        <f>L15</f>
        <v>0</v>
      </c>
      <c r="N13" s="156">
        <f>M15</f>
        <v>0</v>
      </c>
      <c r="O13" s="174"/>
      <c r="P13" s="327"/>
      <c r="U13" s="2"/>
      <c r="V13" s="1"/>
    </row>
    <row r="14" spans="3:22" ht="21.75" customHeight="1" x14ac:dyDescent="0.2">
      <c r="C14" s="288"/>
      <c r="D14" s="322"/>
      <c r="E14" s="325"/>
      <c r="F14" s="58" t="s">
        <v>120</v>
      </c>
      <c r="G14" s="58" t="s">
        <v>78</v>
      </c>
      <c r="H14" s="160" t="str">
        <f>IF(G15=0,"",H13/$G15)</f>
        <v/>
      </c>
      <c r="I14" s="160" t="str">
        <f t="shared" ref="I14:N14" si="6">IF(H15=0,"",I13/$G15)</f>
        <v/>
      </c>
      <c r="J14" s="160" t="str">
        <f t="shared" si="6"/>
        <v/>
      </c>
      <c r="K14" s="160" t="str">
        <f t="shared" si="6"/>
        <v/>
      </c>
      <c r="L14" s="160" t="str">
        <f t="shared" si="6"/>
        <v/>
      </c>
      <c r="M14" s="160" t="str">
        <f t="shared" si="6"/>
        <v/>
      </c>
      <c r="N14" s="160" t="str">
        <f t="shared" si="6"/>
        <v/>
      </c>
      <c r="O14" s="163"/>
      <c r="P14" s="328"/>
      <c r="U14" s="2"/>
      <c r="V14" s="1"/>
    </row>
    <row r="15" spans="3:22" ht="21.75" customHeight="1" thickBot="1" x14ac:dyDescent="0.25">
      <c r="C15" s="291" t="s">
        <v>58</v>
      </c>
      <c r="D15" s="323"/>
      <c r="E15" s="326"/>
      <c r="F15" s="83" t="s">
        <v>121</v>
      </c>
      <c r="G15" s="153">
        <f>ROUND('赤字解消 '!$F$10/1000,0)</f>
        <v>0</v>
      </c>
      <c r="H15" s="154">
        <f>G15-H13</f>
        <v>0</v>
      </c>
      <c r="I15" s="154">
        <f t="shared" ref="I15:N15" si="7">H15-I13</f>
        <v>0</v>
      </c>
      <c r="J15" s="154">
        <f t="shared" si="7"/>
        <v>0</v>
      </c>
      <c r="K15" s="154">
        <f t="shared" si="7"/>
        <v>0</v>
      </c>
      <c r="L15" s="154">
        <f t="shared" si="7"/>
        <v>0</v>
      </c>
      <c r="M15" s="155">
        <f t="shared" si="7"/>
        <v>0</v>
      </c>
      <c r="N15" s="155">
        <f t="shared" si="7"/>
        <v>0</v>
      </c>
      <c r="O15" s="175">
        <f>N15</f>
        <v>0</v>
      </c>
      <c r="P15" s="329"/>
      <c r="U15" s="2"/>
      <c r="V15" s="1"/>
    </row>
    <row r="16" spans="3:22" ht="21.75" customHeight="1" x14ac:dyDescent="0.2">
      <c r="C16" s="207" t="s">
        <v>64</v>
      </c>
      <c r="D16" s="321"/>
      <c r="E16" s="324" t="s">
        <v>76</v>
      </c>
      <c r="F16" s="57" t="s">
        <v>119</v>
      </c>
      <c r="G16" s="57" t="s">
        <v>79</v>
      </c>
      <c r="H16" s="152">
        <f>G18/6</f>
        <v>0</v>
      </c>
      <c r="I16" s="152">
        <f>H18/5</f>
        <v>0</v>
      </c>
      <c r="J16" s="152">
        <f>I18/4</f>
        <v>0</v>
      </c>
      <c r="K16" s="152">
        <f>J18/3</f>
        <v>0</v>
      </c>
      <c r="L16" s="152">
        <f>K18/2</f>
        <v>0</v>
      </c>
      <c r="M16" s="156">
        <f>L18</f>
        <v>0</v>
      </c>
      <c r="N16" s="156">
        <f>M18</f>
        <v>0</v>
      </c>
      <c r="O16" s="174">
        <f>SUM(H16:M16)</f>
        <v>0</v>
      </c>
      <c r="P16" s="327"/>
      <c r="U16" s="2"/>
      <c r="V16" s="1"/>
    </row>
    <row r="17" spans="3:22" ht="21.75" customHeight="1" x14ac:dyDescent="0.2">
      <c r="C17" s="288"/>
      <c r="D17" s="322"/>
      <c r="E17" s="325"/>
      <c r="F17" s="58" t="s">
        <v>120</v>
      </c>
      <c r="G17" s="58" t="s">
        <v>78</v>
      </c>
      <c r="H17" s="160" t="str">
        <f>IF(G18=0,"",H16/$G18)</f>
        <v/>
      </c>
      <c r="I17" s="160" t="str">
        <f t="shared" ref="I17:N17" si="8">IF(H18=0,"",I16/$G18)</f>
        <v/>
      </c>
      <c r="J17" s="160" t="str">
        <f t="shared" si="8"/>
        <v/>
      </c>
      <c r="K17" s="160" t="str">
        <f t="shared" si="8"/>
        <v/>
      </c>
      <c r="L17" s="160" t="str">
        <f t="shared" si="8"/>
        <v/>
      </c>
      <c r="M17" s="160" t="str">
        <f t="shared" si="8"/>
        <v/>
      </c>
      <c r="N17" s="160" t="str">
        <f t="shared" si="8"/>
        <v/>
      </c>
      <c r="O17" s="163" t="str">
        <f>IF(G18=0,"",G18/O16)</f>
        <v/>
      </c>
      <c r="P17" s="328"/>
      <c r="U17" s="2"/>
      <c r="V17" s="1"/>
    </row>
    <row r="18" spans="3:22" ht="21.75" customHeight="1" thickBot="1" x14ac:dyDescent="0.25">
      <c r="C18" s="291" t="s">
        <v>58</v>
      </c>
      <c r="D18" s="323"/>
      <c r="E18" s="326"/>
      <c r="F18" s="83" t="s">
        <v>121</v>
      </c>
      <c r="G18" s="153">
        <f>ROUND('赤字解消 '!$G$10/1000,0)</f>
        <v>0</v>
      </c>
      <c r="H18" s="154">
        <f>G18-H16</f>
        <v>0</v>
      </c>
      <c r="I18" s="154">
        <f t="shared" ref="I18:N18" si="9">H18-I16</f>
        <v>0</v>
      </c>
      <c r="J18" s="154">
        <f t="shared" si="9"/>
        <v>0</v>
      </c>
      <c r="K18" s="154">
        <f t="shared" si="9"/>
        <v>0</v>
      </c>
      <c r="L18" s="154">
        <f t="shared" si="9"/>
        <v>0</v>
      </c>
      <c r="M18" s="155">
        <f t="shared" si="9"/>
        <v>0</v>
      </c>
      <c r="N18" s="155">
        <f t="shared" si="9"/>
        <v>0</v>
      </c>
      <c r="O18" s="175">
        <f>N18</f>
        <v>0</v>
      </c>
      <c r="P18" s="329"/>
      <c r="U18" s="2"/>
      <c r="V18" s="1"/>
    </row>
    <row r="19" spans="3:22" ht="21.75" customHeight="1" x14ac:dyDescent="0.2">
      <c r="C19" s="207" t="s">
        <v>65</v>
      </c>
      <c r="D19" s="321"/>
      <c r="E19" s="324" t="s">
        <v>76</v>
      </c>
      <c r="F19" s="57" t="s">
        <v>119</v>
      </c>
      <c r="G19" s="57" t="s">
        <v>79</v>
      </c>
      <c r="H19" s="152">
        <f>G21/6</f>
        <v>0</v>
      </c>
      <c r="I19" s="152">
        <f>H21/5</f>
        <v>0</v>
      </c>
      <c r="J19" s="152">
        <f>I21/4</f>
        <v>0</v>
      </c>
      <c r="K19" s="152">
        <f>J21/3</f>
        <v>0</v>
      </c>
      <c r="L19" s="152">
        <f>K21/2</f>
        <v>0</v>
      </c>
      <c r="M19" s="156">
        <f>L21</f>
        <v>0</v>
      </c>
      <c r="N19" s="156">
        <f>M21</f>
        <v>0</v>
      </c>
      <c r="O19" s="174">
        <f>SUM(H19:M19)</f>
        <v>0</v>
      </c>
      <c r="P19" s="327"/>
      <c r="U19" s="2"/>
      <c r="V19" s="1"/>
    </row>
    <row r="20" spans="3:22" ht="21.75" customHeight="1" x14ac:dyDescent="0.2">
      <c r="C20" s="288"/>
      <c r="D20" s="322"/>
      <c r="E20" s="325"/>
      <c r="F20" s="58" t="s">
        <v>120</v>
      </c>
      <c r="G20" s="58" t="s">
        <v>78</v>
      </c>
      <c r="H20" s="160" t="str">
        <f>IF(G21=0,"",H19/$G21)</f>
        <v/>
      </c>
      <c r="I20" s="160" t="str">
        <f t="shared" ref="I20:N20" si="10">IF(H21=0,"",I19/$G21)</f>
        <v/>
      </c>
      <c r="J20" s="160" t="str">
        <f t="shared" si="10"/>
        <v/>
      </c>
      <c r="K20" s="160" t="str">
        <f t="shared" si="10"/>
        <v/>
      </c>
      <c r="L20" s="160" t="str">
        <f t="shared" si="10"/>
        <v/>
      </c>
      <c r="M20" s="160" t="str">
        <f t="shared" si="10"/>
        <v/>
      </c>
      <c r="N20" s="160" t="str">
        <f t="shared" si="10"/>
        <v/>
      </c>
      <c r="O20" s="163" t="str">
        <f>IF(G21=0,"",G21/O19)</f>
        <v/>
      </c>
      <c r="P20" s="328"/>
      <c r="U20" s="2"/>
      <c r="V20" s="1"/>
    </row>
    <row r="21" spans="3:22" ht="21.75" customHeight="1" thickBot="1" x14ac:dyDescent="0.25">
      <c r="C21" s="291" t="s">
        <v>58</v>
      </c>
      <c r="D21" s="323"/>
      <c r="E21" s="326"/>
      <c r="F21" s="83" t="s">
        <v>121</v>
      </c>
      <c r="G21" s="153">
        <f>ROUND('赤字解消 '!$H$10/1000,0)</f>
        <v>0</v>
      </c>
      <c r="H21" s="154">
        <f>G21-H19</f>
        <v>0</v>
      </c>
      <c r="I21" s="154">
        <f t="shared" ref="I21:N21" si="11">H21-I19</f>
        <v>0</v>
      </c>
      <c r="J21" s="154">
        <f t="shared" si="11"/>
        <v>0</v>
      </c>
      <c r="K21" s="154">
        <f t="shared" si="11"/>
        <v>0</v>
      </c>
      <c r="L21" s="154">
        <f t="shared" si="11"/>
        <v>0</v>
      </c>
      <c r="M21" s="155">
        <f t="shared" si="11"/>
        <v>0</v>
      </c>
      <c r="N21" s="155">
        <f t="shared" si="11"/>
        <v>0</v>
      </c>
      <c r="O21" s="175">
        <f>M21</f>
        <v>0</v>
      </c>
      <c r="P21" s="329"/>
      <c r="U21" s="2"/>
      <c r="V21" s="1"/>
    </row>
    <row r="22" spans="3:22" ht="21.75" customHeight="1" x14ac:dyDescent="0.2">
      <c r="C22" s="207" t="s">
        <v>66</v>
      </c>
      <c r="D22" s="321"/>
      <c r="E22" s="324" t="s">
        <v>76</v>
      </c>
      <c r="F22" s="57" t="s">
        <v>119</v>
      </c>
      <c r="G22" s="57" t="s">
        <v>79</v>
      </c>
      <c r="H22" s="152">
        <f>G24/6</f>
        <v>0</v>
      </c>
      <c r="I22" s="152">
        <f>H24/5</f>
        <v>0</v>
      </c>
      <c r="J22" s="152">
        <f>I24/4</f>
        <v>0</v>
      </c>
      <c r="K22" s="152">
        <f>J24/3</f>
        <v>0</v>
      </c>
      <c r="L22" s="152">
        <f>K24/2</f>
        <v>0</v>
      </c>
      <c r="M22" s="156">
        <f>L24</f>
        <v>0</v>
      </c>
      <c r="N22" s="156">
        <f>M24</f>
        <v>0</v>
      </c>
      <c r="O22" s="174">
        <f>SUM(H22:N22)</f>
        <v>0</v>
      </c>
      <c r="P22" s="327"/>
      <c r="U22" s="2"/>
      <c r="V22" s="1"/>
    </row>
    <row r="23" spans="3:22" ht="21.75" customHeight="1" x14ac:dyDescent="0.2">
      <c r="C23" s="288"/>
      <c r="D23" s="322"/>
      <c r="E23" s="325"/>
      <c r="F23" s="58" t="s">
        <v>120</v>
      </c>
      <c r="G23" s="58" t="s">
        <v>78</v>
      </c>
      <c r="H23" s="160" t="str">
        <f>IF(G24=0,"",H22/$G24)</f>
        <v/>
      </c>
      <c r="I23" s="160" t="str">
        <f t="shared" ref="I23:N23" si="12">IF(H24=0,"",I22/$G24)</f>
        <v/>
      </c>
      <c r="J23" s="160" t="str">
        <f t="shared" si="12"/>
        <v/>
      </c>
      <c r="K23" s="160" t="str">
        <f t="shared" si="12"/>
        <v/>
      </c>
      <c r="L23" s="160" t="str">
        <f t="shared" si="12"/>
        <v/>
      </c>
      <c r="M23" s="160" t="str">
        <f t="shared" si="12"/>
        <v/>
      </c>
      <c r="N23" s="160" t="str">
        <f t="shared" si="12"/>
        <v/>
      </c>
      <c r="O23" s="163" t="str">
        <f>IF(G24=0,"",G24/O22)</f>
        <v/>
      </c>
      <c r="P23" s="328"/>
      <c r="U23" s="2"/>
      <c r="V23" s="1"/>
    </row>
    <row r="24" spans="3:22" ht="21.75" customHeight="1" thickBot="1" x14ac:dyDescent="0.25">
      <c r="C24" s="291" t="s">
        <v>58</v>
      </c>
      <c r="D24" s="323"/>
      <c r="E24" s="326"/>
      <c r="F24" s="83" t="s">
        <v>121</v>
      </c>
      <c r="G24" s="153">
        <v>0</v>
      </c>
      <c r="H24" s="154">
        <f>G24-H22</f>
        <v>0</v>
      </c>
      <c r="I24" s="154">
        <f t="shared" ref="I24:N24" si="13">H24-I22</f>
        <v>0</v>
      </c>
      <c r="J24" s="154">
        <f t="shared" si="13"/>
        <v>0</v>
      </c>
      <c r="K24" s="154">
        <f t="shared" si="13"/>
        <v>0</v>
      </c>
      <c r="L24" s="154">
        <f t="shared" si="13"/>
        <v>0</v>
      </c>
      <c r="M24" s="155">
        <f t="shared" si="13"/>
        <v>0</v>
      </c>
      <c r="N24" s="155">
        <f t="shared" si="13"/>
        <v>0</v>
      </c>
      <c r="O24" s="175">
        <f>N24</f>
        <v>0</v>
      </c>
      <c r="P24" s="329"/>
      <c r="U24" s="2"/>
      <c r="V24" s="1"/>
    </row>
    <row r="25" spans="3:22" ht="21.75" customHeight="1" x14ac:dyDescent="0.2">
      <c r="C25" s="207" t="s">
        <v>67</v>
      </c>
      <c r="D25" s="321"/>
      <c r="E25" s="324" t="s">
        <v>76</v>
      </c>
      <c r="F25" s="57" t="s">
        <v>119</v>
      </c>
      <c r="G25" s="57" t="s">
        <v>79</v>
      </c>
      <c r="H25" s="152">
        <f>G27/6</f>
        <v>0</v>
      </c>
      <c r="I25" s="152">
        <f>H27/5</f>
        <v>0</v>
      </c>
      <c r="J25" s="152">
        <f>I27/4</f>
        <v>0</v>
      </c>
      <c r="K25" s="152">
        <f>J27/3</f>
        <v>0</v>
      </c>
      <c r="L25" s="152">
        <f>K27/2</f>
        <v>0</v>
      </c>
      <c r="M25" s="156">
        <f>L27</f>
        <v>0</v>
      </c>
      <c r="N25" s="156">
        <f>M27</f>
        <v>0</v>
      </c>
      <c r="O25" s="174">
        <f>SUM(H25:N25)</f>
        <v>0</v>
      </c>
      <c r="P25" s="327"/>
      <c r="U25" s="2"/>
      <c r="V25" s="1"/>
    </row>
    <row r="26" spans="3:22" ht="21.75" customHeight="1" x14ac:dyDescent="0.2">
      <c r="C26" s="288"/>
      <c r="D26" s="322"/>
      <c r="E26" s="325"/>
      <c r="F26" s="58" t="s">
        <v>120</v>
      </c>
      <c r="G26" s="58" t="s">
        <v>78</v>
      </c>
      <c r="H26" s="160" t="str">
        <f>IF(G27=0,"",H25/$G27)</f>
        <v/>
      </c>
      <c r="I26" s="160" t="str">
        <f t="shared" ref="I26:N26" si="14">IF(H27=0,"",I25/$G27)</f>
        <v/>
      </c>
      <c r="J26" s="160" t="str">
        <f t="shared" si="14"/>
        <v/>
      </c>
      <c r="K26" s="160" t="str">
        <f t="shared" si="14"/>
        <v/>
      </c>
      <c r="L26" s="160" t="str">
        <f t="shared" si="14"/>
        <v/>
      </c>
      <c r="M26" s="160" t="str">
        <f t="shared" si="14"/>
        <v/>
      </c>
      <c r="N26" s="160" t="str">
        <f t="shared" si="14"/>
        <v/>
      </c>
      <c r="O26" s="163" t="str">
        <f>IF(G27=0,"",G27/O25)</f>
        <v/>
      </c>
      <c r="P26" s="328"/>
      <c r="U26" s="2"/>
      <c r="V26" s="1"/>
    </row>
    <row r="27" spans="3:22" ht="21.75" customHeight="1" thickBot="1" x14ac:dyDescent="0.25">
      <c r="C27" s="291" t="s">
        <v>58</v>
      </c>
      <c r="D27" s="323"/>
      <c r="E27" s="326"/>
      <c r="F27" s="83" t="s">
        <v>121</v>
      </c>
      <c r="G27" s="153">
        <f>ROUND('赤字解消 '!$J$10/1000,0)</f>
        <v>0</v>
      </c>
      <c r="H27" s="154">
        <f>G27-H25</f>
        <v>0</v>
      </c>
      <c r="I27" s="154">
        <f t="shared" ref="I27:N27" si="15">H27-I25</f>
        <v>0</v>
      </c>
      <c r="J27" s="154">
        <f t="shared" si="15"/>
        <v>0</v>
      </c>
      <c r="K27" s="154">
        <f t="shared" si="15"/>
        <v>0</v>
      </c>
      <c r="L27" s="154">
        <f t="shared" si="15"/>
        <v>0</v>
      </c>
      <c r="M27" s="155">
        <f t="shared" si="15"/>
        <v>0</v>
      </c>
      <c r="N27" s="155">
        <f t="shared" si="15"/>
        <v>0</v>
      </c>
      <c r="O27" s="175">
        <f>N27</f>
        <v>0</v>
      </c>
      <c r="P27" s="329"/>
      <c r="U27" s="2"/>
      <c r="V27" s="1"/>
    </row>
    <row r="28" spans="3:22" ht="21.75" customHeight="1" x14ac:dyDescent="0.2">
      <c r="C28" s="207" t="s">
        <v>68</v>
      </c>
      <c r="D28" s="321"/>
      <c r="E28" s="324" t="s">
        <v>76</v>
      </c>
      <c r="F28" s="57" t="s">
        <v>119</v>
      </c>
      <c r="G28" s="57" t="s">
        <v>79</v>
      </c>
      <c r="H28" s="152">
        <f>G30/6</f>
        <v>0</v>
      </c>
      <c r="I28" s="152">
        <f>H30/5</f>
        <v>0</v>
      </c>
      <c r="J28" s="152">
        <f>I30/4</f>
        <v>0</v>
      </c>
      <c r="K28" s="152">
        <f>J30/3</f>
        <v>0</v>
      </c>
      <c r="L28" s="152">
        <f>K30/2</f>
        <v>0</v>
      </c>
      <c r="M28" s="156">
        <f>L30</f>
        <v>0</v>
      </c>
      <c r="N28" s="156">
        <f>M30</f>
        <v>0</v>
      </c>
      <c r="O28" s="174">
        <f>SUM(H28:N28)</f>
        <v>0</v>
      </c>
      <c r="P28" s="327"/>
      <c r="U28" s="2"/>
      <c r="V28" s="1"/>
    </row>
    <row r="29" spans="3:22" ht="21.75" customHeight="1" x14ac:dyDescent="0.2">
      <c r="C29" s="288"/>
      <c r="D29" s="322"/>
      <c r="E29" s="325"/>
      <c r="F29" s="58" t="s">
        <v>120</v>
      </c>
      <c r="G29" s="58" t="s">
        <v>78</v>
      </c>
      <c r="H29" s="160" t="str">
        <f>IF(G30=0,"",H28/$G30)</f>
        <v/>
      </c>
      <c r="I29" s="160" t="str">
        <f t="shared" ref="I29:N29" si="16">IF(H30=0,"",I28/$G30)</f>
        <v/>
      </c>
      <c r="J29" s="160" t="str">
        <f t="shared" si="16"/>
        <v/>
      </c>
      <c r="K29" s="160" t="str">
        <f t="shared" si="16"/>
        <v/>
      </c>
      <c r="L29" s="160" t="str">
        <f t="shared" si="16"/>
        <v/>
      </c>
      <c r="M29" s="160" t="str">
        <f t="shared" si="16"/>
        <v/>
      </c>
      <c r="N29" s="160" t="str">
        <f t="shared" si="16"/>
        <v/>
      </c>
      <c r="O29" s="163" t="str">
        <f>IF(G30=0,"",G30/O28)</f>
        <v/>
      </c>
      <c r="P29" s="328"/>
      <c r="U29" s="2"/>
      <c r="V29" s="1"/>
    </row>
    <row r="30" spans="3:22" ht="21.75" customHeight="1" thickBot="1" x14ac:dyDescent="0.25">
      <c r="C30" s="291" t="s">
        <v>58</v>
      </c>
      <c r="D30" s="323"/>
      <c r="E30" s="326"/>
      <c r="F30" s="83" t="s">
        <v>121</v>
      </c>
      <c r="G30" s="153">
        <f>ROUND('赤字解消 '!$K$10/1000,0)</f>
        <v>0</v>
      </c>
      <c r="H30" s="154">
        <f>G30-H28</f>
        <v>0</v>
      </c>
      <c r="I30" s="154">
        <f t="shared" ref="I30:N30" si="17">H30-I28</f>
        <v>0</v>
      </c>
      <c r="J30" s="154">
        <f t="shared" si="17"/>
        <v>0</v>
      </c>
      <c r="K30" s="154">
        <f t="shared" si="17"/>
        <v>0</v>
      </c>
      <c r="L30" s="154">
        <f t="shared" si="17"/>
        <v>0</v>
      </c>
      <c r="M30" s="155">
        <f t="shared" si="17"/>
        <v>0</v>
      </c>
      <c r="N30" s="155">
        <f t="shared" si="17"/>
        <v>0</v>
      </c>
      <c r="O30" s="175">
        <f>N30</f>
        <v>0</v>
      </c>
      <c r="P30" s="329"/>
      <c r="U30" s="2"/>
      <c r="V30" s="1"/>
    </row>
    <row r="31" spans="3:22" ht="21.75" customHeight="1" x14ac:dyDescent="0.2">
      <c r="C31" s="207" t="s">
        <v>69</v>
      </c>
      <c r="D31" s="321"/>
      <c r="E31" s="324" t="s">
        <v>77</v>
      </c>
      <c r="F31" s="57" t="s">
        <v>119</v>
      </c>
      <c r="G31" s="57" t="s">
        <v>79</v>
      </c>
      <c r="H31" s="152">
        <f>G33/6</f>
        <v>0</v>
      </c>
      <c r="I31" s="152">
        <f>H33/5</f>
        <v>0</v>
      </c>
      <c r="J31" s="152">
        <f>I33/4</f>
        <v>0</v>
      </c>
      <c r="K31" s="152">
        <f>J33/3</f>
        <v>0</v>
      </c>
      <c r="L31" s="152">
        <f>K33/2</f>
        <v>0</v>
      </c>
      <c r="M31" s="156">
        <f>L33</f>
        <v>0</v>
      </c>
      <c r="N31" s="173">
        <f>M33</f>
        <v>0</v>
      </c>
      <c r="O31" s="174">
        <f>SUM(H31:N31)</f>
        <v>0</v>
      </c>
      <c r="P31" s="327"/>
      <c r="U31" s="2"/>
      <c r="V31" s="1"/>
    </row>
    <row r="32" spans="3:22" ht="21.75" customHeight="1" x14ac:dyDescent="0.2">
      <c r="C32" s="288"/>
      <c r="D32" s="322"/>
      <c r="E32" s="325"/>
      <c r="F32" s="58" t="s">
        <v>120</v>
      </c>
      <c r="G32" s="58" t="s">
        <v>78</v>
      </c>
      <c r="H32" s="160" t="str">
        <f>IF(G33=0,"",H31/$G33)</f>
        <v/>
      </c>
      <c r="I32" s="160" t="str">
        <f t="shared" ref="I32:N32" si="18">IF(H33=0,"",I31/$G33)</f>
        <v/>
      </c>
      <c r="J32" s="160" t="str">
        <f t="shared" si="18"/>
        <v/>
      </c>
      <c r="K32" s="160" t="str">
        <f t="shared" si="18"/>
        <v/>
      </c>
      <c r="L32" s="160" t="str">
        <f t="shared" si="18"/>
        <v/>
      </c>
      <c r="M32" s="160" t="str">
        <f t="shared" si="18"/>
        <v/>
      </c>
      <c r="N32" s="160" t="str">
        <f t="shared" si="18"/>
        <v/>
      </c>
      <c r="O32" s="163" t="str">
        <f>IF(G33=0,"",G33/O31)</f>
        <v/>
      </c>
      <c r="P32" s="328"/>
      <c r="U32" s="2"/>
      <c r="V32" s="1"/>
    </row>
    <row r="33" spans="3:22" ht="21.75" customHeight="1" thickBot="1" x14ac:dyDescent="0.25">
      <c r="C33" s="291" t="s">
        <v>58</v>
      </c>
      <c r="D33" s="323"/>
      <c r="E33" s="326"/>
      <c r="F33" s="83" t="s">
        <v>121</v>
      </c>
      <c r="G33" s="153">
        <v>0</v>
      </c>
      <c r="H33" s="154">
        <f>G33-H31</f>
        <v>0</v>
      </c>
      <c r="I33" s="154">
        <f t="shared" ref="I33:N33" si="19">H33-I31</f>
        <v>0</v>
      </c>
      <c r="J33" s="154">
        <f t="shared" si="19"/>
        <v>0</v>
      </c>
      <c r="K33" s="154">
        <f t="shared" si="19"/>
        <v>0</v>
      </c>
      <c r="L33" s="154">
        <f t="shared" si="19"/>
        <v>0</v>
      </c>
      <c r="M33" s="155">
        <f t="shared" si="19"/>
        <v>0</v>
      </c>
      <c r="N33" s="155">
        <f t="shared" si="19"/>
        <v>0</v>
      </c>
      <c r="O33" s="175">
        <f>N33</f>
        <v>0</v>
      </c>
      <c r="P33" s="329"/>
      <c r="U33" s="2"/>
      <c r="V33" s="1"/>
    </row>
    <row r="34" spans="3:22" ht="21.75" customHeight="1" x14ac:dyDescent="0.2">
      <c r="C34" s="207" t="s">
        <v>70</v>
      </c>
      <c r="D34" s="321"/>
      <c r="E34" s="324" t="s">
        <v>77</v>
      </c>
      <c r="F34" s="57" t="s">
        <v>119</v>
      </c>
      <c r="G34" s="57" t="s">
        <v>79</v>
      </c>
      <c r="H34" s="152">
        <f>G36/6</f>
        <v>0</v>
      </c>
      <c r="I34" s="152">
        <f>H36/5</f>
        <v>0</v>
      </c>
      <c r="J34" s="152">
        <f>I36/4</f>
        <v>0</v>
      </c>
      <c r="K34" s="152">
        <f>J36/3</f>
        <v>0</v>
      </c>
      <c r="L34" s="152">
        <f>K36/2</f>
        <v>0</v>
      </c>
      <c r="M34" s="156">
        <f>L36</f>
        <v>0</v>
      </c>
      <c r="N34" s="156">
        <f>M36</f>
        <v>0</v>
      </c>
      <c r="O34" s="174">
        <f>SUM(H34:N34)</f>
        <v>0</v>
      </c>
      <c r="P34" s="327"/>
      <c r="U34" s="2"/>
      <c r="V34" s="1"/>
    </row>
    <row r="35" spans="3:22" ht="21.75" customHeight="1" x14ac:dyDescent="0.2">
      <c r="C35" s="288"/>
      <c r="D35" s="322"/>
      <c r="E35" s="325"/>
      <c r="F35" s="58" t="s">
        <v>120</v>
      </c>
      <c r="G35" s="58" t="s">
        <v>78</v>
      </c>
      <c r="H35" s="160" t="str">
        <f>IF(G36=0,"",H34/$G36)</f>
        <v/>
      </c>
      <c r="I35" s="160" t="str">
        <f t="shared" ref="I35:N35" si="20">IF(H36=0,"",I34/$G36)</f>
        <v/>
      </c>
      <c r="J35" s="160" t="str">
        <f t="shared" si="20"/>
        <v/>
      </c>
      <c r="K35" s="160" t="str">
        <f t="shared" si="20"/>
        <v/>
      </c>
      <c r="L35" s="160" t="str">
        <f t="shared" si="20"/>
        <v/>
      </c>
      <c r="M35" s="160" t="str">
        <f t="shared" si="20"/>
        <v/>
      </c>
      <c r="N35" s="160" t="str">
        <f t="shared" si="20"/>
        <v/>
      </c>
      <c r="O35" s="163" t="str">
        <f>IF(G36=0,"",G36/O34)</f>
        <v/>
      </c>
      <c r="P35" s="328"/>
      <c r="U35" s="2"/>
      <c r="V35" s="1"/>
    </row>
    <row r="36" spans="3:22" ht="21.75" customHeight="1" thickBot="1" x14ac:dyDescent="0.25">
      <c r="C36" s="291" t="s">
        <v>58</v>
      </c>
      <c r="D36" s="323"/>
      <c r="E36" s="326"/>
      <c r="F36" s="83" t="s">
        <v>121</v>
      </c>
      <c r="G36" s="153">
        <f>ROUND('赤字解消 '!$G$16/1000,0)</f>
        <v>0</v>
      </c>
      <c r="H36" s="154">
        <f>G36-H34</f>
        <v>0</v>
      </c>
      <c r="I36" s="154">
        <f t="shared" ref="I36:N36" si="21">H36-I34</f>
        <v>0</v>
      </c>
      <c r="J36" s="154">
        <f t="shared" si="21"/>
        <v>0</v>
      </c>
      <c r="K36" s="154">
        <f t="shared" si="21"/>
        <v>0</v>
      </c>
      <c r="L36" s="154">
        <f t="shared" si="21"/>
        <v>0</v>
      </c>
      <c r="M36" s="155">
        <f t="shared" si="21"/>
        <v>0</v>
      </c>
      <c r="N36" s="155">
        <f t="shared" si="21"/>
        <v>0</v>
      </c>
      <c r="O36" s="175">
        <f>N36</f>
        <v>0</v>
      </c>
      <c r="P36" s="329"/>
      <c r="U36" s="2"/>
      <c r="V36" s="1"/>
    </row>
    <row r="37" spans="3:22" ht="21.75" customHeight="1" x14ac:dyDescent="0.2">
      <c r="C37" s="207" t="s">
        <v>71</v>
      </c>
      <c r="D37" s="321"/>
      <c r="E37" s="324" t="s">
        <v>77</v>
      </c>
      <c r="F37" s="57" t="s">
        <v>119</v>
      </c>
      <c r="G37" s="57" t="s">
        <v>79</v>
      </c>
      <c r="H37" s="152">
        <f>G39/6</f>
        <v>0</v>
      </c>
      <c r="I37" s="152">
        <f>H39/5</f>
        <v>0</v>
      </c>
      <c r="J37" s="152">
        <f>I39/4</f>
        <v>0</v>
      </c>
      <c r="K37" s="152">
        <f>J39/3</f>
        <v>0</v>
      </c>
      <c r="L37" s="152">
        <f>K39/2</f>
        <v>0</v>
      </c>
      <c r="M37" s="156">
        <f>L39</f>
        <v>0</v>
      </c>
      <c r="N37" s="156">
        <f>M39</f>
        <v>0</v>
      </c>
      <c r="O37" s="174">
        <f>SUM(H37:N37)</f>
        <v>0</v>
      </c>
      <c r="P37" s="327"/>
      <c r="U37" s="2"/>
      <c r="V37" s="1"/>
    </row>
    <row r="38" spans="3:22" ht="21.75" customHeight="1" x14ac:dyDescent="0.2">
      <c r="C38" s="288"/>
      <c r="D38" s="322"/>
      <c r="E38" s="325"/>
      <c r="F38" s="58" t="s">
        <v>120</v>
      </c>
      <c r="G38" s="58" t="s">
        <v>78</v>
      </c>
      <c r="H38" s="160" t="str">
        <f>IF(G39=0,"",H37/$G39)</f>
        <v/>
      </c>
      <c r="I38" s="160" t="str">
        <f t="shared" ref="I38:N38" si="22">IF(H39=0,"",I37/$G39)</f>
        <v/>
      </c>
      <c r="J38" s="160" t="str">
        <f t="shared" si="22"/>
        <v/>
      </c>
      <c r="K38" s="160" t="str">
        <f t="shared" si="22"/>
        <v/>
      </c>
      <c r="L38" s="160" t="str">
        <f t="shared" si="22"/>
        <v/>
      </c>
      <c r="M38" s="160" t="str">
        <f t="shared" si="22"/>
        <v/>
      </c>
      <c r="N38" s="160" t="str">
        <f t="shared" si="22"/>
        <v/>
      </c>
      <c r="O38" s="163" t="str">
        <f>IF(G39=0,"",G39/O37)</f>
        <v/>
      </c>
      <c r="P38" s="328"/>
      <c r="U38" s="2"/>
      <c r="V38" s="1"/>
    </row>
    <row r="39" spans="3:22" ht="21.75" customHeight="1" thickBot="1" x14ac:dyDescent="0.25">
      <c r="C39" s="291" t="s">
        <v>58</v>
      </c>
      <c r="D39" s="323"/>
      <c r="E39" s="326"/>
      <c r="F39" s="83" t="s">
        <v>121</v>
      </c>
      <c r="G39" s="153">
        <f>ROUND('赤字解消 '!$H$16/1000,0)</f>
        <v>0</v>
      </c>
      <c r="H39" s="154">
        <f>G39-H37</f>
        <v>0</v>
      </c>
      <c r="I39" s="154">
        <f t="shared" ref="I39:N39" si="23">H39-I37</f>
        <v>0</v>
      </c>
      <c r="J39" s="154">
        <f t="shared" si="23"/>
        <v>0</v>
      </c>
      <c r="K39" s="154">
        <f t="shared" si="23"/>
        <v>0</v>
      </c>
      <c r="L39" s="154">
        <f t="shared" si="23"/>
        <v>0</v>
      </c>
      <c r="M39" s="155">
        <f t="shared" si="23"/>
        <v>0</v>
      </c>
      <c r="N39" s="155">
        <f t="shared" si="23"/>
        <v>0</v>
      </c>
      <c r="O39" s="175">
        <f>N39</f>
        <v>0</v>
      </c>
      <c r="P39" s="329"/>
      <c r="U39" s="2"/>
      <c r="V39" s="1"/>
    </row>
    <row r="40" spans="3:22" ht="21.75" customHeight="1" x14ac:dyDescent="0.2">
      <c r="C40" s="207" t="s">
        <v>72</v>
      </c>
      <c r="D40" s="321"/>
      <c r="E40" s="324" t="s">
        <v>77</v>
      </c>
      <c r="F40" s="57" t="s">
        <v>119</v>
      </c>
      <c r="G40" s="57" t="s">
        <v>79</v>
      </c>
      <c r="H40" s="152">
        <f>G42/6</f>
        <v>0</v>
      </c>
      <c r="I40" s="152">
        <f>H42/5</f>
        <v>0</v>
      </c>
      <c r="J40" s="152">
        <v>0</v>
      </c>
      <c r="K40" s="152">
        <f>J42/3</f>
        <v>0</v>
      </c>
      <c r="L40" s="152">
        <f>K42/2</f>
        <v>0</v>
      </c>
      <c r="M40" s="156">
        <f>L42</f>
        <v>0</v>
      </c>
      <c r="N40" s="156">
        <f>M42</f>
        <v>0</v>
      </c>
      <c r="O40" s="174">
        <f>SUM(H40:N40)</f>
        <v>0</v>
      </c>
      <c r="P40" s="327"/>
      <c r="U40" s="2"/>
      <c r="V40" s="1"/>
    </row>
    <row r="41" spans="3:22" ht="21.75" customHeight="1" x14ac:dyDescent="0.2">
      <c r="C41" s="288"/>
      <c r="D41" s="322"/>
      <c r="E41" s="325"/>
      <c r="F41" s="58" t="s">
        <v>120</v>
      </c>
      <c r="G41" s="58" t="s">
        <v>78</v>
      </c>
      <c r="H41" s="160" t="str">
        <f>IF(G42=0,"",H40/$G42)</f>
        <v/>
      </c>
      <c r="I41" s="160" t="str">
        <f t="shared" ref="I41:N41" si="24">IF(H42=0,"",I40/$G42)</f>
        <v/>
      </c>
      <c r="J41" s="160" t="str">
        <f t="shared" si="24"/>
        <v/>
      </c>
      <c r="K41" s="160" t="str">
        <f t="shared" si="24"/>
        <v/>
      </c>
      <c r="L41" s="160" t="str">
        <f t="shared" si="24"/>
        <v/>
      </c>
      <c r="M41" s="160" t="str">
        <f t="shared" si="24"/>
        <v/>
      </c>
      <c r="N41" s="160" t="str">
        <f t="shared" si="24"/>
        <v/>
      </c>
      <c r="O41" s="163" t="str">
        <f>IF(G42=0,"",G42/O40)</f>
        <v/>
      </c>
      <c r="P41" s="328"/>
      <c r="U41" s="2"/>
      <c r="V41" s="1"/>
    </row>
    <row r="42" spans="3:22" ht="21.75" customHeight="1" thickBot="1" x14ac:dyDescent="0.25">
      <c r="C42" s="291" t="s">
        <v>58</v>
      </c>
      <c r="D42" s="323"/>
      <c r="E42" s="326"/>
      <c r="F42" s="83" t="s">
        <v>121</v>
      </c>
      <c r="G42" s="153">
        <f>ROUND('赤字解消 '!$J$16/1000,0)</f>
        <v>0</v>
      </c>
      <c r="H42" s="154">
        <f>G42-H40</f>
        <v>0</v>
      </c>
      <c r="I42" s="154">
        <f t="shared" ref="I42:N42" si="25">H42-I40</f>
        <v>0</v>
      </c>
      <c r="J42" s="154">
        <f t="shared" si="25"/>
        <v>0</v>
      </c>
      <c r="K42" s="154">
        <f t="shared" si="25"/>
        <v>0</v>
      </c>
      <c r="L42" s="154">
        <f t="shared" si="25"/>
        <v>0</v>
      </c>
      <c r="M42" s="155">
        <f t="shared" si="25"/>
        <v>0</v>
      </c>
      <c r="N42" s="155">
        <f t="shared" si="25"/>
        <v>0</v>
      </c>
      <c r="O42" s="175">
        <f>N42</f>
        <v>0</v>
      </c>
      <c r="P42" s="329"/>
      <c r="U42" s="2"/>
      <c r="V42" s="1"/>
    </row>
    <row r="43" spans="3:22" ht="21.75" customHeight="1" x14ac:dyDescent="0.2">
      <c r="C43" s="207" t="s">
        <v>73</v>
      </c>
      <c r="D43" s="321"/>
      <c r="E43" s="324" t="s">
        <v>77</v>
      </c>
      <c r="F43" s="57" t="s">
        <v>119</v>
      </c>
      <c r="G43" s="57" t="s">
        <v>79</v>
      </c>
      <c r="H43" s="152">
        <f>G45/6</f>
        <v>0</v>
      </c>
      <c r="I43" s="152">
        <f>H45/5</f>
        <v>0</v>
      </c>
      <c r="J43" s="152">
        <f>I45/4</f>
        <v>0</v>
      </c>
      <c r="K43" s="152">
        <f>J45/3</f>
        <v>0</v>
      </c>
      <c r="L43" s="152">
        <f>K45/2</f>
        <v>0</v>
      </c>
      <c r="M43" s="156">
        <f>L45</f>
        <v>0</v>
      </c>
      <c r="N43" s="156">
        <f>M45</f>
        <v>0</v>
      </c>
      <c r="O43" s="174">
        <f>SUM(H43:N43)</f>
        <v>0</v>
      </c>
      <c r="P43" s="327"/>
      <c r="U43" s="2"/>
      <c r="V43" s="1"/>
    </row>
    <row r="44" spans="3:22" ht="21.75" customHeight="1" x14ac:dyDescent="0.2">
      <c r="C44" s="288"/>
      <c r="D44" s="322"/>
      <c r="E44" s="325"/>
      <c r="F44" s="58" t="s">
        <v>120</v>
      </c>
      <c r="G44" s="58" t="s">
        <v>78</v>
      </c>
      <c r="H44" s="160" t="str">
        <f>IF(G45=0,"",H43/$G45)</f>
        <v/>
      </c>
      <c r="I44" s="160" t="str">
        <f t="shared" ref="I44:N44" si="26">IF(H45=0,"",I43/$G45)</f>
        <v/>
      </c>
      <c r="J44" s="160" t="str">
        <f t="shared" si="26"/>
        <v/>
      </c>
      <c r="K44" s="160" t="str">
        <f t="shared" si="26"/>
        <v/>
      </c>
      <c r="L44" s="160" t="str">
        <f t="shared" si="26"/>
        <v/>
      </c>
      <c r="M44" s="160" t="str">
        <f t="shared" si="26"/>
        <v/>
      </c>
      <c r="N44" s="160" t="str">
        <f t="shared" si="26"/>
        <v/>
      </c>
      <c r="O44" s="163" t="str">
        <f>IF(G45=0,"",G45/O43)</f>
        <v/>
      </c>
      <c r="P44" s="328"/>
      <c r="U44" s="2"/>
      <c r="V44" s="1"/>
    </row>
    <row r="45" spans="3:22" ht="21.75" customHeight="1" thickBot="1" x14ac:dyDescent="0.25">
      <c r="C45" s="291" t="s">
        <v>58</v>
      </c>
      <c r="D45" s="323"/>
      <c r="E45" s="326"/>
      <c r="F45" s="83" t="s">
        <v>121</v>
      </c>
      <c r="G45" s="153">
        <f>ROUND('赤字解消 '!$K$16/1000,0)</f>
        <v>0</v>
      </c>
      <c r="H45" s="154">
        <f>G45-H43</f>
        <v>0</v>
      </c>
      <c r="I45" s="154">
        <f t="shared" ref="I45:N45" si="27">H45-I43</f>
        <v>0</v>
      </c>
      <c r="J45" s="154">
        <f t="shared" si="27"/>
        <v>0</v>
      </c>
      <c r="K45" s="154">
        <f t="shared" si="27"/>
        <v>0</v>
      </c>
      <c r="L45" s="154">
        <f t="shared" si="27"/>
        <v>0</v>
      </c>
      <c r="M45" s="155">
        <f t="shared" si="27"/>
        <v>0</v>
      </c>
      <c r="N45" s="155">
        <f t="shared" si="27"/>
        <v>0</v>
      </c>
      <c r="O45" s="175">
        <f>N45</f>
        <v>0</v>
      </c>
      <c r="P45" s="329"/>
      <c r="U45" s="2"/>
      <c r="V45" s="1"/>
    </row>
    <row r="46" spans="3:22" ht="21.75" customHeight="1" x14ac:dyDescent="0.2">
      <c r="C46" s="207" t="s">
        <v>138</v>
      </c>
      <c r="D46" s="321"/>
      <c r="E46" s="324" t="s">
        <v>77</v>
      </c>
      <c r="F46" s="57" t="s">
        <v>119</v>
      </c>
      <c r="G46" s="57" t="s">
        <v>79</v>
      </c>
      <c r="H46" s="152">
        <f>G48/6</f>
        <v>0</v>
      </c>
      <c r="I46" s="152">
        <f>H48/5</f>
        <v>0</v>
      </c>
      <c r="J46" s="152">
        <f>I48/4</f>
        <v>0</v>
      </c>
      <c r="K46" s="152">
        <f>J48/3</f>
        <v>0</v>
      </c>
      <c r="L46" s="152">
        <f>K48/2</f>
        <v>0</v>
      </c>
      <c r="M46" s="156">
        <f>L48</f>
        <v>0</v>
      </c>
      <c r="N46" s="156">
        <f>M48</f>
        <v>0</v>
      </c>
      <c r="O46" s="174">
        <f>SUM(H46:N46)</f>
        <v>0</v>
      </c>
      <c r="P46" s="327"/>
      <c r="U46" s="2"/>
      <c r="V46" s="1"/>
    </row>
    <row r="47" spans="3:22" ht="21.75" customHeight="1" x14ac:dyDescent="0.2">
      <c r="C47" s="288"/>
      <c r="D47" s="322"/>
      <c r="E47" s="325"/>
      <c r="F47" s="58" t="s">
        <v>120</v>
      </c>
      <c r="G47" s="58" t="s">
        <v>78</v>
      </c>
      <c r="H47" s="160" t="str">
        <f>IF(G48=0,"",H46/$G48)</f>
        <v/>
      </c>
      <c r="I47" s="160" t="str">
        <f t="shared" ref="I47:N47" si="28">IF(H48=0,"",I46/$G48)</f>
        <v/>
      </c>
      <c r="J47" s="160" t="str">
        <f t="shared" si="28"/>
        <v/>
      </c>
      <c r="K47" s="160" t="str">
        <f t="shared" si="28"/>
        <v/>
      </c>
      <c r="L47" s="160" t="str">
        <f t="shared" si="28"/>
        <v/>
      </c>
      <c r="M47" s="160" t="str">
        <f t="shared" si="28"/>
        <v/>
      </c>
      <c r="N47" s="160" t="str">
        <f t="shared" si="28"/>
        <v/>
      </c>
      <c r="O47" s="163" t="str">
        <f>IF(G48=0,"",G48/O46)</f>
        <v/>
      </c>
      <c r="P47" s="328"/>
      <c r="U47" s="2"/>
      <c r="V47" s="1"/>
    </row>
    <row r="48" spans="3:22" ht="21.75" customHeight="1" thickBot="1" x14ac:dyDescent="0.25">
      <c r="C48" s="291" t="s">
        <v>58</v>
      </c>
      <c r="D48" s="323"/>
      <c r="E48" s="326"/>
      <c r="F48" s="83" t="s">
        <v>121</v>
      </c>
      <c r="G48" s="153">
        <f>ROUND('赤字解消 '!$L$16/1000,0)</f>
        <v>0</v>
      </c>
      <c r="H48" s="154">
        <f>G48-H46</f>
        <v>0</v>
      </c>
      <c r="I48" s="154">
        <f t="shared" ref="I48:N48" si="29">H48-I46</f>
        <v>0</v>
      </c>
      <c r="J48" s="154">
        <f t="shared" si="29"/>
        <v>0</v>
      </c>
      <c r="K48" s="154">
        <f t="shared" si="29"/>
        <v>0</v>
      </c>
      <c r="L48" s="154">
        <f t="shared" si="29"/>
        <v>0</v>
      </c>
      <c r="M48" s="155">
        <f t="shared" si="29"/>
        <v>0</v>
      </c>
      <c r="N48" s="155">
        <f t="shared" si="29"/>
        <v>0</v>
      </c>
      <c r="O48" s="175">
        <f>N48</f>
        <v>0</v>
      </c>
      <c r="P48" s="329"/>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HIT11060</dc:creator>
  <cp:lastModifiedBy>籠島　隆</cp:lastModifiedBy>
  <cp:lastPrinted>2024-08-28T06:00:11Z</cp:lastPrinted>
  <dcterms:created xsi:type="dcterms:W3CDTF">2024-08-16T01:33:09Z</dcterms:created>
  <dcterms:modified xsi:type="dcterms:W3CDTF">2025-02-20T07:17:40Z</dcterms:modified>
</cp:coreProperties>
</file>